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22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23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24.xml" ContentType="application/vnd.openxmlformats-officedocument.drawing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25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26.xml" ContentType="application/vnd.openxmlformats-officedocument.drawing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27.xml" ContentType="application/vnd.openxmlformats-officedocument.drawing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28.xml" ContentType="application/vnd.openxmlformats-officedocument.drawing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29.xml" ContentType="application/vnd.openxmlformats-officedocument.drawing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30.xml" ContentType="application/vnd.openxmlformats-officedocument.drawing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31.xml" ContentType="application/vnd.openxmlformats-officedocument.drawing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32.xml" ContentType="application/vnd.openxmlformats-officedocument.drawing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33.xml" ContentType="application/vnd.openxmlformats-officedocument.drawing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34.xml" ContentType="application/vnd.openxmlformats-officedocument.drawing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35.xml" ContentType="application/vnd.openxmlformats-officedocument.drawing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36.xml" ContentType="application/vnd.openxmlformats-officedocument.drawing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VSPROW55\CFD_UG_HKT\Inkoop-UNIT\83-INKOOPDOSSIER-TEAM INKOOP\2019 IUC mappen\IUC19-620 IV Opleidingen\04 - BD incl NVI\NvI 2\Update docs\"/>
    </mc:Choice>
  </mc:AlternateContent>
  <bookViews>
    <workbookView xWindow="0" yWindow="0" windowWidth="23040" windowHeight="8832"/>
  </bookViews>
  <sheets>
    <sheet name="Tarieven P 1" sheetId="1" r:id="rId1"/>
    <sheet name="Tarieven P 2" sheetId="12" r:id="rId2"/>
    <sheet name="Tarieven P 3" sheetId="13" r:id="rId3"/>
    <sheet name="Tarieven P 4" sheetId="14" r:id="rId4"/>
    <sheet name="Tarieven P 5" sheetId="15" r:id="rId5"/>
    <sheet name="Tarieven P 6a" sheetId="16" r:id="rId6"/>
    <sheet name="Tarieven P 6b" sheetId="17" r:id="rId7"/>
    <sheet name="Tarieven P 6c" sheetId="18" r:id="rId8"/>
    <sheet name="Tarieven P 6z" sheetId="19" r:id="rId9"/>
    <sheet name="Tarieven P 7" sheetId="20" r:id="rId10"/>
    <sheet name="Tarieven P 8a" sheetId="21" r:id="rId11"/>
    <sheet name="Tarieven P 8b" sheetId="22" r:id="rId12"/>
    <sheet name="Tarieven P 8z" sheetId="23" r:id="rId13"/>
    <sheet name="Tarieven P 9" sheetId="24" r:id="rId14"/>
    <sheet name="Tarieven P 10a" sheetId="32" r:id="rId15"/>
    <sheet name="Tarieven P 10b" sheetId="26" r:id="rId16"/>
    <sheet name="Tarieven P 10c" sheetId="27" r:id="rId17"/>
    <sheet name="Tarieven P 10d" sheetId="28" r:id="rId18"/>
    <sheet name="Tarieven P 10e" sheetId="29" r:id="rId19"/>
    <sheet name="Tarieven P 10f" sheetId="30" r:id="rId20"/>
    <sheet name="Tarieven P 10g" sheetId="31" r:id="rId21"/>
    <sheet name="Tarieven P 10z" sheetId="33" r:id="rId22"/>
    <sheet name="Tarieven P 11" sheetId="34" r:id="rId23"/>
    <sheet name="Tarieven P 12" sheetId="35" r:id="rId24"/>
    <sheet name="Tarieven P 13" sheetId="36" r:id="rId25"/>
    <sheet name="Tarieven P 14" sheetId="37" r:id="rId26"/>
    <sheet name="Tarieven P 15" sheetId="38" r:id="rId27"/>
    <sheet name="Tarieven P 16a" sheetId="39" r:id="rId28"/>
    <sheet name="Tarieven P 16b" sheetId="40" r:id="rId29"/>
    <sheet name="Tarieven P 16c" sheetId="41" r:id="rId30"/>
    <sheet name="Tarieven P 16d" sheetId="42" r:id="rId31"/>
    <sheet name="Tarieven P 16e " sheetId="43" r:id="rId32"/>
    <sheet name="Tarieven P 17" sheetId="44" r:id="rId33"/>
    <sheet name="Tarieven P 18" sheetId="45" r:id="rId34"/>
    <sheet name="Tarieven P 19" sheetId="46" r:id="rId35"/>
    <sheet name="Tarieven P 20" sheetId="47" r:id="rId36"/>
  </sheets>
  <externalReferences>
    <externalReference r:id="rId37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41" i="46" l="1"/>
  <c r="S40" i="46"/>
  <c r="S39" i="46"/>
  <c r="S38" i="46"/>
  <c r="S37" i="46"/>
  <c r="S36" i="46"/>
  <c r="S35" i="46"/>
  <c r="S34" i="46"/>
  <c r="S33" i="46"/>
  <c r="S32" i="46"/>
  <c r="S31" i="46"/>
  <c r="S30" i="46"/>
  <c r="S29" i="46"/>
  <c r="S28" i="46"/>
  <c r="S27" i="46"/>
  <c r="S26" i="46"/>
  <c r="S25" i="46"/>
  <c r="S24" i="46"/>
  <c r="S23" i="46"/>
  <c r="S22" i="46"/>
  <c r="S21" i="46"/>
  <c r="S20" i="46"/>
  <c r="S19" i="46"/>
  <c r="S18" i="46"/>
  <c r="S17" i="46"/>
  <c r="S16" i="46"/>
  <c r="S15" i="46"/>
  <c r="S14" i="46"/>
  <c r="S13" i="46"/>
  <c r="S12" i="46"/>
  <c r="S11" i="46"/>
  <c r="S10" i="46"/>
  <c r="S9" i="46"/>
  <c r="S8" i="46"/>
  <c r="S7" i="46"/>
  <c r="S6" i="46"/>
  <c r="S5" i="46"/>
  <c r="S4" i="46"/>
  <c r="S41" i="45"/>
  <c r="S40" i="45"/>
  <c r="S39" i="45"/>
  <c r="S38" i="45"/>
  <c r="S37" i="45"/>
  <c r="S36" i="45"/>
  <c r="S35" i="45"/>
  <c r="S34" i="45"/>
  <c r="S33" i="45"/>
  <c r="S32" i="45"/>
  <c r="S31" i="45"/>
  <c r="S30" i="45"/>
  <c r="S29" i="45"/>
  <c r="S28" i="45"/>
  <c r="S27" i="45"/>
  <c r="S26" i="45"/>
  <c r="S25" i="45"/>
  <c r="S24" i="45"/>
  <c r="S23" i="45"/>
  <c r="S22" i="45"/>
  <c r="S21" i="45"/>
  <c r="S20" i="45"/>
  <c r="S19" i="45"/>
  <c r="S18" i="45"/>
  <c r="S17" i="45"/>
  <c r="S16" i="45"/>
  <c r="S15" i="45"/>
  <c r="S14" i="45"/>
  <c r="S13" i="45"/>
  <c r="S12" i="45"/>
  <c r="S11" i="45"/>
  <c r="S10" i="45"/>
  <c r="S9" i="45"/>
  <c r="S8" i="45"/>
  <c r="S7" i="45"/>
  <c r="S6" i="45"/>
  <c r="S5" i="45"/>
  <c r="S4" i="45"/>
  <c r="S41" i="44"/>
  <c r="S40" i="44"/>
  <c r="S39" i="44"/>
  <c r="S38" i="44"/>
  <c r="S37" i="44"/>
  <c r="S36" i="44"/>
  <c r="S35" i="44"/>
  <c r="S34" i="44"/>
  <c r="S33" i="44"/>
  <c r="S32" i="44"/>
  <c r="S31" i="44"/>
  <c r="S30" i="44"/>
  <c r="S29" i="44"/>
  <c r="S28" i="44"/>
  <c r="S27" i="44"/>
  <c r="S26" i="44"/>
  <c r="S25" i="44"/>
  <c r="S24" i="44"/>
  <c r="S23" i="44"/>
  <c r="S22" i="44"/>
  <c r="S21" i="44"/>
  <c r="S20" i="44"/>
  <c r="S19" i="44"/>
  <c r="S18" i="44"/>
  <c r="S17" i="44"/>
  <c r="S16" i="44"/>
  <c r="S15" i="44"/>
  <c r="S14" i="44"/>
  <c r="S13" i="44"/>
  <c r="S12" i="44"/>
  <c r="S11" i="44"/>
  <c r="S10" i="44"/>
  <c r="S9" i="44"/>
  <c r="S8" i="44"/>
  <c r="S7" i="44"/>
  <c r="S6" i="44"/>
  <c r="S5" i="44"/>
  <c r="S4" i="44"/>
  <c r="S41" i="43"/>
  <c r="S40" i="43"/>
  <c r="S39" i="43"/>
  <c r="S38" i="43"/>
  <c r="S37" i="43"/>
  <c r="S36" i="43"/>
  <c r="S35" i="43"/>
  <c r="S34" i="43"/>
  <c r="S33" i="43"/>
  <c r="S32" i="43"/>
  <c r="S31" i="43"/>
  <c r="S30" i="43"/>
  <c r="S29" i="43"/>
  <c r="S28" i="43"/>
  <c r="S27" i="43"/>
  <c r="S26" i="43"/>
  <c r="S25" i="43"/>
  <c r="S24" i="43"/>
  <c r="S23" i="43"/>
  <c r="S22" i="43"/>
  <c r="S21" i="43"/>
  <c r="S20" i="43"/>
  <c r="S19" i="43"/>
  <c r="S18" i="43"/>
  <c r="S17" i="43"/>
  <c r="S16" i="43"/>
  <c r="S15" i="43"/>
  <c r="S14" i="43"/>
  <c r="S13" i="43"/>
  <c r="S12" i="43"/>
  <c r="S11" i="43"/>
  <c r="S10" i="43"/>
  <c r="S9" i="43"/>
  <c r="S8" i="43"/>
  <c r="S7" i="43"/>
  <c r="S6" i="43"/>
  <c r="S5" i="43"/>
  <c r="S4" i="43"/>
  <c r="S41" i="42"/>
  <c r="S40" i="42"/>
  <c r="S39" i="42"/>
  <c r="S38" i="42"/>
  <c r="S37" i="42"/>
  <c r="S36" i="42"/>
  <c r="S35" i="42"/>
  <c r="S34" i="42"/>
  <c r="S33" i="42"/>
  <c r="S32" i="42"/>
  <c r="S31" i="42"/>
  <c r="S30" i="42"/>
  <c r="S29" i="42"/>
  <c r="S28" i="42"/>
  <c r="S27" i="42"/>
  <c r="S26" i="42"/>
  <c r="S25" i="42"/>
  <c r="S24" i="42"/>
  <c r="S23" i="42"/>
  <c r="S22" i="42"/>
  <c r="S21" i="42"/>
  <c r="S20" i="42"/>
  <c r="S19" i="42"/>
  <c r="S18" i="42"/>
  <c r="S17" i="42"/>
  <c r="S16" i="42"/>
  <c r="S15" i="42"/>
  <c r="S14" i="42"/>
  <c r="S13" i="42"/>
  <c r="S12" i="42"/>
  <c r="S11" i="42"/>
  <c r="S10" i="42"/>
  <c r="S9" i="42"/>
  <c r="S8" i="42"/>
  <c r="S7" i="42"/>
  <c r="S6" i="42"/>
  <c r="S5" i="42"/>
  <c r="S4" i="42"/>
  <c r="S41" i="41"/>
  <c r="S40" i="41"/>
  <c r="S39" i="41"/>
  <c r="S38" i="41"/>
  <c r="S37" i="41"/>
  <c r="S36" i="41"/>
  <c r="S35" i="41"/>
  <c r="S34" i="41"/>
  <c r="S33" i="41"/>
  <c r="S32" i="41"/>
  <c r="S31" i="41"/>
  <c r="S30" i="41"/>
  <c r="S29" i="41"/>
  <c r="S28" i="41"/>
  <c r="S27" i="41"/>
  <c r="S26" i="41"/>
  <c r="S25" i="41"/>
  <c r="S24" i="41"/>
  <c r="S23" i="41"/>
  <c r="S22" i="41"/>
  <c r="S21" i="41"/>
  <c r="S20" i="41"/>
  <c r="S19" i="41"/>
  <c r="S18" i="41"/>
  <c r="S17" i="41"/>
  <c r="S16" i="41"/>
  <c r="S15" i="41"/>
  <c r="S14" i="41"/>
  <c r="S13" i="41"/>
  <c r="S12" i="41"/>
  <c r="S11" i="41"/>
  <c r="S10" i="41"/>
  <c r="S9" i="41"/>
  <c r="S8" i="41"/>
  <c r="S7" i="41"/>
  <c r="S6" i="41"/>
  <c r="S5" i="41"/>
  <c r="S4" i="41"/>
  <c r="S41" i="40"/>
  <c r="S40" i="40"/>
  <c r="S39" i="40"/>
  <c r="S38" i="40"/>
  <c r="S37" i="40"/>
  <c r="S36" i="40"/>
  <c r="S35" i="40"/>
  <c r="S34" i="40"/>
  <c r="S33" i="40"/>
  <c r="S32" i="40"/>
  <c r="S31" i="40"/>
  <c r="S30" i="40"/>
  <c r="S29" i="40"/>
  <c r="S28" i="40"/>
  <c r="S27" i="40"/>
  <c r="S26" i="40"/>
  <c r="S25" i="40"/>
  <c r="S24" i="40"/>
  <c r="S23" i="40"/>
  <c r="S22" i="40"/>
  <c r="S21" i="40"/>
  <c r="S20" i="40"/>
  <c r="S19" i="40"/>
  <c r="S18" i="40"/>
  <c r="S17" i="40"/>
  <c r="S16" i="40"/>
  <c r="S15" i="40"/>
  <c r="S14" i="40"/>
  <c r="S13" i="40"/>
  <c r="S12" i="40"/>
  <c r="S11" i="40"/>
  <c r="S10" i="40"/>
  <c r="S9" i="40"/>
  <c r="S8" i="40"/>
  <c r="S7" i="40"/>
  <c r="S6" i="40"/>
  <c r="S5" i="40"/>
  <c r="S4" i="40"/>
  <c r="S41" i="39"/>
  <c r="S40" i="39"/>
  <c r="S39" i="39"/>
  <c r="S38" i="39"/>
  <c r="S37" i="39"/>
  <c r="S36" i="39"/>
  <c r="S35" i="39"/>
  <c r="S34" i="39"/>
  <c r="S33" i="39"/>
  <c r="S32" i="39"/>
  <c r="S31" i="39"/>
  <c r="S30" i="39"/>
  <c r="S29" i="39"/>
  <c r="S28" i="39"/>
  <c r="S27" i="39"/>
  <c r="S26" i="39"/>
  <c r="S25" i="39"/>
  <c r="S24" i="39"/>
  <c r="S23" i="39"/>
  <c r="S22" i="39"/>
  <c r="S21" i="39"/>
  <c r="S20" i="39"/>
  <c r="S19" i="39"/>
  <c r="S18" i="39"/>
  <c r="S17" i="39"/>
  <c r="S16" i="39"/>
  <c r="S15" i="39"/>
  <c r="S14" i="39"/>
  <c r="S13" i="39"/>
  <c r="S12" i="39"/>
  <c r="S11" i="39"/>
  <c r="S10" i="39"/>
  <c r="S9" i="39"/>
  <c r="S8" i="39"/>
  <c r="S7" i="39"/>
  <c r="S6" i="39"/>
  <c r="S5" i="39"/>
  <c r="S4" i="39"/>
  <c r="S41" i="38"/>
  <c r="S40" i="38"/>
  <c r="S39" i="38"/>
  <c r="S38" i="38"/>
  <c r="S37" i="38"/>
  <c r="S36" i="38"/>
  <c r="S35" i="38"/>
  <c r="S34" i="38"/>
  <c r="S33" i="38"/>
  <c r="S32" i="38"/>
  <c r="S31" i="38"/>
  <c r="S30" i="38"/>
  <c r="S29" i="38"/>
  <c r="S28" i="38"/>
  <c r="S27" i="38"/>
  <c r="S26" i="38"/>
  <c r="S25" i="38"/>
  <c r="S24" i="38"/>
  <c r="S23" i="38"/>
  <c r="S22" i="38"/>
  <c r="S21" i="38"/>
  <c r="S20" i="38"/>
  <c r="S19" i="38"/>
  <c r="S18" i="38"/>
  <c r="S17" i="38"/>
  <c r="S16" i="38"/>
  <c r="S15" i="38"/>
  <c r="S14" i="38"/>
  <c r="S13" i="38"/>
  <c r="S12" i="38"/>
  <c r="S11" i="38"/>
  <c r="S10" i="38"/>
  <c r="S9" i="38"/>
  <c r="S8" i="38"/>
  <c r="S7" i="38"/>
  <c r="S6" i="38"/>
  <c r="S5" i="38"/>
  <c r="S4" i="38"/>
  <c r="S41" i="37"/>
  <c r="S40" i="37"/>
  <c r="S39" i="37"/>
  <c r="S38" i="37"/>
  <c r="S37" i="37"/>
  <c r="S36" i="37"/>
  <c r="S35" i="37"/>
  <c r="S34" i="37"/>
  <c r="S33" i="37"/>
  <c r="S32" i="37"/>
  <c r="S31" i="37"/>
  <c r="S30" i="37"/>
  <c r="S29" i="37"/>
  <c r="S28" i="37"/>
  <c r="S27" i="37"/>
  <c r="S26" i="37"/>
  <c r="S25" i="37"/>
  <c r="S24" i="37"/>
  <c r="S23" i="37"/>
  <c r="S22" i="37"/>
  <c r="S21" i="37"/>
  <c r="S20" i="37"/>
  <c r="S19" i="37"/>
  <c r="S18" i="37"/>
  <c r="S17" i="37"/>
  <c r="S16" i="37"/>
  <c r="S15" i="37"/>
  <c r="S14" i="37"/>
  <c r="S13" i="37"/>
  <c r="S12" i="37"/>
  <c r="S11" i="37"/>
  <c r="S10" i="37"/>
  <c r="S9" i="37"/>
  <c r="S8" i="37"/>
  <c r="S7" i="37"/>
  <c r="S6" i="37"/>
  <c r="S5" i="37"/>
  <c r="S4" i="37"/>
  <c r="S41" i="36"/>
  <c r="S40" i="36"/>
  <c r="S39" i="36"/>
  <c r="S38" i="36"/>
  <c r="S37" i="36"/>
  <c r="S36" i="36"/>
  <c r="S35" i="36"/>
  <c r="S34" i="36"/>
  <c r="S33" i="36"/>
  <c r="S32" i="36"/>
  <c r="S31" i="36"/>
  <c r="S30" i="36"/>
  <c r="S29" i="36"/>
  <c r="S28" i="36"/>
  <c r="S27" i="36"/>
  <c r="S26" i="36"/>
  <c r="S25" i="36"/>
  <c r="S24" i="36"/>
  <c r="S23" i="36"/>
  <c r="S22" i="36"/>
  <c r="S21" i="36"/>
  <c r="S20" i="36"/>
  <c r="S19" i="36"/>
  <c r="S18" i="36"/>
  <c r="S17" i="36"/>
  <c r="S16" i="36"/>
  <c r="S15" i="36"/>
  <c r="S14" i="36"/>
  <c r="S13" i="36"/>
  <c r="S12" i="36"/>
  <c r="S11" i="36"/>
  <c r="S10" i="36"/>
  <c r="S9" i="36"/>
  <c r="S8" i="36"/>
  <c r="S7" i="36"/>
  <c r="S6" i="36"/>
  <c r="S5" i="36"/>
  <c r="S4" i="36"/>
  <c r="S41" i="35"/>
  <c r="S40" i="35"/>
  <c r="S39" i="35"/>
  <c r="S38" i="35"/>
  <c r="S37" i="35"/>
  <c r="S36" i="35"/>
  <c r="S35" i="35"/>
  <c r="S34" i="35"/>
  <c r="S33" i="35"/>
  <c r="S32" i="35"/>
  <c r="S31" i="35"/>
  <c r="S30" i="35"/>
  <c r="S29" i="35"/>
  <c r="S28" i="35"/>
  <c r="S27" i="35"/>
  <c r="S26" i="35"/>
  <c r="S25" i="35"/>
  <c r="S24" i="35"/>
  <c r="S23" i="35"/>
  <c r="S22" i="35"/>
  <c r="S21" i="35"/>
  <c r="S20" i="35"/>
  <c r="S19" i="35"/>
  <c r="S18" i="35"/>
  <c r="S17" i="35"/>
  <c r="S16" i="35"/>
  <c r="S15" i="35"/>
  <c r="S14" i="35"/>
  <c r="S13" i="35"/>
  <c r="S12" i="35"/>
  <c r="S11" i="35"/>
  <c r="S10" i="35"/>
  <c r="S9" i="35"/>
  <c r="S8" i="35"/>
  <c r="S7" i="35"/>
  <c r="S6" i="35"/>
  <c r="S5" i="35"/>
  <c r="S4" i="35"/>
  <c r="S41" i="34"/>
  <c r="S40" i="34"/>
  <c r="S39" i="34"/>
  <c r="S38" i="34"/>
  <c r="S37" i="34"/>
  <c r="S36" i="34"/>
  <c r="S35" i="34"/>
  <c r="S34" i="34"/>
  <c r="S33" i="34"/>
  <c r="S32" i="34"/>
  <c r="S31" i="34"/>
  <c r="S30" i="34"/>
  <c r="S29" i="34"/>
  <c r="S28" i="34"/>
  <c r="S27" i="34"/>
  <c r="S26" i="34"/>
  <c r="S25" i="34"/>
  <c r="S24" i="34"/>
  <c r="S23" i="34"/>
  <c r="S22" i="34"/>
  <c r="S21" i="34"/>
  <c r="S20" i="34"/>
  <c r="S19" i="34"/>
  <c r="S18" i="34"/>
  <c r="S17" i="34"/>
  <c r="S16" i="34"/>
  <c r="S15" i="34"/>
  <c r="S14" i="34"/>
  <c r="S13" i="34"/>
  <c r="S12" i="34"/>
  <c r="S11" i="34"/>
  <c r="S10" i="34"/>
  <c r="S9" i="34"/>
  <c r="S8" i="34"/>
  <c r="S7" i="34"/>
  <c r="S6" i="34"/>
  <c r="S5" i="34"/>
  <c r="S4" i="34"/>
  <c r="S41" i="33"/>
  <c r="S40" i="33"/>
  <c r="S39" i="33"/>
  <c r="S38" i="33"/>
  <c r="S37" i="33"/>
  <c r="S36" i="33"/>
  <c r="S35" i="33"/>
  <c r="S34" i="33"/>
  <c r="S33" i="33"/>
  <c r="S32" i="33"/>
  <c r="S31" i="33"/>
  <c r="S30" i="33"/>
  <c r="S29" i="33"/>
  <c r="S28" i="33"/>
  <c r="S27" i="33"/>
  <c r="S26" i="33"/>
  <c r="S25" i="33"/>
  <c r="S24" i="33"/>
  <c r="S23" i="33"/>
  <c r="S22" i="33"/>
  <c r="S21" i="33"/>
  <c r="S20" i="33"/>
  <c r="S19" i="33"/>
  <c r="S18" i="33"/>
  <c r="S17" i="33"/>
  <c r="S16" i="33"/>
  <c r="S15" i="33"/>
  <c r="S14" i="33"/>
  <c r="S13" i="33"/>
  <c r="S12" i="33"/>
  <c r="S11" i="33"/>
  <c r="S10" i="33"/>
  <c r="S9" i="33"/>
  <c r="S8" i="33"/>
  <c r="S7" i="33"/>
  <c r="S6" i="33"/>
  <c r="S5" i="33"/>
  <c r="S4" i="33"/>
  <c r="S41" i="31"/>
  <c r="S40" i="31"/>
  <c r="S39" i="31"/>
  <c r="S38" i="31"/>
  <c r="S37" i="31"/>
  <c r="S36" i="31"/>
  <c r="S35" i="31"/>
  <c r="S34" i="31"/>
  <c r="S33" i="31"/>
  <c r="S32" i="31"/>
  <c r="S31" i="31"/>
  <c r="S30" i="31"/>
  <c r="S29" i="31"/>
  <c r="S28" i="31"/>
  <c r="S27" i="31"/>
  <c r="S26" i="31"/>
  <c r="S25" i="31"/>
  <c r="S24" i="31"/>
  <c r="S23" i="31"/>
  <c r="S22" i="31"/>
  <c r="S21" i="31"/>
  <c r="S20" i="31"/>
  <c r="S19" i="31"/>
  <c r="S18" i="31"/>
  <c r="S17" i="31"/>
  <c r="S16" i="31"/>
  <c r="S15" i="31"/>
  <c r="S14" i="31"/>
  <c r="S13" i="31"/>
  <c r="S12" i="31"/>
  <c r="S11" i="31"/>
  <c r="S10" i="31"/>
  <c r="S9" i="31"/>
  <c r="S8" i="31"/>
  <c r="S7" i="31"/>
  <c r="S6" i="31"/>
  <c r="S5" i="31"/>
  <c r="S4" i="31"/>
  <c r="S41" i="30"/>
  <c r="S40" i="30"/>
  <c r="S39" i="30"/>
  <c r="S38" i="30"/>
  <c r="S37" i="30"/>
  <c r="S36" i="30"/>
  <c r="S35" i="30"/>
  <c r="S34" i="30"/>
  <c r="S33" i="30"/>
  <c r="S32" i="30"/>
  <c r="S31" i="30"/>
  <c r="S30" i="30"/>
  <c r="S29" i="30"/>
  <c r="S28" i="30"/>
  <c r="S27" i="30"/>
  <c r="S26" i="30"/>
  <c r="S25" i="30"/>
  <c r="S24" i="30"/>
  <c r="S23" i="30"/>
  <c r="S22" i="30"/>
  <c r="S21" i="30"/>
  <c r="S20" i="30"/>
  <c r="S19" i="30"/>
  <c r="S18" i="30"/>
  <c r="S17" i="30"/>
  <c r="S16" i="30"/>
  <c r="S15" i="30"/>
  <c r="S14" i="30"/>
  <c r="S13" i="30"/>
  <c r="S12" i="30"/>
  <c r="S11" i="30"/>
  <c r="S10" i="30"/>
  <c r="S9" i="30"/>
  <c r="S8" i="30"/>
  <c r="S7" i="30"/>
  <c r="S6" i="30"/>
  <c r="S5" i="30"/>
  <c r="S4" i="30"/>
  <c r="S41" i="29"/>
  <c r="S40" i="29"/>
  <c r="S39" i="29"/>
  <c r="S38" i="29"/>
  <c r="S37" i="29"/>
  <c r="S36" i="29"/>
  <c r="S35" i="29"/>
  <c r="S34" i="29"/>
  <c r="S33" i="29"/>
  <c r="S32" i="29"/>
  <c r="S31" i="29"/>
  <c r="S30" i="29"/>
  <c r="S29" i="29"/>
  <c r="S28" i="29"/>
  <c r="S27" i="29"/>
  <c r="S26" i="29"/>
  <c r="S25" i="29"/>
  <c r="S24" i="29"/>
  <c r="S23" i="29"/>
  <c r="S22" i="29"/>
  <c r="S21" i="29"/>
  <c r="S20" i="29"/>
  <c r="S19" i="29"/>
  <c r="S18" i="29"/>
  <c r="S17" i="29"/>
  <c r="S16" i="29"/>
  <c r="S15" i="29"/>
  <c r="S14" i="29"/>
  <c r="S13" i="29"/>
  <c r="S12" i="29"/>
  <c r="S11" i="29"/>
  <c r="S10" i="29"/>
  <c r="S9" i="29"/>
  <c r="S8" i="29"/>
  <c r="S7" i="29"/>
  <c r="S6" i="29"/>
  <c r="S5" i="29"/>
  <c r="S4" i="29"/>
  <c r="S41" i="28"/>
  <c r="S40" i="28"/>
  <c r="S39" i="28"/>
  <c r="S38" i="28"/>
  <c r="S37" i="28"/>
  <c r="S36" i="28"/>
  <c r="S35" i="28"/>
  <c r="S34" i="28"/>
  <c r="S33" i="28"/>
  <c r="S32" i="28"/>
  <c r="S31" i="28"/>
  <c r="S30" i="28"/>
  <c r="S29" i="28"/>
  <c r="S28" i="28"/>
  <c r="S27" i="28"/>
  <c r="S26" i="28"/>
  <c r="S25" i="28"/>
  <c r="S24" i="28"/>
  <c r="S23" i="28"/>
  <c r="S22" i="28"/>
  <c r="S21" i="28"/>
  <c r="S20" i="28"/>
  <c r="S19" i="28"/>
  <c r="S18" i="28"/>
  <c r="S17" i="28"/>
  <c r="S16" i="28"/>
  <c r="S15" i="28"/>
  <c r="S14" i="28"/>
  <c r="S13" i="28"/>
  <c r="S12" i="28"/>
  <c r="S11" i="28"/>
  <c r="S10" i="28"/>
  <c r="S9" i="28"/>
  <c r="S8" i="28"/>
  <c r="S7" i="28"/>
  <c r="S6" i="28"/>
  <c r="S5" i="28"/>
  <c r="S4" i="28"/>
  <c r="S41" i="27"/>
  <c r="S40" i="27"/>
  <c r="S39" i="27"/>
  <c r="S38" i="27"/>
  <c r="S37" i="27"/>
  <c r="S36" i="27"/>
  <c r="S35" i="27"/>
  <c r="S34" i="27"/>
  <c r="S33" i="27"/>
  <c r="S32" i="27"/>
  <c r="S31" i="27"/>
  <c r="S30" i="27"/>
  <c r="S29" i="27"/>
  <c r="S28" i="27"/>
  <c r="S27" i="27"/>
  <c r="S26" i="27"/>
  <c r="S25" i="27"/>
  <c r="S24" i="27"/>
  <c r="S23" i="27"/>
  <c r="S22" i="27"/>
  <c r="S21" i="27"/>
  <c r="S20" i="27"/>
  <c r="S19" i="27"/>
  <c r="S18" i="27"/>
  <c r="S17" i="27"/>
  <c r="S16" i="27"/>
  <c r="S15" i="27"/>
  <c r="S14" i="27"/>
  <c r="S13" i="27"/>
  <c r="S12" i="27"/>
  <c r="S11" i="27"/>
  <c r="S10" i="27"/>
  <c r="S9" i="27"/>
  <c r="S8" i="27"/>
  <c r="S7" i="27"/>
  <c r="S6" i="27"/>
  <c r="S5" i="27"/>
  <c r="S4" i="27"/>
  <c r="S41" i="26"/>
  <c r="S40" i="26"/>
  <c r="S39" i="26"/>
  <c r="S38" i="26"/>
  <c r="S37" i="26"/>
  <c r="S36" i="26"/>
  <c r="S35" i="26"/>
  <c r="S34" i="26"/>
  <c r="S33" i="26"/>
  <c r="S32" i="26"/>
  <c r="S31" i="26"/>
  <c r="S30" i="26"/>
  <c r="S29" i="26"/>
  <c r="S28" i="26"/>
  <c r="S27" i="26"/>
  <c r="S26" i="26"/>
  <c r="S25" i="26"/>
  <c r="S24" i="26"/>
  <c r="S23" i="26"/>
  <c r="S22" i="26"/>
  <c r="S21" i="26"/>
  <c r="S20" i="26"/>
  <c r="S19" i="26"/>
  <c r="S18" i="26"/>
  <c r="S17" i="26"/>
  <c r="S16" i="26"/>
  <c r="S15" i="26"/>
  <c r="S14" i="26"/>
  <c r="S13" i="26"/>
  <c r="S12" i="26"/>
  <c r="S11" i="26"/>
  <c r="S10" i="26"/>
  <c r="S9" i="26"/>
  <c r="S8" i="26"/>
  <c r="S7" i="26"/>
  <c r="S6" i="26"/>
  <c r="S5" i="26"/>
  <c r="S4" i="26"/>
  <c r="S41" i="32"/>
  <c r="S40" i="32"/>
  <c r="S39" i="32"/>
  <c r="S38" i="32"/>
  <c r="S37" i="32"/>
  <c r="S36" i="32"/>
  <c r="S35" i="32"/>
  <c r="S34" i="32"/>
  <c r="S33" i="32"/>
  <c r="S32" i="32"/>
  <c r="S31" i="32"/>
  <c r="S30" i="32"/>
  <c r="S29" i="32"/>
  <c r="S28" i="32"/>
  <c r="S27" i="32"/>
  <c r="S26" i="32"/>
  <c r="S25" i="32"/>
  <c r="S24" i="32"/>
  <c r="S23" i="32"/>
  <c r="S22" i="32"/>
  <c r="S21" i="32"/>
  <c r="S20" i="32"/>
  <c r="S19" i="32"/>
  <c r="S18" i="32"/>
  <c r="S17" i="32"/>
  <c r="S16" i="32"/>
  <c r="S15" i="32"/>
  <c r="S14" i="32"/>
  <c r="S13" i="32"/>
  <c r="S12" i="32"/>
  <c r="S11" i="32"/>
  <c r="S10" i="32"/>
  <c r="S9" i="32"/>
  <c r="S8" i="32"/>
  <c r="S7" i="32"/>
  <c r="S6" i="32"/>
  <c r="S5" i="32"/>
  <c r="S4" i="32"/>
  <c r="S41" i="24"/>
  <c r="S40" i="24"/>
  <c r="S39" i="24"/>
  <c r="S38" i="24"/>
  <c r="S37" i="24"/>
  <c r="S36" i="24"/>
  <c r="S35" i="24"/>
  <c r="S34" i="24"/>
  <c r="S33" i="24"/>
  <c r="S32" i="24"/>
  <c r="S31" i="24"/>
  <c r="S30" i="24"/>
  <c r="S29" i="24"/>
  <c r="S28" i="24"/>
  <c r="S27" i="24"/>
  <c r="S26" i="24"/>
  <c r="S25" i="24"/>
  <c r="S24" i="24"/>
  <c r="S23" i="24"/>
  <c r="S22" i="24"/>
  <c r="S21" i="24"/>
  <c r="S20" i="24"/>
  <c r="S19" i="24"/>
  <c r="S18" i="24"/>
  <c r="S17" i="24"/>
  <c r="S16" i="24"/>
  <c r="S15" i="24"/>
  <c r="S14" i="24"/>
  <c r="S13" i="24"/>
  <c r="S12" i="24"/>
  <c r="S11" i="24"/>
  <c r="S10" i="24"/>
  <c r="S9" i="24"/>
  <c r="S8" i="24"/>
  <c r="S7" i="24"/>
  <c r="S6" i="24"/>
  <c r="S5" i="24"/>
  <c r="S4" i="24"/>
  <c r="S41" i="23"/>
  <c r="S40" i="23"/>
  <c r="S39" i="23"/>
  <c r="S38" i="23"/>
  <c r="S37" i="23"/>
  <c r="S36" i="23"/>
  <c r="S35" i="23"/>
  <c r="S34" i="23"/>
  <c r="S33" i="23"/>
  <c r="S32" i="23"/>
  <c r="S31" i="23"/>
  <c r="S30" i="23"/>
  <c r="S29" i="23"/>
  <c r="S28" i="23"/>
  <c r="S27" i="23"/>
  <c r="S26" i="23"/>
  <c r="S25" i="23"/>
  <c r="S24" i="23"/>
  <c r="S23" i="23"/>
  <c r="S22" i="23"/>
  <c r="S21" i="23"/>
  <c r="S20" i="23"/>
  <c r="S19" i="23"/>
  <c r="S18" i="23"/>
  <c r="S17" i="23"/>
  <c r="S16" i="23"/>
  <c r="S15" i="23"/>
  <c r="S14" i="23"/>
  <c r="S13" i="23"/>
  <c r="S12" i="23"/>
  <c r="S11" i="23"/>
  <c r="S10" i="23"/>
  <c r="S9" i="23"/>
  <c r="S8" i="23"/>
  <c r="S7" i="23"/>
  <c r="S6" i="23"/>
  <c r="S5" i="23"/>
  <c r="S4" i="23"/>
  <c r="S41" i="22"/>
  <c r="S40" i="22"/>
  <c r="S39" i="22"/>
  <c r="S38" i="22"/>
  <c r="S37" i="22"/>
  <c r="S36" i="22"/>
  <c r="S35" i="22"/>
  <c r="S34" i="22"/>
  <c r="S33" i="22"/>
  <c r="S32" i="22"/>
  <c r="S31" i="22"/>
  <c r="S30" i="22"/>
  <c r="S29" i="22"/>
  <c r="S28" i="22"/>
  <c r="S27" i="22"/>
  <c r="S26" i="22"/>
  <c r="S25" i="22"/>
  <c r="S24" i="22"/>
  <c r="S23" i="22"/>
  <c r="S22" i="22"/>
  <c r="S21" i="22"/>
  <c r="S20" i="22"/>
  <c r="S19" i="22"/>
  <c r="S18" i="22"/>
  <c r="S17" i="22"/>
  <c r="S16" i="22"/>
  <c r="S15" i="22"/>
  <c r="S14" i="22"/>
  <c r="S13" i="22"/>
  <c r="S12" i="22"/>
  <c r="S11" i="22"/>
  <c r="S10" i="22"/>
  <c r="S9" i="22"/>
  <c r="S8" i="22"/>
  <c r="S7" i="22"/>
  <c r="S6" i="22"/>
  <c r="S5" i="22"/>
  <c r="S4" i="22"/>
  <c r="S41" i="21"/>
  <c r="S40" i="21"/>
  <c r="S39" i="21"/>
  <c r="S38" i="21"/>
  <c r="S37" i="21"/>
  <c r="S36" i="21"/>
  <c r="S35" i="21"/>
  <c r="S34" i="21"/>
  <c r="S33" i="21"/>
  <c r="S32" i="21"/>
  <c r="S31" i="21"/>
  <c r="S30" i="21"/>
  <c r="S29" i="21"/>
  <c r="S28" i="21"/>
  <c r="S27" i="21"/>
  <c r="S26" i="21"/>
  <c r="S25" i="21"/>
  <c r="S24" i="21"/>
  <c r="S23" i="21"/>
  <c r="S22" i="21"/>
  <c r="S21" i="21"/>
  <c r="S20" i="21"/>
  <c r="S19" i="21"/>
  <c r="S18" i="21"/>
  <c r="S17" i="21"/>
  <c r="S16" i="21"/>
  <c r="S15" i="21"/>
  <c r="S14" i="21"/>
  <c r="S13" i="21"/>
  <c r="S12" i="21"/>
  <c r="S11" i="21"/>
  <c r="S10" i="21"/>
  <c r="S9" i="21"/>
  <c r="S8" i="21"/>
  <c r="S7" i="21"/>
  <c r="S6" i="21"/>
  <c r="S5" i="21"/>
  <c r="S4" i="21"/>
  <c r="S41" i="20"/>
  <c r="S40" i="20"/>
  <c r="S39" i="20"/>
  <c r="S38" i="20"/>
  <c r="S37" i="20"/>
  <c r="S36" i="20"/>
  <c r="S35" i="20"/>
  <c r="S34" i="20"/>
  <c r="S33" i="20"/>
  <c r="S32" i="20"/>
  <c r="S31" i="20"/>
  <c r="S30" i="20"/>
  <c r="S29" i="20"/>
  <c r="S28" i="20"/>
  <c r="S27" i="20"/>
  <c r="S26" i="20"/>
  <c r="S25" i="20"/>
  <c r="S24" i="20"/>
  <c r="S23" i="20"/>
  <c r="S22" i="20"/>
  <c r="S21" i="20"/>
  <c r="S20" i="20"/>
  <c r="S19" i="20"/>
  <c r="S18" i="20"/>
  <c r="S17" i="20"/>
  <c r="S16" i="20"/>
  <c r="S15" i="20"/>
  <c r="S14" i="20"/>
  <c r="S13" i="20"/>
  <c r="S12" i="20"/>
  <c r="S11" i="20"/>
  <c r="S10" i="20"/>
  <c r="S9" i="20"/>
  <c r="S8" i="20"/>
  <c r="S7" i="20"/>
  <c r="S6" i="20"/>
  <c r="S5" i="20"/>
  <c r="S4" i="20"/>
  <c r="S41" i="19"/>
  <c r="S40" i="19"/>
  <c r="S39" i="19"/>
  <c r="S38" i="19"/>
  <c r="S37" i="19"/>
  <c r="S36" i="19"/>
  <c r="S35" i="19"/>
  <c r="S34" i="19"/>
  <c r="S33" i="19"/>
  <c r="S32" i="19"/>
  <c r="S31" i="19"/>
  <c r="S30" i="19"/>
  <c r="S29" i="19"/>
  <c r="S28" i="19"/>
  <c r="S27" i="19"/>
  <c r="S26" i="19"/>
  <c r="S25" i="19"/>
  <c r="S24" i="19"/>
  <c r="S23" i="19"/>
  <c r="S22" i="19"/>
  <c r="S21" i="19"/>
  <c r="S20" i="19"/>
  <c r="S19" i="19"/>
  <c r="S18" i="19"/>
  <c r="S17" i="19"/>
  <c r="S16" i="19"/>
  <c r="S15" i="19"/>
  <c r="S14" i="19"/>
  <c r="S13" i="19"/>
  <c r="S12" i="19"/>
  <c r="S11" i="19"/>
  <c r="S10" i="19"/>
  <c r="S9" i="19"/>
  <c r="S8" i="19"/>
  <c r="S7" i="19"/>
  <c r="S6" i="19"/>
  <c r="S5" i="19"/>
  <c r="S4" i="19"/>
  <c r="S41" i="18"/>
  <c r="S40" i="18"/>
  <c r="S39" i="18"/>
  <c r="S38" i="18"/>
  <c r="S37" i="18"/>
  <c r="S36" i="18"/>
  <c r="S35" i="18"/>
  <c r="S34" i="18"/>
  <c r="S33" i="18"/>
  <c r="S32" i="18"/>
  <c r="S31" i="18"/>
  <c r="S30" i="18"/>
  <c r="S29" i="18"/>
  <c r="S28" i="18"/>
  <c r="S27" i="18"/>
  <c r="S26" i="18"/>
  <c r="S25" i="18"/>
  <c r="S24" i="18"/>
  <c r="S23" i="18"/>
  <c r="S22" i="18"/>
  <c r="S21" i="18"/>
  <c r="S20" i="18"/>
  <c r="S19" i="18"/>
  <c r="S18" i="18"/>
  <c r="S17" i="18"/>
  <c r="S16" i="18"/>
  <c r="S15" i="18"/>
  <c r="S14" i="18"/>
  <c r="S13" i="18"/>
  <c r="S12" i="18"/>
  <c r="S11" i="18"/>
  <c r="S10" i="18"/>
  <c r="S9" i="18"/>
  <c r="S8" i="18"/>
  <c r="S7" i="18"/>
  <c r="S6" i="18"/>
  <c r="S5" i="18"/>
  <c r="S4" i="18"/>
  <c r="S41" i="17"/>
  <c r="S40" i="17"/>
  <c r="S39" i="17"/>
  <c r="S38" i="17"/>
  <c r="S37" i="17"/>
  <c r="S36" i="17"/>
  <c r="S35" i="17"/>
  <c r="S34" i="17"/>
  <c r="S33" i="17"/>
  <c r="S32" i="17"/>
  <c r="S31" i="17"/>
  <c r="S30" i="17"/>
  <c r="S29" i="17"/>
  <c r="S28" i="17"/>
  <c r="S27" i="17"/>
  <c r="S26" i="17"/>
  <c r="S25" i="17"/>
  <c r="S24" i="17"/>
  <c r="S23" i="17"/>
  <c r="S22" i="17"/>
  <c r="S21" i="17"/>
  <c r="S20" i="17"/>
  <c r="S19" i="17"/>
  <c r="S18" i="17"/>
  <c r="S17" i="17"/>
  <c r="S16" i="17"/>
  <c r="S15" i="17"/>
  <c r="S14" i="17"/>
  <c r="S13" i="17"/>
  <c r="S12" i="17"/>
  <c r="S11" i="17"/>
  <c r="S10" i="17"/>
  <c r="S9" i="17"/>
  <c r="S8" i="17"/>
  <c r="S7" i="17"/>
  <c r="S6" i="17"/>
  <c r="S5" i="17"/>
  <c r="S4" i="17"/>
  <c r="S41" i="16"/>
  <c r="S40" i="16"/>
  <c r="S39" i="16"/>
  <c r="S38" i="16"/>
  <c r="S37" i="16"/>
  <c r="S36" i="16"/>
  <c r="S35" i="16"/>
  <c r="S34" i="16"/>
  <c r="S33" i="16"/>
  <c r="S32" i="16"/>
  <c r="S31" i="16"/>
  <c r="S30" i="16"/>
  <c r="S29" i="16"/>
  <c r="S28" i="16"/>
  <c r="S27" i="16"/>
  <c r="S26" i="16"/>
  <c r="S25" i="16"/>
  <c r="S24" i="16"/>
  <c r="S23" i="16"/>
  <c r="S22" i="16"/>
  <c r="S21" i="16"/>
  <c r="S20" i="16"/>
  <c r="S19" i="16"/>
  <c r="S18" i="16"/>
  <c r="S17" i="16"/>
  <c r="S16" i="16"/>
  <c r="S15" i="16"/>
  <c r="S14" i="16"/>
  <c r="S13" i="16"/>
  <c r="S12" i="16"/>
  <c r="S11" i="16"/>
  <c r="S10" i="16"/>
  <c r="S9" i="16"/>
  <c r="S8" i="16"/>
  <c r="S7" i="16"/>
  <c r="S6" i="16"/>
  <c r="S5" i="16"/>
  <c r="S4" i="16"/>
  <c r="S41" i="15"/>
  <c r="S40" i="15"/>
  <c r="S39" i="15"/>
  <c r="S38" i="15"/>
  <c r="S37" i="15"/>
  <c r="S36" i="15"/>
  <c r="S35" i="15"/>
  <c r="S34" i="15"/>
  <c r="S33" i="15"/>
  <c r="S32" i="15"/>
  <c r="S31" i="15"/>
  <c r="S30" i="15"/>
  <c r="S29" i="15"/>
  <c r="S28" i="15"/>
  <c r="S27" i="15"/>
  <c r="S26" i="15"/>
  <c r="S25" i="15"/>
  <c r="S24" i="15"/>
  <c r="S23" i="15"/>
  <c r="S22" i="15"/>
  <c r="S21" i="15"/>
  <c r="S20" i="15"/>
  <c r="S19" i="15"/>
  <c r="S18" i="15"/>
  <c r="S17" i="15"/>
  <c r="S16" i="15"/>
  <c r="S15" i="15"/>
  <c r="S14" i="15"/>
  <c r="S13" i="15"/>
  <c r="S12" i="15"/>
  <c r="S11" i="15"/>
  <c r="S10" i="15"/>
  <c r="S9" i="15"/>
  <c r="S8" i="15"/>
  <c r="S7" i="15"/>
  <c r="S6" i="15"/>
  <c r="S5" i="15"/>
  <c r="S4" i="15"/>
  <c r="S41" i="14"/>
  <c r="S40" i="14"/>
  <c r="S39" i="14"/>
  <c r="S38" i="14"/>
  <c r="S37" i="14"/>
  <c r="S36" i="14"/>
  <c r="S35" i="14"/>
  <c r="S34" i="14"/>
  <c r="S33" i="14"/>
  <c r="S32" i="14"/>
  <c r="S31" i="14"/>
  <c r="S30" i="14"/>
  <c r="S29" i="14"/>
  <c r="S28" i="14"/>
  <c r="S27" i="14"/>
  <c r="S26" i="14"/>
  <c r="S25" i="14"/>
  <c r="S24" i="14"/>
  <c r="S23" i="14"/>
  <c r="S22" i="14"/>
  <c r="S21" i="14"/>
  <c r="S20" i="14"/>
  <c r="S19" i="14"/>
  <c r="S18" i="14"/>
  <c r="S17" i="14"/>
  <c r="S16" i="14"/>
  <c r="S15" i="14"/>
  <c r="S14" i="14"/>
  <c r="S13" i="14"/>
  <c r="S12" i="14"/>
  <c r="S11" i="14"/>
  <c r="S10" i="14"/>
  <c r="S9" i="14"/>
  <c r="S8" i="14"/>
  <c r="S7" i="14"/>
  <c r="S6" i="14"/>
  <c r="S5" i="14"/>
  <c r="S4" i="14"/>
  <c r="S41" i="13"/>
  <c r="S40" i="13"/>
  <c r="S39" i="13"/>
  <c r="S38" i="13"/>
  <c r="S37" i="13"/>
  <c r="S36" i="13"/>
  <c r="S35" i="13"/>
  <c r="S34" i="13"/>
  <c r="S33" i="13"/>
  <c r="S32" i="13"/>
  <c r="S31" i="13"/>
  <c r="S30" i="13"/>
  <c r="S29" i="13"/>
  <c r="S28" i="13"/>
  <c r="S27" i="13"/>
  <c r="S26" i="13"/>
  <c r="S25" i="13"/>
  <c r="S24" i="13"/>
  <c r="S23" i="13"/>
  <c r="S22" i="13"/>
  <c r="S21" i="13"/>
  <c r="S20" i="13"/>
  <c r="S19" i="13"/>
  <c r="S18" i="13"/>
  <c r="S17" i="13"/>
  <c r="S16" i="13"/>
  <c r="S15" i="13"/>
  <c r="S14" i="13"/>
  <c r="S13" i="13"/>
  <c r="S12" i="13"/>
  <c r="S11" i="13"/>
  <c r="S10" i="13"/>
  <c r="S9" i="13"/>
  <c r="S8" i="13"/>
  <c r="S7" i="13"/>
  <c r="S6" i="13"/>
  <c r="S5" i="13"/>
  <c r="S4" i="13"/>
  <c r="S41" i="12"/>
  <c r="S40" i="12"/>
  <c r="S39" i="12"/>
  <c r="S38" i="12"/>
  <c r="S37" i="12"/>
  <c r="S36" i="12"/>
  <c r="S35" i="12"/>
  <c r="S34" i="12"/>
  <c r="S33" i="12"/>
  <c r="S32" i="12"/>
  <c r="S31" i="12"/>
  <c r="S30" i="12"/>
  <c r="S29" i="12"/>
  <c r="S28" i="12"/>
  <c r="S27" i="12"/>
  <c r="S26" i="12"/>
  <c r="S25" i="12"/>
  <c r="S24" i="12"/>
  <c r="S23" i="12"/>
  <c r="S22" i="12"/>
  <c r="S21" i="12"/>
  <c r="S20" i="12"/>
  <c r="S19" i="12"/>
  <c r="S18" i="12"/>
  <c r="S17" i="12"/>
  <c r="S16" i="12"/>
  <c r="S15" i="12"/>
  <c r="S14" i="12"/>
  <c r="S13" i="12"/>
  <c r="S12" i="12"/>
  <c r="S11" i="12"/>
  <c r="S10" i="12"/>
  <c r="S9" i="12"/>
  <c r="S8" i="12"/>
  <c r="S7" i="12"/>
  <c r="S6" i="12"/>
  <c r="S5" i="12"/>
  <c r="S4" i="12"/>
  <c r="S41" i="1"/>
  <c r="S40" i="1"/>
  <c r="S39" i="1"/>
  <c r="S38" i="1"/>
  <c r="S37" i="1"/>
  <c r="S36" i="1"/>
  <c r="S35" i="1"/>
  <c r="S34" i="1"/>
  <c r="S33" i="1"/>
  <c r="S32" i="1"/>
  <c r="S4" i="1"/>
  <c r="S5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2" i="1"/>
  <c r="S24" i="47"/>
  <c r="S23" i="47"/>
  <c r="S22" i="47"/>
  <c r="S21" i="47"/>
  <c r="S20" i="47"/>
  <c r="S19" i="47"/>
  <c r="S17" i="47"/>
  <c r="S15" i="47"/>
  <c r="S14" i="47"/>
  <c r="S13" i="47"/>
  <c r="S12" i="47"/>
  <c r="S11" i="47"/>
  <c r="S10" i="47"/>
  <c r="S9" i="47"/>
  <c r="O8" i="47"/>
  <c r="O7" i="47"/>
  <c r="O6" i="47"/>
  <c r="O5" i="47"/>
  <c r="P4" i="47"/>
  <c r="S3" i="47"/>
  <c r="S2" i="47"/>
  <c r="C18" i="47"/>
  <c r="E11" i="47"/>
  <c r="C25" i="46"/>
  <c r="P8" i="46"/>
  <c r="P7" i="46"/>
  <c r="P6" i="46"/>
  <c r="P5" i="46"/>
  <c r="P4" i="46"/>
  <c r="C25" i="45"/>
  <c r="E18" i="45"/>
  <c r="C23" i="45" s="1"/>
  <c r="P8" i="45"/>
  <c r="P7" i="45"/>
  <c r="P6" i="45"/>
  <c r="P5" i="45"/>
  <c r="P4" i="45"/>
  <c r="C25" i="44"/>
  <c r="P8" i="44"/>
  <c r="P7" i="44"/>
  <c r="P6" i="44"/>
  <c r="P5" i="44"/>
  <c r="P4" i="44"/>
  <c r="C25" i="43"/>
  <c r="P8" i="43"/>
  <c r="P7" i="43"/>
  <c r="P6" i="43"/>
  <c r="P5" i="43"/>
  <c r="P4" i="43"/>
  <c r="C25" i="42"/>
  <c r="P8" i="42"/>
  <c r="P7" i="42"/>
  <c r="P6" i="42"/>
  <c r="P5" i="42"/>
  <c r="P4" i="42"/>
  <c r="C25" i="41"/>
  <c r="P8" i="41"/>
  <c r="P7" i="41"/>
  <c r="P6" i="41"/>
  <c r="P5" i="41"/>
  <c r="P4" i="41"/>
  <c r="C25" i="40"/>
  <c r="P8" i="40"/>
  <c r="P7" i="40"/>
  <c r="P6" i="40"/>
  <c r="P5" i="40"/>
  <c r="P4" i="40"/>
  <c r="C25" i="39"/>
  <c r="P8" i="39"/>
  <c r="P7" i="39"/>
  <c r="P6" i="39"/>
  <c r="P5" i="39"/>
  <c r="P4" i="39"/>
  <c r="C25" i="38"/>
  <c r="P8" i="38"/>
  <c r="P7" i="38"/>
  <c r="P6" i="38"/>
  <c r="P5" i="38"/>
  <c r="P4" i="38"/>
  <c r="C25" i="37"/>
  <c r="P8" i="37"/>
  <c r="P7" i="37"/>
  <c r="P6" i="37"/>
  <c r="P5" i="37"/>
  <c r="P4" i="37"/>
  <c r="C25" i="36"/>
  <c r="P8" i="36"/>
  <c r="P7" i="36"/>
  <c r="P6" i="36"/>
  <c r="P5" i="36"/>
  <c r="P4" i="36"/>
  <c r="C25" i="35"/>
  <c r="P8" i="35"/>
  <c r="P7" i="35"/>
  <c r="P6" i="35"/>
  <c r="P5" i="35"/>
  <c r="P4" i="35"/>
  <c r="C25" i="34"/>
  <c r="P8" i="34"/>
  <c r="P7" i="34"/>
  <c r="P6" i="34"/>
  <c r="P5" i="34"/>
  <c r="P4" i="34"/>
  <c r="C25" i="33"/>
  <c r="P8" i="33"/>
  <c r="P7" i="33"/>
  <c r="P6" i="33"/>
  <c r="P5" i="33"/>
  <c r="P4" i="33"/>
  <c r="C25" i="32"/>
  <c r="P8" i="32"/>
  <c r="P7" i="32"/>
  <c r="P6" i="32"/>
  <c r="P5" i="32"/>
  <c r="P4" i="32"/>
  <c r="C25" i="31"/>
  <c r="P8" i="31"/>
  <c r="P7" i="31"/>
  <c r="P6" i="31"/>
  <c r="P5" i="31"/>
  <c r="P4" i="31"/>
  <c r="C25" i="30"/>
  <c r="P8" i="30"/>
  <c r="P7" i="30"/>
  <c r="P6" i="30"/>
  <c r="P5" i="30"/>
  <c r="P4" i="30"/>
  <c r="C25" i="29"/>
  <c r="P8" i="29"/>
  <c r="P7" i="29"/>
  <c r="P6" i="29"/>
  <c r="P5" i="29"/>
  <c r="P4" i="29"/>
  <c r="C25" i="28"/>
  <c r="P8" i="28"/>
  <c r="P7" i="28"/>
  <c r="P6" i="28"/>
  <c r="P5" i="28"/>
  <c r="P4" i="28"/>
  <c r="C25" i="27"/>
  <c r="P8" i="27"/>
  <c r="P7" i="27"/>
  <c r="P6" i="27"/>
  <c r="P5" i="27"/>
  <c r="P4" i="27"/>
  <c r="C25" i="26"/>
  <c r="P8" i="26"/>
  <c r="P7" i="26"/>
  <c r="P6" i="26"/>
  <c r="P5" i="26"/>
  <c r="P4" i="26"/>
  <c r="C25" i="24"/>
  <c r="P8" i="24"/>
  <c r="P7" i="24"/>
  <c r="P6" i="24"/>
  <c r="P5" i="24"/>
  <c r="P4" i="24"/>
  <c r="C25" i="23"/>
  <c r="P8" i="23"/>
  <c r="P7" i="23"/>
  <c r="P6" i="23"/>
  <c r="P5" i="23"/>
  <c r="P4" i="23"/>
  <c r="C25" i="22"/>
  <c r="P8" i="22"/>
  <c r="P7" i="22"/>
  <c r="P6" i="22"/>
  <c r="P5" i="22"/>
  <c r="P4" i="22"/>
  <c r="C25" i="21"/>
  <c r="P8" i="21"/>
  <c r="P7" i="21"/>
  <c r="P6" i="21"/>
  <c r="P5" i="21"/>
  <c r="P4" i="21"/>
  <c r="C25" i="20"/>
  <c r="P8" i="20"/>
  <c r="P7" i="20"/>
  <c r="P6" i="20"/>
  <c r="P5" i="20"/>
  <c r="P4" i="20"/>
  <c r="C25" i="19"/>
  <c r="P8" i="19"/>
  <c r="P7" i="19"/>
  <c r="P6" i="19"/>
  <c r="P5" i="19"/>
  <c r="P4" i="19"/>
  <c r="C25" i="18"/>
  <c r="P8" i="18"/>
  <c r="P7" i="18"/>
  <c r="P6" i="18"/>
  <c r="P5" i="18"/>
  <c r="P4" i="18"/>
  <c r="C25" i="17"/>
  <c r="P8" i="17"/>
  <c r="P7" i="17"/>
  <c r="P6" i="17"/>
  <c r="P5" i="17"/>
  <c r="P4" i="17"/>
  <c r="S2" i="17"/>
  <c r="C25" i="16"/>
  <c r="P8" i="16"/>
  <c r="P7" i="16"/>
  <c r="P6" i="16"/>
  <c r="P5" i="16"/>
  <c r="P4" i="16"/>
  <c r="C25" i="15"/>
  <c r="P8" i="15"/>
  <c r="P7" i="15"/>
  <c r="P6" i="15"/>
  <c r="P5" i="15"/>
  <c r="P4" i="15"/>
  <c r="C25" i="14"/>
  <c r="P8" i="14"/>
  <c r="P7" i="14"/>
  <c r="P6" i="14"/>
  <c r="P5" i="14"/>
  <c r="P4" i="14"/>
  <c r="C25" i="13"/>
  <c r="P8" i="13"/>
  <c r="P7" i="13"/>
  <c r="P6" i="13"/>
  <c r="P5" i="13"/>
  <c r="P4" i="13"/>
  <c r="C25" i="12"/>
  <c r="P8" i="12"/>
  <c r="P7" i="12"/>
  <c r="P6" i="12"/>
  <c r="P5" i="12"/>
  <c r="P4" i="12"/>
  <c r="C25" i="1"/>
  <c r="E18" i="41"/>
  <c r="C26" i="41" s="1"/>
  <c r="C27" i="41" s="1"/>
  <c r="C23" i="41"/>
  <c r="E18" i="46"/>
  <c r="C26" i="46" s="1"/>
  <c r="C27" i="46" s="1"/>
  <c r="E18" i="30"/>
  <c r="C26" i="30" s="1"/>
  <c r="C27" i="30" s="1"/>
  <c r="E18" i="28"/>
  <c r="C23" i="28" s="1"/>
  <c r="E18" i="27"/>
  <c r="C26" i="27" s="1"/>
  <c r="C27" i="27" s="1"/>
  <c r="E18" i="22"/>
  <c r="C26" i="22" s="1"/>
  <c r="C27" i="22" s="1"/>
  <c r="E18" i="18"/>
  <c r="C23" i="18" s="1"/>
  <c r="E18" i="17"/>
  <c r="C26" i="17" s="1"/>
  <c r="C27" i="17" s="1"/>
  <c r="E18" i="33"/>
  <c r="C23" i="33" s="1"/>
  <c r="C26" i="33"/>
  <c r="C27" i="33" s="1"/>
  <c r="E18" i="36"/>
  <c r="C26" i="36" s="1"/>
  <c r="C27" i="36" s="1"/>
  <c r="E18" i="39"/>
  <c r="C26" i="39" s="1"/>
  <c r="C27" i="39" s="1"/>
  <c r="E18" i="42"/>
  <c r="C26" i="42" s="1"/>
  <c r="C27" i="42" s="1"/>
  <c r="C16" i="47"/>
  <c r="E18" i="44"/>
  <c r="C26" i="44" s="1"/>
  <c r="C27" i="44" s="1"/>
  <c r="E18" i="43"/>
  <c r="E18" i="40"/>
  <c r="C23" i="40" s="1"/>
  <c r="E18" i="38"/>
  <c r="E18" i="37"/>
  <c r="C23" i="37" s="1"/>
  <c r="E18" i="35"/>
  <c r="E18" i="34"/>
  <c r="C26" i="34" s="1"/>
  <c r="C27" i="34" s="1"/>
  <c r="E18" i="32"/>
  <c r="C23" i="32" s="1"/>
  <c r="E18" i="31"/>
  <c r="C23" i="31" s="1"/>
  <c r="E18" i="29"/>
  <c r="C23" i="29" s="1"/>
  <c r="E18" i="26"/>
  <c r="C23" i="26" s="1"/>
  <c r="C26" i="26"/>
  <c r="C27" i="26"/>
  <c r="E18" i="24"/>
  <c r="C23" i="24" s="1"/>
  <c r="E18" i="23"/>
  <c r="C23" i="23" s="1"/>
  <c r="E18" i="21"/>
  <c r="C23" i="21" s="1"/>
  <c r="E18" i="20"/>
  <c r="C23" i="20" s="1"/>
  <c r="E18" i="19"/>
  <c r="C23" i="19" s="1"/>
  <c r="E18" i="16"/>
  <c r="C23" i="16"/>
  <c r="C26" i="16"/>
  <c r="C27" i="16" s="1"/>
  <c r="E18" i="15"/>
  <c r="C26" i="15" s="1"/>
  <c r="C27" i="15" s="1"/>
  <c r="E18" i="14"/>
  <c r="C23" i="14" s="1"/>
  <c r="E18" i="13"/>
  <c r="C26" i="13" s="1"/>
  <c r="C27" i="13" s="1"/>
  <c r="C23" i="13"/>
  <c r="E18" i="12"/>
  <c r="C23" i="12" s="1"/>
  <c r="C19" i="47"/>
  <c r="C20" i="47"/>
  <c r="C23" i="43"/>
  <c r="C26" i="43"/>
  <c r="C27" i="43" s="1"/>
  <c r="C23" i="38"/>
  <c r="C26" i="38"/>
  <c r="C27" i="38" s="1"/>
  <c r="C23" i="35"/>
  <c r="C26" i="35"/>
  <c r="C27" i="35" s="1"/>
  <c r="C23" i="34"/>
  <c r="C26" i="29"/>
  <c r="C27" i="29" s="1"/>
  <c r="C23" i="15"/>
  <c r="C26" i="12"/>
  <c r="C27" i="12" s="1"/>
  <c r="P8" i="1"/>
  <c r="P7" i="1"/>
  <c r="P6" i="1"/>
  <c r="P5" i="1"/>
  <c r="P4" i="1"/>
  <c r="E18" i="1"/>
  <c r="C23" i="1" s="1"/>
  <c r="C23" i="46" l="1"/>
  <c r="C23" i="44"/>
  <c r="C23" i="42"/>
  <c r="C26" i="40"/>
  <c r="C27" i="40" s="1"/>
  <c r="C23" i="39"/>
  <c r="C26" i="37"/>
  <c r="C27" i="37" s="1"/>
  <c r="C23" i="36"/>
  <c r="C26" i="31"/>
  <c r="C27" i="31" s="1"/>
  <c r="C23" i="30"/>
  <c r="C26" i="28"/>
  <c r="C27" i="28" s="1"/>
  <c r="C23" i="27"/>
  <c r="C26" i="32"/>
  <c r="C27" i="32" s="1"/>
  <c r="C26" i="24"/>
  <c r="C27" i="24" s="1"/>
  <c r="C26" i="23"/>
  <c r="C27" i="23" s="1"/>
  <c r="C23" i="22"/>
  <c r="C26" i="21"/>
  <c r="C27" i="21" s="1"/>
  <c r="C26" i="20"/>
  <c r="C27" i="20" s="1"/>
  <c r="C26" i="19"/>
  <c r="C27" i="19" s="1"/>
  <c r="C26" i="18"/>
  <c r="C27" i="18" s="1"/>
  <c r="C23" i="17"/>
  <c r="C26" i="14"/>
  <c r="C27" i="14" s="1"/>
  <c r="C26" i="1"/>
  <c r="C27" i="1" s="1"/>
  <c r="C26" i="45"/>
  <c r="C27" i="45" s="1"/>
</calcChain>
</file>

<file path=xl/sharedStrings.xml><?xml version="1.0" encoding="utf-8"?>
<sst xmlns="http://schemas.openxmlformats.org/spreadsheetml/2006/main" count="1999" uniqueCount="86">
  <si>
    <t xml:space="preserve"> (vermeld uw prijzen inclusief BTW of BTW-vrij)</t>
  </si>
  <si>
    <t>Leervorm</t>
  </si>
  <si>
    <t>Klassikaal</t>
  </si>
  <si>
    <t>Blended</t>
  </si>
  <si>
    <t>Gunningswaarde</t>
  </si>
  <si>
    <t>Kwaliteitsscore en inschrijprijs gezamenlijk beoordeeld obv</t>
  </si>
  <si>
    <t>Score=5*℮^(-(β-0,8)^2)</t>
  </si>
  <si>
    <t>β=</t>
  </si>
  <si>
    <t>afwijking tov verwachte kwaliteit minus de afwijking tov indicatieprijs</t>
  </si>
  <si>
    <t>Toelichting:</t>
  </si>
  <si>
    <t>℮:</t>
  </si>
  <si>
    <t>natuurlijke expotentiële functie</t>
  </si>
  <si>
    <t>Pi:</t>
  </si>
  <si>
    <t>inschrijfprijs</t>
  </si>
  <si>
    <t>Pv:</t>
  </si>
  <si>
    <t>referentieprijs</t>
  </si>
  <si>
    <t>Qi</t>
  </si>
  <si>
    <t>score kwaliteit</t>
  </si>
  <si>
    <t>Qv:</t>
  </si>
  <si>
    <t>βscore</t>
  </si>
  <si>
    <t>Puntenscore</t>
  </si>
  <si>
    <t>ALS(((C78-D78)/D78)&lt;-0,4;-0,4;(C78-D78)/D78)</t>
  </si>
  <si>
    <t>referentiekwaliteit</t>
  </si>
  <si>
    <t>((70/30)* (Qi-Qv)/Qv-(Pi-Pv)/Pv )</t>
  </si>
  <si>
    <t>Uw inschatting Kwaliteitscore</t>
  </si>
  <si>
    <t>β-score</t>
  </si>
  <si>
    <t>Pv</t>
  </si>
  <si>
    <t>Qv</t>
  </si>
  <si>
    <t>Gunningsscore</t>
  </si>
  <si>
    <t>(Pi-Pv)/Pv</t>
  </si>
  <si>
    <t>(Qi-Qv)/Qv</t>
  </si>
  <si>
    <t>Weging 
leervormen</t>
  </si>
  <si>
    <t>Tarief</t>
  </si>
  <si>
    <t xml:space="preserve">Weging 
</t>
  </si>
  <si>
    <t>Score=5*℮^(-(β-1,31)^2)</t>
  </si>
  <si>
    <t>Dagdeel prijs
per Training</t>
  </si>
  <si>
    <t>Weging 
Trainingen</t>
  </si>
  <si>
    <t>Standaard Training</t>
  </si>
  <si>
    <t>Handelingsfee "Standaard Training"</t>
  </si>
  <si>
    <t>IV-gerichte Trainingen Perceel 1</t>
  </si>
  <si>
    <t>IV-gerichte Trainingen Perceel 2</t>
  </si>
  <si>
    <t>IV-gerichte Trainingen Perceel 3</t>
  </si>
  <si>
    <t>IV-gerichte Trainingen Perceel 4</t>
  </si>
  <si>
    <t>IV-gerichte Trainingen Perceel 5</t>
  </si>
  <si>
    <t>IV-gerichte Trainingen Perceel 6a</t>
  </si>
  <si>
    <t>IV-gerichte Trainingen Perceel 6b</t>
  </si>
  <si>
    <t>IV-gerichte Trainingen Perceel 6c</t>
  </si>
  <si>
    <t>IV-gerichte Trainingen Perceel 6z</t>
  </si>
  <si>
    <t>IV-gerichte Trainingen Perceel 7</t>
  </si>
  <si>
    <t>IV-gerichte Trainingen Perceel 8a</t>
  </si>
  <si>
    <t>IV-gerichte Trainingen Perceel 8b</t>
  </si>
  <si>
    <t>IV-gerichte Trainingen Perceel 8z</t>
  </si>
  <si>
    <t>IV-gerichte Trainingen Perceel 9</t>
  </si>
  <si>
    <t>IV-gerichte Trainingen Perceel 10a</t>
  </si>
  <si>
    <t>IV-gerichte Trainingen Perceel 10b</t>
  </si>
  <si>
    <t>IV-gerichte Trainingen Perceel 10c</t>
  </si>
  <si>
    <t>IV-gerichte Trainingen Perceel 10d</t>
  </si>
  <si>
    <t>IV-gerichte Trainingen Perceel 10e</t>
  </si>
  <si>
    <t>IV-gerichte Trainingen Perceel 10f</t>
  </si>
  <si>
    <t>IV-gerichte Trainingen Perceel 10g</t>
  </si>
  <si>
    <t>IV-gerichte Trainingen Perceel 10z</t>
  </si>
  <si>
    <t>IV-gerichte Trainingen Perceel 11</t>
  </si>
  <si>
    <t>IV-gerichte Trainingen Perceel 12</t>
  </si>
  <si>
    <t>IV-gerichte Trainingen Perceel 13</t>
  </si>
  <si>
    <t>IV-gerichte Trainingen Perceel 14</t>
  </si>
  <si>
    <t>IV-gerichte Trainingen Perceel 15</t>
  </si>
  <si>
    <t>IV-gerichte Trainingen Perceel 16a</t>
  </si>
  <si>
    <t>IV-gerichte Trainingen Perceel 16b</t>
  </si>
  <si>
    <t>IV-gerichte Trainingen Perceel 16c</t>
  </si>
  <si>
    <t>IV-gerichte Trainingen Perceel 16d</t>
  </si>
  <si>
    <t>IV-gerichte Trainingen Perceel 16e</t>
  </si>
  <si>
    <t>IV-gerichte Trainingen Perceel 17</t>
  </si>
  <si>
    <t>IV-gerichte Trainingen Perceel 18</t>
  </si>
  <si>
    <t>IV-gerichte Trainingen Perceel 19</t>
  </si>
  <si>
    <t>IV-gerichte Trainingen Perceel 20</t>
  </si>
  <si>
    <t>Incompanytraining</t>
  </si>
  <si>
    <t>Handelingsfee "Standaard Incompanytrainingtraining"</t>
  </si>
  <si>
    <t>Standaardmaatwerk Training</t>
  </si>
  <si>
    <t>Handelingsfee "Standaardmaatwerk Training Training"</t>
  </si>
  <si>
    <t>Naam Inschrijver</t>
  </si>
  <si>
    <t>((50/50)* (Qi-Qv)/Qv-(Pi-Pv)/Pv )</t>
  </si>
  <si>
    <t>Virtual classroom</t>
  </si>
  <si>
    <t>Prijs per Deelnemer</t>
  </si>
  <si>
    <t>Prijs per groep van acht Deelnemers</t>
  </si>
  <si>
    <t>Dagprijs</t>
  </si>
  <si>
    <t xml:space="preserve">Dagprijs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</si>
</sst>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7" formatCode="&quot;€&quot;\ #,##0.00;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"/>
    <numFmt numFmtId="165" formatCode="#,##0_ ;\-#,##0\ "/>
    <numFmt numFmtId="166" formatCode="&quot;€&quot;\ #,##0.00"/>
    <numFmt numFmtId="167" formatCode="0.000"/>
    <numFmt numFmtId="168" formatCode="#,##0.00_ ;\-#,##0.00\ "/>
    <numFmt numFmtId="169" formatCode="_ * #,##0.000_ ;_ * \-#,##0.000_ ;_ * &quot;-&quot;??_ ;_ @_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0"/>
      <name val="Calibri"/>
      <family val="2"/>
    </font>
    <font>
      <b/>
      <sz val="14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2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/>
      <protection hidden="1"/>
    </xf>
    <xf numFmtId="164" fontId="0" fillId="2" borderId="0" xfId="0" applyNumberFormat="1" applyFill="1" applyProtection="1"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4" fillId="0" borderId="0" xfId="0" applyFont="1" applyAlignment="1" applyProtection="1">
      <alignment vertical="top"/>
      <protection hidden="1"/>
    </xf>
    <xf numFmtId="0" fontId="3" fillId="0" borderId="0" xfId="0" applyFont="1" applyProtection="1"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164" fontId="0" fillId="0" borderId="0" xfId="0" applyNumberFormat="1" applyProtection="1">
      <protection hidden="1"/>
    </xf>
    <xf numFmtId="164" fontId="5" fillId="2" borderId="8" xfId="0" applyNumberFormat="1" applyFont="1" applyFill="1" applyBorder="1" applyProtection="1">
      <protection hidden="1"/>
    </xf>
    <xf numFmtId="164" fontId="5" fillId="2" borderId="2" xfId="0" applyNumberFormat="1" applyFont="1" applyFill="1" applyBorder="1" applyProtection="1">
      <protection hidden="1"/>
    </xf>
    <xf numFmtId="164" fontId="5" fillId="2" borderId="13" xfId="0" applyNumberFormat="1" applyFont="1" applyFill="1" applyBorder="1" applyProtection="1">
      <protection hidden="1"/>
    </xf>
    <xf numFmtId="164" fontId="5" fillId="2" borderId="14" xfId="0" applyNumberFormat="1" applyFont="1" applyFill="1" applyBorder="1" applyProtection="1">
      <protection hidden="1"/>
    </xf>
    <xf numFmtId="164" fontId="5" fillId="2" borderId="4" xfId="0" applyNumberFormat="1" applyFont="1" applyFill="1" applyBorder="1" applyProtection="1">
      <protection hidden="1"/>
    </xf>
    <xf numFmtId="164" fontId="5" fillId="2" borderId="12" xfId="0" applyNumberFormat="1" applyFont="1" applyFill="1" applyBorder="1" applyProtection="1">
      <protection hidden="1"/>
    </xf>
    <xf numFmtId="9" fontId="15" fillId="2" borderId="25" xfId="3" applyFont="1" applyFill="1" applyBorder="1" applyAlignment="1" applyProtection="1">
      <alignment horizontal="left"/>
      <protection hidden="1"/>
    </xf>
    <xf numFmtId="9" fontId="15" fillId="2" borderId="26" xfId="3" applyFont="1" applyFill="1" applyBorder="1" applyAlignment="1" applyProtection="1">
      <alignment horizontal="left"/>
      <protection hidden="1"/>
    </xf>
    <xf numFmtId="7" fontId="0" fillId="3" borderId="18" xfId="1" applyNumberFormat="1" applyFont="1" applyFill="1" applyBorder="1" applyAlignment="1" applyProtection="1">
      <alignment horizontal="left" vertical="center"/>
      <protection locked="0"/>
    </xf>
    <xf numFmtId="7" fontId="0" fillId="3" borderId="17" xfId="1" applyNumberFormat="1" applyFont="1" applyFill="1" applyBorder="1" applyAlignment="1" applyProtection="1">
      <alignment horizontal="left" vertical="center"/>
      <protection locked="0"/>
    </xf>
    <xf numFmtId="9" fontId="15" fillId="2" borderId="18" xfId="3" applyFont="1" applyFill="1" applyBorder="1" applyAlignment="1" applyProtection="1">
      <alignment horizontal="left"/>
      <protection hidden="1"/>
    </xf>
    <xf numFmtId="9" fontId="15" fillId="2" borderId="17" xfId="3" applyFont="1" applyFill="1" applyBorder="1" applyAlignment="1" applyProtection="1">
      <alignment horizontal="left"/>
      <protection hidden="1"/>
    </xf>
    <xf numFmtId="9" fontId="15" fillId="2" borderId="28" xfId="3" applyFont="1" applyFill="1" applyBorder="1" applyAlignment="1" applyProtection="1">
      <alignment horizontal="left"/>
      <protection hidden="1"/>
    </xf>
    <xf numFmtId="7" fontId="0" fillId="3" borderId="16" xfId="1" applyNumberFormat="1" applyFont="1" applyFill="1" applyBorder="1" applyAlignment="1" applyProtection="1">
      <alignment horizontal="left" vertical="center"/>
      <protection locked="0"/>
    </xf>
    <xf numFmtId="7" fontId="0" fillId="3" borderId="20" xfId="1" applyNumberFormat="1" applyFont="1" applyFill="1" applyBorder="1" applyAlignment="1" applyProtection="1">
      <alignment horizontal="left" vertical="center"/>
      <protection locked="0"/>
    </xf>
    <xf numFmtId="164" fontId="5" fillId="2" borderId="2" xfId="0" applyNumberFormat="1" applyFont="1" applyFill="1" applyBorder="1" applyAlignment="1" applyProtection="1">
      <alignment vertical="center" wrapText="1"/>
      <protection hidden="1"/>
    </xf>
    <xf numFmtId="164" fontId="5" fillId="2" borderId="9" xfId="0" applyNumberFormat="1" applyFont="1" applyFill="1" applyBorder="1" applyAlignment="1" applyProtection="1">
      <alignment vertical="center" wrapText="1"/>
      <protection hidden="1"/>
    </xf>
    <xf numFmtId="0" fontId="0" fillId="0" borderId="0" xfId="0" applyProtection="1">
      <protection hidden="1"/>
    </xf>
    <xf numFmtId="0" fontId="12" fillId="0" borderId="0" xfId="0" applyFont="1" applyProtection="1">
      <protection hidden="1"/>
    </xf>
    <xf numFmtId="0" fontId="13" fillId="0" borderId="0" xfId="0" applyFont="1" applyProtection="1">
      <protection hidden="1"/>
    </xf>
    <xf numFmtId="0" fontId="7" fillId="0" borderId="0" xfId="0" applyFont="1" applyProtection="1">
      <protection hidden="1"/>
    </xf>
    <xf numFmtId="2" fontId="7" fillId="0" borderId="0" xfId="0" applyNumberFormat="1" applyFont="1" applyProtection="1">
      <protection hidden="1"/>
    </xf>
    <xf numFmtId="0" fontId="0" fillId="0" borderId="23" xfId="0" applyBorder="1" applyProtection="1">
      <protection hidden="1"/>
    </xf>
    <xf numFmtId="7" fontId="0" fillId="0" borderId="0" xfId="0" applyNumberFormat="1" applyProtection="1">
      <protection hidden="1"/>
    </xf>
    <xf numFmtId="0" fontId="0" fillId="0" borderId="27" xfId="0" applyBorder="1" applyProtection="1">
      <protection hidden="1"/>
    </xf>
    <xf numFmtId="0" fontId="0" fillId="0" borderId="24" xfId="0" applyBorder="1" applyProtection="1">
      <protection hidden="1"/>
    </xf>
    <xf numFmtId="0" fontId="0" fillId="0" borderId="18" xfId="0" applyBorder="1" applyProtection="1">
      <protection hidden="1"/>
    </xf>
    <xf numFmtId="0" fontId="0" fillId="0" borderId="17" xfId="0" applyBorder="1" applyProtection="1">
      <protection hidden="1"/>
    </xf>
    <xf numFmtId="0" fontId="5" fillId="0" borderId="0" xfId="0" applyFont="1" applyProtection="1">
      <protection hidden="1"/>
    </xf>
    <xf numFmtId="166" fontId="0" fillId="4" borderId="2" xfId="0" applyNumberFormat="1" applyFill="1" applyBorder="1" applyProtection="1">
      <protection hidden="1"/>
    </xf>
    <xf numFmtId="7" fontId="0" fillId="4" borderId="11" xfId="2" applyNumberFormat="1" applyFont="1" applyFill="1" applyBorder="1" applyProtection="1">
      <protection hidden="1"/>
    </xf>
    <xf numFmtId="0" fontId="0" fillId="4" borderId="3" xfId="0" applyFill="1" applyBorder="1" applyProtection="1">
      <protection hidden="1"/>
    </xf>
    <xf numFmtId="167" fontId="11" fillId="4" borderId="15" xfId="0" applyNumberFormat="1" applyFont="1" applyFill="1" applyBorder="1" applyProtection="1">
      <protection hidden="1"/>
    </xf>
    <xf numFmtId="0" fontId="8" fillId="0" borderId="0" xfId="0" applyFont="1" applyProtection="1">
      <protection hidden="1"/>
    </xf>
    <xf numFmtId="0" fontId="6" fillId="0" borderId="0" xfId="0" applyFont="1" applyProtection="1">
      <protection hidden="1"/>
    </xf>
    <xf numFmtId="0" fontId="9" fillId="0" borderId="0" xfId="0" applyFont="1" applyProtection="1">
      <protection hidden="1"/>
    </xf>
    <xf numFmtId="0" fontId="10" fillId="0" borderId="0" xfId="0" applyFont="1" applyProtection="1">
      <protection hidden="1"/>
    </xf>
    <xf numFmtId="2" fontId="0" fillId="0" borderId="0" xfId="0" applyNumberFormat="1" applyProtection="1">
      <protection hidden="1"/>
    </xf>
    <xf numFmtId="0" fontId="0" fillId="3" borderId="2" xfId="0" applyFill="1" applyBorder="1" applyProtection="1">
      <protection locked="0"/>
    </xf>
    <xf numFmtId="164" fontId="5" fillId="2" borderId="6" xfId="0" applyNumberFormat="1" applyFont="1" applyFill="1" applyBorder="1" applyProtection="1">
      <protection hidden="1"/>
    </xf>
    <xf numFmtId="168" fontId="0" fillId="4" borderId="7" xfId="2" applyNumberFormat="1" applyFont="1" applyFill="1" applyBorder="1" applyProtection="1">
      <protection hidden="1"/>
    </xf>
    <xf numFmtId="2" fontId="0" fillId="4" borderId="3" xfId="0" applyNumberFormat="1" applyFill="1" applyBorder="1" applyProtection="1">
      <protection hidden="1"/>
    </xf>
    <xf numFmtId="9" fontId="14" fillId="2" borderId="9" xfId="3" applyFont="1" applyFill="1" applyBorder="1" applyAlignment="1" applyProtection="1">
      <alignment horizontal="left" wrapText="1"/>
      <protection hidden="1"/>
    </xf>
    <xf numFmtId="7" fontId="0" fillId="3" borderId="25" xfId="1" applyNumberFormat="1" applyFont="1" applyFill="1" applyBorder="1" applyAlignment="1" applyProtection="1">
      <alignment horizontal="left" vertical="center"/>
      <protection locked="0"/>
    </xf>
    <xf numFmtId="7" fontId="0" fillId="3" borderId="26" xfId="1" applyNumberFormat="1" applyFont="1" applyFill="1" applyBorder="1" applyAlignment="1" applyProtection="1">
      <alignment horizontal="left" vertical="center"/>
      <protection locked="0"/>
    </xf>
    <xf numFmtId="7" fontId="0" fillId="3" borderId="15" xfId="1" applyNumberFormat="1" applyFont="1" applyFill="1" applyBorder="1" applyAlignment="1" applyProtection="1">
      <alignment horizontal="left" vertical="center"/>
      <protection locked="0"/>
    </xf>
    <xf numFmtId="0" fontId="11" fillId="0" borderId="0" xfId="0" applyFont="1" applyProtection="1">
      <protection hidden="1"/>
    </xf>
    <xf numFmtId="167" fontId="0" fillId="4" borderId="3" xfId="0" applyNumberFormat="1" applyFill="1" applyBorder="1" applyProtection="1">
      <protection hidden="1"/>
    </xf>
    <xf numFmtId="169" fontId="0" fillId="4" borderId="3" xfId="1" applyNumberFormat="1" applyFont="1" applyFill="1" applyBorder="1" applyProtection="1">
      <protection hidden="1"/>
    </xf>
    <xf numFmtId="2" fontId="12" fillId="0" borderId="0" xfId="0" applyNumberFormat="1" applyFont="1" applyProtection="1">
      <protection hidden="1"/>
    </xf>
    <xf numFmtId="2" fontId="13" fillId="0" borderId="0" xfId="0" applyNumberFormat="1" applyFont="1" applyProtection="1">
      <protection hidden="1"/>
    </xf>
    <xf numFmtId="165" fontId="0" fillId="3" borderId="1" xfId="1" applyNumberFormat="1" applyFont="1" applyFill="1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hidden="1"/>
    </xf>
    <xf numFmtId="0" fontId="0" fillId="0" borderId="20" xfId="0" applyBorder="1" applyAlignment="1" applyProtection="1">
      <alignment horizontal="left" vertical="center"/>
      <protection hidden="1"/>
    </xf>
    <xf numFmtId="0" fontId="0" fillId="0" borderId="21" xfId="0" applyBorder="1" applyAlignment="1" applyProtection="1">
      <alignment horizontal="left" vertical="center"/>
      <protection hidden="1"/>
    </xf>
    <xf numFmtId="0" fontId="0" fillId="0" borderId="22" xfId="0" applyBorder="1" applyAlignment="1" applyProtection="1">
      <alignment horizontal="left" vertical="center"/>
      <protection hidden="1"/>
    </xf>
    <xf numFmtId="0" fontId="0" fillId="0" borderId="29" xfId="0" applyBorder="1" applyAlignment="1" applyProtection="1">
      <alignment horizontal="left" vertical="center"/>
      <protection hidden="1"/>
    </xf>
    <xf numFmtId="0" fontId="0" fillId="0" borderId="30" xfId="0" applyBorder="1" applyAlignment="1" applyProtection="1">
      <alignment horizontal="left" vertical="center"/>
      <protection hidden="1"/>
    </xf>
    <xf numFmtId="1" fontId="15" fillId="2" borderId="10" xfId="3" applyNumberFormat="1" applyFont="1" applyFill="1" applyBorder="1" applyAlignment="1" applyProtection="1">
      <alignment horizontal="center" vertical="center"/>
      <protection hidden="1"/>
    </xf>
    <xf numFmtId="1" fontId="15" fillId="2" borderId="19" xfId="3" applyNumberFormat="1" applyFont="1" applyFill="1" applyBorder="1" applyAlignment="1" applyProtection="1">
      <alignment horizontal="center" vertical="center"/>
      <protection hidden="1"/>
    </xf>
    <xf numFmtId="1" fontId="15" fillId="2" borderId="20" xfId="3" applyNumberFormat="1" applyFont="1" applyFill="1" applyBorder="1" applyAlignment="1" applyProtection="1">
      <alignment horizontal="center" vertical="center"/>
      <protection hidden="1"/>
    </xf>
    <xf numFmtId="164" fontId="5" fillId="2" borderId="31" xfId="0" applyNumberFormat="1" applyFont="1" applyFill="1" applyBorder="1" applyAlignment="1" applyProtection="1">
      <alignment horizontal="center"/>
      <protection hidden="1"/>
    </xf>
    <xf numFmtId="164" fontId="5" fillId="2" borderId="32" xfId="0" applyNumberFormat="1" applyFont="1" applyFill="1" applyBorder="1" applyAlignment="1" applyProtection="1">
      <alignment horizontal="center"/>
      <protection hidden="1"/>
    </xf>
    <xf numFmtId="0" fontId="0" fillId="0" borderId="13" xfId="0" applyBorder="1" applyAlignment="1" applyProtection="1">
      <alignment horizontal="left" vertical="center"/>
      <protection hidden="1"/>
    </xf>
    <xf numFmtId="0" fontId="0" fillId="0" borderId="11" xfId="0" applyBorder="1" applyAlignment="1" applyProtection="1">
      <alignment horizontal="left" vertical="center"/>
      <protection hidden="1"/>
    </xf>
    <xf numFmtId="0" fontId="0" fillId="0" borderId="14" xfId="0" applyBorder="1" applyAlignment="1" applyProtection="1">
      <alignment horizontal="left" vertical="center"/>
      <protection hidden="1"/>
    </xf>
    <xf numFmtId="0" fontId="0" fillId="0" borderId="3" xfId="0" applyBorder="1" applyAlignment="1" applyProtection="1">
      <alignment horizontal="left" vertical="center"/>
      <protection hidden="1"/>
    </xf>
    <xf numFmtId="0" fontId="0" fillId="0" borderId="4" xfId="0" applyBorder="1" applyAlignment="1" applyProtection="1">
      <alignment horizontal="left" vertical="center"/>
      <protection hidden="1"/>
    </xf>
    <xf numFmtId="0" fontId="0" fillId="0" borderId="5" xfId="0" applyBorder="1" applyAlignment="1" applyProtection="1">
      <alignment horizontal="left" vertical="center"/>
      <protection hidden="1"/>
    </xf>
    <xf numFmtId="166" fontId="0" fillId="3" borderId="25" xfId="0" applyNumberFormat="1" applyFill="1" applyBorder="1" applyAlignment="1" applyProtection="1">
      <alignment horizontal="left"/>
      <protection locked="0"/>
    </xf>
    <xf numFmtId="166" fontId="0" fillId="3" borderId="28" xfId="0" applyNumberFormat="1" applyFill="1" applyBorder="1" applyAlignment="1" applyProtection="1">
      <alignment horizontal="left"/>
      <protection locked="0"/>
    </xf>
  </cellXfs>
  <cellStyles count="4">
    <cellStyle name="Komma" xfId="1" builtinId="3"/>
    <cellStyle name="Procent" xfId="3" builtinId="5"/>
    <cellStyle name="Standaard" xfId="0" builtinId="0"/>
    <cellStyle name="Valuta" xfId="2" builtinId="4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1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Grafische weergave punten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4.5830158326983318E-2"/>
          <c:y val="0.13548132157014445"/>
          <c:w val="0.91575268817204303"/>
          <c:h val="0.76908680875531954"/>
        </c:manualLayout>
      </c:layout>
      <c:scatterChart>
        <c:scatterStyle val="smoothMarker"/>
        <c:varyColors val="0"/>
        <c:ser>
          <c:idx val="1"/>
          <c:order val="0"/>
          <c:tx>
            <c:v>Uw score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88900">
                <a:solidFill>
                  <a:schemeClr val="accent2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chemeClr val="accent2"/>
                </a:solidFill>
                <a:ln w="88900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50800" cap="rnd" cmpd="sng">
                <a:solidFill>
                  <a:schemeClr val="accent2"/>
                </a:solidFill>
                <a:round/>
              </a:ln>
              <a:effectLst/>
            </c:spPr>
          </c:dPt>
          <c:xVal>
            <c:numRef>
              <c:f>'Tarieven P 1'!$C$26</c:f>
            </c:numRef>
          </c:xVal>
          <c:yVal>
            <c:numRef>
              <c:f>'Tarieven P 1'!$C$27</c:f>
              <c:numCache>
                <c:formatCode>0.000</c:formatCode>
                <c:ptCount val="1"/>
                <c:pt idx="0">
                  <c:v>0</c:v>
                </c:pt>
              </c:numCache>
            </c:numRef>
          </c:yVal>
          <c:smooth val="1"/>
        </c:ser>
        <c:ser>
          <c:idx val="0"/>
          <c:order val="1"/>
          <c:tx>
            <c:v>Grafische weergave punten</c:v>
          </c:tx>
          <c:spPr>
            <a:ln w="158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'Tarieven P 1'!$R$4:$R$41</c:f>
              <c:numCache>
                <c:formatCode>General</c:formatCode>
                <c:ptCount val="36"/>
                <c:pt idx="0">
                  <c:v>-0.6</c:v>
                </c:pt>
                <c:pt idx="1">
                  <c:v>-0.5</c:v>
                </c:pt>
                <c:pt idx="2">
                  <c:v>-0.4</c:v>
                </c:pt>
                <c:pt idx="3">
                  <c:v>-0.3</c:v>
                </c:pt>
                <c:pt idx="4">
                  <c:v>-0.2</c:v>
                </c:pt>
                <c:pt idx="5">
                  <c:v>-0.1</c:v>
                </c:pt>
                <c:pt idx="6">
                  <c:v>0</c:v>
                </c:pt>
                <c:pt idx="7">
                  <c:v>0.1</c:v>
                </c:pt>
                <c:pt idx="8">
                  <c:v>0.2</c:v>
                </c:pt>
                <c:pt idx="9">
                  <c:v>0.3</c:v>
                </c:pt>
                <c:pt idx="10">
                  <c:v>0.4</c:v>
                </c:pt>
                <c:pt idx="11">
                  <c:v>0.5</c:v>
                </c:pt>
                <c:pt idx="12">
                  <c:v>0.6</c:v>
                </c:pt>
                <c:pt idx="13">
                  <c:v>0.7</c:v>
                </c:pt>
                <c:pt idx="14">
                  <c:v>0.8</c:v>
                </c:pt>
                <c:pt idx="15">
                  <c:v>0.9</c:v>
                </c:pt>
                <c:pt idx="16">
                  <c:v>1</c:v>
                </c:pt>
                <c:pt idx="17">
                  <c:v>1.1000000000000001</c:v>
                </c:pt>
                <c:pt idx="18">
                  <c:v>1.2</c:v>
                </c:pt>
                <c:pt idx="19">
                  <c:v>1.3</c:v>
                </c:pt>
                <c:pt idx="20">
                  <c:v>1.4</c:v>
                </c:pt>
                <c:pt idx="21">
                  <c:v>1.5</c:v>
                </c:pt>
                <c:pt idx="22">
                  <c:v>1.6</c:v>
                </c:pt>
                <c:pt idx="23">
                  <c:v>1.7</c:v>
                </c:pt>
                <c:pt idx="24">
                  <c:v>1.8</c:v>
                </c:pt>
                <c:pt idx="25">
                  <c:v>1.9</c:v>
                </c:pt>
                <c:pt idx="26">
                  <c:v>2</c:v>
                </c:pt>
                <c:pt idx="27">
                  <c:v>2.1</c:v>
                </c:pt>
                <c:pt idx="28">
                  <c:v>2.2000000000000002</c:v>
                </c:pt>
                <c:pt idx="29">
                  <c:v>2.2999999999999998</c:v>
                </c:pt>
                <c:pt idx="30">
                  <c:v>2.4</c:v>
                </c:pt>
                <c:pt idx="31">
                  <c:v>2.5</c:v>
                </c:pt>
                <c:pt idx="32">
                  <c:v>2.6</c:v>
                </c:pt>
                <c:pt idx="33">
                  <c:v>2.7</c:v>
                </c:pt>
                <c:pt idx="34">
                  <c:v>2.8</c:v>
                </c:pt>
                <c:pt idx="35">
                  <c:v>2.9</c:v>
                </c:pt>
              </c:numCache>
            </c:numRef>
          </c:xVal>
          <c:yVal>
            <c:numRef>
              <c:f>'Tarieven P 1'!$S$4:$S$41</c:f>
              <c:numCache>
                <c:formatCode>0.00</c:formatCode>
                <c:ptCount val="36"/>
                <c:pt idx="0">
                  <c:v>0.13020279433574364</c:v>
                </c:pt>
                <c:pt idx="1">
                  <c:v>0.18887646771995986</c:v>
                </c:pt>
                <c:pt idx="2">
                  <c:v>0.26856505938086772</c:v>
                </c:pt>
                <c:pt idx="3">
                  <c:v>0.37431331652301736</c:v>
                </c:pt>
                <c:pt idx="4">
                  <c:v>0.51136989403134947</c:v>
                </c:pt>
                <c:pt idx="5">
                  <c:v>0.68477696822726575</c:v>
                </c:pt>
                <c:pt idx="6">
                  <c:v>0.89882934729233899</c:v>
                </c:pt>
                <c:pt idx="7">
                  <c:v>1.1564302764216432</c:v>
                </c:pt>
                <c:pt idx="8">
                  <c:v>1.4583970366097323</c:v>
                </c:pt>
                <c:pt idx="9">
                  <c:v>1.802794412409878</c:v>
                </c:pt>
                <c:pt idx="10">
                  <c:v>2.184392837666111</c:v>
                </c:pt>
                <c:pt idx="11">
                  <c:v>2.5943549523272615</c:v>
                </c:pt>
                <c:pt idx="12">
                  <c:v>3.0202448746901265</c:v>
                </c:pt>
                <c:pt idx="13">
                  <c:v>3.446426552733131</c:v>
                </c:pt>
                <c:pt idx="14">
                  <c:v>3.8548724225005766</c:v>
                </c:pt>
                <c:pt idx="15">
                  <c:v>4.226346517639092</c:v>
                </c:pt>
                <c:pt idx="16">
                  <c:v>4.5418658710463395</c:v>
                </c:pt>
                <c:pt idx="17">
                  <c:v>4.7842913343095486</c:v>
                </c:pt>
                <c:pt idx="18">
                  <c:v>4.9398645531541909</c:v>
                </c:pt>
                <c:pt idx="19">
                  <c:v>4.9995000249991666</c:v>
                </c:pt>
                <c:pt idx="20">
                  <c:v>4.9596635830278561</c:v>
                </c:pt>
                <c:pt idx="21">
                  <c:v>4.8227191713840769</c:v>
                </c:pt>
                <c:pt idx="22">
                  <c:v>4.5966965878325912</c:v>
                </c:pt>
                <c:pt idx="23">
                  <c:v>4.2945119310392386</c:v>
                </c:pt>
                <c:pt idx="24">
                  <c:v>3.9327460110672745</c:v>
                </c:pt>
                <c:pt idx="25">
                  <c:v>3.5301413492856986</c:v>
                </c:pt>
                <c:pt idx="26">
                  <c:v>3.1060067950272541</c:v>
                </c:pt>
                <c:pt idx="27">
                  <c:v>2.6787169032529237</c:v>
                </c:pt>
                <c:pt idx="28">
                  <c:v>2.264463606199473</c:v>
                </c:pt>
                <c:pt idx="29">
                  <c:v>1.8763678480900374</c:v>
                </c:pt>
                <c:pt idx="30">
                  <c:v>1.5239991696787669</c:v>
                </c:pt>
                <c:pt idx="31">
                  <c:v>1.2132927109503542</c:v>
                </c:pt>
                <c:pt idx="32">
                  <c:v>0.94680503109687053</c:v>
                </c:pt>
                <c:pt idx="33">
                  <c:v>0.72421853547333526</c:v>
                </c:pt>
                <c:pt idx="34">
                  <c:v>0.54299124228551487</c:v>
                </c:pt>
                <c:pt idx="35">
                  <c:v>0.39905258150039857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7163328"/>
        <c:axId val="227163720"/>
        <c:extLst/>
      </c:scatterChart>
      <c:valAx>
        <c:axId val="227163328"/>
        <c:scaling>
          <c:orientation val="minMax"/>
          <c:max val="3.2"/>
          <c:min val="-1.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sz="1400" b="1"/>
                  <a:t>β</a:t>
                </a:r>
                <a:r>
                  <a:rPr lang="nl-NL" sz="1400" b="1"/>
                  <a:t>-score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27163720"/>
        <c:crosses val="autoZero"/>
        <c:crossBetween val="midCat"/>
      </c:valAx>
      <c:valAx>
        <c:axId val="2271637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 sz="1400" b="1"/>
                  <a:t>Gunningsscore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27163328"/>
        <c:crossesAt val="0"/>
        <c:crossBetween val="midCat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Grafische weergave punten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4.5830158326983318E-2"/>
          <c:y val="0.13548132157014445"/>
          <c:w val="0.91575268817204303"/>
          <c:h val="0.76908680875531954"/>
        </c:manualLayout>
      </c:layout>
      <c:scatterChart>
        <c:scatterStyle val="smoothMarker"/>
        <c:varyColors val="0"/>
        <c:ser>
          <c:idx val="1"/>
          <c:order val="0"/>
          <c:tx>
            <c:v>Uw score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88900">
                <a:solidFill>
                  <a:schemeClr val="accent2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chemeClr val="accent2"/>
                </a:solidFill>
                <a:ln w="88900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50800" cap="rnd" cmpd="sng">
                <a:solidFill>
                  <a:schemeClr val="accent2"/>
                </a:solidFill>
                <a:round/>
              </a:ln>
              <a:effectLst/>
            </c:spPr>
          </c:dPt>
          <c:xVal>
            <c:numRef>
              <c:f>'Tarieven P 7'!$C$26</c:f>
            </c:numRef>
          </c:xVal>
          <c:yVal>
            <c:numRef>
              <c:f>'Tarieven P 7'!$C$27</c:f>
              <c:numCache>
                <c:formatCode>0.000</c:formatCode>
                <c:ptCount val="1"/>
                <c:pt idx="0">
                  <c:v>0</c:v>
                </c:pt>
              </c:numCache>
            </c:numRef>
          </c:yVal>
          <c:smooth val="1"/>
        </c:ser>
        <c:ser>
          <c:idx val="0"/>
          <c:order val="1"/>
          <c:tx>
            <c:v>Grafische weergave punten</c:v>
          </c:tx>
          <c:spPr>
            <a:ln w="158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'Tarieven P 6a'!$R$4:$R$41</c:f>
              <c:numCache>
                <c:formatCode>General</c:formatCode>
                <c:ptCount val="36"/>
                <c:pt idx="0">
                  <c:v>-0.6</c:v>
                </c:pt>
                <c:pt idx="1">
                  <c:v>-0.5</c:v>
                </c:pt>
                <c:pt idx="2">
                  <c:v>-0.4</c:v>
                </c:pt>
                <c:pt idx="3">
                  <c:v>-0.3</c:v>
                </c:pt>
                <c:pt idx="4">
                  <c:v>-0.2</c:v>
                </c:pt>
                <c:pt idx="5">
                  <c:v>-0.1</c:v>
                </c:pt>
                <c:pt idx="6">
                  <c:v>0</c:v>
                </c:pt>
                <c:pt idx="7">
                  <c:v>0.1</c:v>
                </c:pt>
                <c:pt idx="8">
                  <c:v>0.2</c:v>
                </c:pt>
                <c:pt idx="9">
                  <c:v>0.3</c:v>
                </c:pt>
                <c:pt idx="10">
                  <c:v>0.4</c:v>
                </c:pt>
                <c:pt idx="11">
                  <c:v>0.5</c:v>
                </c:pt>
                <c:pt idx="12">
                  <c:v>0.6</c:v>
                </c:pt>
                <c:pt idx="13">
                  <c:v>0.7</c:v>
                </c:pt>
                <c:pt idx="14">
                  <c:v>0.8</c:v>
                </c:pt>
                <c:pt idx="15">
                  <c:v>0.9</c:v>
                </c:pt>
                <c:pt idx="16">
                  <c:v>1</c:v>
                </c:pt>
                <c:pt idx="17">
                  <c:v>1.1000000000000001</c:v>
                </c:pt>
                <c:pt idx="18">
                  <c:v>1.2</c:v>
                </c:pt>
                <c:pt idx="19">
                  <c:v>1.3</c:v>
                </c:pt>
                <c:pt idx="20">
                  <c:v>1.4</c:v>
                </c:pt>
                <c:pt idx="21">
                  <c:v>1.5</c:v>
                </c:pt>
                <c:pt idx="22">
                  <c:v>1.6</c:v>
                </c:pt>
                <c:pt idx="23">
                  <c:v>1.7</c:v>
                </c:pt>
                <c:pt idx="24">
                  <c:v>1.8</c:v>
                </c:pt>
                <c:pt idx="25">
                  <c:v>1.9</c:v>
                </c:pt>
                <c:pt idx="26">
                  <c:v>2</c:v>
                </c:pt>
                <c:pt idx="27">
                  <c:v>2.1</c:v>
                </c:pt>
                <c:pt idx="28">
                  <c:v>2.2000000000000002</c:v>
                </c:pt>
                <c:pt idx="29">
                  <c:v>2.2999999999999998</c:v>
                </c:pt>
                <c:pt idx="30">
                  <c:v>2.4</c:v>
                </c:pt>
                <c:pt idx="31">
                  <c:v>2.5</c:v>
                </c:pt>
                <c:pt idx="32">
                  <c:v>2.6</c:v>
                </c:pt>
                <c:pt idx="33">
                  <c:v>2.7</c:v>
                </c:pt>
                <c:pt idx="34">
                  <c:v>2.8</c:v>
                </c:pt>
                <c:pt idx="35">
                  <c:v>2.9</c:v>
                </c:pt>
              </c:numCache>
            </c:numRef>
          </c:xVal>
          <c:yVal>
            <c:numRef>
              <c:f>'Tarieven P 6a'!$S$4:$S$41</c:f>
              <c:numCache>
                <c:formatCode>0.00</c:formatCode>
                <c:ptCount val="36"/>
                <c:pt idx="0">
                  <c:v>0.13020279433574364</c:v>
                </c:pt>
                <c:pt idx="1">
                  <c:v>0.18887646771995986</c:v>
                </c:pt>
                <c:pt idx="2">
                  <c:v>0.26856505938086772</c:v>
                </c:pt>
                <c:pt idx="3">
                  <c:v>0.37431331652301736</c:v>
                </c:pt>
                <c:pt idx="4">
                  <c:v>0.51136989403134947</c:v>
                </c:pt>
                <c:pt idx="5">
                  <c:v>0.68477696822726575</c:v>
                </c:pt>
                <c:pt idx="6">
                  <c:v>0.89882934729233899</c:v>
                </c:pt>
                <c:pt idx="7">
                  <c:v>1.1564302764216432</c:v>
                </c:pt>
                <c:pt idx="8">
                  <c:v>1.4583970366097323</c:v>
                </c:pt>
                <c:pt idx="9">
                  <c:v>1.802794412409878</c:v>
                </c:pt>
                <c:pt idx="10">
                  <c:v>2.184392837666111</c:v>
                </c:pt>
                <c:pt idx="11">
                  <c:v>2.5943549523272615</c:v>
                </c:pt>
                <c:pt idx="12">
                  <c:v>3.0202448746901265</c:v>
                </c:pt>
                <c:pt idx="13">
                  <c:v>3.446426552733131</c:v>
                </c:pt>
                <c:pt idx="14">
                  <c:v>3.8548724225005766</c:v>
                </c:pt>
                <c:pt idx="15">
                  <c:v>4.226346517639092</c:v>
                </c:pt>
                <c:pt idx="16">
                  <c:v>4.5418658710463395</c:v>
                </c:pt>
                <c:pt idx="17">
                  <c:v>4.7842913343095486</c:v>
                </c:pt>
                <c:pt idx="18">
                  <c:v>4.9398645531541909</c:v>
                </c:pt>
                <c:pt idx="19">
                  <c:v>4.9995000249991666</c:v>
                </c:pt>
                <c:pt idx="20">
                  <c:v>4.9596635830278561</c:v>
                </c:pt>
                <c:pt idx="21">
                  <c:v>4.8227191713840769</c:v>
                </c:pt>
                <c:pt idx="22">
                  <c:v>4.5966965878325912</c:v>
                </c:pt>
                <c:pt idx="23">
                  <c:v>4.2945119310392386</c:v>
                </c:pt>
                <c:pt idx="24">
                  <c:v>3.9327460110672745</c:v>
                </c:pt>
                <c:pt idx="25">
                  <c:v>3.5301413492856986</c:v>
                </c:pt>
                <c:pt idx="26">
                  <c:v>3.1060067950272541</c:v>
                </c:pt>
                <c:pt idx="27">
                  <c:v>2.6787169032529237</c:v>
                </c:pt>
                <c:pt idx="28">
                  <c:v>2.264463606199473</c:v>
                </c:pt>
                <c:pt idx="29">
                  <c:v>1.8763678480900374</c:v>
                </c:pt>
                <c:pt idx="30">
                  <c:v>1.5239991696787669</c:v>
                </c:pt>
                <c:pt idx="31">
                  <c:v>1.2132927109503542</c:v>
                </c:pt>
                <c:pt idx="32">
                  <c:v>0.94680503109687053</c:v>
                </c:pt>
                <c:pt idx="33">
                  <c:v>0.72421853547333526</c:v>
                </c:pt>
                <c:pt idx="34">
                  <c:v>0.54299124228551487</c:v>
                </c:pt>
                <c:pt idx="35">
                  <c:v>0.39905258150039857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3821096"/>
        <c:axId val="163818744"/>
        <c:extLst/>
      </c:scatterChart>
      <c:valAx>
        <c:axId val="163821096"/>
        <c:scaling>
          <c:orientation val="minMax"/>
          <c:max val="3.2"/>
          <c:min val="-1.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sz="1400" b="1"/>
                  <a:t>β</a:t>
                </a:r>
                <a:r>
                  <a:rPr lang="nl-NL" sz="1400" b="1"/>
                  <a:t>-score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63818744"/>
        <c:crosses val="autoZero"/>
        <c:crossBetween val="midCat"/>
      </c:valAx>
      <c:valAx>
        <c:axId val="16381874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 sz="1400" b="1"/>
                  <a:t>Gunningsscore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63821096"/>
        <c:crossesAt val="0"/>
        <c:crossBetween val="midCat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Grafische weergave punten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4.5830158326983318E-2"/>
          <c:y val="0.13548132157014445"/>
          <c:w val="0.91575268817204303"/>
          <c:h val="0.76908680875531954"/>
        </c:manualLayout>
      </c:layout>
      <c:scatterChart>
        <c:scatterStyle val="smoothMarker"/>
        <c:varyColors val="0"/>
        <c:ser>
          <c:idx val="1"/>
          <c:order val="0"/>
          <c:tx>
            <c:v>Uw score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88900">
                <a:solidFill>
                  <a:schemeClr val="accent2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chemeClr val="accent2"/>
                </a:solidFill>
                <a:ln w="88900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50800" cap="rnd" cmpd="sng">
                <a:solidFill>
                  <a:schemeClr val="accent2"/>
                </a:solidFill>
                <a:round/>
              </a:ln>
              <a:effectLst/>
            </c:spPr>
          </c:dPt>
          <c:xVal>
            <c:numRef>
              <c:f>'Tarieven P 8a'!$C$26</c:f>
            </c:numRef>
          </c:xVal>
          <c:yVal>
            <c:numRef>
              <c:f>'Tarieven P 8a'!$C$27</c:f>
              <c:numCache>
                <c:formatCode>0.000</c:formatCode>
                <c:ptCount val="1"/>
                <c:pt idx="0">
                  <c:v>0</c:v>
                </c:pt>
              </c:numCache>
            </c:numRef>
          </c:yVal>
          <c:smooth val="1"/>
        </c:ser>
        <c:ser>
          <c:idx val="0"/>
          <c:order val="1"/>
          <c:tx>
            <c:v>Grafische weergave punten</c:v>
          </c:tx>
          <c:spPr>
            <a:ln w="158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'Tarieven P 6a'!$R$4:$R$41</c:f>
              <c:numCache>
                <c:formatCode>General</c:formatCode>
                <c:ptCount val="36"/>
                <c:pt idx="0">
                  <c:v>-0.6</c:v>
                </c:pt>
                <c:pt idx="1">
                  <c:v>-0.5</c:v>
                </c:pt>
                <c:pt idx="2">
                  <c:v>-0.4</c:v>
                </c:pt>
                <c:pt idx="3">
                  <c:v>-0.3</c:v>
                </c:pt>
                <c:pt idx="4">
                  <c:v>-0.2</c:v>
                </c:pt>
                <c:pt idx="5">
                  <c:v>-0.1</c:v>
                </c:pt>
                <c:pt idx="6">
                  <c:v>0</c:v>
                </c:pt>
                <c:pt idx="7">
                  <c:v>0.1</c:v>
                </c:pt>
                <c:pt idx="8">
                  <c:v>0.2</c:v>
                </c:pt>
                <c:pt idx="9">
                  <c:v>0.3</c:v>
                </c:pt>
                <c:pt idx="10">
                  <c:v>0.4</c:v>
                </c:pt>
                <c:pt idx="11">
                  <c:v>0.5</c:v>
                </c:pt>
                <c:pt idx="12">
                  <c:v>0.6</c:v>
                </c:pt>
                <c:pt idx="13">
                  <c:v>0.7</c:v>
                </c:pt>
                <c:pt idx="14">
                  <c:v>0.8</c:v>
                </c:pt>
                <c:pt idx="15">
                  <c:v>0.9</c:v>
                </c:pt>
                <c:pt idx="16">
                  <c:v>1</c:v>
                </c:pt>
                <c:pt idx="17">
                  <c:v>1.1000000000000001</c:v>
                </c:pt>
                <c:pt idx="18">
                  <c:v>1.2</c:v>
                </c:pt>
                <c:pt idx="19">
                  <c:v>1.3</c:v>
                </c:pt>
                <c:pt idx="20">
                  <c:v>1.4</c:v>
                </c:pt>
                <c:pt idx="21">
                  <c:v>1.5</c:v>
                </c:pt>
                <c:pt idx="22">
                  <c:v>1.6</c:v>
                </c:pt>
                <c:pt idx="23">
                  <c:v>1.7</c:v>
                </c:pt>
                <c:pt idx="24">
                  <c:v>1.8</c:v>
                </c:pt>
                <c:pt idx="25">
                  <c:v>1.9</c:v>
                </c:pt>
                <c:pt idx="26">
                  <c:v>2</c:v>
                </c:pt>
                <c:pt idx="27">
                  <c:v>2.1</c:v>
                </c:pt>
                <c:pt idx="28">
                  <c:v>2.2000000000000002</c:v>
                </c:pt>
                <c:pt idx="29">
                  <c:v>2.2999999999999998</c:v>
                </c:pt>
                <c:pt idx="30">
                  <c:v>2.4</c:v>
                </c:pt>
                <c:pt idx="31">
                  <c:v>2.5</c:v>
                </c:pt>
                <c:pt idx="32">
                  <c:v>2.6</c:v>
                </c:pt>
                <c:pt idx="33">
                  <c:v>2.7</c:v>
                </c:pt>
                <c:pt idx="34">
                  <c:v>2.8</c:v>
                </c:pt>
                <c:pt idx="35">
                  <c:v>2.9</c:v>
                </c:pt>
              </c:numCache>
            </c:numRef>
          </c:xVal>
          <c:yVal>
            <c:numRef>
              <c:f>'Tarieven P 6a'!$S$4:$S$41</c:f>
              <c:numCache>
                <c:formatCode>0.00</c:formatCode>
                <c:ptCount val="36"/>
                <c:pt idx="0">
                  <c:v>0.13020279433574364</c:v>
                </c:pt>
                <c:pt idx="1">
                  <c:v>0.18887646771995986</c:v>
                </c:pt>
                <c:pt idx="2">
                  <c:v>0.26856505938086772</c:v>
                </c:pt>
                <c:pt idx="3">
                  <c:v>0.37431331652301736</c:v>
                </c:pt>
                <c:pt idx="4">
                  <c:v>0.51136989403134947</c:v>
                </c:pt>
                <c:pt idx="5">
                  <c:v>0.68477696822726575</c:v>
                </c:pt>
                <c:pt idx="6">
                  <c:v>0.89882934729233899</c:v>
                </c:pt>
                <c:pt idx="7">
                  <c:v>1.1564302764216432</c:v>
                </c:pt>
                <c:pt idx="8">
                  <c:v>1.4583970366097323</c:v>
                </c:pt>
                <c:pt idx="9">
                  <c:v>1.802794412409878</c:v>
                </c:pt>
                <c:pt idx="10">
                  <c:v>2.184392837666111</c:v>
                </c:pt>
                <c:pt idx="11">
                  <c:v>2.5943549523272615</c:v>
                </c:pt>
                <c:pt idx="12">
                  <c:v>3.0202448746901265</c:v>
                </c:pt>
                <c:pt idx="13">
                  <c:v>3.446426552733131</c:v>
                </c:pt>
                <c:pt idx="14">
                  <c:v>3.8548724225005766</c:v>
                </c:pt>
                <c:pt idx="15">
                  <c:v>4.226346517639092</c:v>
                </c:pt>
                <c:pt idx="16">
                  <c:v>4.5418658710463395</c:v>
                </c:pt>
                <c:pt idx="17">
                  <c:v>4.7842913343095486</c:v>
                </c:pt>
                <c:pt idx="18">
                  <c:v>4.9398645531541909</c:v>
                </c:pt>
                <c:pt idx="19">
                  <c:v>4.9995000249991666</c:v>
                </c:pt>
                <c:pt idx="20">
                  <c:v>4.9596635830278561</c:v>
                </c:pt>
                <c:pt idx="21">
                  <c:v>4.8227191713840769</c:v>
                </c:pt>
                <c:pt idx="22">
                  <c:v>4.5966965878325912</c:v>
                </c:pt>
                <c:pt idx="23">
                  <c:v>4.2945119310392386</c:v>
                </c:pt>
                <c:pt idx="24">
                  <c:v>3.9327460110672745</c:v>
                </c:pt>
                <c:pt idx="25">
                  <c:v>3.5301413492856986</c:v>
                </c:pt>
                <c:pt idx="26">
                  <c:v>3.1060067950272541</c:v>
                </c:pt>
                <c:pt idx="27">
                  <c:v>2.6787169032529237</c:v>
                </c:pt>
                <c:pt idx="28">
                  <c:v>2.264463606199473</c:v>
                </c:pt>
                <c:pt idx="29">
                  <c:v>1.8763678480900374</c:v>
                </c:pt>
                <c:pt idx="30">
                  <c:v>1.5239991696787669</c:v>
                </c:pt>
                <c:pt idx="31">
                  <c:v>1.2132927109503542</c:v>
                </c:pt>
                <c:pt idx="32">
                  <c:v>0.94680503109687053</c:v>
                </c:pt>
                <c:pt idx="33">
                  <c:v>0.72421853547333526</c:v>
                </c:pt>
                <c:pt idx="34">
                  <c:v>0.54299124228551487</c:v>
                </c:pt>
                <c:pt idx="35">
                  <c:v>0.39905258150039857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2547456"/>
        <c:axId val="162548240"/>
        <c:extLst/>
      </c:scatterChart>
      <c:valAx>
        <c:axId val="162547456"/>
        <c:scaling>
          <c:orientation val="minMax"/>
          <c:max val="3.2"/>
          <c:min val="-1.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sz="1400" b="1"/>
                  <a:t>β</a:t>
                </a:r>
                <a:r>
                  <a:rPr lang="nl-NL" sz="1400" b="1"/>
                  <a:t>-score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62548240"/>
        <c:crosses val="autoZero"/>
        <c:crossBetween val="midCat"/>
      </c:valAx>
      <c:valAx>
        <c:axId val="16254824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 sz="1400" b="1"/>
                  <a:t>Gunningsscore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62547456"/>
        <c:crossesAt val="0"/>
        <c:crossBetween val="midCat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Grafische weergave punten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4.5830158326983318E-2"/>
          <c:y val="0.13548132157014445"/>
          <c:w val="0.91575268817204303"/>
          <c:h val="0.76908680875531954"/>
        </c:manualLayout>
      </c:layout>
      <c:scatterChart>
        <c:scatterStyle val="smoothMarker"/>
        <c:varyColors val="0"/>
        <c:ser>
          <c:idx val="1"/>
          <c:order val="0"/>
          <c:tx>
            <c:v>Uw score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88900">
                <a:solidFill>
                  <a:schemeClr val="accent2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chemeClr val="accent2"/>
                </a:solidFill>
                <a:ln w="88900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50800" cap="rnd" cmpd="sng">
                <a:solidFill>
                  <a:schemeClr val="accent2"/>
                </a:solidFill>
                <a:round/>
              </a:ln>
              <a:effectLst/>
            </c:spPr>
          </c:dPt>
          <c:xVal>
            <c:numRef>
              <c:f>'Tarieven P 8b'!$C$26</c:f>
            </c:numRef>
          </c:xVal>
          <c:yVal>
            <c:numRef>
              <c:f>'Tarieven P 8b'!$C$27</c:f>
              <c:numCache>
                <c:formatCode>0.000</c:formatCode>
                <c:ptCount val="1"/>
                <c:pt idx="0">
                  <c:v>0</c:v>
                </c:pt>
              </c:numCache>
            </c:numRef>
          </c:yVal>
          <c:smooth val="1"/>
        </c:ser>
        <c:ser>
          <c:idx val="0"/>
          <c:order val="1"/>
          <c:tx>
            <c:v>Grafische weergave punten</c:v>
          </c:tx>
          <c:spPr>
            <a:ln w="158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'Tarieven P 6a'!$R$4:$R$41</c:f>
              <c:numCache>
                <c:formatCode>General</c:formatCode>
                <c:ptCount val="36"/>
                <c:pt idx="0">
                  <c:v>-0.6</c:v>
                </c:pt>
                <c:pt idx="1">
                  <c:v>-0.5</c:v>
                </c:pt>
                <c:pt idx="2">
                  <c:v>-0.4</c:v>
                </c:pt>
                <c:pt idx="3">
                  <c:v>-0.3</c:v>
                </c:pt>
                <c:pt idx="4">
                  <c:v>-0.2</c:v>
                </c:pt>
                <c:pt idx="5">
                  <c:v>-0.1</c:v>
                </c:pt>
                <c:pt idx="6">
                  <c:v>0</c:v>
                </c:pt>
                <c:pt idx="7">
                  <c:v>0.1</c:v>
                </c:pt>
                <c:pt idx="8">
                  <c:v>0.2</c:v>
                </c:pt>
                <c:pt idx="9">
                  <c:v>0.3</c:v>
                </c:pt>
                <c:pt idx="10">
                  <c:v>0.4</c:v>
                </c:pt>
                <c:pt idx="11">
                  <c:v>0.5</c:v>
                </c:pt>
                <c:pt idx="12">
                  <c:v>0.6</c:v>
                </c:pt>
                <c:pt idx="13">
                  <c:v>0.7</c:v>
                </c:pt>
                <c:pt idx="14">
                  <c:v>0.8</c:v>
                </c:pt>
                <c:pt idx="15">
                  <c:v>0.9</c:v>
                </c:pt>
                <c:pt idx="16">
                  <c:v>1</c:v>
                </c:pt>
                <c:pt idx="17">
                  <c:v>1.1000000000000001</c:v>
                </c:pt>
                <c:pt idx="18">
                  <c:v>1.2</c:v>
                </c:pt>
                <c:pt idx="19">
                  <c:v>1.3</c:v>
                </c:pt>
                <c:pt idx="20">
                  <c:v>1.4</c:v>
                </c:pt>
                <c:pt idx="21">
                  <c:v>1.5</c:v>
                </c:pt>
                <c:pt idx="22">
                  <c:v>1.6</c:v>
                </c:pt>
                <c:pt idx="23">
                  <c:v>1.7</c:v>
                </c:pt>
                <c:pt idx="24">
                  <c:v>1.8</c:v>
                </c:pt>
                <c:pt idx="25">
                  <c:v>1.9</c:v>
                </c:pt>
                <c:pt idx="26">
                  <c:v>2</c:v>
                </c:pt>
                <c:pt idx="27">
                  <c:v>2.1</c:v>
                </c:pt>
                <c:pt idx="28">
                  <c:v>2.2000000000000002</c:v>
                </c:pt>
                <c:pt idx="29">
                  <c:v>2.2999999999999998</c:v>
                </c:pt>
                <c:pt idx="30">
                  <c:v>2.4</c:v>
                </c:pt>
                <c:pt idx="31">
                  <c:v>2.5</c:v>
                </c:pt>
                <c:pt idx="32">
                  <c:v>2.6</c:v>
                </c:pt>
                <c:pt idx="33">
                  <c:v>2.7</c:v>
                </c:pt>
                <c:pt idx="34">
                  <c:v>2.8</c:v>
                </c:pt>
                <c:pt idx="35">
                  <c:v>2.9</c:v>
                </c:pt>
              </c:numCache>
            </c:numRef>
          </c:xVal>
          <c:yVal>
            <c:numRef>
              <c:f>'Tarieven P 6a'!$S$4:$S$41</c:f>
              <c:numCache>
                <c:formatCode>0.00</c:formatCode>
                <c:ptCount val="36"/>
                <c:pt idx="0">
                  <c:v>0.13020279433574364</c:v>
                </c:pt>
                <c:pt idx="1">
                  <c:v>0.18887646771995986</c:v>
                </c:pt>
                <c:pt idx="2">
                  <c:v>0.26856505938086772</c:v>
                </c:pt>
                <c:pt idx="3">
                  <c:v>0.37431331652301736</c:v>
                </c:pt>
                <c:pt idx="4">
                  <c:v>0.51136989403134947</c:v>
                </c:pt>
                <c:pt idx="5">
                  <c:v>0.68477696822726575</c:v>
                </c:pt>
                <c:pt idx="6">
                  <c:v>0.89882934729233899</c:v>
                </c:pt>
                <c:pt idx="7">
                  <c:v>1.1564302764216432</c:v>
                </c:pt>
                <c:pt idx="8">
                  <c:v>1.4583970366097323</c:v>
                </c:pt>
                <c:pt idx="9">
                  <c:v>1.802794412409878</c:v>
                </c:pt>
                <c:pt idx="10">
                  <c:v>2.184392837666111</c:v>
                </c:pt>
                <c:pt idx="11">
                  <c:v>2.5943549523272615</c:v>
                </c:pt>
                <c:pt idx="12">
                  <c:v>3.0202448746901265</c:v>
                </c:pt>
                <c:pt idx="13">
                  <c:v>3.446426552733131</c:v>
                </c:pt>
                <c:pt idx="14">
                  <c:v>3.8548724225005766</c:v>
                </c:pt>
                <c:pt idx="15">
                  <c:v>4.226346517639092</c:v>
                </c:pt>
                <c:pt idx="16">
                  <c:v>4.5418658710463395</c:v>
                </c:pt>
                <c:pt idx="17">
                  <c:v>4.7842913343095486</c:v>
                </c:pt>
                <c:pt idx="18">
                  <c:v>4.9398645531541909</c:v>
                </c:pt>
                <c:pt idx="19">
                  <c:v>4.9995000249991666</c:v>
                </c:pt>
                <c:pt idx="20">
                  <c:v>4.9596635830278561</c:v>
                </c:pt>
                <c:pt idx="21">
                  <c:v>4.8227191713840769</c:v>
                </c:pt>
                <c:pt idx="22">
                  <c:v>4.5966965878325912</c:v>
                </c:pt>
                <c:pt idx="23">
                  <c:v>4.2945119310392386</c:v>
                </c:pt>
                <c:pt idx="24">
                  <c:v>3.9327460110672745</c:v>
                </c:pt>
                <c:pt idx="25">
                  <c:v>3.5301413492856986</c:v>
                </c:pt>
                <c:pt idx="26">
                  <c:v>3.1060067950272541</c:v>
                </c:pt>
                <c:pt idx="27">
                  <c:v>2.6787169032529237</c:v>
                </c:pt>
                <c:pt idx="28">
                  <c:v>2.264463606199473</c:v>
                </c:pt>
                <c:pt idx="29">
                  <c:v>1.8763678480900374</c:v>
                </c:pt>
                <c:pt idx="30">
                  <c:v>1.5239991696787669</c:v>
                </c:pt>
                <c:pt idx="31">
                  <c:v>1.2132927109503542</c:v>
                </c:pt>
                <c:pt idx="32">
                  <c:v>0.94680503109687053</c:v>
                </c:pt>
                <c:pt idx="33">
                  <c:v>0.72421853547333526</c:v>
                </c:pt>
                <c:pt idx="34">
                  <c:v>0.54299124228551487</c:v>
                </c:pt>
                <c:pt idx="35">
                  <c:v>0.39905258150039857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563752"/>
        <c:axId val="221565320"/>
        <c:extLst/>
      </c:scatterChart>
      <c:valAx>
        <c:axId val="221563752"/>
        <c:scaling>
          <c:orientation val="minMax"/>
          <c:max val="3.2"/>
          <c:min val="-1.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sz="1400" b="1"/>
                  <a:t>β</a:t>
                </a:r>
                <a:r>
                  <a:rPr lang="nl-NL" sz="1400" b="1"/>
                  <a:t>-score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21565320"/>
        <c:crosses val="autoZero"/>
        <c:crossBetween val="midCat"/>
      </c:valAx>
      <c:valAx>
        <c:axId val="2215653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 sz="1400" b="1"/>
                  <a:t>Gunningsscore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21563752"/>
        <c:crossesAt val="0"/>
        <c:crossBetween val="midCat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Grafische weergave punten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4.5830158326983318E-2"/>
          <c:y val="0.13548132157014445"/>
          <c:w val="0.91575268817204303"/>
          <c:h val="0.76908680875531954"/>
        </c:manualLayout>
      </c:layout>
      <c:scatterChart>
        <c:scatterStyle val="smoothMarker"/>
        <c:varyColors val="0"/>
        <c:ser>
          <c:idx val="1"/>
          <c:order val="0"/>
          <c:tx>
            <c:v>Uw score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88900">
                <a:solidFill>
                  <a:schemeClr val="accent2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chemeClr val="accent2"/>
                </a:solidFill>
                <a:ln w="88900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50800" cap="rnd" cmpd="sng">
                <a:solidFill>
                  <a:schemeClr val="accent2"/>
                </a:solidFill>
                <a:round/>
              </a:ln>
              <a:effectLst/>
            </c:spPr>
          </c:dPt>
          <c:xVal>
            <c:numRef>
              <c:f>'Tarieven P 8z'!$C$26</c:f>
            </c:numRef>
          </c:xVal>
          <c:yVal>
            <c:numRef>
              <c:f>'Tarieven P 8z'!$C$27</c:f>
              <c:numCache>
                <c:formatCode>0.000</c:formatCode>
                <c:ptCount val="1"/>
                <c:pt idx="0">
                  <c:v>0</c:v>
                </c:pt>
              </c:numCache>
            </c:numRef>
          </c:yVal>
          <c:smooth val="1"/>
        </c:ser>
        <c:ser>
          <c:idx val="0"/>
          <c:order val="1"/>
          <c:tx>
            <c:v>Grafische weergave punten</c:v>
          </c:tx>
          <c:spPr>
            <a:ln w="158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'Tarieven P 6a'!$R$4:$R$41</c:f>
              <c:numCache>
                <c:formatCode>General</c:formatCode>
                <c:ptCount val="36"/>
                <c:pt idx="0">
                  <c:v>-0.6</c:v>
                </c:pt>
                <c:pt idx="1">
                  <c:v>-0.5</c:v>
                </c:pt>
                <c:pt idx="2">
                  <c:v>-0.4</c:v>
                </c:pt>
                <c:pt idx="3">
                  <c:v>-0.3</c:v>
                </c:pt>
                <c:pt idx="4">
                  <c:v>-0.2</c:v>
                </c:pt>
                <c:pt idx="5">
                  <c:v>-0.1</c:v>
                </c:pt>
                <c:pt idx="6">
                  <c:v>0</c:v>
                </c:pt>
                <c:pt idx="7">
                  <c:v>0.1</c:v>
                </c:pt>
                <c:pt idx="8">
                  <c:v>0.2</c:v>
                </c:pt>
                <c:pt idx="9">
                  <c:v>0.3</c:v>
                </c:pt>
                <c:pt idx="10">
                  <c:v>0.4</c:v>
                </c:pt>
                <c:pt idx="11">
                  <c:v>0.5</c:v>
                </c:pt>
                <c:pt idx="12">
                  <c:v>0.6</c:v>
                </c:pt>
                <c:pt idx="13">
                  <c:v>0.7</c:v>
                </c:pt>
                <c:pt idx="14">
                  <c:v>0.8</c:v>
                </c:pt>
                <c:pt idx="15">
                  <c:v>0.9</c:v>
                </c:pt>
                <c:pt idx="16">
                  <c:v>1</c:v>
                </c:pt>
                <c:pt idx="17">
                  <c:v>1.1000000000000001</c:v>
                </c:pt>
                <c:pt idx="18">
                  <c:v>1.2</c:v>
                </c:pt>
                <c:pt idx="19">
                  <c:v>1.3</c:v>
                </c:pt>
                <c:pt idx="20">
                  <c:v>1.4</c:v>
                </c:pt>
                <c:pt idx="21">
                  <c:v>1.5</c:v>
                </c:pt>
                <c:pt idx="22">
                  <c:v>1.6</c:v>
                </c:pt>
                <c:pt idx="23">
                  <c:v>1.7</c:v>
                </c:pt>
                <c:pt idx="24">
                  <c:v>1.8</c:v>
                </c:pt>
                <c:pt idx="25">
                  <c:v>1.9</c:v>
                </c:pt>
                <c:pt idx="26">
                  <c:v>2</c:v>
                </c:pt>
                <c:pt idx="27">
                  <c:v>2.1</c:v>
                </c:pt>
                <c:pt idx="28">
                  <c:v>2.2000000000000002</c:v>
                </c:pt>
                <c:pt idx="29">
                  <c:v>2.2999999999999998</c:v>
                </c:pt>
                <c:pt idx="30">
                  <c:v>2.4</c:v>
                </c:pt>
                <c:pt idx="31">
                  <c:v>2.5</c:v>
                </c:pt>
                <c:pt idx="32">
                  <c:v>2.6</c:v>
                </c:pt>
                <c:pt idx="33">
                  <c:v>2.7</c:v>
                </c:pt>
                <c:pt idx="34">
                  <c:v>2.8</c:v>
                </c:pt>
                <c:pt idx="35">
                  <c:v>2.9</c:v>
                </c:pt>
              </c:numCache>
            </c:numRef>
          </c:xVal>
          <c:yVal>
            <c:numRef>
              <c:f>'Tarieven P 6a'!$S$4:$S$41</c:f>
              <c:numCache>
                <c:formatCode>0.00</c:formatCode>
                <c:ptCount val="36"/>
                <c:pt idx="0">
                  <c:v>0.13020279433574364</c:v>
                </c:pt>
                <c:pt idx="1">
                  <c:v>0.18887646771995986</c:v>
                </c:pt>
                <c:pt idx="2">
                  <c:v>0.26856505938086772</c:v>
                </c:pt>
                <c:pt idx="3">
                  <c:v>0.37431331652301736</c:v>
                </c:pt>
                <c:pt idx="4">
                  <c:v>0.51136989403134947</c:v>
                </c:pt>
                <c:pt idx="5">
                  <c:v>0.68477696822726575</c:v>
                </c:pt>
                <c:pt idx="6">
                  <c:v>0.89882934729233899</c:v>
                </c:pt>
                <c:pt idx="7">
                  <c:v>1.1564302764216432</c:v>
                </c:pt>
                <c:pt idx="8">
                  <c:v>1.4583970366097323</c:v>
                </c:pt>
                <c:pt idx="9">
                  <c:v>1.802794412409878</c:v>
                </c:pt>
                <c:pt idx="10">
                  <c:v>2.184392837666111</c:v>
                </c:pt>
                <c:pt idx="11">
                  <c:v>2.5943549523272615</c:v>
                </c:pt>
                <c:pt idx="12">
                  <c:v>3.0202448746901265</c:v>
                </c:pt>
                <c:pt idx="13">
                  <c:v>3.446426552733131</c:v>
                </c:pt>
                <c:pt idx="14">
                  <c:v>3.8548724225005766</c:v>
                </c:pt>
                <c:pt idx="15">
                  <c:v>4.226346517639092</c:v>
                </c:pt>
                <c:pt idx="16">
                  <c:v>4.5418658710463395</c:v>
                </c:pt>
                <c:pt idx="17">
                  <c:v>4.7842913343095486</c:v>
                </c:pt>
                <c:pt idx="18">
                  <c:v>4.9398645531541909</c:v>
                </c:pt>
                <c:pt idx="19">
                  <c:v>4.9995000249991666</c:v>
                </c:pt>
                <c:pt idx="20">
                  <c:v>4.9596635830278561</c:v>
                </c:pt>
                <c:pt idx="21">
                  <c:v>4.8227191713840769</c:v>
                </c:pt>
                <c:pt idx="22">
                  <c:v>4.5966965878325912</c:v>
                </c:pt>
                <c:pt idx="23">
                  <c:v>4.2945119310392386</c:v>
                </c:pt>
                <c:pt idx="24">
                  <c:v>3.9327460110672745</c:v>
                </c:pt>
                <c:pt idx="25">
                  <c:v>3.5301413492856986</c:v>
                </c:pt>
                <c:pt idx="26">
                  <c:v>3.1060067950272541</c:v>
                </c:pt>
                <c:pt idx="27">
                  <c:v>2.6787169032529237</c:v>
                </c:pt>
                <c:pt idx="28">
                  <c:v>2.264463606199473</c:v>
                </c:pt>
                <c:pt idx="29">
                  <c:v>1.8763678480900374</c:v>
                </c:pt>
                <c:pt idx="30">
                  <c:v>1.5239991696787669</c:v>
                </c:pt>
                <c:pt idx="31">
                  <c:v>1.2132927109503542</c:v>
                </c:pt>
                <c:pt idx="32">
                  <c:v>0.94680503109687053</c:v>
                </c:pt>
                <c:pt idx="33">
                  <c:v>0.72421853547333526</c:v>
                </c:pt>
                <c:pt idx="34">
                  <c:v>0.54299124228551487</c:v>
                </c:pt>
                <c:pt idx="35">
                  <c:v>0.39905258150039857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564144"/>
        <c:axId val="221565712"/>
        <c:extLst/>
      </c:scatterChart>
      <c:valAx>
        <c:axId val="221564144"/>
        <c:scaling>
          <c:orientation val="minMax"/>
          <c:max val="3.2"/>
          <c:min val="-1.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sz="1400" b="1"/>
                  <a:t>β</a:t>
                </a:r>
                <a:r>
                  <a:rPr lang="nl-NL" sz="1400" b="1"/>
                  <a:t>-score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21565712"/>
        <c:crosses val="autoZero"/>
        <c:crossBetween val="midCat"/>
      </c:valAx>
      <c:valAx>
        <c:axId val="221565712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 sz="1400" b="1"/>
                  <a:t>Gunningsscore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21564144"/>
        <c:crossesAt val="0"/>
        <c:crossBetween val="midCat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Grafische weergave punten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4.5830158326983318E-2"/>
          <c:y val="0.13548132157014445"/>
          <c:w val="0.91575268817204303"/>
          <c:h val="0.76908680875531954"/>
        </c:manualLayout>
      </c:layout>
      <c:scatterChart>
        <c:scatterStyle val="smoothMarker"/>
        <c:varyColors val="0"/>
        <c:ser>
          <c:idx val="1"/>
          <c:order val="0"/>
          <c:tx>
            <c:v>Uw score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88900">
                <a:solidFill>
                  <a:schemeClr val="accent2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chemeClr val="accent2"/>
                </a:solidFill>
                <a:ln w="88900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50800" cap="rnd" cmpd="sng">
                <a:solidFill>
                  <a:schemeClr val="accent2"/>
                </a:solidFill>
                <a:round/>
              </a:ln>
              <a:effectLst/>
            </c:spPr>
          </c:dPt>
          <c:xVal>
            <c:numRef>
              <c:f>'Tarieven P 9'!$C$26</c:f>
            </c:numRef>
          </c:xVal>
          <c:yVal>
            <c:numRef>
              <c:f>'Tarieven P 9'!$C$27</c:f>
              <c:numCache>
                <c:formatCode>0.000</c:formatCode>
                <c:ptCount val="1"/>
                <c:pt idx="0">
                  <c:v>0</c:v>
                </c:pt>
              </c:numCache>
            </c:numRef>
          </c:yVal>
          <c:smooth val="1"/>
        </c:ser>
        <c:ser>
          <c:idx val="0"/>
          <c:order val="1"/>
          <c:tx>
            <c:v>Grafische weergave punten</c:v>
          </c:tx>
          <c:spPr>
            <a:ln w="158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'Tarieven P 6a'!$R$4:$R$41</c:f>
              <c:numCache>
                <c:formatCode>General</c:formatCode>
                <c:ptCount val="36"/>
                <c:pt idx="0">
                  <c:v>-0.6</c:v>
                </c:pt>
                <c:pt idx="1">
                  <c:v>-0.5</c:v>
                </c:pt>
                <c:pt idx="2">
                  <c:v>-0.4</c:v>
                </c:pt>
                <c:pt idx="3">
                  <c:v>-0.3</c:v>
                </c:pt>
                <c:pt idx="4">
                  <c:v>-0.2</c:v>
                </c:pt>
                <c:pt idx="5">
                  <c:v>-0.1</c:v>
                </c:pt>
                <c:pt idx="6">
                  <c:v>0</c:v>
                </c:pt>
                <c:pt idx="7">
                  <c:v>0.1</c:v>
                </c:pt>
                <c:pt idx="8">
                  <c:v>0.2</c:v>
                </c:pt>
                <c:pt idx="9">
                  <c:v>0.3</c:v>
                </c:pt>
                <c:pt idx="10">
                  <c:v>0.4</c:v>
                </c:pt>
                <c:pt idx="11">
                  <c:v>0.5</c:v>
                </c:pt>
                <c:pt idx="12">
                  <c:v>0.6</c:v>
                </c:pt>
                <c:pt idx="13">
                  <c:v>0.7</c:v>
                </c:pt>
                <c:pt idx="14">
                  <c:v>0.8</c:v>
                </c:pt>
                <c:pt idx="15">
                  <c:v>0.9</c:v>
                </c:pt>
                <c:pt idx="16">
                  <c:v>1</c:v>
                </c:pt>
                <c:pt idx="17">
                  <c:v>1.1000000000000001</c:v>
                </c:pt>
                <c:pt idx="18">
                  <c:v>1.2</c:v>
                </c:pt>
                <c:pt idx="19">
                  <c:v>1.3</c:v>
                </c:pt>
                <c:pt idx="20">
                  <c:v>1.4</c:v>
                </c:pt>
                <c:pt idx="21">
                  <c:v>1.5</c:v>
                </c:pt>
                <c:pt idx="22">
                  <c:v>1.6</c:v>
                </c:pt>
                <c:pt idx="23">
                  <c:v>1.7</c:v>
                </c:pt>
                <c:pt idx="24">
                  <c:v>1.8</c:v>
                </c:pt>
                <c:pt idx="25">
                  <c:v>1.9</c:v>
                </c:pt>
                <c:pt idx="26">
                  <c:v>2</c:v>
                </c:pt>
                <c:pt idx="27">
                  <c:v>2.1</c:v>
                </c:pt>
                <c:pt idx="28">
                  <c:v>2.2000000000000002</c:v>
                </c:pt>
                <c:pt idx="29">
                  <c:v>2.2999999999999998</c:v>
                </c:pt>
                <c:pt idx="30">
                  <c:v>2.4</c:v>
                </c:pt>
                <c:pt idx="31">
                  <c:v>2.5</c:v>
                </c:pt>
                <c:pt idx="32">
                  <c:v>2.6</c:v>
                </c:pt>
                <c:pt idx="33">
                  <c:v>2.7</c:v>
                </c:pt>
                <c:pt idx="34">
                  <c:v>2.8</c:v>
                </c:pt>
                <c:pt idx="35">
                  <c:v>2.9</c:v>
                </c:pt>
              </c:numCache>
            </c:numRef>
          </c:xVal>
          <c:yVal>
            <c:numRef>
              <c:f>'Tarieven P 6a'!$S$4:$S$41</c:f>
              <c:numCache>
                <c:formatCode>0.00</c:formatCode>
                <c:ptCount val="36"/>
                <c:pt idx="0">
                  <c:v>0.13020279433574364</c:v>
                </c:pt>
                <c:pt idx="1">
                  <c:v>0.18887646771995986</c:v>
                </c:pt>
                <c:pt idx="2">
                  <c:v>0.26856505938086772</c:v>
                </c:pt>
                <c:pt idx="3">
                  <c:v>0.37431331652301736</c:v>
                </c:pt>
                <c:pt idx="4">
                  <c:v>0.51136989403134947</c:v>
                </c:pt>
                <c:pt idx="5">
                  <c:v>0.68477696822726575</c:v>
                </c:pt>
                <c:pt idx="6">
                  <c:v>0.89882934729233899</c:v>
                </c:pt>
                <c:pt idx="7">
                  <c:v>1.1564302764216432</c:v>
                </c:pt>
                <c:pt idx="8">
                  <c:v>1.4583970366097323</c:v>
                </c:pt>
                <c:pt idx="9">
                  <c:v>1.802794412409878</c:v>
                </c:pt>
                <c:pt idx="10">
                  <c:v>2.184392837666111</c:v>
                </c:pt>
                <c:pt idx="11">
                  <c:v>2.5943549523272615</c:v>
                </c:pt>
                <c:pt idx="12">
                  <c:v>3.0202448746901265</c:v>
                </c:pt>
                <c:pt idx="13">
                  <c:v>3.446426552733131</c:v>
                </c:pt>
                <c:pt idx="14">
                  <c:v>3.8548724225005766</c:v>
                </c:pt>
                <c:pt idx="15">
                  <c:v>4.226346517639092</c:v>
                </c:pt>
                <c:pt idx="16">
                  <c:v>4.5418658710463395</c:v>
                </c:pt>
                <c:pt idx="17">
                  <c:v>4.7842913343095486</c:v>
                </c:pt>
                <c:pt idx="18">
                  <c:v>4.9398645531541909</c:v>
                </c:pt>
                <c:pt idx="19">
                  <c:v>4.9995000249991666</c:v>
                </c:pt>
                <c:pt idx="20">
                  <c:v>4.9596635830278561</c:v>
                </c:pt>
                <c:pt idx="21">
                  <c:v>4.8227191713840769</c:v>
                </c:pt>
                <c:pt idx="22">
                  <c:v>4.5966965878325912</c:v>
                </c:pt>
                <c:pt idx="23">
                  <c:v>4.2945119310392386</c:v>
                </c:pt>
                <c:pt idx="24">
                  <c:v>3.9327460110672745</c:v>
                </c:pt>
                <c:pt idx="25">
                  <c:v>3.5301413492856986</c:v>
                </c:pt>
                <c:pt idx="26">
                  <c:v>3.1060067950272541</c:v>
                </c:pt>
                <c:pt idx="27">
                  <c:v>2.6787169032529237</c:v>
                </c:pt>
                <c:pt idx="28">
                  <c:v>2.264463606199473</c:v>
                </c:pt>
                <c:pt idx="29">
                  <c:v>1.8763678480900374</c:v>
                </c:pt>
                <c:pt idx="30">
                  <c:v>1.5239991696787669</c:v>
                </c:pt>
                <c:pt idx="31">
                  <c:v>1.2132927109503542</c:v>
                </c:pt>
                <c:pt idx="32">
                  <c:v>0.94680503109687053</c:v>
                </c:pt>
                <c:pt idx="33">
                  <c:v>0.72421853547333526</c:v>
                </c:pt>
                <c:pt idx="34">
                  <c:v>0.54299124228551487</c:v>
                </c:pt>
                <c:pt idx="35">
                  <c:v>0.39905258150039857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566496"/>
        <c:axId val="221566104"/>
        <c:extLst/>
      </c:scatterChart>
      <c:valAx>
        <c:axId val="221566496"/>
        <c:scaling>
          <c:orientation val="minMax"/>
          <c:max val="3.2"/>
          <c:min val="-1.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sz="1400" b="1"/>
                  <a:t>β</a:t>
                </a:r>
                <a:r>
                  <a:rPr lang="nl-NL" sz="1400" b="1"/>
                  <a:t>-score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21566104"/>
        <c:crosses val="autoZero"/>
        <c:crossBetween val="midCat"/>
      </c:valAx>
      <c:valAx>
        <c:axId val="22156610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 sz="1400" b="1"/>
                  <a:t>Gunningsscore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21566496"/>
        <c:crossesAt val="0"/>
        <c:crossBetween val="midCat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Grafische weergave punten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4.5830158326983318E-2"/>
          <c:y val="0.13548132157014445"/>
          <c:w val="0.91575268817204303"/>
          <c:h val="0.76908680875531954"/>
        </c:manualLayout>
      </c:layout>
      <c:scatterChart>
        <c:scatterStyle val="smoothMarker"/>
        <c:varyColors val="0"/>
        <c:ser>
          <c:idx val="1"/>
          <c:order val="0"/>
          <c:tx>
            <c:v>Uw score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88900">
                <a:solidFill>
                  <a:schemeClr val="accent2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chemeClr val="accent2"/>
                </a:solidFill>
                <a:ln w="88900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50800" cap="rnd" cmpd="sng">
                <a:solidFill>
                  <a:schemeClr val="accent2"/>
                </a:solidFill>
                <a:round/>
              </a:ln>
              <a:effectLst/>
            </c:spPr>
          </c:dPt>
          <c:xVal>
            <c:numRef>
              <c:f>'Tarieven P 10a'!$C$26</c:f>
            </c:numRef>
          </c:xVal>
          <c:yVal>
            <c:numRef>
              <c:f>'Tarieven P 10a'!$C$27</c:f>
              <c:numCache>
                <c:formatCode>0.000</c:formatCode>
                <c:ptCount val="1"/>
                <c:pt idx="0">
                  <c:v>0</c:v>
                </c:pt>
              </c:numCache>
            </c:numRef>
          </c:yVal>
          <c:smooth val="1"/>
        </c:ser>
        <c:ser>
          <c:idx val="0"/>
          <c:order val="1"/>
          <c:tx>
            <c:v>Grafische weergave punten</c:v>
          </c:tx>
          <c:spPr>
            <a:ln w="158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'Tarieven P 6a'!$R$4:$R$41</c:f>
              <c:numCache>
                <c:formatCode>General</c:formatCode>
                <c:ptCount val="36"/>
                <c:pt idx="0">
                  <c:v>-0.6</c:v>
                </c:pt>
                <c:pt idx="1">
                  <c:v>-0.5</c:v>
                </c:pt>
                <c:pt idx="2">
                  <c:v>-0.4</c:v>
                </c:pt>
                <c:pt idx="3">
                  <c:v>-0.3</c:v>
                </c:pt>
                <c:pt idx="4">
                  <c:v>-0.2</c:v>
                </c:pt>
                <c:pt idx="5">
                  <c:v>-0.1</c:v>
                </c:pt>
                <c:pt idx="6">
                  <c:v>0</c:v>
                </c:pt>
                <c:pt idx="7">
                  <c:v>0.1</c:v>
                </c:pt>
                <c:pt idx="8">
                  <c:v>0.2</c:v>
                </c:pt>
                <c:pt idx="9">
                  <c:v>0.3</c:v>
                </c:pt>
                <c:pt idx="10">
                  <c:v>0.4</c:v>
                </c:pt>
                <c:pt idx="11">
                  <c:v>0.5</c:v>
                </c:pt>
                <c:pt idx="12">
                  <c:v>0.6</c:v>
                </c:pt>
                <c:pt idx="13">
                  <c:v>0.7</c:v>
                </c:pt>
                <c:pt idx="14">
                  <c:v>0.8</c:v>
                </c:pt>
                <c:pt idx="15">
                  <c:v>0.9</c:v>
                </c:pt>
                <c:pt idx="16">
                  <c:v>1</c:v>
                </c:pt>
                <c:pt idx="17">
                  <c:v>1.1000000000000001</c:v>
                </c:pt>
                <c:pt idx="18">
                  <c:v>1.2</c:v>
                </c:pt>
                <c:pt idx="19">
                  <c:v>1.3</c:v>
                </c:pt>
                <c:pt idx="20">
                  <c:v>1.4</c:v>
                </c:pt>
                <c:pt idx="21">
                  <c:v>1.5</c:v>
                </c:pt>
                <c:pt idx="22">
                  <c:v>1.6</c:v>
                </c:pt>
                <c:pt idx="23">
                  <c:v>1.7</c:v>
                </c:pt>
                <c:pt idx="24">
                  <c:v>1.8</c:v>
                </c:pt>
                <c:pt idx="25">
                  <c:v>1.9</c:v>
                </c:pt>
                <c:pt idx="26">
                  <c:v>2</c:v>
                </c:pt>
                <c:pt idx="27">
                  <c:v>2.1</c:v>
                </c:pt>
                <c:pt idx="28">
                  <c:v>2.2000000000000002</c:v>
                </c:pt>
                <c:pt idx="29">
                  <c:v>2.2999999999999998</c:v>
                </c:pt>
                <c:pt idx="30">
                  <c:v>2.4</c:v>
                </c:pt>
                <c:pt idx="31">
                  <c:v>2.5</c:v>
                </c:pt>
                <c:pt idx="32">
                  <c:v>2.6</c:v>
                </c:pt>
                <c:pt idx="33">
                  <c:v>2.7</c:v>
                </c:pt>
                <c:pt idx="34">
                  <c:v>2.8</c:v>
                </c:pt>
                <c:pt idx="35">
                  <c:v>2.9</c:v>
                </c:pt>
              </c:numCache>
            </c:numRef>
          </c:xVal>
          <c:yVal>
            <c:numRef>
              <c:f>'Tarieven P 6a'!$S$4:$S$41</c:f>
              <c:numCache>
                <c:formatCode>0.00</c:formatCode>
                <c:ptCount val="36"/>
                <c:pt idx="0">
                  <c:v>0.13020279433574364</c:v>
                </c:pt>
                <c:pt idx="1">
                  <c:v>0.18887646771995986</c:v>
                </c:pt>
                <c:pt idx="2">
                  <c:v>0.26856505938086772</c:v>
                </c:pt>
                <c:pt idx="3">
                  <c:v>0.37431331652301736</c:v>
                </c:pt>
                <c:pt idx="4">
                  <c:v>0.51136989403134947</c:v>
                </c:pt>
                <c:pt idx="5">
                  <c:v>0.68477696822726575</c:v>
                </c:pt>
                <c:pt idx="6">
                  <c:v>0.89882934729233899</c:v>
                </c:pt>
                <c:pt idx="7">
                  <c:v>1.1564302764216432</c:v>
                </c:pt>
                <c:pt idx="8">
                  <c:v>1.4583970366097323</c:v>
                </c:pt>
                <c:pt idx="9">
                  <c:v>1.802794412409878</c:v>
                </c:pt>
                <c:pt idx="10">
                  <c:v>2.184392837666111</c:v>
                </c:pt>
                <c:pt idx="11">
                  <c:v>2.5943549523272615</c:v>
                </c:pt>
                <c:pt idx="12">
                  <c:v>3.0202448746901265</c:v>
                </c:pt>
                <c:pt idx="13">
                  <c:v>3.446426552733131</c:v>
                </c:pt>
                <c:pt idx="14">
                  <c:v>3.8548724225005766</c:v>
                </c:pt>
                <c:pt idx="15">
                  <c:v>4.226346517639092</c:v>
                </c:pt>
                <c:pt idx="16">
                  <c:v>4.5418658710463395</c:v>
                </c:pt>
                <c:pt idx="17">
                  <c:v>4.7842913343095486</c:v>
                </c:pt>
                <c:pt idx="18">
                  <c:v>4.9398645531541909</c:v>
                </c:pt>
                <c:pt idx="19">
                  <c:v>4.9995000249991666</c:v>
                </c:pt>
                <c:pt idx="20">
                  <c:v>4.9596635830278561</c:v>
                </c:pt>
                <c:pt idx="21">
                  <c:v>4.8227191713840769</c:v>
                </c:pt>
                <c:pt idx="22">
                  <c:v>4.5966965878325912</c:v>
                </c:pt>
                <c:pt idx="23">
                  <c:v>4.2945119310392386</c:v>
                </c:pt>
                <c:pt idx="24">
                  <c:v>3.9327460110672745</c:v>
                </c:pt>
                <c:pt idx="25">
                  <c:v>3.5301413492856986</c:v>
                </c:pt>
                <c:pt idx="26">
                  <c:v>3.1060067950272541</c:v>
                </c:pt>
                <c:pt idx="27">
                  <c:v>2.6787169032529237</c:v>
                </c:pt>
                <c:pt idx="28">
                  <c:v>2.264463606199473</c:v>
                </c:pt>
                <c:pt idx="29">
                  <c:v>1.8763678480900374</c:v>
                </c:pt>
                <c:pt idx="30">
                  <c:v>1.5239991696787669</c:v>
                </c:pt>
                <c:pt idx="31">
                  <c:v>1.2132927109503542</c:v>
                </c:pt>
                <c:pt idx="32">
                  <c:v>0.94680503109687053</c:v>
                </c:pt>
                <c:pt idx="33">
                  <c:v>0.72421853547333526</c:v>
                </c:pt>
                <c:pt idx="34">
                  <c:v>0.54299124228551487</c:v>
                </c:pt>
                <c:pt idx="35">
                  <c:v>0.39905258150039857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562968"/>
        <c:axId val="220339928"/>
        <c:extLst/>
      </c:scatterChart>
      <c:valAx>
        <c:axId val="221562968"/>
        <c:scaling>
          <c:orientation val="minMax"/>
          <c:max val="3.2"/>
          <c:min val="-1.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sz="1400" b="1"/>
                  <a:t>β</a:t>
                </a:r>
                <a:r>
                  <a:rPr lang="nl-NL" sz="1400" b="1"/>
                  <a:t>-score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20339928"/>
        <c:crosses val="autoZero"/>
        <c:crossBetween val="midCat"/>
      </c:valAx>
      <c:valAx>
        <c:axId val="22033992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 sz="1400" b="1"/>
                  <a:t>Gunningsscore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21562968"/>
        <c:crossesAt val="0"/>
        <c:crossBetween val="midCat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Grafische weergave punten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4.5830158326983318E-2"/>
          <c:y val="0.13548132157014445"/>
          <c:w val="0.91575268817204303"/>
          <c:h val="0.76908680875531954"/>
        </c:manualLayout>
      </c:layout>
      <c:scatterChart>
        <c:scatterStyle val="smoothMarker"/>
        <c:varyColors val="0"/>
        <c:ser>
          <c:idx val="1"/>
          <c:order val="0"/>
          <c:tx>
            <c:v>Uw score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88900">
                <a:solidFill>
                  <a:schemeClr val="accent2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chemeClr val="accent2"/>
                </a:solidFill>
                <a:ln w="88900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50800" cap="rnd" cmpd="sng">
                <a:solidFill>
                  <a:schemeClr val="accent2"/>
                </a:solidFill>
                <a:round/>
              </a:ln>
              <a:effectLst/>
            </c:spPr>
          </c:dPt>
          <c:xVal>
            <c:numRef>
              <c:f>'Tarieven P 10b'!$C$26</c:f>
            </c:numRef>
          </c:xVal>
          <c:yVal>
            <c:numRef>
              <c:f>'Tarieven P 10b'!$C$27</c:f>
              <c:numCache>
                <c:formatCode>0.000</c:formatCode>
                <c:ptCount val="1"/>
                <c:pt idx="0">
                  <c:v>0</c:v>
                </c:pt>
              </c:numCache>
            </c:numRef>
          </c:yVal>
          <c:smooth val="1"/>
        </c:ser>
        <c:ser>
          <c:idx val="0"/>
          <c:order val="1"/>
          <c:tx>
            <c:v>Grafische weergave punten</c:v>
          </c:tx>
          <c:spPr>
            <a:ln w="158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'Tarieven P 6a'!$R$4:$R$41</c:f>
              <c:numCache>
                <c:formatCode>General</c:formatCode>
                <c:ptCount val="36"/>
                <c:pt idx="0">
                  <c:v>-0.6</c:v>
                </c:pt>
                <c:pt idx="1">
                  <c:v>-0.5</c:v>
                </c:pt>
                <c:pt idx="2">
                  <c:v>-0.4</c:v>
                </c:pt>
                <c:pt idx="3">
                  <c:v>-0.3</c:v>
                </c:pt>
                <c:pt idx="4">
                  <c:v>-0.2</c:v>
                </c:pt>
                <c:pt idx="5">
                  <c:v>-0.1</c:v>
                </c:pt>
                <c:pt idx="6">
                  <c:v>0</c:v>
                </c:pt>
                <c:pt idx="7">
                  <c:v>0.1</c:v>
                </c:pt>
                <c:pt idx="8">
                  <c:v>0.2</c:v>
                </c:pt>
                <c:pt idx="9">
                  <c:v>0.3</c:v>
                </c:pt>
                <c:pt idx="10">
                  <c:v>0.4</c:v>
                </c:pt>
                <c:pt idx="11">
                  <c:v>0.5</c:v>
                </c:pt>
                <c:pt idx="12">
                  <c:v>0.6</c:v>
                </c:pt>
                <c:pt idx="13">
                  <c:v>0.7</c:v>
                </c:pt>
                <c:pt idx="14">
                  <c:v>0.8</c:v>
                </c:pt>
                <c:pt idx="15">
                  <c:v>0.9</c:v>
                </c:pt>
                <c:pt idx="16">
                  <c:v>1</c:v>
                </c:pt>
                <c:pt idx="17">
                  <c:v>1.1000000000000001</c:v>
                </c:pt>
                <c:pt idx="18">
                  <c:v>1.2</c:v>
                </c:pt>
                <c:pt idx="19">
                  <c:v>1.3</c:v>
                </c:pt>
                <c:pt idx="20">
                  <c:v>1.4</c:v>
                </c:pt>
                <c:pt idx="21">
                  <c:v>1.5</c:v>
                </c:pt>
                <c:pt idx="22">
                  <c:v>1.6</c:v>
                </c:pt>
                <c:pt idx="23">
                  <c:v>1.7</c:v>
                </c:pt>
                <c:pt idx="24">
                  <c:v>1.8</c:v>
                </c:pt>
                <c:pt idx="25">
                  <c:v>1.9</c:v>
                </c:pt>
                <c:pt idx="26">
                  <c:v>2</c:v>
                </c:pt>
                <c:pt idx="27">
                  <c:v>2.1</c:v>
                </c:pt>
                <c:pt idx="28">
                  <c:v>2.2000000000000002</c:v>
                </c:pt>
                <c:pt idx="29">
                  <c:v>2.2999999999999998</c:v>
                </c:pt>
                <c:pt idx="30">
                  <c:v>2.4</c:v>
                </c:pt>
                <c:pt idx="31">
                  <c:v>2.5</c:v>
                </c:pt>
                <c:pt idx="32">
                  <c:v>2.6</c:v>
                </c:pt>
                <c:pt idx="33">
                  <c:v>2.7</c:v>
                </c:pt>
                <c:pt idx="34">
                  <c:v>2.8</c:v>
                </c:pt>
                <c:pt idx="35">
                  <c:v>2.9</c:v>
                </c:pt>
              </c:numCache>
            </c:numRef>
          </c:xVal>
          <c:yVal>
            <c:numRef>
              <c:f>'Tarieven P 6a'!$S$4:$S$41</c:f>
              <c:numCache>
                <c:formatCode>0.00</c:formatCode>
                <c:ptCount val="36"/>
                <c:pt idx="0">
                  <c:v>0.13020279433574364</c:v>
                </c:pt>
                <c:pt idx="1">
                  <c:v>0.18887646771995986</c:v>
                </c:pt>
                <c:pt idx="2">
                  <c:v>0.26856505938086772</c:v>
                </c:pt>
                <c:pt idx="3">
                  <c:v>0.37431331652301736</c:v>
                </c:pt>
                <c:pt idx="4">
                  <c:v>0.51136989403134947</c:v>
                </c:pt>
                <c:pt idx="5">
                  <c:v>0.68477696822726575</c:v>
                </c:pt>
                <c:pt idx="6">
                  <c:v>0.89882934729233899</c:v>
                </c:pt>
                <c:pt idx="7">
                  <c:v>1.1564302764216432</c:v>
                </c:pt>
                <c:pt idx="8">
                  <c:v>1.4583970366097323</c:v>
                </c:pt>
                <c:pt idx="9">
                  <c:v>1.802794412409878</c:v>
                </c:pt>
                <c:pt idx="10">
                  <c:v>2.184392837666111</c:v>
                </c:pt>
                <c:pt idx="11">
                  <c:v>2.5943549523272615</c:v>
                </c:pt>
                <c:pt idx="12">
                  <c:v>3.0202448746901265</c:v>
                </c:pt>
                <c:pt idx="13">
                  <c:v>3.446426552733131</c:v>
                </c:pt>
                <c:pt idx="14">
                  <c:v>3.8548724225005766</c:v>
                </c:pt>
                <c:pt idx="15">
                  <c:v>4.226346517639092</c:v>
                </c:pt>
                <c:pt idx="16">
                  <c:v>4.5418658710463395</c:v>
                </c:pt>
                <c:pt idx="17">
                  <c:v>4.7842913343095486</c:v>
                </c:pt>
                <c:pt idx="18">
                  <c:v>4.9398645531541909</c:v>
                </c:pt>
                <c:pt idx="19">
                  <c:v>4.9995000249991666</c:v>
                </c:pt>
                <c:pt idx="20">
                  <c:v>4.9596635830278561</c:v>
                </c:pt>
                <c:pt idx="21">
                  <c:v>4.8227191713840769</c:v>
                </c:pt>
                <c:pt idx="22">
                  <c:v>4.5966965878325912</c:v>
                </c:pt>
                <c:pt idx="23">
                  <c:v>4.2945119310392386</c:v>
                </c:pt>
                <c:pt idx="24">
                  <c:v>3.9327460110672745</c:v>
                </c:pt>
                <c:pt idx="25">
                  <c:v>3.5301413492856986</c:v>
                </c:pt>
                <c:pt idx="26">
                  <c:v>3.1060067950272541</c:v>
                </c:pt>
                <c:pt idx="27">
                  <c:v>2.6787169032529237</c:v>
                </c:pt>
                <c:pt idx="28">
                  <c:v>2.264463606199473</c:v>
                </c:pt>
                <c:pt idx="29">
                  <c:v>1.8763678480900374</c:v>
                </c:pt>
                <c:pt idx="30">
                  <c:v>1.5239991696787669</c:v>
                </c:pt>
                <c:pt idx="31">
                  <c:v>1.2132927109503542</c:v>
                </c:pt>
                <c:pt idx="32">
                  <c:v>0.94680503109687053</c:v>
                </c:pt>
                <c:pt idx="33">
                  <c:v>0.72421853547333526</c:v>
                </c:pt>
                <c:pt idx="34">
                  <c:v>0.54299124228551487</c:v>
                </c:pt>
                <c:pt idx="35">
                  <c:v>0.39905258150039857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0336792"/>
        <c:axId val="220340320"/>
        <c:extLst/>
      </c:scatterChart>
      <c:valAx>
        <c:axId val="220336792"/>
        <c:scaling>
          <c:orientation val="minMax"/>
          <c:max val="3.2"/>
          <c:min val="-1.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sz="1400" b="1"/>
                  <a:t>β</a:t>
                </a:r>
                <a:r>
                  <a:rPr lang="nl-NL" sz="1400" b="1"/>
                  <a:t>-score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20340320"/>
        <c:crosses val="autoZero"/>
        <c:crossBetween val="midCat"/>
      </c:valAx>
      <c:valAx>
        <c:axId val="2203403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 sz="1400" b="1"/>
                  <a:t>Gunningsscore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20336792"/>
        <c:crossesAt val="0"/>
        <c:crossBetween val="midCat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Grafische weergave punten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4.5830158326983318E-2"/>
          <c:y val="0.13548132157014445"/>
          <c:w val="0.91575268817204303"/>
          <c:h val="0.76908680875531954"/>
        </c:manualLayout>
      </c:layout>
      <c:scatterChart>
        <c:scatterStyle val="smoothMarker"/>
        <c:varyColors val="0"/>
        <c:ser>
          <c:idx val="1"/>
          <c:order val="0"/>
          <c:tx>
            <c:v>Uw score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88900">
                <a:solidFill>
                  <a:schemeClr val="accent2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chemeClr val="accent2"/>
                </a:solidFill>
                <a:ln w="88900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50800" cap="rnd" cmpd="sng">
                <a:solidFill>
                  <a:schemeClr val="accent2"/>
                </a:solidFill>
                <a:round/>
              </a:ln>
              <a:effectLst/>
            </c:spPr>
          </c:dPt>
          <c:xVal>
            <c:numRef>
              <c:f>'Tarieven P 10c'!$C$26</c:f>
            </c:numRef>
          </c:xVal>
          <c:yVal>
            <c:numRef>
              <c:f>'Tarieven P 10c'!$C$27</c:f>
              <c:numCache>
                <c:formatCode>0.000</c:formatCode>
                <c:ptCount val="1"/>
                <c:pt idx="0">
                  <c:v>0</c:v>
                </c:pt>
              </c:numCache>
            </c:numRef>
          </c:yVal>
          <c:smooth val="1"/>
        </c:ser>
        <c:ser>
          <c:idx val="0"/>
          <c:order val="1"/>
          <c:tx>
            <c:v>Grafische weergave punten</c:v>
          </c:tx>
          <c:spPr>
            <a:ln w="158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'Tarieven P 6a'!$R$4:$R$41</c:f>
              <c:numCache>
                <c:formatCode>General</c:formatCode>
                <c:ptCount val="36"/>
                <c:pt idx="0">
                  <c:v>-0.6</c:v>
                </c:pt>
                <c:pt idx="1">
                  <c:v>-0.5</c:v>
                </c:pt>
                <c:pt idx="2">
                  <c:v>-0.4</c:v>
                </c:pt>
                <c:pt idx="3">
                  <c:v>-0.3</c:v>
                </c:pt>
                <c:pt idx="4">
                  <c:v>-0.2</c:v>
                </c:pt>
                <c:pt idx="5">
                  <c:v>-0.1</c:v>
                </c:pt>
                <c:pt idx="6">
                  <c:v>0</c:v>
                </c:pt>
                <c:pt idx="7">
                  <c:v>0.1</c:v>
                </c:pt>
                <c:pt idx="8">
                  <c:v>0.2</c:v>
                </c:pt>
                <c:pt idx="9">
                  <c:v>0.3</c:v>
                </c:pt>
                <c:pt idx="10">
                  <c:v>0.4</c:v>
                </c:pt>
                <c:pt idx="11">
                  <c:v>0.5</c:v>
                </c:pt>
                <c:pt idx="12">
                  <c:v>0.6</c:v>
                </c:pt>
                <c:pt idx="13">
                  <c:v>0.7</c:v>
                </c:pt>
                <c:pt idx="14">
                  <c:v>0.8</c:v>
                </c:pt>
                <c:pt idx="15">
                  <c:v>0.9</c:v>
                </c:pt>
                <c:pt idx="16">
                  <c:v>1</c:v>
                </c:pt>
                <c:pt idx="17">
                  <c:v>1.1000000000000001</c:v>
                </c:pt>
                <c:pt idx="18">
                  <c:v>1.2</c:v>
                </c:pt>
                <c:pt idx="19">
                  <c:v>1.3</c:v>
                </c:pt>
                <c:pt idx="20">
                  <c:v>1.4</c:v>
                </c:pt>
                <c:pt idx="21">
                  <c:v>1.5</c:v>
                </c:pt>
                <c:pt idx="22">
                  <c:v>1.6</c:v>
                </c:pt>
                <c:pt idx="23">
                  <c:v>1.7</c:v>
                </c:pt>
                <c:pt idx="24">
                  <c:v>1.8</c:v>
                </c:pt>
                <c:pt idx="25">
                  <c:v>1.9</c:v>
                </c:pt>
                <c:pt idx="26">
                  <c:v>2</c:v>
                </c:pt>
                <c:pt idx="27">
                  <c:v>2.1</c:v>
                </c:pt>
                <c:pt idx="28">
                  <c:v>2.2000000000000002</c:v>
                </c:pt>
                <c:pt idx="29">
                  <c:v>2.2999999999999998</c:v>
                </c:pt>
                <c:pt idx="30">
                  <c:v>2.4</c:v>
                </c:pt>
                <c:pt idx="31">
                  <c:v>2.5</c:v>
                </c:pt>
                <c:pt idx="32">
                  <c:v>2.6</c:v>
                </c:pt>
                <c:pt idx="33">
                  <c:v>2.7</c:v>
                </c:pt>
                <c:pt idx="34">
                  <c:v>2.8</c:v>
                </c:pt>
                <c:pt idx="35">
                  <c:v>2.9</c:v>
                </c:pt>
              </c:numCache>
            </c:numRef>
          </c:xVal>
          <c:yVal>
            <c:numRef>
              <c:f>'Tarieven P 6a'!$S$4:$S$41</c:f>
              <c:numCache>
                <c:formatCode>0.00</c:formatCode>
                <c:ptCount val="36"/>
                <c:pt idx="0">
                  <c:v>0.13020279433574364</c:v>
                </c:pt>
                <c:pt idx="1">
                  <c:v>0.18887646771995986</c:v>
                </c:pt>
                <c:pt idx="2">
                  <c:v>0.26856505938086772</c:v>
                </c:pt>
                <c:pt idx="3">
                  <c:v>0.37431331652301736</c:v>
                </c:pt>
                <c:pt idx="4">
                  <c:v>0.51136989403134947</c:v>
                </c:pt>
                <c:pt idx="5">
                  <c:v>0.68477696822726575</c:v>
                </c:pt>
                <c:pt idx="6">
                  <c:v>0.89882934729233899</c:v>
                </c:pt>
                <c:pt idx="7">
                  <c:v>1.1564302764216432</c:v>
                </c:pt>
                <c:pt idx="8">
                  <c:v>1.4583970366097323</c:v>
                </c:pt>
                <c:pt idx="9">
                  <c:v>1.802794412409878</c:v>
                </c:pt>
                <c:pt idx="10">
                  <c:v>2.184392837666111</c:v>
                </c:pt>
                <c:pt idx="11">
                  <c:v>2.5943549523272615</c:v>
                </c:pt>
                <c:pt idx="12">
                  <c:v>3.0202448746901265</c:v>
                </c:pt>
                <c:pt idx="13">
                  <c:v>3.446426552733131</c:v>
                </c:pt>
                <c:pt idx="14">
                  <c:v>3.8548724225005766</c:v>
                </c:pt>
                <c:pt idx="15">
                  <c:v>4.226346517639092</c:v>
                </c:pt>
                <c:pt idx="16">
                  <c:v>4.5418658710463395</c:v>
                </c:pt>
                <c:pt idx="17">
                  <c:v>4.7842913343095486</c:v>
                </c:pt>
                <c:pt idx="18">
                  <c:v>4.9398645531541909</c:v>
                </c:pt>
                <c:pt idx="19">
                  <c:v>4.9995000249991666</c:v>
                </c:pt>
                <c:pt idx="20">
                  <c:v>4.9596635830278561</c:v>
                </c:pt>
                <c:pt idx="21">
                  <c:v>4.8227191713840769</c:v>
                </c:pt>
                <c:pt idx="22">
                  <c:v>4.5966965878325912</c:v>
                </c:pt>
                <c:pt idx="23">
                  <c:v>4.2945119310392386</c:v>
                </c:pt>
                <c:pt idx="24">
                  <c:v>3.9327460110672745</c:v>
                </c:pt>
                <c:pt idx="25">
                  <c:v>3.5301413492856986</c:v>
                </c:pt>
                <c:pt idx="26">
                  <c:v>3.1060067950272541</c:v>
                </c:pt>
                <c:pt idx="27">
                  <c:v>2.6787169032529237</c:v>
                </c:pt>
                <c:pt idx="28">
                  <c:v>2.264463606199473</c:v>
                </c:pt>
                <c:pt idx="29">
                  <c:v>1.8763678480900374</c:v>
                </c:pt>
                <c:pt idx="30">
                  <c:v>1.5239991696787669</c:v>
                </c:pt>
                <c:pt idx="31">
                  <c:v>1.2132927109503542</c:v>
                </c:pt>
                <c:pt idx="32">
                  <c:v>0.94680503109687053</c:v>
                </c:pt>
                <c:pt idx="33">
                  <c:v>0.72421853547333526</c:v>
                </c:pt>
                <c:pt idx="34">
                  <c:v>0.54299124228551487</c:v>
                </c:pt>
                <c:pt idx="35">
                  <c:v>0.39905258150039857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0337576"/>
        <c:axId val="220338360"/>
        <c:extLst/>
      </c:scatterChart>
      <c:valAx>
        <c:axId val="220337576"/>
        <c:scaling>
          <c:orientation val="minMax"/>
          <c:max val="3.2"/>
          <c:min val="-1.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sz="1400" b="1"/>
                  <a:t>β</a:t>
                </a:r>
                <a:r>
                  <a:rPr lang="nl-NL" sz="1400" b="1"/>
                  <a:t>-score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20338360"/>
        <c:crosses val="autoZero"/>
        <c:crossBetween val="midCat"/>
      </c:valAx>
      <c:valAx>
        <c:axId val="22033836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 sz="1400" b="1"/>
                  <a:t>Gunningsscore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20337576"/>
        <c:crossesAt val="0"/>
        <c:crossBetween val="midCat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Grafische weergave punten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4.5830158326983318E-2"/>
          <c:y val="0.13548132157014445"/>
          <c:w val="0.91575268817204303"/>
          <c:h val="0.76908680875531954"/>
        </c:manualLayout>
      </c:layout>
      <c:scatterChart>
        <c:scatterStyle val="smoothMarker"/>
        <c:varyColors val="0"/>
        <c:ser>
          <c:idx val="1"/>
          <c:order val="0"/>
          <c:tx>
            <c:v>Uw score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88900">
                <a:solidFill>
                  <a:schemeClr val="accent2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chemeClr val="accent2"/>
                </a:solidFill>
                <a:ln w="88900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50800" cap="rnd" cmpd="sng">
                <a:solidFill>
                  <a:schemeClr val="accent2"/>
                </a:solidFill>
                <a:round/>
              </a:ln>
              <a:effectLst/>
            </c:spPr>
          </c:dPt>
          <c:xVal>
            <c:strRef>
              <c:f>'Tarieven P 10d'!$C$26</c:f>
              <c:strCache>
                <c:ptCount val="1"/>
                <c:pt idx="0">
                  <c:v>  </c:v>
                </c:pt>
              </c:strCache>
            </c:strRef>
          </c:xVal>
          <c:yVal>
            <c:numRef>
              <c:f>'Tarieven P 10d'!$C$27</c:f>
              <c:numCache>
                <c:formatCode>0.000</c:formatCode>
                <c:ptCount val="1"/>
                <c:pt idx="0">
                  <c:v>0</c:v>
                </c:pt>
              </c:numCache>
            </c:numRef>
          </c:yVal>
          <c:smooth val="1"/>
        </c:ser>
        <c:ser>
          <c:idx val="0"/>
          <c:order val="1"/>
          <c:tx>
            <c:v>Grafische weergave punten</c:v>
          </c:tx>
          <c:spPr>
            <a:ln w="158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'Tarieven P 6a'!$R$4:$R$41</c:f>
              <c:numCache>
                <c:formatCode>General</c:formatCode>
                <c:ptCount val="36"/>
                <c:pt idx="0">
                  <c:v>-0.6</c:v>
                </c:pt>
                <c:pt idx="1">
                  <c:v>-0.5</c:v>
                </c:pt>
                <c:pt idx="2">
                  <c:v>-0.4</c:v>
                </c:pt>
                <c:pt idx="3">
                  <c:v>-0.3</c:v>
                </c:pt>
                <c:pt idx="4">
                  <c:v>-0.2</c:v>
                </c:pt>
                <c:pt idx="5">
                  <c:v>-0.1</c:v>
                </c:pt>
                <c:pt idx="6">
                  <c:v>0</c:v>
                </c:pt>
                <c:pt idx="7">
                  <c:v>0.1</c:v>
                </c:pt>
                <c:pt idx="8">
                  <c:v>0.2</c:v>
                </c:pt>
                <c:pt idx="9">
                  <c:v>0.3</c:v>
                </c:pt>
                <c:pt idx="10">
                  <c:v>0.4</c:v>
                </c:pt>
                <c:pt idx="11">
                  <c:v>0.5</c:v>
                </c:pt>
                <c:pt idx="12">
                  <c:v>0.6</c:v>
                </c:pt>
                <c:pt idx="13">
                  <c:v>0.7</c:v>
                </c:pt>
                <c:pt idx="14">
                  <c:v>0.8</c:v>
                </c:pt>
                <c:pt idx="15">
                  <c:v>0.9</c:v>
                </c:pt>
                <c:pt idx="16">
                  <c:v>1</c:v>
                </c:pt>
                <c:pt idx="17">
                  <c:v>1.1000000000000001</c:v>
                </c:pt>
                <c:pt idx="18">
                  <c:v>1.2</c:v>
                </c:pt>
                <c:pt idx="19">
                  <c:v>1.3</c:v>
                </c:pt>
                <c:pt idx="20">
                  <c:v>1.4</c:v>
                </c:pt>
                <c:pt idx="21">
                  <c:v>1.5</c:v>
                </c:pt>
                <c:pt idx="22">
                  <c:v>1.6</c:v>
                </c:pt>
                <c:pt idx="23">
                  <c:v>1.7</c:v>
                </c:pt>
                <c:pt idx="24">
                  <c:v>1.8</c:v>
                </c:pt>
                <c:pt idx="25">
                  <c:v>1.9</c:v>
                </c:pt>
                <c:pt idx="26">
                  <c:v>2</c:v>
                </c:pt>
                <c:pt idx="27">
                  <c:v>2.1</c:v>
                </c:pt>
                <c:pt idx="28">
                  <c:v>2.2000000000000002</c:v>
                </c:pt>
                <c:pt idx="29">
                  <c:v>2.2999999999999998</c:v>
                </c:pt>
                <c:pt idx="30">
                  <c:v>2.4</c:v>
                </c:pt>
                <c:pt idx="31">
                  <c:v>2.5</c:v>
                </c:pt>
                <c:pt idx="32">
                  <c:v>2.6</c:v>
                </c:pt>
                <c:pt idx="33">
                  <c:v>2.7</c:v>
                </c:pt>
                <c:pt idx="34">
                  <c:v>2.8</c:v>
                </c:pt>
                <c:pt idx="35">
                  <c:v>2.9</c:v>
                </c:pt>
              </c:numCache>
            </c:numRef>
          </c:xVal>
          <c:yVal>
            <c:numRef>
              <c:f>'Tarieven P 6a'!$S$4:$S$41</c:f>
              <c:numCache>
                <c:formatCode>0.00</c:formatCode>
                <c:ptCount val="36"/>
                <c:pt idx="0">
                  <c:v>0.13020279433574364</c:v>
                </c:pt>
                <c:pt idx="1">
                  <c:v>0.18887646771995986</c:v>
                </c:pt>
                <c:pt idx="2">
                  <c:v>0.26856505938086772</c:v>
                </c:pt>
                <c:pt idx="3">
                  <c:v>0.37431331652301736</c:v>
                </c:pt>
                <c:pt idx="4">
                  <c:v>0.51136989403134947</c:v>
                </c:pt>
                <c:pt idx="5">
                  <c:v>0.68477696822726575</c:v>
                </c:pt>
                <c:pt idx="6">
                  <c:v>0.89882934729233899</c:v>
                </c:pt>
                <c:pt idx="7">
                  <c:v>1.1564302764216432</c:v>
                </c:pt>
                <c:pt idx="8">
                  <c:v>1.4583970366097323</c:v>
                </c:pt>
                <c:pt idx="9">
                  <c:v>1.802794412409878</c:v>
                </c:pt>
                <c:pt idx="10">
                  <c:v>2.184392837666111</c:v>
                </c:pt>
                <c:pt idx="11">
                  <c:v>2.5943549523272615</c:v>
                </c:pt>
                <c:pt idx="12">
                  <c:v>3.0202448746901265</c:v>
                </c:pt>
                <c:pt idx="13">
                  <c:v>3.446426552733131</c:v>
                </c:pt>
                <c:pt idx="14">
                  <c:v>3.8548724225005766</c:v>
                </c:pt>
                <c:pt idx="15">
                  <c:v>4.226346517639092</c:v>
                </c:pt>
                <c:pt idx="16">
                  <c:v>4.5418658710463395</c:v>
                </c:pt>
                <c:pt idx="17">
                  <c:v>4.7842913343095486</c:v>
                </c:pt>
                <c:pt idx="18">
                  <c:v>4.9398645531541909</c:v>
                </c:pt>
                <c:pt idx="19">
                  <c:v>4.9995000249991666</c:v>
                </c:pt>
                <c:pt idx="20">
                  <c:v>4.9596635830278561</c:v>
                </c:pt>
                <c:pt idx="21">
                  <c:v>4.8227191713840769</c:v>
                </c:pt>
                <c:pt idx="22">
                  <c:v>4.5966965878325912</c:v>
                </c:pt>
                <c:pt idx="23">
                  <c:v>4.2945119310392386</c:v>
                </c:pt>
                <c:pt idx="24">
                  <c:v>3.9327460110672745</c:v>
                </c:pt>
                <c:pt idx="25">
                  <c:v>3.5301413492856986</c:v>
                </c:pt>
                <c:pt idx="26">
                  <c:v>3.1060067950272541</c:v>
                </c:pt>
                <c:pt idx="27">
                  <c:v>2.6787169032529237</c:v>
                </c:pt>
                <c:pt idx="28">
                  <c:v>2.264463606199473</c:v>
                </c:pt>
                <c:pt idx="29">
                  <c:v>1.8763678480900374</c:v>
                </c:pt>
                <c:pt idx="30">
                  <c:v>1.5239991696787669</c:v>
                </c:pt>
                <c:pt idx="31">
                  <c:v>1.2132927109503542</c:v>
                </c:pt>
                <c:pt idx="32">
                  <c:v>0.94680503109687053</c:v>
                </c:pt>
                <c:pt idx="33">
                  <c:v>0.72421853547333526</c:v>
                </c:pt>
                <c:pt idx="34">
                  <c:v>0.54299124228551487</c:v>
                </c:pt>
                <c:pt idx="35">
                  <c:v>0.39905258150039857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0338752"/>
        <c:axId val="220339144"/>
        <c:extLst/>
      </c:scatterChart>
      <c:valAx>
        <c:axId val="220338752"/>
        <c:scaling>
          <c:orientation val="minMax"/>
          <c:max val="3.2"/>
          <c:min val="-1.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sz="1400" b="1"/>
                  <a:t>β</a:t>
                </a:r>
                <a:r>
                  <a:rPr lang="nl-NL" sz="1400" b="1"/>
                  <a:t>-score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_ * #,##0.000_ ;_ * \-#,##0.000_ ;_ * &quot;-&quot;??_ ;_ @_ 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20339144"/>
        <c:crosses val="autoZero"/>
        <c:crossBetween val="midCat"/>
      </c:valAx>
      <c:valAx>
        <c:axId val="22033914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 sz="1400" b="1"/>
                  <a:t>Gunningsscore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20338752"/>
        <c:crossesAt val="0"/>
        <c:crossBetween val="midCat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Grafische weergave punten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4.5830158326983318E-2"/>
          <c:y val="0.13548132157014445"/>
          <c:w val="0.91575268817204303"/>
          <c:h val="0.76908680875531954"/>
        </c:manualLayout>
      </c:layout>
      <c:scatterChart>
        <c:scatterStyle val="smoothMarker"/>
        <c:varyColors val="0"/>
        <c:ser>
          <c:idx val="1"/>
          <c:order val="0"/>
          <c:tx>
            <c:v>Uw score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88900">
                <a:solidFill>
                  <a:schemeClr val="accent2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chemeClr val="accent2"/>
                </a:solidFill>
                <a:ln w="88900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50800" cap="rnd" cmpd="sng">
                <a:solidFill>
                  <a:schemeClr val="accent2"/>
                </a:solidFill>
                <a:round/>
              </a:ln>
              <a:effectLst/>
            </c:spPr>
          </c:dPt>
          <c:xVal>
            <c:numRef>
              <c:f>'Tarieven P 10e'!$C$26</c:f>
            </c:numRef>
          </c:xVal>
          <c:yVal>
            <c:numRef>
              <c:f>'Tarieven P 10e'!$C$27</c:f>
              <c:numCache>
                <c:formatCode>0.000</c:formatCode>
                <c:ptCount val="1"/>
                <c:pt idx="0">
                  <c:v>0</c:v>
                </c:pt>
              </c:numCache>
            </c:numRef>
          </c:yVal>
          <c:smooth val="1"/>
        </c:ser>
        <c:ser>
          <c:idx val="0"/>
          <c:order val="1"/>
          <c:tx>
            <c:v>Grafische weergave punten</c:v>
          </c:tx>
          <c:spPr>
            <a:ln w="158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'Tarieven P 6a'!$R$4:$R$41</c:f>
              <c:numCache>
                <c:formatCode>General</c:formatCode>
                <c:ptCount val="36"/>
                <c:pt idx="0">
                  <c:v>-0.6</c:v>
                </c:pt>
                <c:pt idx="1">
                  <c:v>-0.5</c:v>
                </c:pt>
                <c:pt idx="2">
                  <c:v>-0.4</c:v>
                </c:pt>
                <c:pt idx="3">
                  <c:v>-0.3</c:v>
                </c:pt>
                <c:pt idx="4">
                  <c:v>-0.2</c:v>
                </c:pt>
                <c:pt idx="5">
                  <c:v>-0.1</c:v>
                </c:pt>
                <c:pt idx="6">
                  <c:v>0</c:v>
                </c:pt>
                <c:pt idx="7">
                  <c:v>0.1</c:v>
                </c:pt>
                <c:pt idx="8">
                  <c:v>0.2</c:v>
                </c:pt>
                <c:pt idx="9">
                  <c:v>0.3</c:v>
                </c:pt>
                <c:pt idx="10">
                  <c:v>0.4</c:v>
                </c:pt>
                <c:pt idx="11">
                  <c:v>0.5</c:v>
                </c:pt>
                <c:pt idx="12">
                  <c:v>0.6</c:v>
                </c:pt>
                <c:pt idx="13">
                  <c:v>0.7</c:v>
                </c:pt>
                <c:pt idx="14">
                  <c:v>0.8</c:v>
                </c:pt>
                <c:pt idx="15">
                  <c:v>0.9</c:v>
                </c:pt>
                <c:pt idx="16">
                  <c:v>1</c:v>
                </c:pt>
                <c:pt idx="17">
                  <c:v>1.1000000000000001</c:v>
                </c:pt>
                <c:pt idx="18">
                  <c:v>1.2</c:v>
                </c:pt>
                <c:pt idx="19">
                  <c:v>1.3</c:v>
                </c:pt>
                <c:pt idx="20">
                  <c:v>1.4</c:v>
                </c:pt>
                <c:pt idx="21">
                  <c:v>1.5</c:v>
                </c:pt>
                <c:pt idx="22">
                  <c:v>1.6</c:v>
                </c:pt>
                <c:pt idx="23">
                  <c:v>1.7</c:v>
                </c:pt>
                <c:pt idx="24">
                  <c:v>1.8</c:v>
                </c:pt>
                <c:pt idx="25">
                  <c:v>1.9</c:v>
                </c:pt>
                <c:pt idx="26">
                  <c:v>2</c:v>
                </c:pt>
                <c:pt idx="27">
                  <c:v>2.1</c:v>
                </c:pt>
                <c:pt idx="28">
                  <c:v>2.2000000000000002</c:v>
                </c:pt>
                <c:pt idx="29">
                  <c:v>2.2999999999999998</c:v>
                </c:pt>
                <c:pt idx="30">
                  <c:v>2.4</c:v>
                </c:pt>
                <c:pt idx="31">
                  <c:v>2.5</c:v>
                </c:pt>
                <c:pt idx="32">
                  <c:v>2.6</c:v>
                </c:pt>
                <c:pt idx="33">
                  <c:v>2.7</c:v>
                </c:pt>
                <c:pt idx="34">
                  <c:v>2.8</c:v>
                </c:pt>
                <c:pt idx="35">
                  <c:v>2.9</c:v>
                </c:pt>
              </c:numCache>
            </c:numRef>
          </c:xVal>
          <c:yVal>
            <c:numRef>
              <c:f>'Tarieven P 6a'!$S$4:$S$41</c:f>
              <c:numCache>
                <c:formatCode>0.00</c:formatCode>
                <c:ptCount val="36"/>
                <c:pt idx="0">
                  <c:v>0.13020279433574364</c:v>
                </c:pt>
                <c:pt idx="1">
                  <c:v>0.18887646771995986</c:v>
                </c:pt>
                <c:pt idx="2">
                  <c:v>0.26856505938086772</c:v>
                </c:pt>
                <c:pt idx="3">
                  <c:v>0.37431331652301736</c:v>
                </c:pt>
                <c:pt idx="4">
                  <c:v>0.51136989403134947</c:v>
                </c:pt>
                <c:pt idx="5">
                  <c:v>0.68477696822726575</c:v>
                </c:pt>
                <c:pt idx="6">
                  <c:v>0.89882934729233899</c:v>
                </c:pt>
                <c:pt idx="7">
                  <c:v>1.1564302764216432</c:v>
                </c:pt>
                <c:pt idx="8">
                  <c:v>1.4583970366097323</c:v>
                </c:pt>
                <c:pt idx="9">
                  <c:v>1.802794412409878</c:v>
                </c:pt>
                <c:pt idx="10">
                  <c:v>2.184392837666111</c:v>
                </c:pt>
                <c:pt idx="11">
                  <c:v>2.5943549523272615</c:v>
                </c:pt>
                <c:pt idx="12">
                  <c:v>3.0202448746901265</c:v>
                </c:pt>
                <c:pt idx="13">
                  <c:v>3.446426552733131</c:v>
                </c:pt>
                <c:pt idx="14">
                  <c:v>3.8548724225005766</c:v>
                </c:pt>
                <c:pt idx="15">
                  <c:v>4.226346517639092</c:v>
                </c:pt>
                <c:pt idx="16">
                  <c:v>4.5418658710463395</c:v>
                </c:pt>
                <c:pt idx="17">
                  <c:v>4.7842913343095486</c:v>
                </c:pt>
                <c:pt idx="18">
                  <c:v>4.9398645531541909</c:v>
                </c:pt>
                <c:pt idx="19">
                  <c:v>4.9995000249991666</c:v>
                </c:pt>
                <c:pt idx="20">
                  <c:v>4.9596635830278561</c:v>
                </c:pt>
                <c:pt idx="21">
                  <c:v>4.8227191713840769</c:v>
                </c:pt>
                <c:pt idx="22">
                  <c:v>4.5966965878325912</c:v>
                </c:pt>
                <c:pt idx="23">
                  <c:v>4.2945119310392386</c:v>
                </c:pt>
                <c:pt idx="24">
                  <c:v>3.9327460110672745</c:v>
                </c:pt>
                <c:pt idx="25">
                  <c:v>3.5301413492856986</c:v>
                </c:pt>
                <c:pt idx="26">
                  <c:v>3.1060067950272541</c:v>
                </c:pt>
                <c:pt idx="27">
                  <c:v>2.6787169032529237</c:v>
                </c:pt>
                <c:pt idx="28">
                  <c:v>2.264463606199473</c:v>
                </c:pt>
                <c:pt idx="29">
                  <c:v>1.8763678480900374</c:v>
                </c:pt>
                <c:pt idx="30">
                  <c:v>1.5239991696787669</c:v>
                </c:pt>
                <c:pt idx="31">
                  <c:v>1.2132927109503542</c:v>
                </c:pt>
                <c:pt idx="32">
                  <c:v>0.94680503109687053</c:v>
                </c:pt>
                <c:pt idx="33">
                  <c:v>0.72421853547333526</c:v>
                </c:pt>
                <c:pt idx="34">
                  <c:v>0.54299124228551487</c:v>
                </c:pt>
                <c:pt idx="35">
                  <c:v>0.39905258150039857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364816"/>
        <c:axId val="221365600"/>
        <c:extLst/>
      </c:scatterChart>
      <c:valAx>
        <c:axId val="221364816"/>
        <c:scaling>
          <c:orientation val="minMax"/>
          <c:max val="3.2"/>
          <c:min val="-1.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sz="1400" b="1"/>
                  <a:t>β</a:t>
                </a:r>
                <a:r>
                  <a:rPr lang="nl-NL" sz="1400" b="1"/>
                  <a:t>-score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21365600"/>
        <c:crosses val="autoZero"/>
        <c:crossBetween val="midCat"/>
      </c:valAx>
      <c:valAx>
        <c:axId val="22136560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 sz="1400" b="1"/>
                  <a:t>Gunningsscore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21364816"/>
        <c:crossesAt val="0"/>
        <c:crossBetween val="midCat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Grafische weergave punten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4.5830158326983318E-2"/>
          <c:y val="0.13548132157014445"/>
          <c:w val="0.91575268817204303"/>
          <c:h val="0.76908680875531954"/>
        </c:manualLayout>
      </c:layout>
      <c:scatterChart>
        <c:scatterStyle val="smoothMarker"/>
        <c:varyColors val="0"/>
        <c:ser>
          <c:idx val="1"/>
          <c:order val="0"/>
          <c:tx>
            <c:v>Uw score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88900">
                <a:solidFill>
                  <a:schemeClr val="accent2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chemeClr val="accent2"/>
                </a:solidFill>
                <a:ln w="88900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50800" cap="rnd" cmpd="sng">
                <a:solidFill>
                  <a:schemeClr val="accent2"/>
                </a:solidFill>
                <a:round/>
              </a:ln>
              <a:effectLst/>
            </c:spPr>
          </c:dPt>
          <c:xVal>
            <c:numRef>
              <c:f>'Tarieven P 2'!$C$26</c:f>
            </c:numRef>
          </c:xVal>
          <c:yVal>
            <c:numRef>
              <c:f>'Tarieven P 2'!$C$27</c:f>
              <c:numCache>
                <c:formatCode>0.000</c:formatCode>
                <c:ptCount val="1"/>
                <c:pt idx="0">
                  <c:v>0</c:v>
                </c:pt>
              </c:numCache>
            </c:numRef>
          </c:yVal>
          <c:smooth val="1"/>
        </c:ser>
        <c:ser>
          <c:idx val="0"/>
          <c:order val="1"/>
          <c:tx>
            <c:v>Grafische weergave punten</c:v>
          </c:tx>
          <c:spPr>
            <a:ln w="158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'Tarieven P 2'!$R$4:$R$41</c:f>
              <c:numCache>
                <c:formatCode>General</c:formatCode>
                <c:ptCount val="36"/>
                <c:pt idx="0">
                  <c:v>-0.6</c:v>
                </c:pt>
                <c:pt idx="1">
                  <c:v>-0.5</c:v>
                </c:pt>
                <c:pt idx="2">
                  <c:v>-0.4</c:v>
                </c:pt>
                <c:pt idx="3">
                  <c:v>-0.3</c:v>
                </c:pt>
                <c:pt idx="4">
                  <c:v>-0.2</c:v>
                </c:pt>
                <c:pt idx="5">
                  <c:v>-0.1</c:v>
                </c:pt>
                <c:pt idx="6">
                  <c:v>0</c:v>
                </c:pt>
                <c:pt idx="7">
                  <c:v>0.1</c:v>
                </c:pt>
                <c:pt idx="8">
                  <c:v>0.2</c:v>
                </c:pt>
                <c:pt idx="9">
                  <c:v>0.3</c:v>
                </c:pt>
                <c:pt idx="10">
                  <c:v>0.4</c:v>
                </c:pt>
                <c:pt idx="11">
                  <c:v>0.5</c:v>
                </c:pt>
                <c:pt idx="12">
                  <c:v>0.6</c:v>
                </c:pt>
                <c:pt idx="13">
                  <c:v>0.7</c:v>
                </c:pt>
                <c:pt idx="14">
                  <c:v>0.8</c:v>
                </c:pt>
                <c:pt idx="15">
                  <c:v>0.9</c:v>
                </c:pt>
                <c:pt idx="16">
                  <c:v>1</c:v>
                </c:pt>
                <c:pt idx="17">
                  <c:v>1.1000000000000001</c:v>
                </c:pt>
                <c:pt idx="18">
                  <c:v>1.2</c:v>
                </c:pt>
                <c:pt idx="19">
                  <c:v>1.3</c:v>
                </c:pt>
                <c:pt idx="20">
                  <c:v>1.4</c:v>
                </c:pt>
                <c:pt idx="21">
                  <c:v>1.5</c:v>
                </c:pt>
                <c:pt idx="22">
                  <c:v>1.6</c:v>
                </c:pt>
                <c:pt idx="23">
                  <c:v>1.7</c:v>
                </c:pt>
                <c:pt idx="24">
                  <c:v>1.8</c:v>
                </c:pt>
                <c:pt idx="25">
                  <c:v>1.9</c:v>
                </c:pt>
                <c:pt idx="26">
                  <c:v>2</c:v>
                </c:pt>
                <c:pt idx="27">
                  <c:v>2.1</c:v>
                </c:pt>
                <c:pt idx="28">
                  <c:v>2.2000000000000002</c:v>
                </c:pt>
                <c:pt idx="29">
                  <c:v>2.2999999999999998</c:v>
                </c:pt>
                <c:pt idx="30">
                  <c:v>2.4</c:v>
                </c:pt>
                <c:pt idx="31">
                  <c:v>2.5</c:v>
                </c:pt>
                <c:pt idx="32">
                  <c:v>2.6</c:v>
                </c:pt>
                <c:pt idx="33">
                  <c:v>2.7</c:v>
                </c:pt>
                <c:pt idx="34">
                  <c:v>2.8</c:v>
                </c:pt>
                <c:pt idx="35">
                  <c:v>2.9</c:v>
                </c:pt>
              </c:numCache>
            </c:numRef>
          </c:xVal>
          <c:yVal>
            <c:numRef>
              <c:f>'Tarieven P 2'!$S$4:$S$41</c:f>
              <c:numCache>
                <c:formatCode>0.00</c:formatCode>
                <c:ptCount val="36"/>
                <c:pt idx="0">
                  <c:v>0.13020279433574364</c:v>
                </c:pt>
                <c:pt idx="1">
                  <c:v>0.18887646771995986</c:v>
                </c:pt>
                <c:pt idx="2">
                  <c:v>0.26856505938086772</c:v>
                </c:pt>
                <c:pt idx="3">
                  <c:v>0.37431331652301736</c:v>
                </c:pt>
                <c:pt idx="4">
                  <c:v>0.51136989403134947</c:v>
                </c:pt>
                <c:pt idx="5">
                  <c:v>0.68477696822726575</c:v>
                </c:pt>
                <c:pt idx="6">
                  <c:v>0.89882934729233899</c:v>
                </c:pt>
                <c:pt idx="7">
                  <c:v>1.1564302764216432</c:v>
                </c:pt>
                <c:pt idx="8">
                  <c:v>1.4583970366097323</c:v>
                </c:pt>
                <c:pt idx="9">
                  <c:v>1.802794412409878</c:v>
                </c:pt>
                <c:pt idx="10">
                  <c:v>2.184392837666111</c:v>
                </c:pt>
                <c:pt idx="11">
                  <c:v>2.5943549523272615</c:v>
                </c:pt>
                <c:pt idx="12">
                  <c:v>3.0202448746901265</c:v>
                </c:pt>
                <c:pt idx="13">
                  <c:v>3.446426552733131</c:v>
                </c:pt>
                <c:pt idx="14">
                  <c:v>3.8548724225005766</c:v>
                </c:pt>
                <c:pt idx="15">
                  <c:v>4.226346517639092</c:v>
                </c:pt>
                <c:pt idx="16">
                  <c:v>4.5418658710463395</c:v>
                </c:pt>
                <c:pt idx="17">
                  <c:v>4.7842913343095486</c:v>
                </c:pt>
                <c:pt idx="18">
                  <c:v>4.9398645531541909</c:v>
                </c:pt>
                <c:pt idx="19">
                  <c:v>4.9995000249991666</c:v>
                </c:pt>
                <c:pt idx="20">
                  <c:v>4.9596635830278561</c:v>
                </c:pt>
                <c:pt idx="21">
                  <c:v>4.8227191713840769</c:v>
                </c:pt>
                <c:pt idx="22">
                  <c:v>4.5966965878325912</c:v>
                </c:pt>
                <c:pt idx="23">
                  <c:v>4.2945119310392386</c:v>
                </c:pt>
                <c:pt idx="24">
                  <c:v>3.9327460110672745</c:v>
                </c:pt>
                <c:pt idx="25">
                  <c:v>3.5301413492856986</c:v>
                </c:pt>
                <c:pt idx="26">
                  <c:v>3.1060067950272541</c:v>
                </c:pt>
                <c:pt idx="27">
                  <c:v>2.6787169032529237</c:v>
                </c:pt>
                <c:pt idx="28">
                  <c:v>2.264463606199473</c:v>
                </c:pt>
                <c:pt idx="29">
                  <c:v>1.8763678480900374</c:v>
                </c:pt>
                <c:pt idx="30">
                  <c:v>1.5239991696787669</c:v>
                </c:pt>
                <c:pt idx="31">
                  <c:v>1.2132927109503542</c:v>
                </c:pt>
                <c:pt idx="32">
                  <c:v>0.94680503109687053</c:v>
                </c:pt>
                <c:pt idx="33">
                  <c:v>0.72421853547333526</c:v>
                </c:pt>
                <c:pt idx="34">
                  <c:v>0.54299124228551487</c:v>
                </c:pt>
                <c:pt idx="35">
                  <c:v>0.39905258150039857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7160976"/>
        <c:axId val="227160192"/>
        <c:extLst/>
      </c:scatterChart>
      <c:valAx>
        <c:axId val="227160976"/>
        <c:scaling>
          <c:orientation val="minMax"/>
          <c:max val="3.2"/>
          <c:min val="-1.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sz="1400" b="1"/>
                  <a:t>β</a:t>
                </a:r>
                <a:r>
                  <a:rPr lang="nl-NL" sz="1400" b="1"/>
                  <a:t>-score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27160192"/>
        <c:crosses val="autoZero"/>
        <c:crossBetween val="midCat"/>
      </c:valAx>
      <c:valAx>
        <c:axId val="227160192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 sz="1400" b="1"/>
                  <a:t>Gunningsscore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27160976"/>
        <c:crossesAt val="0"/>
        <c:crossBetween val="midCat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Grafische weergave punten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4.5830158326983318E-2"/>
          <c:y val="0.13548132157014445"/>
          <c:w val="0.91575268817204303"/>
          <c:h val="0.76908680875531954"/>
        </c:manualLayout>
      </c:layout>
      <c:scatterChart>
        <c:scatterStyle val="smoothMarker"/>
        <c:varyColors val="0"/>
        <c:ser>
          <c:idx val="1"/>
          <c:order val="0"/>
          <c:tx>
            <c:v>Uw score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88900">
                <a:solidFill>
                  <a:schemeClr val="accent2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chemeClr val="accent2"/>
                </a:solidFill>
                <a:ln w="88900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50800" cap="rnd" cmpd="sng">
                <a:solidFill>
                  <a:schemeClr val="accent2"/>
                </a:solidFill>
                <a:round/>
              </a:ln>
              <a:effectLst/>
            </c:spPr>
          </c:dPt>
          <c:xVal>
            <c:numRef>
              <c:f>'Tarieven P 10f'!$C$26</c:f>
            </c:numRef>
          </c:xVal>
          <c:yVal>
            <c:numRef>
              <c:f>'Tarieven P 10f'!$C$27</c:f>
              <c:numCache>
                <c:formatCode>0.000</c:formatCode>
                <c:ptCount val="1"/>
                <c:pt idx="0">
                  <c:v>0</c:v>
                </c:pt>
              </c:numCache>
            </c:numRef>
          </c:yVal>
          <c:smooth val="1"/>
        </c:ser>
        <c:ser>
          <c:idx val="0"/>
          <c:order val="1"/>
          <c:tx>
            <c:v>Grafische weergave punten</c:v>
          </c:tx>
          <c:spPr>
            <a:ln w="158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'Tarieven P 6a'!$R$4:$R$41</c:f>
              <c:numCache>
                <c:formatCode>General</c:formatCode>
                <c:ptCount val="36"/>
                <c:pt idx="0">
                  <c:v>-0.6</c:v>
                </c:pt>
                <c:pt idx="1">
                  <c:v>-0.5</c:v>
                </c:pt>
                <c:pt idx="2">
                  <c:v>-0.4</c:v>
                </c:pt>
                <c:pt idx="3">
                  <c:v>-0.3</c:v>
                </c:pt>
                <c:pt idx="4">
                  <c:v>-0.2</c:v>
                </c:pt>
                <c:pt idx="5">
                  <c:v>-0.1</c:v>
                </c:pt>
                <c:pt idx="6">
                  <c:v>0</c:v>
                </c:pt>
                <c:pt idx="7">
                  <c:v>0.1</c:v>
                </c:pt>
                <c:pt idx="8">
                  <c:v>0.2</c:v>
                </c:pt>
                <c:pt idx="9">
                  <c:v>0.3</c:v>
                </c:pt>
                <c:pt idx="10">
                  <c:v>0.4</c:v>
                </c:pt>
                <c:pt idx="11">
                  <c:v>0.5</c:v>
                </c:pt>
                <c:pt idx="12">
                  <c:v>0.6</c:v>
                </c:pt>
                <c:pt idx="13">
                  <c:v>0.7</c:v>
                </c:pt>
                <c:pt idx="14">
                  <c:v>0.8</c:v>
                </c:pt>
                <c:pt idx="15">
                  <c:v>0.9</c:v>
                </c:pt>
                <c:pt idx="16">
                  <c:v>1</c:v>
                </c:pt>
                <c:pt idx="17">
                  <c:v>1.1000000000000001</c:v>
                </c:pt>
                <c:pt idx="18">
                  <c:v>1.2</c:v>
                </c:pt>
                <c:pt idx="19">
                  <c:v>1.3</c:v>
                </c:pt>
                <c:pt idx="20">
                  <c:v>1.4</c:v>
                </c:pt>
                <c:pt idx="21">
                  <c:v>1.5</c:v>
                </c:pt>
                <c:pt idx="22">
                  <c:v>1.6</c:v>
                </c:pt>
                <c:pt idx="23">
                  <c:v>1.7</c:v>
                </c:pt>
                <c:pt idx="24">
                  <c:v>1.8</c:v>
                </c:pt>
                <c:pt idx="25">
                  <c:v>1.9</c:v>
                </c:pt>
                <c:pt idx="26">
                  <c:v>2</c:v>
                </c:pt>
                <c:pt idx="27">
                  <c:v>2.1</c:v>
                </c:pt>
                <c:pt idx="28">
                  <c:v>2.2000000000000002</c:v>
                </c:pt>
                <c:pt idx="29">
                  <c:v>2.2999999999999998</c:v>
                </c:pt>
                <c:pt idx="30">
                  <c:v>2.4</c:v>
                </c:pt>
                <c:pt idx="31">
                  <c:v>2.5</c:v>
                </c:pt>
                <c:pt idx="32">
                  <c:v>2.6</c:v>
                </c:pt>
                <c:pt idx="33">
                  <c:v>2.7</c:v>
                </c:pt>
                <c:pt idx="34">
                  <c:v>2.8</c:v>
                </c:pt>
                <c:pt idx="35">
                  <c:v>2.9</c:v>
                </c:pt>
              </c:numCache>
            </c:numRef>
          </c:xVal>
          <c:yVal>
            <c:numRef>
              <c:f>'Tarieven P 6a'!$S$4:$S$41</c:f>
              <c:numCache>
                <c:formatCode>0.00</c:formatCode>
                <c:ptCount val="36"/>
                <c:pt idx="0">
                  <c:v>0.13020279433574364</c:v>
                </c:pt>
                <c:pt idx="1">
                  <c:v>0.18887646771995986</c:v>
                </c:pt>
                <c:pt idx="2">
                  <c:v>0.26856505938086772</c:v>
                </c:pt>
                <c:pt idx="3">
                  <c:v>0.37431331652301736</c:v>
                </c:pt>
                <c:pt idx="4">
                  <c:v>0.51136989403134947</c:v>
                </c:pt>
                <c:pt idx="5">
                  <c:v>0.68477696822726575</c:v>
                </c:pt>
                <c:pt idx="6">
                  <c:v>0.89882934729233899</c:v>
                </c:pt>
                <c:pt idx="7">
                  <c:v>1.1564302764216432</c:v>
                </c:pt>
                <c:pt idx="8">
                  <c:v>1.4583970366097323</c:v>
                </c:pt>
                <c:pt idx="9">
                  <c:v>1.802794412409878</c:v>
                </c:pt>
                <c:pt idx="10">
                  <c:v>2.184392837666111</c:v>
                </c:pt>
                <c:pt idx="11">
                  <c:v>2.5943549523272615</c:v>
                </c:pt>
                <c:pt idx="12">
                  <c:v>3.0202448746901265</c:v>
                </c:pt>
                <c:pt idx="13">
                  <c:v>3.446426552733131</c:v>
                </c:pt>
                <c:pt idx="14">
                  <c:v>3.8548724225005766</c:v>
                </c:pt>
                <c:pt idx="15">
                  <c:v>4.226346517639092</c:v>
                </c:pt>
                <c:pt idx="16">
                  <c:v>4.5418658710463395</c:v>
                </c:pt>
                <c:pt idx="17">
                  <c:v>4.7842913343095486</c:v>
                </c:pt>
                <c:pt idx="18">
                  <c:v>4.9398645531541909</c:v>
                </c:pt>
                <c:pt idx="19">
                  <c:v>4.9995000249991666</c:v>
                </c:pt>
                <c:pt idx="20">
                  <c:v>4.9596635830278561</c:v>
                </c:pt>
                <c:pt idx="21">
                  <c:v>4.8227191713840769</c:v>
                </c:pt>
                <c:pt idx="22">
                  <c:v>4.5966965878325912</c:v>
                </c:pt>
                <c:pt idx="23">
                  <c:v>4.2945119310392386</c:v>
                </c:pt>
                <c:pt idx="24">
                  <c:v>3.9327460110672745</c:v>
                </c:pt>
                <c:pt idx="25">
                  <c:v>3.5301413492856986</c:v>
                </c:pt>
                <c:pt idx="26">
                  <c:v>3.1060067950272541</c:v>
                </c:pt>
                <c:pt idx="27">
                  <c:v>2.6787169032529237</c:v>
                </c:pt>
                <c:pt idx="28">
                  <c:v>2.264463606199473</c:v>
                </c:pt>
                <c:pt idx="29">
                  <c:v>1.8763678480900374</c:v>
                </c:pt>
                <c:pt idx="30">
                  <c:v>1.5239991696787669</c:v>
                </c:pt>
                <c:pt idx="31">
                  <c:v>1.2132927109503542</c:v>
                </c:pt>
                <c:pt idx="32">
                  <c:v>0.94680503109687053</c:v>
                </c:pt>
                <c:pt idx="33">
                  <c:v>0.72421853547333526</c:v>
                </c:pt>
                <c:pt idx="34">
                  <c:v>0.54299124228551487</c:v>
                </c:pt>
                <c:pt idx="35">
                  <c:v>0.39905258150039857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367168"/>
        <c:axId val="221365208"/>
        <c:extLst/>
      </c:scatterChart>
      <c:valAx>
        <c:axId val="221367168"/>
        <c:scaling>
          <c:orientation val="minMax"/>
          <c:max val="3.2"/>
          <c:min val="-1.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sz="1400" b="1"/>
                  <a:t>β</a:t>
                </a:r>
                <a:r>
                  <a:rPr lang="nl-NL" sz="1400" b="1"/>
                  <a:t>-score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21365208"/>
        <c:crosses val="autoZero"/>
        <c:crossBetween val="midCat"/>
      </c:valAx>
      <c:valAx>
        <c:axId val="22136520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 sz="1400" b="1"/>
                  <a:t>Gunningsscore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21367168"/>
        <c:crossesAt val="0"/>
        <c:crossBetween val="midCat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Grafische weergave punten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4.5830158326983318E-2"/>
          <c:y val="0.13548132157014445"/>
          <c:w val="0.91575268817204303"/>
          <c:h val="0.76908680875531954"/>
        </c:manualLayout>
      </c:layout>
      <c:scatterChart>
        <c:scatterStyle val="smoothMarker"/>
        <c:varyColors val="0"/>
        <c:ser>
          <c:idx val="1"/>
          <c:order val="0"/>
          <c:tx>
            <c:v>Uw score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88900">
                <a:solidFill>
                  <a:schemeClr val="accent2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chemeClr val="accent2"/>
                </a:solidFill>
                <a:ln w="88900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50800" cap="rnd" cmpd="sng">
                <a:solidFill>
                  <a:schemeClr val="accent2"/>
                </a:solidFill>
                <a:round/>
              </a:ln>
              <a:effectLst/>
            </c:spPr>
          </c:dPt>
          <c:xVal>
            <c:numRef>
              <c:f>'Tarieven P 10g'!$C$26</c:f>
            </c:numRef>
          </c:xVal>
          <c:yVal>
            <c:numRef>
              <c:f>'Tarieven P 10g'!$C$27</c:f>
              <c:numCache>
                <c:formatCode>0.000</c:formatCode>
                <c:ptCount val="1"/>
                <c:pt idx="0">
                  <c:v>0</c:v>
                </c:pt>
              </c:numCache>
            </c:numRef>
          </c:yVal>
          <c:smooth val="1"/>
        </c:ser>
        <c:ser>
          <c:idx val="0"/>
          <c:order val="1"/>
          <c:tx>
            <c:v>Grafische weergave punten</c:v>
          </c:tx>
          <c:spPr>
            <a:ln w="158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'Tarieven P 6a'!$R$4:$R$41</c:f>
              <c:numCache>
                <c:formatCode>General</c:formatCode>
                <c:ptCount val="36"/>
                <c:pt idx="0">
                  <c:v>-0.6</c:v>
                </c:pt>
                <c:pt idx="1">
                  <c:v>-0.5</c:v>
                </c:pt>
                <c:pt idx="2">
                  <c:v>-0.4</c:v>
                </c:pt>
                <c:pt idx="3">
                  <c:v>-0.3</c:v>
                </c:pt>
                <c:pt idx="4">
                  <c:v>-0.2</c:v>
                </c:pt>
                <c:pt idx="5">
                  <c:v>-0.1</c:v>
                </c:pt>
                <c:pt idx="6">
                  <c:v>0</c:v>
                </c:pt>
                <c:pt idx="7">
                  <c:v>0.1</c:v>
                </c:pt>
                <c:pt idx="8">
                  <c:v>0.2</c:v>
                </c:pt>
                <c:pt idx="9">
                  <c:v>0.3</c:v>
                </c:pt>
                <c:pt idx="10">
                  <c:v>0.4</c:v>
                </c:pt>
                <c:pt idx="11">
                  <c:v>0.5</c:v>
                </c:pt>
                <c:pt idx="12">
                  <c:v>0.6</c:v>
                </c:pt>
                <c:pt idx="13">
                  <c:v>0.7</c:v>
                </c:pt>
                <c:pt idx="14">
                  <c:v>0.8</c:v>
                </c:pt>
                <c:pt idx="15">
                  <c:v>0.9</c:v>
                </c:pt>
                <c:pt idx="16">
                  <c:v>1</c:v>
                </c:pt>
                <c:pt idx="17">
                  <c:v>1.1000000000000001</c:v>
                </c:pt>
                <c:pt idx="18">
                  <c:v>1.2</c:v>
                </c:pt>
                <c:pt idx="19">
                  <c:v>1.3</c:v>
                </c:pt>
                <c:pt idx="20">
                  <c:v>1.4</c:v>
                </c:pt>
                <c:pt idx="21">
                  <c:v>1.5</c:v>
                </c:pt>
                <c:pt idx="22">
                  <c:v>1.6</c:v>
                </c:pt>
                <c:pt idx="23">
                  <c:v>1.7</c:v>
                </c:pt>
                <c:pt idx="24">
                  <c:v>1.8</c:v>
                </c:pt>
                <c:pt idx="25">
                  <c:v>1.9</c:v>
                </c:pt>
                <c:pt idx="26">
                  <c:v>2</c:v>
                </c:pt>
                <c:pt idx="27">
                  <c:v>2.1</c:v>
                </c:pt>
                <c:pt idx="28">
                  <c:v>2.2000000000000002</c:v>
                </c:pt>
                <c:pt idx="29">
                  <c:v>2.2999999999999998</c:v>
                </c:pt>
                <c:pt idx="30">
                  <c:v>2.4</c:v>
                </c:pt>
                <c:pt idx="31">
                  <c:v>2.5</c:v>
                </c:pt>
                <c:pt idx="32">
                  <c:v>2.6</c:v>
                </c:pt>
                <c:pt idx="33">
                  <c:v>2.7</c:v>
                </c:pt>
                <c:pt idx="34">
                  <c:v>2.8</c:v>
                </c:pt>
                <c:pt idx="35">
                  <c:v>2.9</c:v>
                </c:pt>
              </c:numCache>
            </c:numRef>
          </c:xVal>
          <c:yVal>
            <c:numRef>
              <c:f>'Tarieven P 6a'!$S$4:$S$41</c:f>
              <c:numCache>
                <c:formatCode>0.00</c:formatCode>
                <c:ptCount val="36"/>
                <c:pt idx="0">
                  <c:v>0.13020279433574364</c:v>
                </c:pt>
                <c:pt idx="1">
                  <c:v>0.18887646771995986</c:v>
                </c:pt>
                <c:pt idx="2">
                  <c:v>0.26856505938086772</c:v>
                </c:pt>
                <c:pt idx="3">
                  <c:v>0.37431331652301736</c:v>
                </c:pt>
                <c:pt idx="4">
                  <c:v>0.51136989403134947</c:v>
                </c:pt>
                <c:pt idx="5">
                  <c:v>0.68477696822726575</c:v>
                </c:pt>
                <c:pt idx="6">
                  <c:v>0.89882934729233899</c:v>
                </c:pt>
                <c:pt idx="7">
                  <c:v>1.1564302764216432</c:v>
                </c:pt>
                <c:pt idx="8">
                  <c:v>1.4583970366097323</c:v>
                </c:pt>
                <c:pt idx="9">
                  <c:v>1.802794412409878</c:v>
                </c:pt>
                <c:pt idx="10">
                  <c:v>2.184392837666111</c:v>
                </c:pt>
                <c:pt idx="11">
                  <c:v>2.5943549523272615</c:v>
                </c:pt>
                <c:pt idx="12">
                  <c:v>3.0202448746901265</c:v>
                </c:pt>
                <c:pt idx="13">
                  <c:v>3.446426552733131</c:v>
                </c:pt>
                <c:pt idx="14">
                  <c:v>3.8548724225005766</c:v>
                </c:pt>
                <c:pt idx="15">
                  <c:v>4.226346517639092</c:v>
                </c:pt>
                <c:pt idx="16">
                  <c:v>4.5418658710463395</c:v>
                </c:pt>
                <c:pt idx="17">
                  <c:v>4.7842913343095486</c:v>
                </c:pt>
                <c:pt idx="18">
                  <c:v>4.9398645531541909</c:v>
                </c:pt>
                <c:pt idx="19">
                  <c:v>4.9995000249991666</c:v>
                </c:pt>
                <c:pt idx="20">
                  <c:v>4.9596635830278561</c:v>
                </c:pt>
                <c:pt idx="21">
                  <c:v>4.8227191713840769</c:v>
                </c:pt>
                <c:pt idx="22">
                  <c:v>4.5966965878325912</c:v>
                </c:pt>
                <c:pt idx="23">
                  <c:v>4.2945119310392386</c:v>
                </c:pt>
                <c:pt idx="24">
                  <c:v>3.9327460110672745</c:v>
                </c:pt>
                <c:pt idx="25">
                  <c:v>3.5301413492856986</c:v>
                </c:pt>
                <c:pt idx="26">
                  <c:v>3.1060067950272541</c:v>
                </c:pt>
                <c:pt idx="27">
                  <c:v>2.6787169032529237</c:v>
                </c:pt>
                <c:pt idx="28">
                  <c:v>2.264463606199473</c:v>
                </c:pt>
                <c:pt idx="29">
                  <c:v>1.8763678480900374</c:v>
                </c:pt>
                <c:pt idx="30">
                  <c:v>1.5239991696787669</c:v>
                </c:pt>
                <c:pt idx="31">
                  <c:v>1.2132927109503542</c:v>
                </c:pt>
                <c:pt idx="32">
                  <c:v>0.94680503109687053</c:v>
                </c:pt>
                <c:pt idx="33">
                  <c:v>0.72421853547333526</c:v>
                </c:pt>
                <c:pt idx="34">
                  <c:v>0.54299124228551487</c:v>
                </c:pt>
                <c:pt idx="35">
                  <c:v>0.39905258150039857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367952"/>
        <c:axId val="221364424"/>
        <c:extLst/>
      </c:scatterChart>
      <c:valAx>
        <c:axId val="221367952"/>
        <c:scaling>
          <c:orientation val="minMax"/>
          <c:max val="3.2"/>
          <c:min val="-1.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sz="1400" b="1"/>
                  <a:t>β</a:t>
                </a:r>
                <a:r>
                  <a:rPr lang="nl-NL" sz="1400" b="1"/>
                  <a:t>-score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21364424"/>
        <c:crosses val="autoZero"/>
        <c:crossBetween val="midCat"/>
      </c:valAx>
      <c:valAx>
        <c:axId val="22136442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 sz="1400" b="1"/>
                  <a:t>Gunningsscore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21367952"/>
        <c:crossesAt val="0"/>
        <c:crossBetween val="midCat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Grafische weergave punten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4.5830158326983318E-2"/>
          <c:y val="0.13548132157014445"/>
          <c:w val="0.91575268817204303"/>
          <c:h val="0.76908680875531954"/>
        </c:manualLayout>
      </c:layout>
      <c:scatterChart>
        <c:scatterStyle val="smoothMarker"/>
        <c:varyColors val="0"/>
        <c:ser>
          <c:idx val="1"/>
          <c:order val="0"/>
          <c:tx>
            <c:v>Uw score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88900">
                <a:solidFill>
                  <a:schemeClr val="accent2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chemeClr val="accent2"/>
                </a:solidFill>
                <a:ln w="88900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50800" cap="rnd" cmpd="sng">
                <a:solidFill>
                  <a:schemeClr val="accent2"/>
                </a:solidFill>
                <a:round/>
              </a:ln>
              <a:effectLst/>
            </c:spPr>
          </c:dPt>
          <c:xVal>
            <c:numRef>
              <c:f>'Tarieven P 10z'!$C$26</c:f>
            </c:numRef>
          </c:xVal>
          <c:yVal>
            <c:numRef>
              <c:f>'Tarieven P 10z'!$C$27</c:f>
              <c:numCache>
                <c:formatCode>0.000</c:formatCode>
                <c:ptCount val="1"/>
                <c:pt idx="0">
                  <c:v>0</c:v>
                </c:pt>
              </c:numCache>
            </c:numRef>
          </c:yVal>
          <c:smooth val="1"/>
        </c:ser>
        <c:ser>
          <c:idx val="0"/>
          <c:order val="1"/>
          <c:tx>
            <c:v>Grafische weergave punten</c:v>
          </c:tx>
          <c:spPr>
            <a:ln w="158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'Tarieven P 6a'!$R$4:$R$41</c:f>
              <c:numCache>
                <c:formatCode>General</c:formatCode>
                <c:ptCount val="36"/>
                <c:pt idx="0">
                  <c:v>-0.6</c:v>
                </c:pt>
                <c:pt idx="1">
                  <c:v>-0.5</c:v>
                </c:pt>
                <c:pt idx="2">
                  <c:v>-0.4</c:v>
                </c:pt>
                <c:pt idx="3">
                  <c:v>-0.3</c:v>
                </c:pt>
                <c:pt idx="4">
                  <c:v>-0.2</c:v>
                </c:pt>
                <c:pt idx="5">
                  <c:v>-0.1</c:v>
                </c:pt>
                <c:pt idx="6">
                  <c:v>0</c:v>
                </c:pt>
                <c:pt idx="7">
                  <c:v>0.1</c:v>
                </c:pt>
                <c:pt idx="8">
                  <c:v>0.2</c:v>
                </c:pt>
                <c:pt idx="9">
                  <c:v>0.3</c:v>
                </c:pt>
                <c:pt idx="10">
                  <c:v>0.4</c:v>
                </c:pt>
                <c:pt idx="11">
                  <c:v>0.5</c:v>
                </c:pt>
                <c:pt idx="12">
                  <c:v>0.6</c:v>
                </c:pt>
                <c:pt idx="13">
                  <c:v>0.7</c:v>
                </c:pt>
                <c:pt idx="14">
                  <c:v>0.8</c:v>
                </c:pt>
                <c:pt idx="15">
                  <c:v>0.9</c:v>
                </c:pt>
                <c:pt idx="16">
                  <c:v>1</c:v>
                </c:pt>
                <c:pt idx="17">
                  <c:v>1.1000000000000001</c:v>
                </c:pt>
                <c:pt idx="18">
                  <c:v>1.2</c:v>
                </c:pt>
                <c:pt idx="19">
                  <c:v>1.3</c:v>
                </c:pt>
                <c:pt idx="20">
                  <c:v>1.4</c:v>
                </c:pt>
                <c:pt idx="21">
                  <c:v>1.5</c:v>
                </c:pt>
                <c:pt idx="22">
                  <c:v>1.6</c:v>
                </c:pt>
                <c:pt idx="23">
                  <c:v>1.7</c:v>
                </c:pt>
                <c:pt idx="24">
                  <c:v>1.8</c:v>
                </c:pt>
                <c:pt idx="25">
                  <c:v>1.9</c:v>
                </c:pt>
                <c:pt idx="26">
                  <c:v>2</c:v>
                </c:pt>
                <c:pt idx="27">
                  <c:v>2.1</c:v>
                </c:pt>
                <c:pt idx="28">
                  <c:v>2.2000000000000002</c:v>
                </c:pt>
                <c:pt idx="29">
                  <c:v>2.2999999999999998</c:v>
                </c:pt>
                <c:pt idx="30">
                  <c:v>2.4</c:v>
                </c:pt>
                <c:pt idx="31">
                  <c:v>2.5</c:v>
                </c:pt>
                <c:pt idx="32">
                  <c:v>2.6</c:v>
                </c:pt>
                <c:pt idx="33">
                  <c:v>2.7</c:v>
                </c:pt>
                <c:pt idx="34">
                  <c:v>2.8</c:v>
                </c:pt>
                <c:pt idx="35">
                  <c:v>2.9</c:v>
                </c:pt>
              </c:numCache>
            </c:numRef>
          </c:xVal>
          <c:yVal>
            <c:numRef>
              <c:f>'Tarieven P 6a'!$S$4:$S$41</c:f>
              <c:numCache>
                <c:formatCode>0.00</c:formatCode>
                <c:ptCount val="36"/>
                <c:pt idx="0">
                  <c:v>0.13020279433574364</c:v>
                </c:pt>
                <c:pt idx="1">
                  <c:v>0.18887646771995986</c:v>
                </c:pt>
                <c:pt idx="2">
                  <c:v>0.26856505938086772</c:v>
                </c:pt>
                <c:pt idx="3">
                  <c:v>0.37431331652301736</c:v>
                </c:pt>
                <c:pt idx="4">
                  <c:v>0.51136989403134947</c:v>
                </c:pt>
                <c:pt idx="5">
                  <c:v>0.68477696822726575</c:v>
                </c:pt>
                <c:pt idx="6">
                  <c:v>0.89882934729233899</c:v>
                </c:pt>
                <c:pt idx="7">
                  <c:v>1.1564302764216432</c:v>
                </c:pt>
                <c:pt idx="8">
                  <c:v>1.4583970366097323</c:v>
                </c:pt>
                <c:pt idx="9">
                  <c:v>1.802794412409878</c:v>
                </c:pt>
                <c:pt idx="10">
                  <c:v>2.184392837666111</c:v>
                </c:pt>
                <c:pt idx="11">
                  <c:v>2.5943549523272615</c:v>
                </c:pt>
                <c:pt idx="12">
                  <c:v>3.0202448746901265</c:v>
                </c:pt>
                <c:pt idx="13">
                  <c:v>3.446426552733131</c:v>
                </c:pt>
                <c:pt idx="14">
                  <c:v>3.8548724225005766</c:v>
                </c:pt>
                <c:pt idx="15">
                  <c:v>4.226346517639092</c:v>
                </c:pt>
                <c:pt idx="16">
                  <c:v>4.5418658710463395</c:v>
                </c:pt>
                <c:pt idx="17">
                  <c:v>4.7842913343095486</c:v>
                </c:pt>
                <c:pt idx="18">
                  <c:v>4.9398645531541909</c:v>
                </c:pt>
                <c:pt idx="19">
                  <c:v>4.9995000249991666</c:v>
                </c:pt>
                <c:pt idx="20">
                  <c:v>4.9596635830278561</c:v>
                </c:pt>
                <c:pt idx="21">
                  <c:v>4.8227191713840769</c:v>
                </c:pt>
                <c:pt idx="22">
                  <c:v>4.5966965878325912</c:v>
                </c:pt>
                <c:pt idx="23">
                  <c:v>4.2945119310392386</c:v>
                </c:pt>
                <c:pt idx="24">
                  <c:v>3.9327460110672745</c:v>
                </c:pt>
                <c:pt idx="25">
                  <c:v>3.5301413492856986</c:v>
                </c:pt>
                <c:pt idx="26">
                  <c:v>3.1060067950272541</c:v>
                </c:pt>
                <c:pt idx="27">
                  <c:v>2.6787169032529237</c:v>
                </c:pt>
                <c:pt idx="28">
                  <c:v>2.264463606199473</c:v>
                </c:pt>
                <c:pt idx="29">
                  <c:v>1.8763678480900374</c:v>
                </c:pt>
                <c:pt idx="30">
                  <c:v>1.5239991696787669</c:v>
                </c:pt>
                <c:pt idx="31">
                  <c:v>1.2132927109503542</c:v>
                </c:pt>
                <c:pt idx="32">
                  <c:v>0.94680503109687053</c:v>
                </c:pt>
                <c:pt idx="33">
                  <c:v>0.72421853547333526</c:v>
                </c:pt>
                <c:pt idx="34">
                  <c:v>0.54299124228551487</c:v>
                </c:pt>
                <c:pt idx="35">
                  <c:v>0.39905258150039857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0324904"/>
        <c:axId val="220324512"/>
        <c:extLst/>
      </c:scatterChart>
      <c:valAx>
        <c:axId val="220324904"/>
        <c:scaling>
          <c:orientation val="minMax"/>
          <c:max val="3.2"/>
          <c:min val="-1.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sz="1400" b="1"/>
                  <a:t>β</a:t>
                </a:r>
                <a:r>
                  <a:rPr lang="nl-NL" sz="1400" b="1"/>
                  <a:t>-score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20324512"/>
        <c:crosses val="autoZero"/>
        <c:crossBetween val="midCat"/>
      </c:valAx>
      <c:valAx>
        <c:axId val="220324512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 sz="1400" b="1"/>
                  <a:t>Gunningsscore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20324904"/>
        <c:crossesAt val="0"/>
        <c:crossBetween val="midCat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Grafische weergave punten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4.5830158326983318E-2"/>
          <c:y val="0.13548132157014445"/>
          <c:w val="0.91575268817204303"/>
          <c:h val="0.76908680875531954"/>
        </c:manualLayout>
      </c:layout>
      <c:scatterChart>
        <c:scatterStyle val="smoothMarker"/>
        <c:varyColors val="0"/>
        <c:ser>
          <c:idx val="1"/>
          <c:order val="0"/>
          <c:tx>
            <c:v>Uw score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88900">
                <a:solidFill>
                  <a:schemeClr val="accent2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chemeClr val="accent2"/>
                </a:solidFill>
                <a:ln w="88900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50800" cap="rnd" cmpd="sng">
                <a:solidFill>
                  <a:schemeClr val="accent2"/>
                </a:solidFill>
                <a:round/>
              </a:ln>
              <a:effectLst/>
            </c:spPr>
          </c:dPt>
          <c:xVal>
            <c:numRef>
              <c:f>'Tarieven P 11'!$C$26</c:f>
            </c:numRef>
          </c:xVal>
          <c:yVal>
            <c:numRef>
              <c:f>'Tarieven P 11'!$C$27</c:f>
              <c:numCache>
                <c:formatCode>0.000</c:formatCode>
                <c:ptCount val="1"/>
                <c:pt idx="0">
                  <c:v>0</c:v>
                </c:pt>
              </c:numCache>
            </c:numRef>
          </c:yVal>
          <c:smooth val="1"/>
        </c:ser>
        <c:ser>
          <c:idx val="0"/>
          <c:order val="1"/>
          <c:tx>
            <c:v>Grafische weergave punten</c:v>
          </c:tx>
          <c:spPr>
            <a:ln w="158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'Tarieven P 6a'!$R$4:$R$41</c:f>
              <c:numCache>
                <c:formatCode>General</c:formatCode>
                <c:ptCount val="36"/>
                <c:pt idx="0">
                  <c:v>-0.6</c:v>
                </c:pt>
                <c:pt idx="1">
                  <c:v>-0.5</c:v>
                </c:pt>
                <c:pt idx="2">
                  <c:v>-0.4</c:v>
                </c:pt>
                <c:pt idx="3">
                  <c:v>-0.3</c:v>
                </c:pt>
                <c:pt idx="4">
                  <c:v>-0.2</c:v>
                </c:pt>
                <c:pt idx="5">
                  <c:v>-0.1</c:v>
                </c:pt>
                <c:pt idx="6">
                  <c:v>0</c:v>
                </c:pt>
                <c:pt idx="7">
                  <c:v>0.1</c:v>
                </c:pt>
                <c:pt idx="8">
                  <c:v>0.2</c:v>
                </c:pt>
                <c:pt idx="9">
                  <c:v>0.3</c:v>
                </c:pt>
                <c:pt idx="10">
                  <c:v>0.4</c:v>
                </c:pt>
                <c:pt idx="11">
                  <c:v>0.5</c:v>
                </c:pt>
                <c:pt idx="12">
                  <c:v>0.6</c:v>
                </c:pt>
                <c:pt idx="13">
                  <c:v>0.7</c:v>
                </c:pt>
                <c:pt idx="14">
                  <c:v>0.8</c:v>
                </c:pt>
                <c:pt idx="15">
                  <c:v>0.9</c:v>
                </c:pt>
                <c:pt idx="16">
                  <c:v>1</c:v>
                </c:pt>
                <c:pt idx="17">
                  <c:v>1.1000000000000001</c:v>
                </c:pt>
                <c:pt idx="18">
                  <c:v>1.2</c:v>
                </c:pt>
                <c:pt idx="19">
                  <c:v>1.3</c:v>
                </c:pt>
                <c:pt idx="20">
                  <c:v>1.4</c:v>
                </c:pt>
                <c:pt idx="21">
                  <c:v>1.5</c:v>
                </c:pt>
                <c:pt idx="22">
                  <c:v>1.6</c:v>
                </c:pt>
                <c:pt idx="23">
                  <c:v>1.7</c:v>
                </c:pt>
                <c:pt idx="24">
                  <c:v>1.8</c:v>
                </c:pt>
                <c:pt idx="25">
                  <c:v>1.9</c:v>
                </c:pt>
                <c:pt idx="26">
                  <c:v>2</c:v>
                </c:pt>
                <c:pt idx="27">
                  <c:v>2.1</c:v>
                </c:pt>
                <c:pt idx="28">
                  <c:v>2.2000000000000002</c:v>
                </c:pt>
                <c:pt idx="29">
                  <c:v>2.2999999999999998</c:v>
                </c:pt>
                <c:pt idx="30">
                  <c:v>2.4</c:v>
                </c:pt>
                <c:pt idx="31">
                  <c:v>2.5</c:v>
                </c:pt>
                <c:pt idx="32">
                  <c:v>2.6</c:v>
                </c:pt>
                <c:pt idx="33">
                  <c:v>2.7</c:v>
                </c:pt>
                <c:pt idx="34">
                  <c:v>2.8</c:v>
                </c:pt>
                <c:pt idx="35">
                  <c:v>2.9</c:v>
                </c:pt>
              </c:numCache>
            </c:numRef>
          </c:xVal>
          <c:yVal>
            <c:numRef>
              <c:f>'Tarieven P 6a'!$S$4:$S$41</c:f>
              <c:numCache>
                <c:formatCode>0.00</c:formatCode>
                <c:ptCount val="36"/>
                <c:pt idx="0">
                  <c:v>0.13020279433574364</c:v>
                </c:pt>
                <c:pt idx="1">
                  <c:v>0.18887646771995986</c:v>
                </c:pt>
                <c:pt idx="2">
                  <c:v>0.26856505938086772</c:v>
                </c:pt>
                <c:pt idx="3">
                  <c:v>0.37431331652301736</c:v>
                </c:pt>
                <c:pt idx="4">
                  <c:v>0.51136989403134947</c:v>
                </c:pt>
                <c:pt idx="5">
                  <c:v>0.68477696822726575</c:v>
                </c:pt>
                <c:pt idx="6">
                  <c:v>0.89882934729233899</c:v>
                </c:pt>
                <c:pt idx="7">
                  <c:v>1.1564302764216432</c:v>
                </c:pt>
                <c:pt idx="8">
                  <c:v>1.4583970366097323</c:v>
                </c:pt>
                <c:pt idx="9">
                  <c:v>1.802794412409878</c:v>
                </c:pt>
                <c:pt idx="10">
                  <c:v>2.184392837666111</c:v>
                </c:pt>
                <c:pt idx="11">
                  <c:v>2.5943549523272615</c:v>
                </c:pt>
                <c:pt idx="12">
                  <c:v>3.0202448746901265</c:v>
                </c:pt>
                <c:pt idx="13">
                  <c:v>3.446426552733131</c:v>
                </c:pt>
                <c:pt idx="14">
                  <c:v>3.8548724225005766</c:v>
                </c:pt>
                <c:pt idx="15">
                  <c:v>4.226346517639092</c:v>
                </c:pt>
                <c:pt idx="16">
                  <c:v>4.5418658710463395</c:v>
                </c:pt>
                <c:pt idx="17">
                  <c:v>4.7842913343095486</c:v>
                </c:pt>
                <c:pt idx="18">
                  <c:v>4.9398645531541909</c:v>
                </c:pt>
                <c:pt idx="19">
                  <c:v>4.9995000249991666</c:v>
                </c:pt>
                <c:pt idx="20">
                  <c:v>4.9596635830278561</c:v>
                </c:pt>
                <c:pt idx="21">
                  <c:v>4.8227191713840769</c:v>
                </c:pt>
                <c:pt idx="22">
                  <c:v>4.5966965878325912</c:v>
                </c:pt>
                <c:pt idx="23">
                  <c:v>4.2945119310392386</c:v>
                </c:pt>
                <c:pt idx="24">
                  <c:v>3.9327460110672745</c:v>
                </c:pt>
                <c:pt idx="25">
                  <c:v>3.5301413492856986</c:v>
                </c:pt>
                <c:pt idx="26">
                  <c:v>3.1060067950272541</c:v>
                </c:pt>
                <c:pt idx="27">
                  <c:v>2.6787169032529237</c:v>
                </c:pt>
                <c:pt idx="28">
                  <c:v>2.264463606199473</c:v>
                </c:pt>
                <c:pt idx="29">
                  <c:v>1.8763678480900374</c:v>
                </c:pt>
                <c:pt idx="30">
                  <c:v>1.5239991696787669</c:v>
                </c:pt>
                <c:pt idx="31">
                  <c:v>1.2132927109503542</c:v>
                </c:pt>
                <c:pt idx="32">
                  <c:v>0.94680503109687053</c:v>
                </c:pt>
                <c:pt idx="33">
                  <c:v>0.72421853547333526</c:v>
                </c:pt>
                <c:pt idx="34">
                  <c:v>0.54299124228551487</c:v>
                </c:pt>
                <c:pt idx="35">
                  <c:v>0.39905258150039857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0327648"/>
        <c:axId val="220326472"/>
        <c:extLst/>
      </c:scatterChart>
      <c:valAx>
        <c:axId val="220327648"/>
        <c:scaling>
          <c:orientation val="minMax"/>
          <c:max val="3.2"/>
          <c:min val="-1.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sz="1400" b="1"/>
                  <a:t>β</a:t>
                </a:r>
                <a:r>
                  <a:rPr lang="nl-NL" sz="1400" b="1"/>
                  <a:t>-score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20326472"/>
        <c:crosses val="autoZero"/>
        <c:crossBetween val="midCat"/>
      </c:valAx>
      <c:valAx>
        <c:axId val="220326472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 sz="1400" b="1"/>
                  <a:t>Gunningsscore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20327648"/>
        <c:crossesAt val="0"/>
        <c:crossBetween val="midCat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Grafische weergave punten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4.5830158326983318E-2"/>
          <c:y val="0.13548132157014445"/>
          <c:w val="0.91575268817204303"/>
          <c:h val="0.76908680875531954"/>
        </c:manualLayout>
      </c:layout>
      <c:scatterChart>
        <c:scatterStyle val="smoothMarker"/>
        <c:varyColors val="0"/>
        <c:ser>
          <c:idx val="1"/>
          <c:order val="0"/>
          <c:tx>
            <c:v>Uw score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88900">
                <a:solidFill>
                  <a:schemeClr val="accent2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chemeClr val="accent2"/>
                </a:solidFill>
                <a:ln w="88900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50800" cap="rnd" cmpd="sng">
                <a:solidFill>
                  <a:schemeClr val="accent2"/>
                </a:solidFill>
                <a:round/>
              </a:ln>
              <a:effectLst/>
            </c:spPr>
          </c:dPt>
          <c:xVal>
            <c:numRef>
              <c:f>'Tarieven P 12'!$C$26</c:f>
            </c:numRef>
          </c:xVal>
          <c:yVal>
            <c:numRef>
              <c:f>'Tarieven P 12'!$C$27</c:f>
              <c:numCache>
                <c:formatCode>0.000</c:formatCode>
                <c:ptCount val="1"/>
                <c:pt idx="0">
                  <c:v>0</c:v>
                </c:pt>
              </c:numCache>
            </c:numRef>
          </c:yVal>
          <c:smooth val="1"/>
        </c:ser>
        <c:ser>
          <c:idx val="0"/>
          <c:order val="1"/>
          <c:tx>
            <c:v>Grafische weergave punten</c:v>
          </c:tx>
          <c:spPr>
            <a:ln w="158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'Tarieven P 6a'!$R$4:$R$41</c:f>
              <c:numCache>
                <c:formatCode>General</c:formatCode>
                <c:ptCount val="36"/>
                <c:pt idx="0">
                  <c:v>-0.6</c:v>
                </c:pt>
                <c:pt idx="1">
                  <c:v>-0.5</c:v>
                </c:pt>
                <c:pt idx="2">
                  <c:v>-0.4</c:v>
                </c:pt>
                <c:pt idx="3">
                  <c:v>-0.3</c:v>
                </c:pt>
                <c:pt idx="4">
                  <c:v>-0.2</c:v>
                </c:pt>
                <c:pt idx="5">
                  <c:v>-0.1</c:v>
                </c:pt>
                <c:pt idx="6">
                  <c:v>0</c:v>
                </c:pt>
                <c:pt idx="7">
                  <c:v>0.1</c:v>
                </c:pt>
                <c:pt idx="8">
                  <c:v>0.2</c:v>
                </c:pt>
                <c:pt idx="9">
                  <c:v>0.3</c:v>
                </c:pt>
                <c:pt idx="10">
                  <c:v>0.4</c:v>
                </c:pt>
                <c:pt idx="11">
                  <c:v>0.5</c:v>
                </c:pt>
                <c:pt idx="12">
                  <c:v>0.6</c:v>
                </c:pt>
                <c:pt idx="13">
                  <c:v>0.7</c:v>
                </c:pt>
                <c:pt idx="14">
                  <c:v>0.8</c:v>
                </c:pt>
                <c:pt idx="15">
                  <c:v>0.9</c:v>
                </c:pt>
                <c:pt idx="16">
                  <c:v>1</c:v>
                </c:pt>
                <c:pt idx="17">
                  <c:v>1.1000000000000001</c:v>
                </c:pt>
                <c:pt idx="18">
                  <c:v>1.2</c:v>
                </c:pt>
                <c:pt idx="19">
                  <c:v>1.3</c:v>
                </c:pt>
                <c:pt idx="20">
                  <c:v>1.4</c:v>
                </c:pt>
                <c:pt idx="21">
                  <c:v>1.5</c:v>
                </c:pt>
                <c:pt idx="22">
                  <c:v>1.6</c:v>
                </c:pt>
                <c:pt idx="23">
                  <c:v>1.7</c:v>
                </c:pt>
                <c:pt idx="24">
                  <c:v>1.8</c:v>
                </c:pt>
                <c:pt idx="25">
                  <c:v>1.9</c:v>
                </c:pt>
                <c:pt idx="26">
                  <c:v>2</c:v>
                </c:pt>
                <c:pt idx="27">
                  <c:v>2.1</c:v>
                </c:pt>
                <c:pt idx="28">
                  <c:v>2.2000000000000002</c:v>
                </c:pt>
                <c:pt idx="29">
                  <c:v>2.2999999999999998</c:v>
                </c:pt>
                <c:pt idx="30">
                  <c:v>2.4</c:v>
                </c:pt>
                <c:pt idx="31">
                  <c:v>2.5</c:v>
                </c:pt>
                <c:pt idx="32">
                  <c:v>2.6</c:v>
                </c:pt>
                <c:pt idx="33">
                  <c:v>2.7</c:v>
                </c:pt>
                <c:pt idx="34">
                  <c:v>2.8</c:v>
                </c:pt>
                <c:pt idx="35">
                  <c:v>2.9</c:v>
                </c:pt>
              </c:numCache>
            </c:numRef>
          </c:xVal>
          <c:yVal>
            <c:numRef>
              <c:f>'Tarieven P 6a'!$S$4:$S$41</c:f>
              <c:numCache>
                <c:formatCode>0.00</c:formatCode>
                <c:ptCount val="36"/>
                <c:pt idx="0">
                  <c:v>0.13020279433574364</c:v>
                </c:pt>
                <c:pt idx="1">
                  <c:v>0.18887646771995986</c:v>
                </c:pt>
                <c:pt idx="2">
                  <c:v>0.26856505938086772</c:v>
                </c:pt>
                <c:pt idx="3">
                  <c:v>0.37431331652301736</c:v>
                </c:pt>
                <c:pt idx="4">
                  <c:v>0.51136989403134947</c:v>
                </c:pt>
                <c:pt idx="5">
                  <c:v>0.68477696822726575</c:v>
                </c:pt>
                <c:pt idx="6">
                  <c:v>0.89882934729233899</c:v>
                </c:pt>
                <c:pt idx="7">
                  <c:v>1.1564302764216432</c:v>
                </c:pt>
                <c:pt idx="8">
                  <c:v>1.4583970366097323</c:v>
                </c:pt>
                <c:pt idx="9">
                  <c:v>1.802794412409878</c:v>
                </c:pt>
                <c:pt idx="10">
                  <c:v>2.184392837666111</c:v>
                </c:pt>
                <c:pt idx="11">
                  <c:v>2.5943549523272615</c:v>
                </c:pt>
                <c:pt idx="12">
                  <c:v>3.0202448746901265</c:v>
                </c:pt>
                <c:pt idx="13">
                  <c:v>3.446426552733131</c:v>
                </c:pt>
                <c:pt idx="14">
                  <c:v>3.8548724225005766</c:v>
                </c:pt>
                <c:pt idx="15">
                  <c:v>4.226346517639092</c:v>
                </c:pt>
                <c:pt idx="16">
                  <c:v>4.5418658710463395</c:v>
                </c:pt>
                <c:pt idx="17">
                  <c:v>4.7842913343095486</c:v>
                </c:pt>
                <c:pt idx="18">
                  <c:v>4.9398645531541909</c:v>
                </c:pt>
                <c:pt idx="19">
                  <c:v>4.9995000249991666</c:v>
                </c:pt>
                <c:pt idx="20">
                  <c:v>4.9596635830278561</c:v>
                </c:pt>
                <c:pt idx="21">
                  <c:v>4.8227191713840769</c:v>
                </c:pt>
                <c:pt idx="22">
                  <c:v>4.5966965878325912</c:v>
                </c:pt>
                <c:pt idx="23">
                  <c:v>4.2945119310392386</c:v>
                </c:pt>
                <c:pt idx="24">
                  <c:v>3.9327460110672745</c:v>
                </c:pt>
                <c:pt idx="25">
                  <c:v>3.5301413492856986</c:v>
                </c:pt>
                <c:pt idx="26">
                  <c:v>3.1060067950272541</c:v>
                </c:pt>
                <c:pt idx="27">
                  <c:v>2.6787169032529237</c:v>
                </c:pt>
                <c:pt idx="28">
                  <c:v>2.264463606199473</c:v>
                </c:pt>
                <c:pt idx="29">
                  <c:v>1.8763678480900374</c:v>
                </c:pt>
                <c:pt idx="30">
                  <c:v>1.5239991696787669</c:v>
                </c:pt>
                <c:pt idx="31">
                  <c:v>1.2132927109503542</c:v>
                </c:pt>
                <c:pt idx="32">
                  <c:v>0.94680503109687053</c:v>
                </c:pt>
                <c:pt idx="33">
                  <c:v>0.72421853547333526</c:v>
                </c:pt>
                <c:pt idx="34">
                  <c:v>0.54299124228551487</c:v>
                </c:pt>
                <c:pt idx="35">
                  <c:v>0.39905258150039857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0326864"/>
        <c:axId val="220325688"/>
        <c:extLst/>
      </c:scatterChart>
      <c:valAx>
        <c:axId val="220326864"/>
        <c:scaling>
          <c:orientation val="minMax"/>
          <c:max val="3.2"/>
          <c:min val="-1.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sz="1400" b="1"/>
                  <a:t>β</a:t>
                </a:r>
                <a:r>
                  <a:rPr lang="nl-NL" sz="1400" b="1"/>
                  <a:t>-score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20325688"/>
        <c:crosses val="autoZero"/>
        <c:crossBetween val="midCat"/>
      </c:valAx>
      <c:valAx>
        <c:axId val="22032568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 sz="1400" b="1"/>
                  <a:t>Gunningsscore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20326864"/>
        <c:crossesAt val="0"/>
        <c:crossBetween val="midCat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Grafische weergave punten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4.5830158326983318E-2"/>
          <c:y val="0.13548132157014445"/>
          <c:w val="0.91575268817204303"/>
          <c:h val="0.76908680875531954"/>
        </c:manualLayout>
      </c:layout>
      <c:scatterChart>
        <c:scatterStyle val="smoothMarker"/>
        <c:varyColors val="0"/>
        <c:ser>
          <c:idx val="1"/>
          <c:order val="0"/>
          <c:tx>
            <c:v>Uw score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88900">
                <a:solidFill>
                  <a:schemeClr val="accent2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chemeClr val="accent2"/>
                </a:solidFill>
                <a:ln w="88900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50800" cap="rnd" cmpd="sng">
                <a:solidFill>
                  <a:schemeClr val="accent2"/>
                </a:solidFill>
                <a:round/>
              </a:ln>
              <a:effectLst/>
            </c:spPr>
          </c:dPt>
          <c:xVal>
            <c:numRef>
              <c:f>'Tarieven P 13'!$C$26</c:f>
            </c:numRef>
          </c:xVal>
          <c:yVal>
            <c:numRef>
              <c:f>'Tarieven P 13'!$C$27</c:f>
              <c:numCache>
                <c:formatCode>0.000</c:formatCode>
                <c:ptCount val="1"/>
                <c:pt idx="0">
                  <c:v>0</c:v>
                </c:pt>
              </c:numCache>
            </c:numRef>
          </c:yVal>
          <c:smooth val="1"/>
        </c:ser>
        <c:ser>
          <c:idx val="0"/>
          <c:order val="1"/>
          <c:tx>
            <c:v>Grafische weergave punten</c:v>
          </c:tx>
          <c:spPr>
            <a:ln w="158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'Tarieven P 6a'!$R$4:$R$41</c:f>
              <c:numCache>
                <c:formatCode>General</c:formatCode>
                <c:ptCount val="36"/>
                <c:pt idx="0">
                  <c:v>-0.6</c:v>
                </c:pt>
                <c:pt idx="1">
                  <c:v>-0.5</c:v>
                </c:pt>
                <c:pt idx="2">
                  <c:v>-0.4</c:v>
                </c:pt>
                <c:pt idx="3">
                  <c:v>-0.3</c:v>
                </c:pt>
                <c:pt idx="4">
                  <c:v>-0.2</c:v>
                </c:pt>
                <c:pt idx="5">
                  <c:v>-0.1</c:v>
                </c:pt>
                <c:pt idx="6">
                  <c:v>0</c:v>
                </c:pt>
                <c:pt idx="7">
                  <c:v>0.1</c:v>
                </c:pt>
                <c:pt idx="8">
                  <c:v>0.2</c:v>
                </c:pt>
                <c:pt idx="9">
                  <c:v>0.3</c:v>
                </c:pt>
                <c:pt idx="10">
                  <c:v>0.4</c:v>
                </c:pt>
                <c:pt idx="11">
                  <c:v>0.5</c:v>
                </c:pt>
                <c:pt idx="12">
                  <c:v>0.6</c:v>
                </c:pt>
                <c:pt idx="13">
                  <c:v>0.7</c:v>
                </c:pt>
                <c:pt idx="14">
                  <c:v>0.8</c:v>
                </c:pt>
                <c:pt idx="15">
                  <c:v>0.9</c:v>
                </c:pt>
                <c:pt idx="16">
                  <c:v>1</c:v>
                </c:pt>
                <c:pt idx="17">
                  <c:v>1.1000000000000001</c:v>
                </c:pt>
                <c:pt idx="18">
                  <c:v>1.2</c:v>
                </c:pt>
                <c:pt idx="19">
                  <c:v>1.3</c:v>
                </c:pt>
                <c:pt idx="20">
                  <c:v>1.4</c:v>
                </c:pt>
                <c:pt idx="21">
                  <c:v>1.5</c:v>
                </c:pt>
                <c:pt idx="22">
                  <c:v>1.6</c:v>
                </c:pt>
                <c:pt idx="23">
                  <c:v>1.7</c:v>
                </c:pt>
                <c:pt idx="24">
                  <c:v>1.8</c:v>
                </c:pt>
                <c:pt idx="25">
                  <c:v>1.9</c:v>
                </c:pt>
                <c:pt idx="26">
                  <c:v>2</c:v>
                </c:pt>
                <c:pt idx="27">
                  <c:v>2.1</c:v>
                </c:pt>
                <c:pt idx="28">
                  <c:v>2.2000000000000002</c:v>
                </c:pt>
                <c:pt idx="29">
                  <c:v>2.2999999999999998</c:v>
                </c:pt>
                <c:pt idx="30">
                  <c:v>2.4</c:v>
                </c:pt>
                <c:pt idx="31">
                  <c:v>2.5</c:v>
                </c:pt>
                <c:pt idx="32">
                  <c:v>2.6</c:v>
                </c:pt>
                <c:pt idx="33">
                  <c:v>2.7</c:v>
                </c:pt>
                <c:pt idx="34">
                  <c:v>2.8</c:v>
                </c:pt>
                <c:pt idx="35">
                  <c:v>2.9</c:v>
                </c:pt>
              </c:numCache>
            </c:numRef>
          </c:xVal>
          <c:yVal>
            <c:numRef>
              <c:f>'Tarieven P 6a'!$S$4:$S$41</c:f>
              <c:numCache>
                <c:formatCode>0.00</c:formatCode>
                <c:ptCount val="36"/>
                <c:pt idx="0">
                  <c:v>0.13020279433574364</c:v>
                </c:pt>
                <c:pt idx="1">
                  <c:v>0.18887646771995986</c:v>
                </c:pt>
                <c:pt idx="2">
                  <c:v>0.26856505938086772</c:v>
                </c:pt>
                <c:pt idx="3">
                  <c:v>0.37431331652301736</c:v>
                </c:pt>
                <c:pt idx="4">
                  <c:v>0.51136989403134947</c:v>
                </c:pt>
                <c:pt idx="5">
                  <c:v>0.68477696822726575</c:v>
                </c:pt>
                <c:pt idx="6">
                  <c:v>0.89882934729233899</c:v>
                </c:pt>
                <c:pt idx="7">
                  <c:v>1.1564302764216432</c:v>
                </c:pt>
                <c:pt idx="8">
                  <c:v>1.4583970366097323</c:v>
                </c:pt>
                <c:pt idx="9">
                  <c:v>1.802794412409878</c:v>
                </c:pt>
                <c:pt idx="10">
                  <c:v>2.184392837666111</c:v>
                </c:pt>
                <c:pt idx="11">
                  <c:v>2.5943549523272615</c:v>
                </c:pt>
                <c:pt idx="12">
                  <c:v>3.0202448746901265</c:v>
                </c:pt>
                <c:pt idx="13">
                  <c:v>3.446426552733131</c:v>
                </c:pt>
                <c:pt idx="14">
                  <c:v>3.8548724225005766</c:v>
                </c:pt>
                <c:pt idx="15">
                  <c:v>4.226346517639092</c:v>
                </c:pt>
                <c:pt idx="16">
                  <c:v>4.5418658710463395</c:v>
                </c:pt>
                <c:pt idx="17">
                  <c:v>4.7842913343095486</c:v>
                </c:pt>
                <c:pt idx="18">
                  <c:v>4.9398645531541909</c:v>
                </c:pt>
                <c:pt idx="19">
                  <c:v>4.9995000249991666</c:v>
                </c:pt>
                <c:pt idx="20">
                  <c:v>4.9596635830278561</c:v>
                </c:pt>
                <c:pt idx="21">
                  <c:v>4.8227191713840769</c:v>
                </c:pt>
                <c:pt idx="22">
                  <c:v>4.5966965878325912</c:v>
                </c:pt>
                <c:pt idx="23">
                  <c:v>4.2945119310392386</c:v>
                </c:pt>
                <c:pt idx="24">
                  <c:v>3.9327460110672745</c:v>
                </c:pt>
                <c:pt idx="25">
                  <c:v>3.5301413492856986</c:v>
                </c:pt>
                <c:pt idx="26">
                  <c:v>3.1060067950272541</c:v>
                </c:pt>
                <c:pt idx="27">
                  <c:v>2.6787169032529237</c:v>
                </c:pt>
                <c:pt idx="28">
                  <c:v>2.264463606199473</c:v>
                </c:pt>
                <c:pt idx="29">
                  <c:v>1.8763678480900374</c:v>
                </c:pt>
                <c:pt idx="30">
                  <c:v>1.5239991696787669</c:v>
                </c:pt>
                <c:pt idx="31">
                  <c:v>1.2132927109503542</c:v>
                </c:pt>
                <c:pt idx="32">
                  <c:v>0.94680503109687053</c:v>
                </c:pt>
                <c:pt idx="33">
                  <c:v>0.72421853547333526</c:v>
                </c:pt>
                <c:pt idx="34">
                  <c:v>0.54299124228551487</c:v>
                </c:pt>
                <c:pt idx="35">
                  <c:v>0.39905258150039857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0326080"/>
        <c:axId val="221853440"/>
        <c:extLst/>
      </c:scatterChart>
      <c:valAx>
        <c:axId val="220326080"/>
        <c:scaling>
          <c:orientation val="minMax"/>
          <c:max val="3.2"/>
          <c:min val="-1.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sz="1400" b="1"/>
                  <a:t>β</a:t>
                </a:r>
                <a:r>
                  <a:rPr lang="nl-NL" sz="1400" b="1"/>
                  <a:t>-score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21853440"/>
        <c:crosses val="autoZero"/>
        <c:crossBetween val="midCat"/>
      </c:valAx>
      <c:valAx>
        <c:axId val="22185344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 sz="1400" b="1"/>
                  <a:t>Gunningsscore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20326080"/>
        <c:crossesAt val="0"/>
        <c:crossBetween val="midCat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Grafische weergave punten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4.5830158326983318E-2"/>
          <c:y val="0.13548132157014445"/>
          <c:w val="0.91575268817204303"/>
          <c:h val="0.76908680875531954"/>
        </c:manualLayout>
      </c:layout>
      <c:scatterChart>
        <c:scatterStyle val="smoothMarker"/>
        <c:varyColors val="0"/>
        <c:ser>
          <c:idx val="1"/>
          <c:order val="0"/>
          <c:tx>
            <c:v>Uw score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88900">
                <a:solidFill>
                  <a:schemeClr val="accent2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chemeClr val="accent2"/>
                </a:solidFill>
                <a:ln w="88900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50800" cap="rnd" cmpd="sng">
                <a:solidFill>
                  <a:schemeClr val="accent2"/>
                </a:solidFill>
                <a:round/>
              </a:ln>
              <a:effectLst/>
            </c:spPr>
          </c:dPt>
          <c:xVal>
            <c:numRef>
              <c:f>'Tarieven P 14'!$C$26</c:f>
            </c:numRef>
          </c:xVal>
          <c:yVal>
            <c:numRef>
              <c:f>'Tarieven P 14'!$C$27</c:f>
              <c:numCache>
                <c:formatCode>0.000</c:formatCode>
                <c:ptCount val="1"/>
                <c:pt idx="0">
                  <c:v>0</c:v>
                </c:pt>
              </c:numCache>
            </c:numRef>
          </c:yVal>
          <c:smooth val="1"/>
        </c:ser>
        <c:ser>
          <c:idx val="0"/>
          <c:order val="1"/>
          <c:tx>
            <c:v>Grafische weergave punten</c:v>
          </c:tx>
          <c:spPr>
            <a:ln w="158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'Tarieven P 6a'!$R$4:$R$41</c:f>
              <c:numCache>
                <c:formatCode>General</c:formatCode>
                <c:ptCount val="36"/>
                <c:pt idx="0">
                  <c:v>-0.6</c:v>
                </c:pt>
                <c:pt idx="1">
                  <c:v>-0.5</c:v>
                </c:pt>
                <c:pt idx="2">
                  <c:v>-0.4</c:v>
                </c:pt>
                <c:pt idx="3">
                  <c:v>-0.3</c:v>
                </c:pt>
                <c:pt idx="4">
                  <c:v>-0.2</c:v>
                </c:pt>
                <c:pt idx="5">
                  <c:v>-0.1</c:v>
                </c:pt>
                <c:pt idx="6">
                  <c:v>0</c:v>
                </c:pt>
                <c:pt idx="7">
                  <c:v>0.1</c:v>
                </c:pt>
                <c:pt idx="8">
                  <c:v>0.2</c:v>
                </c:pt>
                <c:pt idx="9">
                  <c:v>0.3</c:v>
                </c:pt>
                <c:pt idx="10">
                  <c:v>0.4</c:v>
                </c:pt>
                <c:pt idx="11">
                  <c:v>0.5</c:v>
                </c:pt>
                <c:pt idx="12">
                  <c:v>0.6</c:v>
                </c:pt>
                <c:pt idx="13">
                  <c:v>0.7</c:v>
                </c:pt>
                <c:pt idx="14">
                  <c:v>0.8</c:v>
                </c:pt>
                <c:pt idx="15">
                  <c:v>0.9</c:v>
                </c:pt>
                <c:pt idx="16">
                  <c:v>1</c:v>
                </c:pt>
                <c:pt idx="17">
                  <c:v>1.1000000000000001</c:v>
                </c:pt>
                <c:pt idx="18">
                  <c:v>1.2</c:v>
                </c:pt>
                <c:pt idx="19">
                  <c:v>1.3</c:v>
                </c:pt>
                <c:pt idx="20">
                  <c:v>1.4</c:v>
                </c:pt>
                <c:pt idx="21">
                  <c:v>1.5</c:v>
                </c:pt>
                <c:pt idx="22">
                  <c:v>1.6</c:v>
                </c:pt>
                <c:pt idx="23">
                  <c:v>1.7</c:v>
                </c:pt>
                <c:pt idx="24">
                  <c:v>1.8</c:v>
                </c:pt>
                <c:pt idx="25">
                  <c:v>1.9</c:v>
                </c:pt>
                <c:pt idx="26">
                  <c:v>2</c:v>
                </c:pt>
                <c:pt idx="27">
                  <c:v>2.1</c:v>
                </c:pt>
                <c:pt idx="28">
                  <c:v>2.2000000000000002</c:v>
                </c:pt>
                <c:pt idx="29">
                  <c:v>2.2999999999999998</c:v>
                </c:pt>
                <c:pt idx="30">
                  <c:v>2.4</c:v>
                </c:pt>
                <c:pt idx="31">
                  <c:v>2.5</c:v>
                </c:pt>
                <c:pt idx="32">
                  <c:v>2.6</c:v>
                </c:pt>
                <c:pt idx="33">
                  <c:v>2.7</c:v>
                </c:pt>
                <c:pt idx="34">
                  <c:v>2.8</c:v>
                </c:pt>
                <c:pt idx="35">
                  <c:v>2.9</c:v>
                </c:pt>
              </c:numCache>
            </c:numRef>
          </c:xVal>
          <c:yVal>
            <c:numRef>
              <c:f>'Tarieven P 6a'!$S$4:$S$41</c:f>
              <c:numCache>
                <c:formatCode>0.00</c:formatCode>
                <c:ptCount val="36"/>
                <c:pt idx="0">
                  <c:v>0.13020279433574364</c:v>
                </c:pt>
                <c:pt idx="1">
                  <c:v>0.18887646771995986</c:v>
                </c:pt>
                <c:pt idx="2">
                  <c:v>0.26856505938086772</c:v>
                </c:pt>
                <c:pt idx="3">
                  <c:v>0.37431331652301736</c:v>
                </c:pt>
                <c:pt idx="4">
                  <c:v>0.51136989403134947</c:v>
                </c:pt>
                <c:pt idx="5">
                  <c:v>0.68477696822726575</c:v>
                </c:pt>
                <c:pt idx="6">
                  <c:v>0.89882934729233899</c:v>
                </c:pt>
                <c:pt idx="7">
                  <c:v>1.1564302764216432</c:v>
                </c:pt>
                <c:pt idx="8">
                  <c:v>1.4583970366097323</c:v>
                </c:pt>
                <c:pt idx="9">
                  <c:v>1.802794412409878</c:v>
                </c:pt>
                <c:pt idx="10">
                  <c:v>2.184392837666111</c:v>
                </c:pt>
                <c:pt idx="11">
                  <c:v>2.5943549523272615</c:v>
                </c:pt>
                <c:pt idx="12">
                  <c:v>3.0202448746901265</c:v>
                </c:pt>
                <c:pt idx="13">
                  <c:v>3.446426552733131</c:v>
                </c:pt>
                <c:pt idx="14">
                  <c:v>3.8548724225005766</c:v>
                </c:pt>
                <c:pt idx="15">
                  <c:v>4.226346517639092</c:v>
                </c:pt>
                <c:pt idx="16">
                  <c:v>4.5418658710463395</c:v>
                </c:pt>
                <c:pt idx="17">
                  <c:v>4.7842913343095486</c:v>
                </c:pt>
                <c:pt idx="18">
                  <c:v>4.9398645531541909</c:v>
                </c:pt>
                <c:pt idx="19">
                  <c:v>4.9995000249991666</c:v>
                </c:pt>
                <c:pt idx="20">
                  <c:v>4.9596635830278561</c:v>
                </c:pt>
                <c:pt idx="21">
                  <c:v>4.8227191713840769</c:v>
                </c:pt>
                <c:pt idx="22">
                  <c:v>4.5966965878325912</c:v>
                </c:pt>
                <c:pt idx="23">
                  <c:v>4.2945119310392386</c:v>
                </c:pt>
                <c:pt idx="24">
                  <c:v>3.9327460110672745</c:v>
                </c:pt>
                <c:pt idx="25">
                  <c:v>3.5301413492856986</c:v>
                </c:pt>
                <c:pt idx="26">
                  <c:v>3.1060067950272541</c:v>
                </c:pt>
                <c:pt idx="27">
                  <c:v>2.6787169032529237</c:v>
                </c:pt>
                <c:pt idx="28">
                  <c:v>2.264463606199473</c:v>
                </c:pt>
                <c:pt idx="29">
                  <c:v>1.8763678480900374</c:v>
                </c:pt>
                <c:pt idx="30">
                  <c:v>1.5239991696787669</c:v>
                </c:pt>
                <c:pt idx="31">
                  <c:v>1.2132927109503542</c:v>
                </c:pt>
                <c:pt idx="32">
                  <c:v>0.94680503109687053</c:v>
                </c:pt>
                <c:pt idx="33">
                  <c:v>0.72421853547333526</c:v>
                </c:pt>
                <c:pt idx="34">
                  <c:v>0.54299124228551487</c:v>
                </c:pt>
                <c:pt idx="35">
                  <c:v>0.39905258150039857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853832"/>
        <c:axId val="221854616"/>
        <c:extLst/>
      </c:scatterChart>
      <c:valAx>
        <c:axId val="221853832"/>
        <c:scaling>
          <c:orientation val="minMax"/>
          <c:max val="3.2"/>
          <c:min val="-1.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sz="1400" b="1"/>
                  <a:t>β</a:t>
                </a:r>
                <a:r>
                  <a:rPr lang="nl-NL" sz="1400" b="1"/>
                  <a:t>-score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21854616"/>
        <c:crosses val="autoZero"/>
        <c:crossBetween val="midCat"/>
      </c:valAx>
      <c:valAx>
        <c:axId val="22185461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 sz="1400" b="1"/>
                  <a:t>Gunningsscore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21853832"/>
        <c:crossesAt val="0"/>
        <c:crossBetween val="midCat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Grafische weergave punten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4.5830158326983318E-2"/>
          <c:y val="0.13548132157014445"/>
          <c:w val="0.91575268817204303"/>
          <c:h val="0.76908680875531954"/>
        </c:manualLayout>
      </c:layout>
      <c:scatterChart>
        <c:scatterStyle val="smoothMarker"/>
        <c:varyColors val="0"/>
        <c:ser>
          <c:idx val="1"/>
          <c:order val="0"/>
          <c:tx>
            <c:v>Uw score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88900">
                <a:solidFill>
                  <a:schemeClr val="accent2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chemeClr val="accent2"/>
                </a:solidFill>
                <a:ln w="88900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50800" cap="rnd" cmpd="sng">
                <a:solidFill>
                  <a:schemeClr val="accent2"/>
                </a:solidFill>
                <a:round/>
              </a:ln>
              <a:effectLst/>
            </c:spPr>
          </c:dPt>
          <c:xVal>
            <c:numRef>
              <c:f>'Tarieven P 15'!$C$26</c:f>
            </c:numRef>
          </c:xVal>
          <c:yVal>
            <c:numRef>
              <c:f>'Tarieven P 15'!$C$27</c:f>
              <c:numCache>
                <c:formatCode>0.000</c:formatCode>
                <c:ptCount val="1"/>
                <c:pt idx="0">
                  <c:v>0</c:v>
                </c:pt>
              </c:numCache>
            </c:numRef>
          </c:yVal>
          <c:smooth val="1"/>
        </c:ser>
        <c:ser>
          <c:idx val="0"/>
          <c:order val="1"/>
          <c:tx>
            <c:v>Grafische weergave punten</c:v>
          </c:tx>
          <c:spPr>
            <a:ln w="158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'Tarieven P 6a'!$R$4:$R$41</c:f>
              <c:numCache>
                <c:formatCode>General</c:formatCode>
                <c:ptCount val="36"/>
                <c:pt idx="0">
                  <c:v>-0.6</c:v>
                </c:pt>
                <c:pt idx="1">
                  <c:v>-0.5</c:v>
                </c:pt>
                <c:pt idx="2">
                  <c:v>-0.4</c:v>
                </c:pt>
                <c:pt idx="3">
                  <c:v>-0.3</c:v>
                </c:pt>
                <c:pt idx="4">
                  <c:v>-0.2</c:v>
                </c:pt>
                <c:pt idx="5">
                  <c:v>-0.1</c:v>
                </c:pt>
                <c:pt idx="6">
                  <c:v>0</c:v>
                </c:pt>
                <c:pt idx="7">
                  <c:v>0.1</c:v>
                </c:pt>
                <c:pt idx="8">
                  <c:v>0.2</c:v>
                </c:pt>
                <c:pt idx="9">
                  <c:v>0.3</c:v>
                </c:pt>
                <c:pt idx="10">
                  <c:v>0.4</c:v>
                </c:pt>
                <c:pt idx="11">
                  <c:v>0.5</c:v>
                </c:pt>
                <c:pt idx="12">
                  <c:v>0.6</c:v>
                </c:pt>
                <c:pt idx="13">
                  <c:v>0.7</c:v>
                </c:pt>
                <c:pt idx="14">
                  <c:v>0.8</c:v>
                </c:pt>
                <c:pt idx="15">
                  <c:v>0.9</c:v>
                </c:pt>
                <c:pt idx="16">
                  <c:v>1</c:v>
                </c:pt>
                <c:pt idx="17">
                  <c:v>1.1000000000000001</c:v>
                </c:pt>
                <c:pt idx="18">
                  <c:v>1.2</c:v>
                </c:pt>
                <c:pt idx="19">
                  <c:v>1.3</c:v>
                </c:pt>
                <c:pt idx="20">
                  <c:v>1.4</c:v>
                </c:pt>
                <c:pt idx="21">
                  <c:v>1.5</c:v>
                </c:pt>
                <c:pt idx="22">
                  <c:v>1.6</c:v>
                </c:pt>
                <c:pt idx="23">
                  <c:v>1.7</c:v>
                </c:pt>
                <c:pt idx="24">
                  <c:v>1.8</c:v>
                </c:pt>
                <c:pt idx="25">
                  <c:v>1.9</c:v>
                </c:pt>
                <c:pt idx="26">
                  <c:v>2</c:v>
                </c:pt>
                <c:pt idx="27">
                  <c:v>2.1</c:v>
                </c:pt>
                <c:pt idx="28">
                  <c:v>2.2000000000000002</c:v>
                </c:pt>
                <c:pt idx="29">
                  <c:v>2.2999999999999998</c:v>
                </c:pt>
                <c:pt idx="30">
                  <c:v>2.4</c:v>
                </c:pt>
                <c:pt idx="31">
                  <c:v>2.5</c:v>
                </c:pt>
                <c:pt idx="32">
                  <c:v>2.6</c:v>
                </c:pt>
                <c:pt idx="33">
                  <c:v>2.7</c:v>
                </c:pt>
                <c:pt idx="34">
                  <c:v>2.8</c:v>
                </c:pt>
                <c:pt idx="35">
                  <c:v>2.9</c:v>
                </c:pt>
              </c:numCache>
            </c:numRef>
          </c:xVal>
          <c:yVal>
            <c:numRef>
              <c:f>'Tarieven P 6a'!$S$4:$S$41</c:f>
              <c:numCache>
                <c:formatCode>0.00</c:formatCode>
                <c:ptCount val="36"/>
                <c:pt idx="0">
                  <c:v>0.13020279433574364</c:v>
                </c:pt>
                <c:pt idx="1">
                  <c:v>0.18887646771995986</c:v>
                </c:pt>
                <c:pt idx="2">
                  <c:v>0.26856505938086772</c:v>
                </c:pt>
                <c:pt idx="3">
                  <c:v>0.37431331652301736</c:v>
                </c:pt>
                <c:pt idx="4">
                  <c:v>0.51136989403134947</c:v>
                </c:pt>
                <c:pt idx="5">
                  <c:v>0.68477696822726575</c:v>
                </c:pt>
                <c:pt idx="6">
                  <c:v>0.89882934729233899</c:v>
                </c:pt>
                <c:pt idx="7">
                  <c:v>1.1564302764216432</c:v>
                </c:pt>
                <c:pt idx="8">
                  <c:v>1.4583970366097323</c:v>
                </c:pt>
                <c:pt idx="9">
                  <c:v>1.802794412409878</c:v>
                </c:pt>
                <c:pt idx="10">
                  <c:v>2.184392837666111</c:v>
                </c:pt>
                <c:pt idx="11">
                  <c:v>2.5943549523272615</c:v>
                </c:pt>
                <c:pt idx="12">
                  <c:v>3.0202448746901265</c:v>
                </c:pt>
                <c:pt idx="13">
                  <c:v>3.446426552733131</c:v>
                </c:pt>
                <c:pt idx="14">
                  <c:v>3.8548724225005766</c:v>
                </c:pt>
                <c:pt idx="15">
                  <c:v>4.226346517639092</c:v>
                </c:pt>
                <c:pt idx="16">
                  <c:v>4.5418658710463395</c:v>
                </c:pt>
                <c:pt idx="17">
                  <c:v>4.7842913343095486</c:v>
                </c:pt>
                <c:pt idx="18">
                  <c:v>4.9398645531541909</c:v>
                </c:pt>
                <c:pt idx="19">
                  <c:v>4.9995000249991666</c:v>
                </c:pt>
                <c:pt idx="20">
                  <c:v>4.9596635830278561</c:v>
                </c:pt>
                <c:pt idx="21">
                  <c:v>4.8227191713840769</c:v>
                </c:pt>
                <c:pt idx="22">
                  <c:v>4.5966965878325912</c:v>
                </c:pt>
                <c:pt idx="23">
                  <c:v>4.2945119310392386</c:v>
                </c:pt>
                <c:pt idx="24">
                  <c:v>3.9327460110672745</c:v>
                </c:pt>
                <c:pt idx="25">
                  <c:v>3.5301413492856986</c:v>
                </c:pt>
                <c:pt idx="26">
                  <c:v>3.1060067950272541</c:v>
                </c:pt>
                <c:pt idx="27">
                  <c:v>2.6787169032529237</c:v>
                </c:pt>
                <c:pt idx="28">
                  <c:v>2.264463606199473</c:v>
                </c:pt>
                <c:pt idx="29">
                  <c:v>1.8763678480900374</c:v>
                </c:pt>
                <c:pt idx="30">
                  <c:v>1.5239991696787669</c:v>
                </c:pt>
                <c:pt idx="31">
                  <c:v>1.2132927109503542</c:v>
                </c:pt>
                <c:pt idx="32">
                  <c:v>0.94680503109687053</c:v>
                </c:pt>
                <c:pt idx="33">
                  <c:v>0.72421853547333526</c:v>
                </c:pt>
                <c:pt idx="34">
                  <c:v>0.54299124228551487</c:v>
                </c:pt>
                <c:pt idx="35">
                  <c:v>0.39905258150039857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854224"/>
        <c:axId val="221855400"/>
        <c:extLst/>
      </c:scatterChart>
      <c:valAx>
        <c:axId val="221854224"/>
        <c:scaling>
          <c:orientation val="minMax"/>
          <c:max val="3.2"/>
          <c:min val="-1.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sz="1400" b="1"/>
                  <a:t>β</a:t>
                </a:r>
                <a:r>
                  <a:rPr lang="nl-NL" sz="1400" b="1"/>
                  <a:t>-score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21855400"/>
        <c:crosses val="autoZero"/>
        <c:crossBetween val="midCat"/>
      </c:valAx>
      <c:valAx>
        <c:axId val="22185540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 sz="1400" b="1"/>
                  <a:t>Gunningsscore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21854224"/>
        <c:crossesAt val="0"/>
        <c:crossBetween val="midCat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Grafische weergave punten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4.5830158326983318E-2"/>
          <c:y val="0.13548132157014445"/>
          <c:w val="0.91575268817204303"/>
          <c:h val="0.76908680875531954"/>
        </c:manualLayout>
      </c:layout>
      <c:scatterChart>
        <c:scatterStyle val="smoothMarker"/>
        <c:varyColors val="0"/>
        <c:ser>
          <c:idx val="1"/>
          <c:order val="0"/>
          <c:tx>
            <c:v>Uw score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88900">
                <a:solidFill>
                  <a:schemeClr val="accent2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chemeClr val="accent2"/>
                </a:solidFill>
                <a:ln w="88900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50800" cap="rnd" cmpd="sng">
                <a:solidFill>
                  <a:schemeClr val="accent2"/>
                </a:solidFill>
                <a:round/>
              </a:ln>
              <a:effectLst/>
            </c:spPr>
          </c:dPt>
          <c:xVal>
            <c:numRef>
              <c:f>'Tarieven P 16a'!$C$26</c:f>
            </c:numRef>
          </c:xVal>
          <c:yVal>
            <c:numRef>
              <c:f>'Tarieven P 16a'!$C$27</c:f>
              <c:numCache>
                <c:formatCode>0.000</c:formatCode>
                <c:ptCount val="1"/>
                <c:pt idx="0">
                  <c:v>0</c:v>
                </c:pt>
              </c:numCache>
            </c:numRef>
          </c:yVal>
          <c:smooth val="1"/>
        </c:ser>
        <c:ser>
          <c:idx val="0"/>
          <c:order val="1"/>
          <c:tx>
            <c:v>Grafische weergave punten</c:v>
          </c:tx>
          <c:spPr>
            <a:ln w="158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'Tarieven P 6a'!$R$4:$R$41</c:f>
              <c:numCache>
                <c:formatCode>General</c:formatCode>
                <c:ptCount val="36"/>
                <c:pt idx="0">
                  <c:v>-0.6</c:v>
                </c:pt>
                <c:pt idx="1">
                  <c:v>-0.5</c:v>
                </c:pt>
                <c:pt idx="2">
                  <c:v>-0.4</c:v>
                </c:pt>
                <c:pt idx="3">
                  <c:v>-0.3</c:v>
                </c:pt>
                <c:pt idx="4">
                  <c:v>-0.2</c:v>
                </c:pt>
                <c:pt idx="5">
                  <c:v>-0.1</c:v>
                </c:pt>
                <c:pt idx="6">
                  <c:v>0</c:v>
                </c:pt>
                <c:pt idx="7">
                  <c:v>0.1</c:v>
                </c:pt>
                <c:pt idx="8">
                  <c:v>0.2</c:v>
                </c:pt>
                <c:pt idx="9">
                  <c:v>0.3</c:v>
                </c:pt>
                <c:pt idx="10">
                  <c:v>0.4</c:v>
                </c:pt>
                <c:pt idx="11">
                  <c:v>0.5</c:v>
                </c:pt>
                <c:pt idx="12">
                  <c:v>0.6</c:v>
                </c:pt>
                <c:pt idx="13">
                  <c:v>0.7</c:v>
                </c:pt>
                <c:pt idx="14">
                  <c:v>0.8</c:v>
                </c:pt>
                <c:pt idx="15">
                  <c:v>0.9</c:v>
                </c:pt>
                <c:pt idx="16">
                  <c:v>1</c:v>
                </c:pt>
                <c:pt idx="17">
                  <c:v>1.1000000000000001</c:v>
                </c:pt>
                <c:pt idx="18">
                  <c:v>1.2</c:v>
                </c:pt>
                <c:pt idx="19">
                  <c:v>1.3</c:v>
                </c:pt>
                <c:pt idx="20">
                  <c:v>1.4</c:v>
                </c:pt>
                <c:pt idx="21">
                  <c:v>1.5</c:v>
                </c:pt>
                <c:pt idx="22">
                  <c:v>1.6</c:v>
                </c:pt>
                <c:pt idx="23">
                  <c:v>1.7</c:v>
                </c:pt>
                <c:pt idx="24">
                  <c:v>1.8</c:v>
                </c:pt>
                <c:pt idx="25">
                  <c:v>1.9</c:v>
                </c:pt>
                <c:pt idx="26">
                  <c:v>2</c:v>
                </c:pt>
                <c:pt idx="27">
                  <c:v>2.1</c:v>
                </c:pt>
                <c:pt idx="28">
                  <c:v>2.2000000000000002</c:v>
                </c:pt>
                <c:pt idx="29">
                  <c:v>2.2999999999999998</c:v>
                </c:pt>
                <c:pt idx="30">
                  <c:v>2.4</c:v>
                </c:pt>
                <c:pt idx="31">
                  <c:v>2.5</c:v>
                </c:pt>
                <c:pt idx="32">
                  <c:v>2.6</c:v>
                </c:pt>
                <c:pt idx="33">
                  <c:v>2.7</c:v>
                </c:pt>
                <c:pt idx="34">
                  <c:v>2.8</c:v>
                </c:pt>
                <c:pt idx="35">
                  <c:v>2.9</c:v>
                </c:pt>
              </c:numCache>
            </c:numRef>
          </c:xVal>
          <c:yVal>
            <c:numRef>
              <c:f>'Tarieven P 6a'!$S$4:$S$41</c:f>
              <c:numCache>
                <c:formatCode>0.00</c:formatCode>
                <c:ptCount val="36"/>
                <c:pt idx="0">
                  <c:v>0.13020279433574364</c:v>
                </c:pt>
                <c:pt idx="1">
                  <c:v>0.18887646771995986</c:v>
                </c:pt>
                <c:pt idx="2">
                  <c:v>0.26856505938086772</c:v>
                </c:pt>
                <c:pt idx="3">
                  <c:v>0.37431331652301736</c:v>
                </c:pt>
                <c:pt idx="4">
                  <c:v>0.51136989403134947</c:v>
                </c:pt>
                <c:pt idx="5">
                  <c:v>0.68477696822726575</c:v>
                </c:pt>
                <c:pt idx="6">
                  <c:v>0.89882934729233899</c:v>
                </c:pt>
                <c:pt idx="7">
                  <c:v>1.1564302764216432</c:v>
                </c:pt>
                <c:pt idx="8">
                  <c:v>1.4583970366097323</c:v>
                </c:pt>
                <c:pt idx="9">
                  <c:v>1.802794412409878</c:v>
                </c:pt>
                <c:pt idx="10">
                  <c:v>2.184392837666111</c:v>
                </c:pt>
                <c:pt idx="11">
                  <c:v>2.5943549523272615</c:v>
                </c:pt>
                <c:pt idx="12">
                  <c:v>3.0202448746901265</c:v>
                </c:pt>
                <c:pt idx="13">
                  <c:v>3.446426552733131</c:v>
                </c:pt>
                <c:pt idx="14">
                  <c:v>3.8548724225005766</c:v>
                </c:pt>
                <c:pt idx="15">
                  <c:v>4.226346517639092</c:v>
                </c:pt>
                <c:pt idx="16">
                  <c:v>4.5418658710463395</c:v>
                </c:pt>
                <c:pt idx="17">
                  <c:v>4.7842913343095486</c:v>
                </c:pt>
                <c:pt idx="18">
                  <c:v>4.9398645531541909</c:v>
                </c:pt>
                <c:pt idx="19">
                  <c:v>4.9995000249991666</c:v>
                </c:pt>
                <c:pt idx="20">
                  <c:v>4.9596635830278561</c:v>
                </c:pt>
                <c:pt idx="21">
                  <c:v>4.8227191713840769</c:v>
                </c:pt>
                <c:pt idx="22">
                  <c:v>4.5966965878325912</c:v>
                </c:pt>
                <c:pt idx="23">
                  <c:v>4.2945119310392386</c:v>
                </c:pt>
                <c:pt idx="24">
                  <c:v>3.9327460110672745</c:v>
                </c:pt>
                <c:pt idx="25">
                  <c:v>3.5301413492856986</c:v>
                </c:pt>
                <c:pt idx="26">
                  <c:v>3.1060067950272541</c:v>
                </c:pt>
                <c:pt idx="27">
                  <c:v>2.6787169032529237</c:v>
                </c:pt>
                <c:pt idx="28">
                  <c:v>2.264463606199473</c:v>
                </c:pt>
                <c:pt idx="29">
                  <c:v>1.8763678480900374</c:v>
                </c:pt>
                <c:pt idx="30">
                  <c:v>1.5239991696787669</c:v>
                </c:pt>
                <c:pt idx="31">
                  <c:v>1.2132927109503542</c:v>
                </c:pt>
                <c:pt idx="32">
                  <c:v>0.94680503109687053</c:v>
                </c:pt>
                <c:pt idx="33">
                  <c:v>0.72421853547333526</c:v>
                </c:pt>
                <c:pt idx="34">
                  <c:v>0.54299124228551487</c:v>
                </c:pt>
                <c:pt idx="35">
                  <c:v>0.39905258150039857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853048"/>
        <c:axId val="222283416"/>
        <c:extLst/>
      </c:scatterChart>
      <c:valAx>
        <c:axId val="221853048"/>
        <c:scaling>
          <c:orientation val="minMax"/>
          <c:max val="3.2"/>
          <c:min val="-1.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sz="1400" b="1"/>
                  <a:t>β</a:t>
                </a:r>
                <a:r>
                  <a:rPr lang="nl-NL" sz="1400" b="1"/>
                  <a:t>-score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22283416"/>
        <c:crosses val="autoZero"/>
        <c:crossBetween val="midCat"/>
      </c:valAx>
      <c:valAx>
        <c:axId val="22228341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 sz="1400" b="1"/>
                  <a:t>Gunningsscore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21853048"/>
        <c:crossesAt val="0"/>
        <c:crossBetween val="midCat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Grafische weergave punten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4.5830158326983318E-2"/>
          <c:y val="0.13548132157014445"/>
          <c:w val="0.91575268817204303"/>
          <c:h val="0.76908680875531954"/>
        </c:manualLayout>
      </c:layout>
      <c:scatterChart>
        <c:scatterStyle val="smoothMarker"/>
        <c:varyColors val="0"/>
        <c:ser>
          <c:idx val="1"/>
          <c:order val="0"/>
          <c:tx>
            <c:v>Uw score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88900">
                <a:solidFill>
                  <a:schemeClr val="accent2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chemeClr val="accent2"/>
                </a:solidFill>
                <a:ln w="88900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50800" cap="rnd" cmpd="sng">
                <a:solidFill>
                  <a:schemeClr val="accent2"/>
                </a:solidFill>
                <a:round/>
              </a:ln>
              <a:effectLst/>
            </c:spPr>
          </c:dPt>
          <c:xVal>
            <c:numRef>
              <c:f>'Tarieven P 16b'!$C$26</c:f>
            </c:numRef>
          </c:xVal>
          <c:yVal>
            <c:numRef>
              <c:f>'Tarieven P 16b'!$C$27</c:f>
              <c:numCache>
                <c:formatCode>0.000</c:formatCode>
                <c:ptCount val="1"/>
                <c:pt idx="0">
                  <c:v>0</c:v>
                </c:pt>
              </c:numCache>
            </c:numRef>
          </c:yVal>
          <c:smooth val="1"/>
        </c:ser>
        <c:ser>
          <c:idx val="0"/>
          <c:order val="1"/>
          <c:tx>
            <c:v>Grafische weergave punten</c:v>
          </c:tx>
          <c:spPr>
            <a:ln w="158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'Tarieven P 6a'!$R$4:$R$41</c:f>
              <c:numCache>
                <c:formatCode>General</c:formatCode>
                <c:ptCount val="36"/>
                <c:pt idx="0">
                  <c:v>-0.6</c:v>
                </c:pt>
                <c:pt idx="1">
                  <c:v>-0.5</c:v>
                </c:pt>
                <c:pt idx="2">
                  <c:v>-0.4</c:v>
                </c:pt>
                <c:pt idx="3">
                  <c:v>-0.3</c:v>
                </c:pt>
                <c:pt idx="4">
                  <c:v>-0.2</c:v>
                </c:pt>
                <c:pt idx="5">
                  <c:v>-0.1</c:v>
                </c:pt>
                <c:pt idx="6">
                  <c:v>0</c:v>
                </c:pt>
                <c:pt idx="7">
                  <c:v>0.1</c:v>
                </c:pt>
                <c:pt idx="8">
                  <c:v>0.2</c:v>
                </c:pt>
                <c:pt idx="9">
                  <c:v>0.3</c:v>
                </c:pt>
                <c:pt idx="10">
                  <c:v>0.4</c:v>
                </c:pt>
                <c:pt idx="11">
                  <c:v>0.5</c:v>
                </c:pt>
                <c:pt idx="12">
                  <c:v>0.6</c:v>
                </c:pt>
                <c:pt idx="13">
                  <c:v>0.7</c:v>
                </c:pt>
                <c:pt idx="14">
                  <c:v>0.8</c:v>
                </c:pt>
                <c:pt idx="15">
                  <c:v>0.9</c:v>
                </c:pt>
                <c:pt idx="16">
                  <c:v>1</c:v>
                </c:pt>
                <c:pt idx="17">
                  <c:v>1.1000000000000001</c:v>
                </c:pt>
                <c:pt idx="18">
                  <c:v>1.2</c:v>
                </c:pt>
                <c:pt idx="19">
                  <c:v>1.3</c:v>
                </c:pt>
                <c:pt idx="20">
                  <c:v>1.4</c:v>
                </c:pt>
                <c:pt idx="21">
                  <c:v>1.5</c:v>
                </c:pt>
                <c:pt idx="22">
                  <c:v>1.6</c:v>
                </c:pt>
                <c:pt idx="23">
                  <c:v>1.7</c:v>
                </c:pt>
                <c:pt idx="24">
                  <c:v>1.8</c:v>
                </c:pt>
                <c:pt idx="25">
                  <c:v>1.9</c:v>
                </c:pt>
                <c:pt idx="26">
                  <c:v>2</c:v>
                </c:pt>
                <c:pt idx="27">
                  <c:v>2.1</c:v>
                </c:pt>
                <c:pt idx="28">
                  <c:v>2.2000000000000002</c:v>
                </c:pt>
                <c:pt idx="29">
                  <c:v>2.2999999999999998</c:v>
                </c:pt>
                <c:pt idx="30">
                  <c:v>2.4</c:v>
                </c:pt>
                <c:pt idx="31">
                  <c:v>2.5</c:v>
                </c:pt>
                <c:pt idx="32">
                  <c:v>2.6</c:v>
                </c:pt>
                <c:pt idx="33">
                  <c:v>2.7</c:v>
                </c:pt>
                <c:pt idx="34">
                  <c:v>2.8</c:v>
                </c:pt>
                <c:pt idx="35">
                  <c:v>2.9</c:v>
                </c:pt>
              </c:numCache>
            </c:numRef>
          </c:xVal>
          <c:yVal>
            <c:numRef>
              <c:f>'Tarieven P 6a'!$S$4:$S$41</c:f>
              <c:numCache>
                <c:formatCode>0.00</c:formatCode>
                <c:ptCount val="36"/>
                <c:pt idx="0">
                  <c:v>0.13020279433574364</c:v>
                </c:pt>
                <c:pt idx="1">
                  <c:v>0.18887646771995986</c:v>
                </c:pt>
                <c:pt idx="2">
                  <c:v>0.26856505938086772</c:v>
                </c:pt>
                <c:pt idx="3">
                  <c:v>0.37431331652301736</c:v>
                </c:pt>
                <c:pt idx="4">
                  <c:v>0.51136989403134947</c:v>
                </c:pt>
                <c:pt idx="5">
                  <c:v>0.68477696822726575</c:v>
                </c:pt>
                <c:pt idx="6">
                  <c:v>0.89882934729233899</c:v>
                </c:pt>
                <c:pt idx="7">
                  <c:v>1.1564302764216432</c:v>
                </c:pt>
                <c:pt idx="8">
                  <c:v>1.4583970366097323</c:v>
                </c:pt>
                <c:pt idx="9">
                  <c:v>1.802794412409878</c:v>
                </c:pt>
                <c:pt idx="10">
                  <c:v>2.184392837666111</c:v>
                </c:pt>
                <c:pt idx="11">
                  <c:v>2.5943549523272615</c:v>
                </c:pt>
                <c:pt idx="12">
                  <c:v>3.0202448746901265</c:v>
                </c:pt>
                <c:pt idx="13">
                  <c:v>3.446426552733131</c:v>
                </c:pt>
                <c:pt idx="14">
                  <c:v>3.8548724225005766</c:v>
                </c:pt>
                <c:pt idx="15">
                  <c:v>4.226346517639092</c:v>
                </c:pt>
                <c:pt idx="16">
                  <c:v>4.5418658710463395</c:v>
                </c:pt>
                <c:pt idx="17">
                  <c:v>4.7842913343095486</c:v>
                </c:pt>
                <c:pt idx="18">
                  <c:v>4.9398645531541909</c:v>
                </c:pt>
                <c:pt idx="19">
                  <c:v>4.9995000249991666</c:v>
                </c:pt>
                <c:pt idx="20">
                  <c:v>4.9596635830278561</c:v>
                </c:pt>
                <c:pt idx="21">
                  <c:v>4.8227191713840769</c:v>
                </c:pt>
                <c:pt idx="22">
                  <c:v>4.5966965878325912</c:v>
                </c:pt>
                <c:pt idx="23">
                  <c:v>4.2945119310392386</c:v>
                </c:pt>
                <c:pt idx="24">
                  <c:v>3.9327460110672745</c:v>
                </c:pt>
                <c:pt idx="25">
                  <c:v>3.5301413492856986</c:v>
                </c:pt>
                <c:pt idx="26">
                  <c:v>3.1060067950272541</c:v>
                </c:pt>
                <c:pt idx="27">
                  <c:v>2.6787169032529237</c:v>
                </c:pt>
                <c:pt idx="28">
                  <c:v>2.264463606199473</c:v>
                </c:pt>
                <c:pt idx="29">
                  <c:v>1.8763678480900374</c:v>
                </c:pt>
                <c:pt idx="30">
                  <c:v>1.5239991696787669</c:v>
                </c:pt>
                <c:pt idx="31">
                  <c:v>1.2132927109503542</c:v>
                </c:pt>
                <c:pt idx="32">
                  <c:v>0.94680503109687053</c:v>
                </c:pt>
                <c:pt idx="33">
                  <c:v>0.72421853547333526</c:v>
                </c:pt>
                <c:pt idx="34">
                  <c:v>0.54299124228551487</c:v>
                </c:pt>
                <c:pt idx="35">
                  <c:v>0.39905258150039857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284984"/>
        <c:axId val="222284592"/>
        <c:extLst/>
      </c:scatterChart>
      <c:valAx>
        <c:axId val="222284984"/>
        <c:scaling>
          <c:orientation val="minMax"/>
          <c:max val="3.2"/>
          <c:min val="-1.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sz="1400" b="1"/>
                  <a:t>β</a:t>
                </a:r>
                <a:r>
                  <a:rPr lang="nl-NL" sz="1400" b="1"/>
                  <a:t>-score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22284592"/>
        <c:crosses val="autoZero"/>
        <c:crossBetween val="midCat"/>
      </c:valAx>
      <c:valAx>
        <c:axId val="222284592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 sz="1400" b="1"/>
                  <a:t>Gunningsscore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22284984"/>
        <c:crossesAt val="0"/>
        <c:crossBetween val="midCat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Grafische weergave punten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4.5830158326983318E-2"/>
          <c:y val="0.13548132157014445"/>
          <c:w val="0.91575268817204303"/>
          <c:h val="0.76908680875531954"/>
        </c:manualLayout>
      </c:layout>
      <c:scatterChart>
        <c:scatterStyle val="smoothMarker"/>
        <c:varyColors val="0"/>
        <c:ser>
          <c:idx val="1"/>
          <c:order val="0"/>
          <c:tx>
            <c:v>Uw score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88900">
                <a:solidFill>
                  <a:schemeClr val="accent2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chemeClr val="accent2"/>
                </a:solidFill>
                <a:ln w="88900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50800" cap="rnd" cmpd="sng">
                <a:solidFill>
                  <a:schemeClr val="accent2"/>
                </a:solidFill>
                <a:round/>
              </a:ln>
              <a:effectLst/>
            </c:spPr>
          </c:dPt>
          <c:xVal>
            <c:numRef>
              <c:f>'Tarieven P 3'!$C$26</c:f>
            </c:numRef>
          </c:xVal>
          <c:yVal>
            <c:numRef>
              <c:f>'Tarieven P 3'!$C$27</c:f>
              <c:numCache>
                <c:formatCode>0.000</c:formatCode>
                <c:ptCount val="1"/>
                <c:pt idx="0">
                  <c:v>0</c:v>
                </c:pt>
              </c:numCache>
            </c:numRef>
          </c:yVal>
          <c:smooth val="1"/>
        </c:ser>
        <c:ser>
          <c:idx val="0"/>
          <c:order val="1"/>
          <c:tx>
            <c:v>Grafische weergave punten</c:v>
          </c:tx>
          <c:spPr>
            <a:ln w="158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'Tarieven P 3'!$R$4:$R$41</c:f>
              <c:numCache>
                <c:formatCode>General</c:formatCode>
                <c:ptCount val="36"/>
                <c:pt idx="0">
                  <c:v>-0.6</c:v>
                </c:pt>
                <c:pt idx="1">
                  <c:v>-0.5</c:v>
                </c:pt>
                <c:pt idx="2">
                  <c:v>-0.4</c:v>
                </c:pt>
                <c:pt idx="3">
                  <c:v>-0.3</c:v>
                </c:pt>
                <c:pt idx="4">
                  <c:v>-0.2</c:v>
                </c:pt>
                <c:pt idx="5">
                  <c:v>-0.1</c:v>
                </c:pt>
                <c:pt idx="6">
                  <c:v>0</c:v>
                </c:pt>
                <c:pt idx="7">
                  <c:v>0.1</c:v>
                </c:pt>
                <c:pt idx="8">
                  <c:v>0.2</c:v>
                </c:pt>
                <c:pt idx="9">
                  <c:v>0.3</c:v>
                </c:pt>
                <c:pt idx="10">
                  <c:v>0.4</c:v>
                </c:pt>
                <c:pt idx="11">
                  <c:v>0.5</c:v>
                </c:pt>
                <c:pt idx="12">
                  <c:v>0.6</c:v>
                </c:pt>
                <c:pt idx="13">
                  <c:v>0.7</c:v>
                </c:pt>
                <c:pt idx="14">
                  <c:v>0.8</c:v>
                </c:pt>
                <c:pt idx="15">
                  <c:v>0.9</c:v>
                </c:pt>
                <c:pt idx="16">
                  <c:v>1</c:v>
                </c:pt>
                <c:pt idx="17">
                  <c:v>1.1000000000000001</c:v>
                </c:pt>
                <c:pt idx="18">
                  <c:v>1.2</c:v>
                </c:pt>
                <c:pt idx="19">
                  <c:v>1.3</c:v>
                </c:pt>
                <c:pt idx="20">
                  <c:v>1.4</c:v>
                </c:pt>
                <c:pt idx="21">
                  <c:v>1.5</c:v>
                </c:pt>
                <c:pt idx="22">
                  <c:v>1.6</c:v>
                </c:pt>
                <c:pt idx="23">
                  <c:v>1.7</c:v>
                </c:pt>
                <c:pt idx="24">
                  <c:v>1.8</c:v>
                </c:pt>
                <c:pt idx="25">
                  <c:v>1.9</c:v>
                </c:pt>
                <c:pt idx="26">
                  <c:v>2</c:v>
                </c:pt>
                <c:pt idx="27">
                  <c:v>2.1</c:v>
                </c:pt>
                <c:pt idx="28">
                  <c:v>2.2000000000000002</c:v>
                </c:pt>
                <c:pt idx="29">
                  <c:v>2.2999999999999998</c:v>
                </c:pt>
                <c:pt idx="30">
                  <c:v>2.4</c:v>
                </c:pt>
                <c:pt idx="31">
                  <c:v>2.5</c:v>
                </c:pt>
                <c:pt idx="32">
                  <c:v>2.6</c:v>
                </c:pt>
                <c:pt idx="33">
                  <c:v>2.7</c:v>
                </c:pt>
                <c:pt idx="34">
                  <c:v>2.8</c:v>
                </c:pt>
                <c:pt idx="35">
                  <c:v>2.9</c:v>
                </c:pt>
              </c:numCache>
            </c:numRef>
          </c:xVal>
          <c:yVal>
            <c:numRef>
              <c:f>'Tarieven P 3'!$S$4:$S$41</c:f>
              <c:numCache>
                <c:formatCode>0.00</c:formatCode>
                <c:ptCount val="36"/>
                <c:pt idx="0">
                  <c:v>0.13020279433574364</c:v>
                </c:pt>
                <c:pt idx="1">
                  <c:v>0.18887646771995986</c:v>
                </c:pt>
                <c:pt idx="2">
                  <c:v>0.26856505938086772</c:v>
                </c:pt>
                <c:pt idx="3">
                  <c:v>0.37431331652301736</c:v>
                </c:pt>
                <c:pt idx="4">
                  <c:v>0.51136989403134947</c:v>
                </c:pt>
                <c:pt idx="5">
                  <c:v>0.68477696822726575</c:v>
                </c:pt>
                <c:pt idx="6">
                  <c:v>0.89882934729233899</c:v>
                </c:pt>
                <c:pt idx="7">
                  <c:v>1.1564302764216432</c:v>
                </c:pt>
                <c:pt idx="8">
                  <c:v>1.4583970366097323</c:v>
                </c:pt>
                <c:pt idx="9">
                  <c:v>1.802794412409878</c:v>
                </c:pt>
                <c:pt idx="10">
                  <c:v>2.184392837666111</c:v>
                </c:pt>
                <c:pt idx="11">
                  <c:v>2.5943549523272615</c:v>
                </c:pt>
                <c:pt idx="12">
                  <c:v>3.0202448746901265</c:v>
                </c:pt>
                <c:pt idx="13">
                  <c:v>3.446426552733131</c:v>
                </c:pt>
                <c:pt idx="14">
                  <c:v>3.8548724225005766</c:v>
                </c:pt>
                <c:pt idx="15">
                  <c:v>4.226346517639092</c:v>
                </c:pt>
                <c:pt idx="16">
                  <c:v>4.5418658710463395</c:v>
                </c:pt>
                <c:pt idx="17">
                  <c:v>4.7842913343095486</c:v>
                </c:pt>
                <c:pt idx="18">
                  <c:v>4.9398645531541909</c:v>
                </c:pt>
                <c:pt idx="19">
                  <c:v>4.9995000249991666</c:v>
                </c:pt>
                <c:pt idx="20">
                  <c:v>4.9596635830278561</c:v>
                </c:pt>
                <c:pt idx="21">
                  <c:v>4.8227191713840769</c:v>
                </c:pt>
                <c:pt idx="22">
                  <c:v>4.5966965878325912</c:v>
                </c:pt>
                <c:pt idx="23">
                  <c:v>4.2945119310392386</c:v>
                </c:pt>
                <c:pt idx="24">
                  <c:v>3.9327460110672745</c:v>
                </c:pt>
                <c:pt idx="25">
                  <c:v>3.5301413492856986</c:v>
                </c:pt>
                <c:pt idx="26">
                  <c:v>3.1060067950272541</c:v>
                </c:pt>
                <c:pt idx="27">
                  <c:v>2.6787169032529237</c:v>
                </c:pt>
                <c:pt idx="28">
                  <c:v>2.264463606199473</c:v>
                </c:pt>
                <c:pt idx="29">
                  <c:v>1.8763678480900374</c:v>
                </c:pt>
                <c:pt idx="30">
                  <c:v>1.5239991696787669</c:v>
                </c:pt>
                <c:pt idx="31">
                  <c:v>1.2132927109503542</c:v>
                </c:pt>
                <c:pt idx="32">
                  <c:v>0.94680503109687053</c:v>
                </c:pt>
                <c:pt idx="33">
                  <c:v>0.72421853547333526</c:v>
                </c:pt>
                <c:pt idx="34">
                  <c:v>0.54299124228551487</c:v>
                </c:pt>
                <c:pt idx="35">
                  <c:v>0.39905258150039857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3796104"/>
        <c:axId val="163797672"/>
        <c:extLst/>
      </c:scatterChart>
      <c:valAx>
        <c:axId val="163796104"/>
        <c:scaling>
          <c:orientation val="minMax"/>
          <c:max val="3.2"/>
          <c:min val="-1.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sz="1400" b="1"/>
                  <a:t>β</a:t>
                </a:r>
                <a:r>
                  <a:rPr lang="nl-NL" sz="1400" b="1"/>
                  <a:t>-score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63797672"/>
        <c:crosses val="autoZero"/>
        <c:crossBetween val="midCat"/>
      </c:valAx>
      <c:valAx>
        <c:axId val="163797672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 sz="1400" b="1"/>
                  <a:t>Gunningsscore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63796104"/>
        <c:crossesAt val="0"/>
        <c:crossBetween val="midCat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Grafische weergave punten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4.5830158326983318E-2"/>
          <c:y val="0.13548132157014445"/>
          <c:w val="0.91575268817204303"/>
          <c:h val="0.76908680875531954"/>
        </c:manualLayout>
      </c:layout>
      <c:scatterChart>
        <c:scatterStyle val="smoothMarker"/>
        <c:varyColors val="0"/>
        <c:ser>
          <c:idx val="1"/>
          <c:order val="0"/>
          <c:tx>
            <c:v>Uw score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88900">
                <a:solidFill>
                  <a:schemeClr val="accent2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chemeClr val="accent2"/>
                </a:solidFill>
                <a:ln w="88900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50800" cap="rnd" cmpd="sng">
                <a:solidFill>
                  <a:schemeClr val="accent2"/>
                </a:solidFill>
                <a:round/>
              </a:ln>
              <a:effectLst/>
            </c:spPr>
          </c:dPt>
          <c:xVal>
            <c:numRef>
              <c:f>'Tarieven P 16c'!$C$26</c:f>
            </c:numRef>
          </c:xVal>
          <c:yVal>
            <c:numRef>
              <c:f>'Tarieven P 16c'!$C$27</c:f>
              <c:numCache>
                <c:formatCode>0.000</c:formatCode>
                <c:ptCount val="1"/>
                <c:pt idx="0">
                  <c:v>0</c:v>
                </c:pt>
              </c:numCache>
            </c:numRef>
          </c:yVal>
          <c:smooth val="1"/>
        </c:ser>
        <c:ser>
          <c:idx val="0"/>
          <c:order val="1"/>
          <c:tx>
            <c:v>Grafische weergave punten</c:v>
          </c:tx>
          <c:spPr>
            <a:ln w="158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'Tarieven P 6a'!$R$4:$R$41</c:f>
              <c:numCache>
                <c:formatCode>General</c:formatCode>
                <c:ptCount val="36"/>
                <c:pt idx="0">
                  <c:v>-0.6</c:v>
                </c:pt>
                <c:pt idx="1">
                  <c:v>-0.5</c:v>
                </c:pt>
                <c:pt idx="2">
                  <c:v>-0.4</c:v>
                </c:pt>
                <c:pt idx="3">
                  <c:v>-0.3</c:v>
                </c:pt>
                <c:pt idx="4">
                  <c:v>-0.2</c:v>
                </c:pt>
                <c:pt idx="5">
                  <c:v>-0.1</c:v>
                </c:pt>
                <c:pt idx="6">
                  <c:v>0</c:v>
                </c:pt>
                <c:pt idx="7">
                  <c:v>0.1</c:v>
                </c:pt>
                <c:pt idx="8">
                  <c:v>0.2</c:v>
                </c:pt>
                <c:pt idx="9">
                  <c:v>0.3</c:v>
                </c:pt>
                <c:pt idx="10">
                  <c:v>0.4</c:v>
                </c:pt>
                <c:pt idx="11">
                  <c:v>0.5</c:v>
                </c:pt>
                <c:pt idx="12">
                  <c:v>0.6</c:v>
                </c:pt>
                <c:pt idx="13">
                  <c:v>0.7</c:v>
                </c:pt>
                <c:pt idx="14">
                  <c:v>0.8</c:v>
                </c:pt>
                <c:pt idx="15">
                  <c:v>0.9</c:v>
                </c:pt>
                <c:pt idx="16">
                  <c:v>1</c:v>
                </c:pt>
                <c:pt idx="17">
                  <c:v>1.1000000000000001</c:v>
                </c:pt>
                <c:pt idx="18">
                  <c:v>1.2</c:v>
                </c:pt>
                <c:pt idx="19">
                  <c:v>1.3</c:v>
                </c:pt>
                <c:pt idx="20">
                  <c:v>1.4</c:v>
                </c:pt>
                <c:pt idx="21">
                  <c:v>1.5</c:v>
                </c:pt>
                <c:pt idx="22">
                  <c:v>1.6</c:v>
                </c:pt>
                <c:pt idx="23">
                  <c:v>1.7</c:v>
                </c:pt>
                <c:pt idx="24">
                  <c:v>1.8</c:v>
                </c:pt>
                <c:pt idx="25">
                  <c:v>1.9</c:v>
                </c:pt>
                <c:pt idx="26">
                  <c:v>2</c:v>
                </c:pt>
                <c:pt idx="27">
                  <c:v>2.1</c:v>
                </c:pt>
                <c:pt idx="28">
                  <c:v>2.2000000000000002</c:v>
                </c:pt>
                <c:pt idx="29">
                  <c:v>2.2999999999999998</c:v>
                </c:pt>
                <c:pt idx="30">
                  <c:v>2.4</c:v>
                </c:pt>
                <c:pt idx="31">
                  <c:v>2.5</c:v>
                </c:pt>
                <c:pt idx="32">
                  <c:v>2.6</c:v>
                </c:pt>
                <c:pt idx="33">
                  <c:v>2.7</c:v>
                </c:pt>
                <c:pt idx="34">
                  <c:v>2.8</c:v>
                </c:pt>
                <c:pt idx="35">
                  <c:v>2.9</c:v>
                </c:pt>
              </c:numCache>
            </c:numRef>
          </c:xVal>
          <c:yVal>
            <c:numRef>
              <c:f>'Tarieven P 6a'!$S$4:$S$41</c:f>
              <c:numCache>
                <c:formatCode>0.00</c:formatCode>
                <c:ptCount val="36"/>
                <c:pt idx="0">
                  <c:v>0.13020279433574364</c:v>
                </c:pt>
                <c:pt idx="1">
                  <c:v>0.18887646771995986</c:v>
                </c:pt>
                <c:pt idx="2">
                  <c:v>0.26856505938086772</c:v>
                </c:pt>
                <c:pt idx="3">
                  <c:v>0.37431331652301736</c:v>
                </c:pt>
                <c:pt idx="4">
                  <c:v>0.51136989403134947</c:v>
                </c:pt>
                <c:pt idx="5">
                  <c:v>0.68477696822726575</c:v>
                </c:pt>
                <c:pt idx="6">
                  <c:v>0.89882934729233899</c:v>
                </c:pt>
                <c:pt idx="7">
                  <c:v>1.1564302764216432</c:v>
                </c:pt>
                <c:pt idx="8">
                  <c:v>1.4583970366097323</c:v>
                </c:pt>
                <c:pt idx="9">
                  <c:v>1.802794412409878</c:v>
                </c:pt>
                <c:pt idx="10">
                  <c:v>2.184392837666111</c:v>
                </c:pt>
                <c:pt idx="11">
                  <c:v>2.5943549523272615</c:v>
                </c:pt>
                <c:pt idx="12">
                  <c:v>3.0202448746901265</c:v>
                </c:pt>
                <c:pt idx="13">
                  <c:v>3.446426552733131</c:v>
                </c:pt>
                <c:pt idx="14">
                  <c:v>3.8548724225005766</c:v>
                </c:pt>
                <c:pt idx="15">
                  <c:v>4.226346517639092</c:v>
                </c:pt>
                <c:pt idx="16">
                  <c:v>4.5418658710463395</c:v>
                </c:pt>
                <c:pt idx="17">
                  <c:v>4.7842913343095486</c:v>
                </c:pt>
                <c:pt idx="18">
                  <c:v>4.9398645531541909</c:v>
                </c:pt>
                <c:pt idx="19">
                  <c:v>4.9995000249991666</c:v>
                </c:pt>
                <c:pt idx="20">
                  <c:v>4.9596635830278561</c:v>
                </c:pt>
                <c:pt idx="21">
                  <c:v>4.8227191713840769</c:v>
                </c:pt>
                <c:pt idx="22">
                  <c:v>4.5966965878325912</c:v>
                </c:pt>
                <c:pt idx="23">
                  <c:v>4.2945119310392386</c:v>
                </c:pt>
                <c:pt idx="24">
                  <c:v>3.9327460110672745</c:v>
                </c:pt>
                <c:pt idx="25">
                  <c:v>3.5301413492856986</c:v>
                </c:pt>
                <c:pt idx="26">
                  <c:v>3.1060067950272541</c:v>
                </c:pt>
                <c:pt idx="27">
                  <c:v>2.6787169032529237</c:v>
                </c:pt>
                <c:pt idx="28">
                  <c:v>2.264463606199473</c:v>
                </c:pt>
                <c:pt idx="29">
                  <c:v>1.8763678480900374</c:v>
                </c:pt>
                <c:pt idx="30">
                  <c:v>1.5239991696787669</c:v>
                </c:pt>
                <c:pt idx="31">
                  <c:v>1.2132927109503542</c:v>
                </c:pt>
                <c:pt idx="32">
                  <c:v>0.94680503109687053</c:v>
                </c:pt>
                <c:pt idx="33">
                  <c:v>0.72421853547333526</c:v>
                </c:pt>
                <c:pt idx="34">
                  <c:v>0.54299124228551487</c:v>
                </c:pt>
                <c:pt idx="35">
                  <c:v>0.39905258150039857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283808"/>
        <c:axId val="222285768"/>
        <c:extLst/>
      </c:scatterChart>
      <c:valAx>
        <c:axId val="222283808"/>
        <c:scaling>
          <c:orientation val="minMax"/>
          <c:max val="3.2"/>
          <c:min val="-1.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sz="1400" b="1"/>
                  <a:t>β</a:t>
                </a:r>
                <a:r>
                  <a:rPr lang="nl-NL" sz="1400" b="1"/>
                  <a:t>-score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22285768"/>
        <c:crosses val="autoZero"/>
        <c:crossBetween val="midCat"/>
      </c:valAx>
      <c:valAx>
        <c:axId val="22228576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 sz="1400" b="1"/>
                  <a:t>Gunningsscore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22283808"/>
        <c:crossesAt val="0"/>
        <c:crossBetween val="midCat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Grafische weergave punten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4.5830158326983318E-2"/>
          <c:y val="0.13548132157014445"/>
          <c:w val="0.91575268817204303"/>
          <c:h val="0.76908680875531954"/>
        </c:manualLayout>
      </c:layout>
      <c:scatterChart>
        <c:scatterStyle val="smoothMarker"/>
        <c:varyColors val="0"/>
        <c:ser>
          <c:idx val="1"/>
          <c:order val="0"/>
          <c:tx>
            <c:v>Uw score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88900">
                <a:solidFill>
                  <a:schemeClr val="accent2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chemeClr val="accent2"/>
                </a:solidFill>
                <a:ln w="88900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50800" cap="rnd" cmpd="sng">
                <a:solidFill>
                  <a:schemeClr val="accent2"/>
                </a:solidFill>
                <a:round/>
              </a:ln>
              <a:effectLst/>
            </c:spPr>
          </c:dPt>
          <c:xVal>
            <c:numRef>
              <c:f>'Tarieven P 16d'!$C$26</c:f>
            </c:numRef>
          </c:xVal>
          <c:yVal>
            <c:numRef>
              <c:f>'Tarieven P 16d'!$C$27</c:f>
              <c:numCache>
                <c:formatCode>0.000</c:formatCode>
                <c:ptCount val="1"/>
                <c:pt idx="0">
                  <c:v>0</c:v>
                </c:pt>
              </c:numCache>
            </c:numRef>
          </c:yVal>
          <c:smooth val="1"/>
        </c:ser>
        <c:ser>
          <c:idx val="0"/>
          <c:order val="1"/>
          <c:tx>
            <c:v>Grafische weergave punten</c:v>
          </c:tx>
          <c:spPr>
            <a:ln w="158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'Tarieven P 6a'!$R$4:$R$41</c:f>
              <c:numCache>
                <c:formatCode>General</c:formatCode>
                <c:ptCount val="36"/>
                <c:pt idx="0">
                  <c:v>-0.6</c:v>
                </c:pt>
                <c:pt idx="1">
                  <c:v>-0.5</c:v>
                </c:pt>
                <c:pt idx="2">
                  <c:v>-0.4</c:v>
                </c:pt>
                <c:pt idx="3">
                  <c:v>-0.3</c:v>
                </c:pt>
                <c:pt idx="4">
                  <c:v>-0.2</c:v>
                </c:pt>
                <c:pt idx="5">
                  <c:v>-0.1</c:v>
                </c:pt>
                <c:pt idx="6">
                  <c:v>0</c:v>
                </c:pt>
                <c:pt idx="7">
                  <c:v>0.1</c:v>
                </c:pt>
                <c:pt idx="8">
                  <c:v>0.2</c:v>
                </c:pt>
                <c:pt idx="9">
                  <c:v>0.3</c:v>
                </c:pt>
                <c:pt idx="10">
                  <c:v>0.4</c:v>
                </c:pt>
                <c:pt idx="11">
                  <c:v>0.5</c:v>
                </c:pt>
                <c:pt idx="12">
                  <c:v>0.6</c:v>
                </c:pt>
                <c:pt idx="13">
                  <c:v>0.7</c:v>
                </c:pt>
                <c:pt idx="14">
                  <c:v>0.8</c:v>
                </c:pt>
                <c:pt idx="15">
                  <c:v>0.9</c:v>
                </c:pt>
                <c:pt idx="16">
                  <c:v>1</c:v>
                </c:pt>
                <c:pt idx="17">
                  <c:v>1.1000000000000001</c:v>
                </c:pt>
                <c:pt idx="18">
                  <c:v>1.2</c:v>
                </c:pt>
                <c:pt idx="19">
                  <c:v>1.3</c:v>
                </c:pt>
                <c:pt idx="20">
                  <c:v>1.4</c:v>
                </c:pt>
                <c:pt idx="21">
                  <c:v>1.5</c:v>
                </c:pt>
                <c:pt idx="22">
                  <c:v>1.6</c:v>
                </c:pt>
                <c:pt idx="23">
                  <c:v>1.7</c:v>
                </c:pt>
                <c:pt idx="24">
                  <c:v>1.8</c:v>
                </c:pt>
                <c:pt idx="25">
                  <c:v>1.9</c:v>
                </c:pt>
                <c:pt idx="26">
                  <c:v>2</c:v>
                </c:pt>
                <c:pt idx="27">
                  <c:v>2.1</c:v>
                </c:pt>
                <c:pt idx="28">
                  <c:v>2.2000000000000002</c:v>
                </c:pt>
                <c:pt idx="29">
                  <c:v>2.2999999999999998</c:v>
                </c:pt>
                <c:pt idx="30">
                  <c:v>2.4</c:v>
                </c:pt>
                <c:pt idx="31">
                  <c:v>2.5</c:v>
                </c:pt>
                <c:pt idx="32">
                  <c:v>2.6</c:v>
                </c:pt>
                <c:pt idx="33">
                  <c:v>2.7</c:v>
                </c:pt>
                <c:pt idx="34">
                  <c:v>2.8</c:v>
                </c:pt>
                <c:pt idx="35">
                  <c:v>2.9</c:v>
                </c:pt>
              </c:numCache>
            </c:numRef>
          </c:xVal>
          <c:yVal>
            <c:numRef>
              <c:f>'Tarieven P 6a'!$S$4:$S$41</c:f>
              <c:numCache>
                <c:formatCode>0.00</c:formatCode>
                <c:ptCount val="36"/>
                <c:pt idx="0">
                  <c:v>0.13020279433574364</c:v>
                </c:pt>
                <c:pt idx="1">
                  <c:v>0.18887646771995986</c:v>
                </c:pt>
                <c:pt idx="2">
                  <c:v>0.26856505938086772</c:v>
                </c:pt>
                <c:pt idx="3">
                  <c:v>0.37431331652301736</c:v>
                </c:pt>
                <c:pt idx="4">
                  <c:v>0.51136989403134947</c:v>
                </c:pt>
                <c:pt idx="5">
                  <c:v>0.68477696822726575</c:v>
                </c:pt>
                <c:pt idx="6">
                  <c:v>0.89882934729233899</c:v>
                </c:pt>
                <c:pt idx="7">
                  <c:v>1.1564302764216432</c:v>
                </c:pt>
                <c:pt idx="8">
                  <c:v>1.4583970366097323</c:v>
                </c:pt>
                <c:pt idx="9">
                  <c:v>1.802794412409878</c:v>
                </c:pt>
                <c:pt idx="10">
                  <c:v>2.184392837666111</c:v>
                </c:pt>
                <c:pt idx="11">
                  <c:v>2.5943549523272615</c:v>
                </c:pt>
                <c:pt idx="12">
                  <c:v>3.0202448746901265</c:v>
                </c:pt>
                <c:pt idx="13">
                  <c:v>3.446426552733131</c:v>
                </c:pt>
                <c:pt idx="14">
                  <c:v>3.8548724225005766</c:v>
                </c:pt>
                <c:pt idx="15">
                  <c:v>4.226346517639092</c:v>
                </c:pt>
                <c:pt idx="16">
                  <c:v>4.5418658710463395</c:v>
                </c:pt>
                <c:pt idx="17">
                  <c:v>4.7842913343095486</c:v>
                </c:pt>
                <c:pt idx="18">
                  <c:v>4.9398645531541909</c:v>
                </c:pt>
                <c:pt idx="19">
                  <c:v>4.9995000249991666</c:v>
                </c:pt>
                <c:pt idx="20">
                  <c:v>4.9596635830278561</c:v>
                </c:pt>
                <c:pt idx="21">
                  <c:v>4.8227191713840769</c:v>
                </c:pt>
                <c:pt idx="22">
                  <c:v>4.5966965878325912</c:v>
                </c:pt>
                <c:pt idx="23">
                  <c:v>4.2945119310392386</c:v>
                </c:pt>
                <c:pt idx="24">
                  <c:v>3.9327460110672745</c:v>
                </c:pt>
                <c:pt idx="25">
                  <c:v>3.5301413492856986</c:v>
                </c:pt>
                <c:pt idx="26">
                  <c:v>3.1060067950272541</c:v>
                </c:pt>
                <c:pt idx="27">
                  <c:v>2.6787169032529237</c:v>
                </c:pt>
                <c:pt idx="28">
                  <c:v>2.264463606199473</c:v>
                </c:pt>
                <c:pt idx="29">
                  <c:v>1.8763678480900374</c:v>
                </c:pt>
                <c:pt idx="30">
                  <c:v>1.5239991696787669</c:v>
                </c:pt>
                <c:pt idx="31">
                  <c:v>1.2132927109503542</c:v>
                </c:pt>
                <c:pt idx="32">
                  <c:v>0.94680503109687053</c:v>
                </c:pt>
                <c:pt idx="33">
                  <c:v>0.72421853547333526</c:v>
                </c:pt>
                <c:pt idx="34">
                  <c:v>0.54299124228551487</c:v>
                </c:pt>
                <c:pt idx="35">
                  <c:v>0.39905258150039857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286552"/>
        <c:axId val="222283024"/>
        <c:extLst/>
      </c:scatterChart>
      <c:valAx>
        <c:axId val="222286552"/>
        <c:scaling>
          <c:orientation val="minMax"/>
          <c:max val="3.2"/>
          <c:min val="-1.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sz="1400" b="1"/>
                  <a:t>β</a:t>
                </a:r>
                <a:r>
                  <a:rPr lang="nl-NL" sz="1400" b="1"/>
                  <a:t>-score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22283024"/>
        <c:crosses val="autoZero"/>
        <c:crossBetween val="midCat"/>
      </c:valAx>
      <c:valAx>
        <c:axId val="22228302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 sz="1400" b="1"/>
                  <a:t>Gunningsscore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22286552"/>
        <c:crossesAt val="0"/>
        <c:crossBetween val="midCat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Grafische weergave punten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4.5830158326983318E-2"/>
          <c:y val="0.13548132157014445"/>
          <c:w val="0.91575268817204303"/>
          <c:h val="0.76908680875531954"/>
        </c:manualLayout>
      </c:layout>
      <c:scatterChart>
        <c:scatterStyle val="smoothMarker"/>
        <c:varyColors val="0"/>
        <c:ser>
          <c:idx val="0"/>
          <c:order val="1"/>
          <c:tx>
            <c:v>Grafische weergave punten</c:v>
          </c:tx>
          <c:spPr>
            <a:ln w="158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'Tarieven P 6a'!$R$4:$R$41</c:f>
              <c:numCache>
                <c:formatCode>General</c:formatCode>
                <c:ptCount val="36"/>
                <c:pt idx="0">
                  <c:v>-0.6</c:v>
                </c:pt>
                <c:pt idx="1">
                  <c:v>-0.5</c:v>
                </c:pt>
                <c:pt idx="2">
                  <c:v>-0.4</c:v>
                </c:pt>
                <c:pt idx="3">
                  <c:v>-0.3</c:v>
                </c:pt>
                <c:pt idx="4">
                  <c:v>-0.2</c:v>
                </c:pt>
                <c:pt idx="5">
                  <c:v>-0.1</c:v>
                </c:pt>
                <c:pt idx="6">
                  <c:v>0</c:v>
                </c:pt>
                <c:pt idx="7">
                  <c:v>0.1</c:v>
                </c:pt>
                <c:pt idx="8">
                  <c:v>0.2</c:v>
                </c:pt>
                <c:pt idx="9">
                  <c:v>0.3</c:v>
                </c:pt>
                <c:pt idx="10">
                  <c:v>0.4</c:v>
                </c:pt>
                <c:pt idx="11">
                  <c:v>0.5</c:v>
                </c:pt>
                <c:pt idx="12">
                  <c:v>0.6</c:v>
                </c:pt>
                <c:pt idx="13">
                  <c:v>0.7</c:v>
                </c:pt>
                <c:pt idx="14">
                  <c:v>0.8</c:v>
                </c:pt>
                <c:pt idx="15">
                  <c:v>0.9</c:v>
                </c:pt>
                <c:pt idx="16">
                  <c:v>1</c:v>
                </c:pt>
                <c:pt idx="17">
                  <c:v>1.1000000000000001</c:v>
                </c:pt>
                <c:pt idx="18">
                  <c:v>1.2</c:v>
                </c:pt>
                <c:pt idx="19">
                  <c:v>1.3</c:v>
                </c:pt>
                <c:pt idx="20">
                  <c:v>1.4</c:v>
                </c:pt>
                <c:pt idx="21">
                  <c:v>1.5</c:v>
                </c:pt>
                <c:pt idx="22">
                  <c:v>1.6</c:v>
                </c:pt>
                <c:pt idx="23">
                  <c:v>1.7</c:v>
                </c:pt>
                <c:pt idx="24">
                  <c:v>1.8</c:v>
                </c:pt>
                <c:pt idx="25">
                  <c:v>1.9</c:v>
                </c:pt>
                <c:pt idx="26">
                  <c:v>2</c:v>
                </c:pt>
                <c:pt idx="27">
                  <c:v>2.1</c:v>
                </c:pt>
                <c:pt idx="28">
                  <c:v>2.2000000000000002</c:v>
                </c:pt>
                <c:pt idx="29">
                  <c:v>2.2999999999999998</c:v>
                </c:pt>
                <c:pt idx="30">
                  <c:v>2.4</c:v>
                </c:pt>
                <c:pt idx="31">
                  <c:v>2.5</c:v>
                </c:pt>
                <c:pt idx="32">
                  <c:v>2.6</c:v>
                </c:pt>
                <c:pt idx="33">
                  <c:v>2.7</c:v>
                </c:pt>
                <c:pt idx="34">
                  <c:v>2.8</c:v>
                </c:pt>
                <c:pt idx="35">
                  <c:v>2.9</c:v>
                </c:pt>
              </c:numCache>
            </c:numRef>
          </c:xVal>
          <c:yVal>
            <c:numRef>
              <c:f>'Tarieven P 6a'!$S$4:$S$41</c:f>
              <c:numCache>
                <c:formatCode>0.00</c:formatCode>
                <c:ptCount val="36"/>
                <c:pt idx="0">
                  <c:v>0.13020279433574364</c:v>
                </c:pt>
                <c:pt idx="1">
                  <c:v>0.18887646771995986</c:v>
                </c:pt>
                <c:pt idx="2">
                  <c:v>0.26856505938086772</c:v>
                </c:pt>
                <c:pt idx="3">
                  <c:v>0.37431331652301736</c:v>
                </c:pt>
                <c:pt idx="4">
                  <c:v>0.51136989403134947</c:v>
                </c:pt>
                <c:pt idx="5">
                  <c:v>0.68477696822726575</c:v>
                </c:pt>
                <c:pt idx="6">
                  <c:v>0.89882934729233899</c:v>
                </c:pt>
                <c:pt idx="7">
                  <c:v>1.1564302764216432</c:v>
                </c:pt>
                <c:pt idx="8">
                  <c:v>1.4583970366097323</c:v>
                </c:pt>
                <c:pt idx="9">
                  <c:v>1.802794412409878</c:v>
                </c:pt>
                <c:pt idx="10">
                  <c:v>2.184392837666111</c:v>
                </c:pt>
                <c:pt idx="11">
                  <c:v>2.5943549523272615</c:v>
                </c:pt>
                <c:pt idx="12">
                  <c:v>3.0202448746901265</c:v>
                </c:pt>
                <c:pt idx="13">
                  <c:v>3.446426552733131</c:v>
                </c:pt>
                <c:pt idx="14">
                  <c:v>3.8548724225005766</c:v>
                </c:pt>
                <c:pt idx="15">
                  <c:v>4.226346517639092</c:v>
                </c:pt>
                <c:pt idx="16">
                  <c:v>4.5418658710463395</c:v>
                </c:pt>
                <c:pt idx="17">
                  <c:v>4.7842913343095486</c:v>
                </c:pt>
                <c:pt idx="18">
                  <c:v>4.9398645531541909</c:v>
                </c:pt>
                <c:pt idx="19">
                  <c:v>4.9995000249991666</c:v>
                </c:pt>
                <c:pt idx="20">
                  <c:v>4.9596635830278561</c:v>
                </c:pt>
                <c:pt idx="21">
                  <c:v>4.8227191713840769</c:v>
                </c:pt>
                <c:pt idx="22">
                  <c:v>4.5966965878325912</c:v>
                </c:pt>
                <c:pt idx="23">
                  <c:v>4.2945119310392386</c:v>
                </c:pt>
                <c:pt idx="24">
                  <c:v>3.9327460110672745</c:v>
                </c:pt>
                <c:pt idx="25">
                  <c:v>3.5301413492856986</c:v>
                </c:pt>
                <c:pt idx="26">
                  <c:v>3.1060067950272541</c:v>
                </c:pt>
                <c:pt idx="27">
                  <c:v>2.6787169032529237</c:v>
                </c:pt>
                <c:pt idx="28">
                  <c:v>2.264463606199473</c:v>
                </c:pt>
                <c:pt idx="29">
                  <c:v>1.8763678480900374</c:v>
                </c:pt>
                <c:pt idx="30">
                  <c:v>1.5239991696787669</c:v>
                </c:pt>
                <c:pt idx="31">
                  <c:v>1.2132927109503542</c:v>
                </c:pt>
                <c:pt idx="32">
                  <c:v>0.94680503109687053</c:v>
                </c:pt>
                <c:pt idx="33">
                  <c:v>0.72421853547333526</c:v>
                </c:pt>
                <c:pt idx="34">
                  <c:v>0.54299124228551487</c:v>
                </c:pt>
                <c:pt idx="35">
                  <c:v>0.39905258150039857</c:v>
                </c:pt>
              </c:numCache>
            </c:numRef>
          </c:yVal>
          <c:smooth val="1"/>
        </c:ser>
        <c:ser>
          <c:idx val="2"/>
          <c:order val="2"/>
          <c:tx>
            <c:v>Uw score</c:v>
          </c:tx>
          <c:spPr>
            <a:ln w="666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C000"/>
              </a:solidFill>
              <a:ln w="88900">
                <a:solidFill>
                  <a:schemeClr val="accent2"/>
                </a:solidFill>
              </a:ln>
              <a:effectLst/>
            </c:spPr>
          </c:marker>
          <c:xVal>
            <c:numRef>
              <c:f>'Tarieven P 16e '!$C$26</c:f>
            </c:numRef>
          </c:xVal>
          <c:yVal>
            <c:numRef>
              <c:f>'Tarieven P 16e '!$C$27</c:f>
              <c:numCache>
                <c:formatCode>0.000</c:formatCode>
                <c:ptCount val="1"/>
                <c:pt idx="0">
                  <c:v>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945976"/>
        <c:axId val="222946760"/>
        <c:extLst>
          <c:ext xmlns:c15="http://schemas.microsoft.com/office/drawing/2012/chart" uri="{02D57815-91ED-43cb-92C2-25804820EDAC}">
            <c15:filteredScatterSeries>
              <c15:ser>
                <c:idx val="1"/>
                <c:order val="0"/>
                <c:tx>
                  <c:v>Uw score</c:v>
                </c:tx>
                <c:spPr>
                  <a:ln w="19050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/>
                    </a:solidFill>
                    <a:ln w="88900">
                      <a:solidFill>
                        <a:schemeClr val="accent2"/>
                      </a:solidFill>
                    </a:ln>
                    <a:effectLst/>
                  </c:spPr>
                </c:marker>
                <c:dPt>
                  <c:idx val="0"/>
                  <c:marker>
                    <c:symbol val="circle"/>
                    <c:size val="5"/>
                    <c:spPr>
                      <a:solidFill>
                        <a:schemeClr val="accent2"/>
                      </a:solidFill>
                      <a:ln w="88900">
                        <a:solidFill>
                          <a:schemeClr val="accent2"/>
                        </a:solidFill>
                      </a:ln>
                      <a:effectLst/>
                    </c:spPr>
                  </c:marker>
                  <c:bubble3D val="0"/>
                  <c:spPr>
                    <a:ln w="50800" cap="rnd" cmpd="sng">
                      <a:solidFill>
                        <a:schemeClr val="accent2"/>
                      </a:solidFill>
                      <a:round/>
                    </a:ln>
                    <a:effectLst/>
                  </c:spPr>
                </c:dPt>
                <c:xVal>
                  <c:numRef>
                    <c:extLst>
                      <c:ext uri="{02D57815-91ED-43cb-92C2-25804820EDAC}">
                        <c15:formulaRef>
                          <c15:sqref>'Tarieven P 16d'!$C$26</c15:sqref>
                        </c15:formulaRef>
                      </c:ext>
                    </c:extLst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'Tarieven P 16d'!$C$27</c15:sqref>
                        </c15:formulaRef>
                      </c:ext>
                    </c:extLst>
                    <c:numCache>
                      <c:formatCode>0.000</c:formatCode>
                      <c:ptCount val="1"/>
                      <c:pt idx="0">
                        <c:v>0</c:v>
                      </c:pt>
                    </c:numCache>
                  </c:numRef>
                </c:yVal>
                <c:smooth val="1"/>
              </c15:ser>
            </c15:filteredScatterSeries>
          </c:ext>
        </c:extLst>
      </c:scatterChart>
      <c:valAx>
        <c:axId val="222945976"/>
        <c:scaling>
          <c:orientation val="minMax"/>
          <c:max val="3.2"/>
          <c:min val="-1.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sz="1400" b="1"/>
                  <a:t>β</a:t>
                </a:r>
                <a:r>
                  <a:rPr lang="nl-NL" sz="1400" b="1"/>
                  <a:t>-score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22946760"/>
        <c:crosses val="autoZero"/>
        <c:crossBetween val="midCat"/>
      </c:valAx>
      <c:valAx>
        <c:axId val="22294676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 sz="1400" b="1"/>
                  <a:t>Gunningsscore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22945976"/>
        <c:crossesAt val="0"/>
        <c:crossBetween val="midCat"/>
      </c:valAx>
      <c:spPr>
        <a:noFill/>
        <a:ln>
          <a:solidFill>
            <a:schemeClr val="accent2"/>
          </a:solidFill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Grafische weergave punten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4.5830158326983318E-2"/>
          <c:y val="0.13548132157014445"/>
          <c:w val="0.91575268817204303"/>
          <c:h val="0.76908680875531954"/>
        </c:manualLayout>
      </c:layout>
      <c:scatterChart>
        <c:scatterStyle val="smoothMarker"/>
        <c:varyColors val="0"/>
        <c:ser>
          <c:idx val="1"/>
          <c:order val="0"/>
          <c:tx>
            <c:v>Uw score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88900">
                <a:solidFill>
                  <a:schemeClr val="accent2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chemeClr val="accent2"/>
                </a:solidFill>
                <a:ln w="88900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50800" cap="rnd" cmpd="sng">
                <a:solidFill>
                  <a:schemeClr val="accent2"/>
                </a:solidFill>
                <a:round/>
              </a:ln>
              <a:effectLst/>
            </c:spPr>
          </c:dPt>
          <c:xVal>
            <c:numRef>
              <c:f>'Tarieven P 17'!$C$26</c:f>
            </c:numRef>
          </c:xVal>
          <c:yVal>
            <c:numRef>
              <c:f>'Tarieven P 17'!$C$27</c:f>
              <c:numCache>
                <c:formatCode>0.000</c:formatCode>
                <c:ptCount val="1"/>
                <c:pt idx="0">
                  <c:v>0</c:v>
                </c:pt>
              </c:numCache>
            </c:numRef>
          </c:yVal>
          <c:smooth val="1"/>
        </c:ser>
        <c:ser>
          <c:idx val="0"/>
          <c:order val="1"/>
          <c:tx>
            <c:v>Grafische weergave punten</c:v>
          </c:tx>
          <c:spPr>
            <a:ln w="158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'Tarieven P 6a'!$R$4:$R$41</c:f>
              <c:numCache>
                <c:formatCode>General</c:formatCode>
                <c:ptCount val="36"/>
                <c:pt idx="0">
                  <c:v>-0.6</c:v>
                </c:pt>
                <c:pt idx="1">
                  <c:v>-0.5</c:v>
                </c:pt>
                <c:pt idx="2">
                  <c:v>-0.4</c:v>
                </c:pt>
                <c:pt idx="3">
                  <c:v>-0.3</c:v>
                </c:pt>
                <c:pt idx="4">
                  <c:v>-0.2</c:v>
                </c:pt>
                <c:pt idx="5">
                  <c:v>-0.1</c:v>
                </c:pt>
                <c:pt idx="6">
                  <c:v>0</c:v>
                </c:pt>
                <c:pt idx="7">
                  <c:v>0.1</c:v>
                </c:pt>
                <c:pt idx="8">
                  <c:v>0.2</c:v>
                </c:pt>
                <c:pt idx="9">
                  <c:v>0.3</c:v>
                </c:pt>
                <c:pt idx="10">
                  <c:v>0.4</c:v>
                </c:pt>
                <c:pt idx="11">
                  <c:v>0.5</c:v>
                </c:pt>
                <c:pt idx="12">
                  <c:v>0.6</c:v>
                </c:pt>
                <c:pt idx="13">
                  <c:v>0.7</c:v>
                </c:pt>
                <c:pt idx="14">
                  <c:v>0.8</c:v>
                </c:pt>
                <c:pt idx="15">
                  <c:v>0.9</c:v>
                </c:pt>
                <c:pt idx="16">
                  <c:v>1</c:v>
                </c:pt>
                <c:pt idx="17">
                  <c:v>1.1000000000000001</c:v>
                </c:pt>
                <c:pt idx="18">
                  <c:v>1.2</c:v>
                </c:pt>
                <c:pt idx="19">
                  <c:v>1.3</c:v>
                </c:pt>
                <c:pt idx="20">
                  <c:v>1.4</c:v>
                </c:pt>
                <c:pt idx="21">
                  <c:v>1.5</c:v>
                </c:pt>
                <c:pt idx="22">
                  <c:v>1.6</c:v>
                </c:pt>
                <c:pt idx="23">
                  <c:v>1.7</c:v>
                </c:pt>
                <c:pt idx="24">
                  <c:v>1.8</c:v>
                </c:pt>
                <c:pt idx="25">
                  <c:v>1.9</c:v>
                </c:pt>
                <c:pt idx="26">
                  <c:v>2</c:v>
                </c:pt>
                <c:pt idx="27">
                  <c:v>2.1</c:v>
                </c:pt>
                <c:pt idx="28">
                  <c:v>2.2000000000000002</c:v>
                </c:pt>
                <c:pt idx="29">
                  <c:v>2.2999999999999998</c:v>
                </c:pt>
                <c:pt idx="30">
                  <c:v>2.4</c:v>
                </c:pt>
                <c:pt idx="31">
                  <c:v>2.5</c:v>
                </c:pt>
                <c:pt idx="32">
                  <c:v>2.6</c:v>
                </c:pt>
                <c:pt idx="33">
                  <c:v>2.7</c:v>
                </c:pt>
                <c:pt idx="34">
                  <c:v>2.8</c:v>
                </c:pt>
                <c:pt idx="35">
                  <c:v>2.9</c:v>
                </c:pt>
              </c:numCache>
            </c:numRef>
          </c:xVal>
          <c:yVal>
            <c:numRef>
              <c:f>'Tarieven P 6a'!$S$4:$S$41</c:f>
              <c:numCache>
                <c:formatCode>0.00</c:formatCode>
                <c:ptCount val="36"/>
                <c:pt idx="0">
                  <c:v>0.13020279433574364</c:v>
                </c:pt>
                <c:pt idx="1">
                  <c:v>0.18887646771995986</c:v>
                </c:pt>
                <c:pt idx="2">
                  <c:v>0.26856505938086772</c:v>
                </c:pt>
                <c:pt idx="3">
                  <c:v>0.37431331652301736</c:v>
                </c:pt>
                <c:pt idx="4">
                  <c:v>0.51136989403134947</c:v>
                </c:pt>
                <c:pt idx="5">
                  <c:v>0.68477696822726575</c:v>
                </c:pt>
                <c:pt idx="6">
                  <c:v>0.89882934729233899</c:v>
                </c:pt>
                <c:pt idx="7">
                  <c:v>1.1564302764216432</c:v>
                </c:pt>
                <c:pt idx="8">
                  <c:v>1.4583970366097323</c:v>
                </c:pt>
                <c:pt idx="9">
                  <c:v>1.802794412409878</c:v>
                </c:pt>
                <c:pt idx="10">
                  <c:v>2.184392837666111</c:v>
                </c:pt>
                <c:pt idx="11">
                  <c:v>2.5943549523272615</c:v>
                </c:pt>
                <c:pt idx="12">
                  <c:v>3.0202448746901265</c:v>
                </c:pt>
                <c:pt idx="13">
                  <c:v>3.446426552733131</c:v>
                </c:pt>
                <c:pt idx="14">
                  <c:v>3.8548724225005766</c:v>
                </c:pt>
                <c:pt idx="15">
                  <c:v>4.226346517639092</c:v>
                </c:pt>
                <c:pt idx="16">
                  <c:v>4.5418658710463395</c:v>
                </c:pt>
                <c:pt idx="17">
                  <c:v>4.7842913343095486</c:v>
                </c:pt>
                <c:pt idx="18">
                  <c:v>4.9398645531541909</c:v>
                </c:pt>
                <c:pt idx="19">
                  <c:v>4.9995000249991666</c:v>
                </c:pt>
                <c:pt idx="20">
                  <c:v>4.9596635830278561</c:v>
                </c:pt>
                <c:pt idx="21">
                  <c:v>4.8227191713840769</c:v>
                </c:pt>
                <c:pt idx="22">
                  <c:v>4.5966965878325912</c:v>
                </c:pt>
                <c:pt idx="23">
                  <c:v>4.2945119310392386</c:v>
                </c:pt>
                <c:pt idx="24">
                  <c:v>3.9327460110672745</c:v>
                </c:pt>
                <c:pt idx="25">
                  <c:v>3.5301413492856986</c:v>
                </c:pt>
                <c:pt idx="26">
                  <c:v>3.1060067950272541</c:v>
                </c:pt>
                <c:pt idx="27">
                  <c:v>2.6787169032529237</c:v>
                </c:pt>
                <c:pt idx="28">
                  <c:v>2.264463606199473</c:v>
                </c:pt>
                <c:pt idx="29">
                  <c:v>1.8763678480900374</c:v>
                </c:pt>
                <c:pt idx="30">
                  <c:v>1.5239991696787669</c:v>
                </c:pt>
                <c:pt idx="31">
                  <c:v>1.2132927109503542</c:v>
                </c:pt>
                <c:pt idx="32">
                  <c:v>0.94680503109687053</c:v>
                </c:pt>
                <c:pt idx="33">
                  <c:v>0.72421853547333526</c:v>
                </c:pt>
                <c:pt idx="34">
                  <c:v>0.54299124228551487</c:v>
                </c:pt>
                <c:pt idx="35">
                  <c:v>0.39905258150039857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945192"/>
        <c:axId val="222946368"/>
        <c:extLst/>
      </c:scatterChart>
      <c:valAx>
        <c:axId val="222945192"/>
        <c:scaling>
          <c:orientation val="minMax"/>
          <c:max val="3.2"/>
          <c:min val="-1.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sz="1400" b="1"/>
                  <a:t>β</a:t>
                </a:r>
                <a:r>
                  <a:rPr lang="nl-NL" sz="1400" b="1"/>
                  <a:t>-score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22946368"/>
        <c:crosses val="autoZero"/>
        <c:crossBetween val="midCat"/>
      </c:valAx>
      <c:valAx>
        <c:axId val="22294636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 sz="1400" b="1"/>
                  <a:t>Gunningsscore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22945192"/>
        <c:crossesAt val="0"/>
        <c:crossBetween val="midCat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Grafische weergave punten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4.5830158326983318E-2"/>
          <c:y val="0.13548132157014445"/>
          <c:w val="0.91575268817204303"/>
          <c:h val="0.76908680875531954"/>
        </c:manualLayout>
      </c:layout>
      <c:scatterChart>
        <c:scatterStyle val="smoothMarker"/>
        <c:varyColors val="0"/>
        <c:ser>
          <c:idx val="1"/>
          <c:order val="0"/>
          <c:tx>
            <c:v>Uw score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88900">
                <a:solidFill>
                  <a:schemeClr val="accent2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chemeClr val="accent2"/>
                </a:solidFill>
                <a:ln w="88900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50800" cap="rnd" cmpd="sng">
                <a:solidFill>
                  <a:schemeClr val="accent2"/>
                </a:solidFill>
                <a:round/>
              </a:ln>
              <a:effectLst/>
            </c:spPr>
          </c:dPt>
          <c:xVal>
            <c:numRef>
              <c:f>'Tarieven P 18'!$C$26</c:f>
            </c:numRef>
          </c:xVal>
          <c:yVal>
            <c:numRef>
              <c:f>'Tarieven P 18'!$C$27</c:f>
              <c:numCache>
                <c:formatCode>0.000</c:formatCode>
                <c:ptCount val="1"/>
                <c:pt idx="0">
                  <c:v>0</c:v>
                </c:pt>
              </c:numCache>
            </c:numRef>
          </c:yVal>
          <c:smooth val="1"/>
        </c:ser>
        <c:ser>
          <c:idx val="0"/>
          <c:order val="1"/>
          <c:tx>
            <c:v>Grafische weergave punten</c:v>
          </c:tx>
          <c:spPr>
            <a:ln w="158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'Tarieven P 6a'!$R$4:$R$41</c:f>
              <c:numCache>
                <c:formatCode>General</c:formatCode>
                <c:ptCount val="36"/>
                <c:pt idx="0">
                  <c:v>-0.6</c:v>
                </c:pt>
                <c:pt idx="1">
                  <c:v>-0.5</c:v>
                </c:pt>
                <c:pt idx="2">
                  <c:v>-0.4</c:v>
                </c:pt>
                <c:pt idx="3">
                  <c:v>-0.3</c:v>
                </c:pt>
                <c:pt idx="4">
                  <c:v>-0.2</c:v>
                </c:pt>
                <c:pt idx="5">
                  <c:v>-0.1</c:v>
                </c:pt>
                <c:pt idx="6">
                  <c:v>0</c:v>
                </c:pt>
                <c:pt idx="7">
                  <c:v>0.1</c:v>
                </c:pt>
                <c:pt idx="8">
                  <c:v>0.2</c:v>
                </c:pt>
                <c:pt idx="9">
                  <c:v>0.3</c:v>
                </c:pt>
                <c:pt idx="10">
                  <c:v>0.4</c:v>
                </c:pt>
                <c:pt idx="11">
                  <c:v>0.5</c:v>
                </c:pt>
                <c:pt idx="12">
                  <c:v>0.6</c:v>
                </c:pt>
                <c:pt idx="13">
                  <c:v>0.7</c:v>
                </c:pt>
                <c:pt idx="14">
                  <c:v>0.8</c:v>
                </c:pt>
                <c:pt idx="15">
                  <c:v>0.9</c:v>
                </c:pt>
                <c:pt idx="16">
                  <c:v>1</c:v>
                </c:pt>
                <c:pt idx="17">
                  <c:v>1.1000000000000001</c:v>
                </c:pt>
                <c:pt idx="18">
                  <c:v>1.2</c:v>
                </c:pt>
                <c:pt idx="19">
                  <c:v>1.3</c:v>
                </c:pt>
                <c:pt idx="20">
                  <c:v>1.4</c:v>
                </c:pt>
                <c:pt idx="21">
                  <c:v>1.5</c:v>
                </c:pt>
                <c:pt idx="22">
                  <c:v>1.6</c:v>
                </c:pt>
                <c:pt idx="23">
                  <c:v>1.7</c:v>
                </c:pt>
                <c:pt idx="24">
                  <c:v>1.8</c:v>
                </c:pt>
                <c:pt idx="25">
                  <c:v>1.9</c:v>
                </c:pt>
                <c:pt idx="26">
                  <c:v>2</c:v>
                </c:pt>
                <c:pt idx="27">
                  <c:v>2.1</c:v>
                </c:pt>
                <c:pt idx="28">
                  <c:v>2.2000000000000002</c:v>
                </c:pt>
                <c:pt idx="29">
                  <c:v>2.2999999999999998</c:v>
                </c:pt>
                <c:pt idx="30">
                  <c:v>2.4</c:v>
                </c:pt>
                <c:pt idx="31">
                  <c:v>2.5</c:v>
                </c:pt>
                <c:pt idx="32">
                  <c:v>2.6</c:v>
                </c:pt>
                <c:pt idx="33">
                  <c:v>2.7</c:v>
                </c:pt>
                <c:pt idx="34">
                  <c:v>2.8</c:v>
                </c:pt>
                <c:pt idx="35">
                  <c:v>2.9</c:v>
                </c:pt>
              </c:numCache>
            </c:numRef>
          </c:xVal>
          <c:yVal>
            <c:numRef>
              <c:f>'Tarieven P 6a'!$S$4:$S$41</c:f>
              <c:numCache>
                <c:formatCode>0.00</c:formatCode>
                <c:ptCount val="36"/>
                <c:pt idx="0">
                  <c:v>0.13020279433574364</c:v>
                </c:pt>
                <c:pt idx="1">
                  <c:v>0.18887646771995986</c:v>
                </c:pt>
                <c:pt idx="2">
                  <c:v>0.26856505938086772</c:v>
                </c:pt>
                <c:pt idx="3">
                  <c:v>0.37431331652301736</c:v>
                </c:pt>
                <c:pt idx="4">
                  <c:v>0.51136989403134947</c:v>
                </c:pt>
                <c:pt idx="5">
                  <c:v>0.68477696822726575</c:v>
                </c:pt>
                <c:pt idx="6">
                  <c:v>0.89882934729233899</c:v>
                </c:pt>
                <c:pt idx="7">
                  <c:v>1.1564302764216432</c:v>
                </c:pt>
                <c:pt idx="8">
                  <c:v>1.4583970366097323</c:v>
                </c:pt>
                <c:pt idx="9">
                  <c:v>1.802794412409878</c:v>
                </c:pt>
                <c:pt idx="10">
                  <c:v>2.184392837666111</c:v>
                </c:pt>
                <c:pt idx="11">
                  <c:v>2.5943549523272615</c:v>
                </c:pt>
                <c:pt idx="12">
                  <c:v>3.0202448746901265</c:v>
                </c:pt>
                <c:pt idx="13">
                  <c:v>3.446426552733131</c:v>
                </c:pt>
                <c:pt idx="14">
                  <c:v>3.8548724225005766</c:v>
                </c:pt>
                <c:pt idx="15">
                  <c:v>4.226346517639092</c:v>
                </c:pt>
                <c:pt idx="16">
                  <c:v>4.5418658710463395</c:v>
                </c:pt>
                <c:pt idx="17">
                  <c:v>4.7842913343095486</c:v>
                </c:pt>
                <c:pt idx="18">
                  <c:v>4.9398645531541909</c:v>
                </c:pt>
                <c:pt idx="19">
                  <c:v>4.9995000249991666</c:v>
                </c:pt>
                <c:pt idx="20">
                  <c:v>4.9596635830278561</c:v>
                </c:pt>
                <c:pt idx="21">
                  <c:v>4.8227191713840769</c:v>
                </c:pt>
                <c:pt idx="22">
                  <c:v>4.5966965878325912</c:v>
                </c:pt>
                <c:pt idx="23">
                  <c:v>4.2945119310392386</c:v>
                </c:pt>
                <c:pt idx="24">
                  <c:v>3.9327460110672745</c:v>
                </c:pt>
                <c:pt idx="25">
                  <c:v>3.5301413492856986</c:v>
                </c:pt>
                <c:pt idx="26">
                  <c:v>3.1060067950272541</c:v>
                </c:pt>
                <c:pt idx="27">
                  <c:v>2.6787169032529237</c:v>
                </c:pt>
                <c:pt idx="28">
                  <c:v>2.264463606199473</c:v>
                </c:pt>
                <c:pt idx="29">
                  <c:v>1.8763678480900374</c:v>
                </c:pt>
                <c:pt idx="30">
                  <c:v>1.5239991696787669</c:v>
                </c:pt>
                <c:pt idx="31">
                  <c:v>1.2132927109503542</c:v>
                </c:pt>
                <c:pt idx="32">
                  <c:v>0.94680503109687053</c:v>
                </c:pt>
                <c:pt idx="33">
                  <c:v>0.72421853547333526</c:v>
                </c:pt>
                <c:pt idx="34">
                  <c:v>0.54299124228551487</c:v>
                </c:pt>
                <c:pt idx="35">
                  <c:v>0.39905258150039857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945584"/>
        <c:axId val="222944408"/>
        <c:extLst/>
      </c:scatterChart>
      <c:valAx>
        <c:axId val="222945584"/>
        <c:scaling>
          <c:orientation val="minMax"/>
          <c:max val="3.2"/>
          <c:min val="-1.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sz="1400" b="1"/>
                  <a:t>β</a:t>
                </a:r>
                <a:r>
                  <a:rPr lang="nl-NL" sz="1400" b="1"/>
                  <a:t>-score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22944408"/>
        <c:crosses val="autoZero"/>
        <c:crossBetween val="midCat"/>
      </c:valAx>
      <c:valAx>
        <c:axId val="22294440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 sz="1400" b="1"/>
                  <a:t>Gunningsscore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22945584"/>
        <c:crossesAt val="0"/>
        <c:crossBetween val="midCat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Grafische weergave punten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4.5830158326983318E-2"/>
          <c:y val="0.13548132157014445"/>
          <c:w val="0.91575268817204303"/>
          <c:h val="0.76908680875531954"/>
        </c:manualLayout>
      </c:layout>
      <c:scatterChart>
        <c:scatterStyle val="smoothMarker"/>
        <c:varyColors val="0"/>
        <c:ser>
          <c:idx val="1"/>
          <c:order val="0"/>
          <c:tx>
            <c:v>Uw score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88900">
                <a:solidFill>
                  <a:schemeClr val="accent2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chemeClr val="accent2"/>
                </a:solidFill>
                <a:ln w="88900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50800" cap="rnd" cmpd="sng">
                <a:solidFill>
                  <a:schemeClr val="accent2"/>
                </a:solidFill>
                <a:round/>
              </a:ln>
              <a:effectLst/>
            </c:spPr>
          </c:dPt>
          <c:xVal>
            <c:numRef>
              <c:f>'Tarieven P 19'!$C$26</c:f>
            </c:numRef>
          </c:xVal>
          <c:yVal>
            <c:numRef>
              <c:f>'Tarieven P 19'!$C$27</c:f>
              <c:numCache>
                <c:formatCode>0.000</c:formatCode>
                <c:ptCount val="1"/>
                <c:pt idx="0">
                  <c:v>0</c:v>
                </c:pt>
              </c:numCache>
            </c:numRef>
          </c:yVal>
          <c:smooth val="1"/>
        </c:ser>
        <c:ser>
          <c:idx val="0"/>
          <c:order val="1"/>
          <c:tx>
            <c:v>Grafische weergave punten</c:v>
          </c:tx>
          <c:spPr>
            <a:ln w="158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'Tarieven P 6a'!$R$4:$R$41</c:f>
              <c:numCache>
                <c:formatCode>General</c:formatCode>
                <c:ptCount val="36"/>
                <c:pt idx="0">
                  <c:v>-0.6</c:v>
                </c:pt>
                <c:pt idx="1">
                  <c:v>-0.5</c:v>
                </c:pt>
                <c:pt idx="2">
                  <c:v>-0.4</c:v>
                </c:pt>
                <c:pt idx="3">
                  <c:v>-0.3</c:v>
                </c:pt>
                <c:pt idx="4">
                  <c:v>-0.2</c:v>
                </c:pt>
                <c:pt idx="5">
                  <c:v>-0.1</c:v>
                </c:pt>
                <c:pt idx="6">
                  <c:v>0</c:v>
                </c:pt>
                <c:pt idx="7">
                  <c:v>0.1</c:v>
                </c:pt>
                <c:pt idx="8">
                  <c:v>0.2</c:v>
                </c:pt>
                <c:pt idx="9">
                  <c:v>0.3</c:v>
                </c:pt>
                <c:pt idx="10">
                  <c:v>0.4</c:v>
                </c:pt>
                <c:pt idx="11">
                  <c:v>0.5</c:v>
                </c:pt>
                <c:pt idx="12">
                  <c:v>0.6</c:v>
                </c:pt>
                <c:pt idx="13">
                  <c:v>0.7</c:v>
                </c:pt>
                <c:pt idx="14">
                  <c:v>0.8</c:v>
                </c:pt>
                <c:pt idx="15">
                  <c:v>0.9</c:v>
                </c:pt>
                <c:pt idx="16">
                  <c:v>1</c:v>
                </c:pt>
                <c:pt idx="17">
                  <c:v>1.1000000000000001</c:v>
                </c:pt>
                <c:pt idx="18">
                  <c:v>1.2</c:v>
                </c:pt>
                <c:pt idx="19">
                  <c:v>1.3</c:v>
                </c:pt>
                <c:pt idx="20">
                  <c:v>1.4</c:v>
                </c:pt>
                <c:pt idx="21">
                  <c:v>1.5</c:v>
                </c:pt>
                <c:pt idx="22">
                  <c:v>1.6</c:v>
                </c:pt>
                <c:pt idx="23">
                  <c:v>1.7</c:v>
                </c:pt>
                <c:pt idx="24">
                  <c:v>1.8</c:v>
                </c:pt>
                <c:pt idx="25">
                  <c:v>1.9</c:v>
                </c:pt>
                <c:pt idx="26">
                  <c:v>2</c:v>
                </c:pt>
                <c:pt idx="27">
                  <c:v>2.1</c:v>
                </c:pt>
                <c:pt idx="28">
                  <c:v>2.2000000000000002</c:v>
                </c:pt>
                <c:pt idx="29">
                  <c:v>2.2999999999999998</c:v>
                </c:pt>
                <c:pt idx="30">
                  <c:v>2.4</c:v>
                </c:pt>
                <c:pt idx="31">
                  <c:v>2.5</c:v>
                </c:pt>
                <c:pt idx="32">
                  <c:v>2.6</c:v>
                </c:pt>
                <c:pt idx="33">
                  <c:v>2.7</c:v>
                </c:pt>
                <c:pt idx="34">
                  <c:v>2.8</c:v>
                </c:pt>
                <c:pt idx="35">
                  <c:v>2.9</c:v>
                </c:pt>
              </c:numCache>
            </c:numRef>
          </c:xVal>
          <c:yVal>
            <c:numRef>
              <c:f>'Tarieven P 6a'!$S$4:$S$41</c:f>
              <c:numCache>
                <c:formatCode>0.00</c:formatCode>
                <c:ptCount val="36"/>
                <c:pt idx="0">
                  <c:v>0.13020279433574364</c:v>
                </c:pt>
                <c:pt idx="1">
                  <c:v>0.18887646771995986</c:v>
                </c:pt>
                <c:pt idx="2">
                  <c:v>0.26856505938086772</c:v>
                </c:pt>
                <c:pt idx="3">
                  <c:v>0.37431331652301736</c:v>
                </c:pt>
                <c:pt idx="4">
                  <c:v>0.51136989403134947</c:v>
                </c:pt>
                <c:pt idx="5">
                  <c:v>0.68477696822726575</c:v>
                </c:pt>
                <c:pt idx="6">
                  <c:v>0.89882934729233899</c:v>
                </c:pt>
                <c:pt idx="7">
                  <c:v>1.1564302764216432</c:v>
                </c:pt>
                <c:pt idx="8">
                  <c:v>1.4583970366097323</c:v>
                </c:pt>
                <c:pt idx="9">
                  <c:v>1.802794412409878</c:v>
                </c:pt>
                <c:pt idx="10">
                  <c:v>2.184392837666111</c:v>
                </c:pt>
                <c:pt idx="11">
                  <c:v>2.5943549523272615</c:v>
                </c:pt>
                <c:pt idx="12">
                  <c:v>3.0202448746901265</c:v>
                </c:pt>
                <c:pt idx="13">
                  <c:v>3.446426552733131</c:v>
                </c:pt>
                <c:pt idx="14">
                  <c:v>3.8548724225005766</c:v>
                </c:pt>
                <c:pt idx="15">
                  <c:v>4.226346517639092</c:v>
                </c:pt>
                <c:pt idx="16">
                  <c:v>4.5418658710463395</c:v>
                </c:pt>
                <c:pt idx="17">
                  <c:v>4.7842913343095486</c:v>
                </c:pt>
                <c:pt idx="18">
                  <c:v>4.9398645531541909</c:v>
                </c:pt>
                <c:pt idx="19">
                  <c:v>4.9995000249991666</c:v>
                </c:pt>
                <c:pt idx="20">
                  <c:v>4.9596635830278561</c:v>
                </c:pt>
                <c:pt idx="21">
                  <c:v>4.8227191713840769</c:v>
                </c:pt>
                <c:pt idx="22">
                  <c:v>4.5966965878325912</c:v>
                </c:pt>
                <c:pt idx="23">
                  <c:v>4.2945119310392386</c:v>
                </c:pt>
                <c:pt idx="24">
                  <c:v>3.9327460110672745</c:v>
                </c:pt>
                <c:pt idx="25">
                  <c:v>3.5301413492856986</c:v>
                </c:pt>
                <c:pt idx="26">
                  <c:v>3.1060067950272541</c:v>
                </c:pt>
                <c:pt idx="27">
                  <c:v>2.6787169032529237</c:v>
                </c:pt>
                <c:pt idx="28">
                  <c:v>2.264463606199473</c:v>
                </c:pt>
                <c:pt idx="29">
                  <c:v>1.8763678480900374</c:v>
                </c:pt>
                <c:pt idx="30">
                  <c:v>1.5239991696787669</c:v>
                </c:pt>
                <c:pt idx="31">
                  <c:v>1.2132927109503542</c:v>
                </c:pt>
                <c:pt idx="32">
                  <c:v>0.94680503109687053</c:v>
                </c:pt>
                <c:pt idx="33">
                  <c:v>0.72421853547333526</c:v>
                </c:pt>
                <c:pt idx="34">
                  <c:v>0.54299124228551487</c:v>
                </c:pt>
                <c:pt idx="35">
                  <c:v>0.39905258150039857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944800"/>
        <c:axId val="222543584"/>
        <c:extLst/>
      </c:scatterChart>
      <c:valAx>
        <c:axId val="222944800"/>
        <c:scaling>
          <c:orientation val="minMax"/>
          <c:max val="3.2"/>
          <c:min val="-1.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sz="1400" b="1"/>
                  <a:t>β</a:t>
                </a:r>
                <a:r>
                  <a:rPr lang="nl-NL" sz="1400" b="1"/>
                  <a:t>-score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22543584"/>
        <c:crosses val="autoZero"/>
        <c:crossBetween val="midCat"/>
      </c:valAx>
      <c:valAx>
        <c:axId val="22254358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 sz="1400" b="1"/>
                  <a:t>Gunningsscore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22944800"/>
        <c:crossesAt val="0"/>
        <c:crossBetween val="midCat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Grafische weergave punten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5.2842781047880934E-2"/>
          <c:y val="0.13548118985126861"/>
          <c:w val="0.91575268817204303"/>
          <c:h val="0.76908680875531954"/>
        </c:manualLayout>
      </c:layout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'[1]Percelen 20'!$A$35:$A$67</c:f>
              <c:numCache>
                <c:formatCode>General</c:formatCode>
                <c:ptCount val="33"/>
                <c:pt idx="0">
                  <c:v>-0.8</c:v>
                </c:pt>
                <c:pt idx="1">
                  <c:v>-0.7</c:v>
                </c:pt>
                <c:pt idx="2">
                  <c:v>-0.6</c:v>
                </c:pt>
                <c:pt idx="3">
                  <c:v>-0.5</c:v>
                </c:pt>
                <c:pt idx="4">
                  <c:v>-0.4</c:v>
                </c:pt>
                <c:pt idx="5">
                  <c:v>-0.3</c:v>
                </c:pt>
                <c:pt idx="6">
                  <c:v>-0.2</c:v>
                </c:pt>
                <c:pt idx="7">
                  <c:v>-0.1</c:v>
                </c:pt>
                <c:pt idx="8">
                  <c:v>0</c:v>
                </c:pt>
                <c:pt idx="9">
                  <c:v>0.1</c:v>
                </c:pt>
                <c:pt idx="10">
                  <c:v>0.2</c:v>
                </c:pt>
                <c:pt idx="11">
                  <c:v>0.3</c:v>
                </c:pt>
                <c:pt idx="12">
                  <c:v>0.4</c:v>
                </c:pt>
                <c:pt idx="13">
                  <c:v>0.5</c:v>
                </c:pt>
                <c:pt idx="14">
                  <c:v>0.6</c:v>
                </c:pt>
                <c:pt idx="15">
                  <c:v>0.7</c:v>
                </c:pt>
                <c:pt idx="16">
                  <c:v>0.8</c:v>
                </c:pt>
                <c:pt idx="17">
                  <c:v>0.9</c:v>
                </c:pt>
                <c:pt idx="18">
                  <c:v>1</c:v>
                </c:pt>
                <c:pt idx="19">
                  <c:v>1.1000000000000001</c:v>
                </c:pt>
                <c:pt idx="20">
                  <c:v>1.2</c:v>
                </c:pt>
                <c:pt idx="21">
                  <c:v>1.3</c:v>
                </c:pt>
                <c:pt idx="22">
                  <c:v>1.5</c:v>
                </c:pt>
                <c:pt idx="23">
                  <c:v>1.6</c:v>
                </c:pt>
                <c:pt idx="24">
                  <c:v>1.7</c:v>
                </c:pt>
                <c:pt idx="25">
                  <c:v>1.8</c:v>
                </c:pt>
                <c:pt idx="26">
                  <c:v>1.9</c:v>
                </c:pt>
                <c:pt idx="27">
                  <c:v>2</c:v>
                </c:pt>
              </c:numCache>
            </c:numRef>
          </c:xVal>
          <c:yVal>
            <c:numRef>
              <c:f>'[1]Percelen 20'!$B$35:$B$66</c:f>
              <c:numCache>
                <c:formatCode>General</c:formatCode>
                <c:ptCount val="32"/>
                <c:pt idx="0">
                  <c:v>0.38652370221649857</c:v>
                </c:pt>
                <c:pt idx="1">
                  <c:v>0.52699612280932162</c:v>
                </c:pt>
                <c:pt idx="2">
                  <c:v>0.70429210460522518</c:v>
                </c:pt>
                <c:pt idx="3">
                  <c:v>0.92259761996494616</c:v>
                </c:pt>
                <c:pt idx="4">
                  <c:v>1.1846387934106082</c:v>
                </c:pt>
                <c:pt idx="5">
                  <c:v>1.4909863971494366</c:v>
                </c:pt>
                <c:pt idx="6">
                  <c:v>1.8393972058572117</c:v>
                </c:pt>
                <c:pt idx="7">
                  <c:v>2.2242903311147053</c:v>
                </c:pt>
                <c:pt idx="8">
                  <c:v>2.636462120215243</c:v>
                </c:pt>
                <c:pt idx="9">
                  <c:v>3.0631319709220799</c:v>
                </c:pt>
                <c:pt idx="10">
                  <c:v>3.4883816303551551</c:v>
                </c:pt>
                <c:pt idx="11">
                  <c:v>3.8940039153570245</c:v>
                </c:pt>
                <c:pt idx="12">
                  <c:v>4.2607189448310567</c:v>
                </c:pt>
                <c:pt idx="13">
                  <c:v>4.5696559263561412</c:v>
                </c:pt>
                <c:pt idx="14">
                  <c:v>4.8039471957616158</c:v>
                </c:pt>
                <c:pt idx="15">
                  <c:v>4.9502491687458399</c:v>
                </c:pt>
                <c:pt idx="16">
                  <c:v>5</c:v>
                </c:pt>
                <c:pt idx="17">
                  <c:v>4.9502491687458408</c:v>
                </c:pt>
                <c:pt idx="18">
                  <c:v>4.8039471957616158</c:v>
                </c:pt>
                <c:pt idx="19">
                  <c:v>4.5696559263561412</c:v>
                </c:pt>
                <c:pt idx="20">
                  <c:v>4.2607189448310576</c:v>
                </c:pt>
                <c:pt idx="21">
                  <c:v>3.8940039153570245</c:v>
                </c:pt>
                <c:pt idx="22">
                  <c:v>3.0631319709220808</c:v>
                </c:pt>
                <c:pt idx="23">
                  <c:v>2.636462120215243</c:v>
                </c:pt>
                <c:pt idx="24">
                  <c:v>2.2242903311147062</c:v>
                </c:pt>
                <c:pt idx="25">
                  <c:v>1.8393972058572117</c:v>
                </c:pt>
                <c:pt idx="26">
                  <c:v>1.4909863971494373</c:v>
                </c:pt>
                <c:pt idx="27">
                  <c:v>1.1846387934106088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42408"/>
        <c:axId val="222542800"/>
      </c:scatterChart>
      <c:scatterChart>
        <c:scatterStyle val="lineMarker"/>
        <c:varyColors val="0"/>
        <c:ser>
          <c:idx val="1"/>
          <c:order val="1"/>
          <c:tx>
            <c:v>Uw score</c:v>
          </c:tx>
          <c:spPr>
            <a:ln w="19050" cap="rnd" cmpd="sng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88900">
                <a:solidFill>
                  <a:schemeClr val="accent2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chemeClr val="accent2"/>
                </a:solidFill>
                <a:ln w="88900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50800" cap="rnd" cmpd="sng">
                <a:solidFill>
                  <a:schemeClr val="accent2"/>
                </a:solidFill>
                <a:round/>
              </a:ln>
              <a:effectLst/>
            </c:spPr>
          </c:dPt>
          <c:xVal>
            <c:numRef>
              <c:f>'Tarieven P 20'!$C$19</c:f>
            </c:numRef>
          </c:xVal>
          <c:yVal>
            <c:numRef>
              <c:f>'Tarieven P 20'!$C$20</c:f>
              <c:numCache>
                <c:formatCode>0.000</c:formatCode>
                <c:ptCount val="1"/>
                <c:pt idx="0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42408"/>
        <c:axId val="222542800"/>
        <c:extLst/>
      </c:scatterChart>
      <c:valAx>
        <c:axId val="222542408"/>
        <c:scaling>
          <c:orientation val="minMax"/>
          <c:max val="2.5"/>
          <c:min val="-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sz="1400" b="1"/>
                  <a:t>β</a:t>
                </a:r>
                <a:r>
                  <a:rPr lang="nl-NL" sz="1400" b="1"/>
                  <a:t>-score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22542800"/>
        <c:crosses val="autoZero"/>
        <c:crossBetween val="midCat"/>
      </c:valAx>
      <c:valAx>
        <c:axId val="22254280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 sz="1400" b="1"/>
                  <a:t>Puntenscore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225424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Grafische weergave punten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4.5830158326983318E-2"/>
          <c:y val="0.13548132157014445"/>
          <c:w val="0.91575268817204303"/>
          <c:h val="0.76908680875531954"/>
        </c:manualLayout>
      </c:layout>
      <c:scatterChart>
        <c:scatterStyle val="smoothMarker"/>
        <c:varyColors val="0"/>
        <c:ser>
          <c:idx val="1"/>
          <c:order val="0"/>
          <c:tx>
            <c:v>Uw score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88900">
                <a:solidFill>
                  <a:schemeClr val="accent2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chemeClr val="accent2"/>
                </a:solidFill>
                <a:ln w="88900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50800" cap="rnd" cmpd="sng">
                <a:solidFill>
                  <a:schemeClr val="accent2"/>
                </a:solidFill>
                <a:round/>
              </a:ln>
              <a:effectLst/>
            </c:spPr>
          </c:dPt>
          <c:xVal>
            <c:numRef>
              <c:f>'Tarieven P 4'!$C$26</c:f>
            </c:numRef>
          </c:xVal>
          <c:yVal>
            <c:numRef>
              <c:f>'Tarieven P 4'!$C$27</c:f>
              <c:numCache>
                <c:formatCode>0.000</c:formatCode>
                <c:ptCount val="1"/>
                <c:pt idx="0">
                  <c:v>0</c:v>
                </c:pt>
              </c:numCache>
            </c:numRef>
          </c:yVal>
          <c:smooth val="1"/>
        </c:ser>
        <c:ser>
          <c:idx val="0"/>
          <c:order val="1"/>
          <c:tx>
            <c:v>Grafische weergave punten</c:v>
          </c:tx>
          <c:spPr>
            <a:ln w="158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'Tarieven P 4'!$R$4:$R$41</c:f>
              <c:numCache>
                <c:formatCode>General</c:formatCode>
                <c:ptCount val="36"/>
                <c:pt idx="0">
                  <c:v>-0.6</c:v>
                </c:pt>
                <c:pt idx="1">
                  <c:v>-0.5</c:v>
                </c:pt>
                <c:pt idx="2">
                  <c:v>-0.4</c:v>
                </c:pt>
                <c:pt idx="3">
                  <c:v>-0.3</c:v>
                </c:pt>
                <c:pt idx="4">
                  <c:v>-0.2</c:v>
                </c:pt>
                <c:pt idx="5">
                  <c:v>-0.1</c:v>
                </c:pt>
                <c:pt idx="6">
                  <c:v>0</c:v>
                </c:pt>
                <c:pt idx="7">
                  <c:v>0.1</c:v>
                </c:pt>
                <c:pt idx="8">
                  <c:v>0.2</c:v>
                </c:pt>
                <c:pt idx="9">
                  <c:v>0.3</c:v>
                </c:pt>
                <c:pt idx="10">
                  <c:v>0.4</c:v>
                </c:pt>
                <c:pt idx="11">
                  <c:v>0.5</c:v>
                </c:pt>
                <c:pt idx="12">
                  <c:v>0.6</c:v>
                </c:pt>
                <c:pt idx="13">
                  <c:v>0.7</c:v>
                </c:pt>
                <c:pt idx="14">
                  <c:v>0.8</c:v>
                </c:pt>
                <c:pt idx="15">
                  <c:v>0.9</c:v>
                </c:pt>
                <c:pt idx="16">
                  <c:v>1</c:v>
                </c:pt>
                <c:pt idx="17">
                  <c:v>1.1000000000000001</c:v>
                </c:pt>
                <c:pt idx="18">
                  <c:v>1.2</c:v>
                </c:pt>
                <c:pt idx="19">
                  <c:v>1.3</c:v>
                </c:pt>
                <c:pt idx="20">
                  <c:v>1.4</c:v>
                </c:pt>
                <c:pt idx="21">
                  <c:v>1.5</c:v>
                </c:pt>
                <c:pt idx="22">
                  <c:v>1.6</c:v>
                </c:pt>
                <c:pt idx="23">
                  <c:v>1.7</c:v>
                </c:pt>
                <c:pt idx="24">
                  <c:v>1.8</c:v>
                </c:pt>
                <c:pt idx="25">
                  <c:v>1.9</c:v>
                </c:pt>
                <c:pt idx="26">
                  <c:v>2</c:v>
                </c:pt>
                <c:pt idx="27">
                  <c:v>2.1</c:v>
                </c:pt>
                <c:pt idx="28">
                  <c:v>2.2000000000000002</c:v>
                </c:pt>
                <c:pt idx="29">
                  <c:v>2.2999999999999998</c:v>
                </c:pt>
                <c:pt idx="30">
                  <c:v>2.4</c:v>
                </c:pt>
                <c:pt idx="31">
                  <c:v>2.5</c:v>
                </c:pt>
                <c:pt idx="32">
                  <c:v>2.6</c:v>
                </c:pt>
                <c:pt idx="33">
                  <c:v>2.7</c:v>
                </c:pt>
                <c:pt idx="34">
                  <c:v>2.8</c:v>
                </c:pt>
                <c:pt idx="35">
                  <c:v>2.9</c:v>
                </c:pt>
              </c:numCache>
            </c:numRef>
          </c:xVal>
          <c:yVal>
            <c:numRef>
              <c:f>'Tarieven P 4'!$S$4:$S$41</c:f>
              <c:numCache>
                <c:formatCode>0.00</c:formatCode>
                <c:ptCount val="36"/>
                <c:pt idx="0">
                  <c:v>0.13020279433574364</c:v>
                </c:pt>
                <c:pt idx="1">
                  <c:v>0.18887646771995986</c:v>
                </c:pt>
                <c:pt idx="2">
                  <c:v>0.26856505938086772</c:v>
                </c:pt>
                <c:pt idx="3">
                  <c:v>0.37431331652301736</c:v>
                </c:pt>
                <c:pt idx="4">
                  <c:v>0.51136989403134947</c:v>
                </c:pt>
                <c:pt idx="5">
                  <c:v>0.68477696822726575</c:v>
                </c:pt>
                <c:pt idx="6">
                  <c:v>0.89882934729233899</c:v>
                </c:pt>
                <c:pt idx="7">
                  <c:v>1.1564302764216432</c:v>
                </c:pt>
                <c:pt idx="8">
                  <c:v>1.4583970366097323</c:v>
                </c:pt>
                <c:pt idx="9">
                  <c:v>1.802794412409878</c:v>
                </c:pt>
                <c:pt idx="10">
                  <c:v>2.184392837666111</c:v>
                </c:pt>
                <c:pt idx="11">
                  <c:v>2.5943549523272615</c:v>
                </c:pt>
                <c:pt idx="12">
                  <c:v>3.0202448746901265</c:v>
                </c:pt>
                <c:pt idx="13">
                  <c:v>3.446426552733131</c:v>
                </c:pt>
                <c:pt idx="14">
                  <c:v>3.8548724225005766</c:v>
                </c:pt>
                <c:pt idx="15">
                  <c:v>4.226346517639092</c:v>
                </c:pt>
                <c:pt idx="16">
                  <c:v>4.5418658710463395</c:v>
                </c:pt>
                <c:pt idx="17">
                  <c:v>4.7842913343095486</c:v>
                </c:pt>
                <c:pt idx="18">
                  <c:v>4.9398645531541909</c:v>
                </c:pt>
                <c:pt idx="19">
                  <c:v>4.9995000249991666</c:v>
                </c:pt>
                <c:pt idx="20">
                  <c:v>4.9596635830278561</c:v>
                </c:pt>
                <c:pt idx="21">
                  <c:v>4.8227191713840769</c:v>
                </c:pt>
                <c:pt idx="22">
                  <c:v>4.5966965878325912</c:v>
                </c:pt>
                <c:pt idx="23">
                  <c:v>4.2945119310392386</c:v>
                </c:pt>
                <c:pt idx="24">
                  <c:v>3.9327460110672745</c:v>
                </c:pt>
                <c:pt idx="25">
                  <c:v>3.5301413492856986</c:v>
                </c:pt>
                <c:pt idx="26">
                  <c:v>3.1060067950272541</c:v>
                </c:pt>
                <c:pt idx="27">
                  <c:v>2.6787169032529237</c:v>
                </c:pt>
                <c:pt idx="28">
                  <c:v>2.264463606199473</c:v>
                </c:pt>
                <c:pt idx="29">
                  <c:v>1.8763678480900374</c:v>
                </c:pt>
                <c:pt idx="30">
                  <c:v>1.5239991696787669</c:v>
                </c:pt>
                <c:pt idx="31">
                  <c:v>1.2132927109503542</c:v>
                </c:pt>
                <c:pt idx="32">
                  <c:v>0.94680503109687053</c:v>
                </c:pt>
                <c:pt idx="33">
                  <c:v>0.72421853547333526</c:v>
                </c:pt>
                <c:pt idx="34">
                  <c:v>0.54299124228551487</c:v>
                </c:pt>
                <c:pt idx="35">
                  <c:v>0.39905258150039857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3795320"/>
        <c:axId val="163796888"/>
        <c:extLst/>
      </c:scatterChart>
      <c:valAx>
        <c:axId val="163795320"/>
        <c:scaling>
          <c:orientation val="minMax"/>
          <c:max val="3.2"/>
          <c:min val="-1.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sz="1400" b="1"/>
                  <a:t>β</a:t>
                </a:r>
                <a:r>
                  <a:rPr lang="nl-NL" sz="1400" b="1"/>
                  <a:t>-score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63796888"/>
        <c:crosses val="autoZero"/>
        <c:crossBetween val="midCat"/>
      </c:valAx>
      <c:valAx>
        <c:axId val="16379688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 sz="1400" b="1"/>
                  <a:t>Gunningsscore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63795320"/>
        <c:crossesAt val="0"/>
        <c:crossBetween val="midCat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Grafische weergave punten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4.5830158326983318E-2"/>
          <c:y val="0.13548132157014445"/>
          <c:w val="0.91575268817204303"/>
          <c:h val="0.76908680875531954"/>
        </c:manualLayout>
      </c:layout>
      <c:scatterChart>
        <c:scatterStyle val="smoothMarker"/>
        <c:varyColors val="0"/>
        <c:ser>
          <c:idx val="1"/>
          <c:order val="0"/>
          <c:tx>
            <c:v>Uw score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88900">
                <a:solidFill>
                  <a:schemeClr val="accent2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chemeClr val="accent2"/>
                </a:solidFill>
                <a:ln w="88900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50800" cap="rnd" cmpd="sng">
                <a:solidFill>
                  <a:schemeClr val="accent2"/>
                </a:solidFill>
                <a:round/>
              </a:ln>
              <a:effectLst/>
            </c:spPr>
          </c:dPt>
          <c:xVal>
            <c:numRef>
              <c:f>'Tarieven P 5'!$C$26</c:f>
            </c:numRef>
          </c:xVal>
          <c:yVal>
            <c:numRef>
              <c:f>'Tarieven P 5'!$C$27</c:f>
              <c:numCache>
                <c:formatCode>0.000</c:formatCode>
                <c:ptCount val="1"/>
                <c:pt idx="0">
                  <c:v>0</c:v>
                </c:pt>
              </c:numCache>
            </c:numRef>
          </c:yVal>
          <c:smooth val="1"/>
        </c:ser>
        <c:ser>
          <c:idx val="0"/>
          <c:order val="1"/>
          <c:tx>
            <c:v>Grafische weergave punten</c:v>
          </c:tx>
          <c:spPr>
            <a:ln w="158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'Tarieven P 5'!$R$4:$R$41</c:f>
              <c:numCache>
                <c:formatCode>General</c:formatCode>
                <c:ptCount val="36"/>
                <c:pt idx="0">
                  <c:v>-0.6</c:v>
                </c:pt>
                <c:pt idx="1">
                  <c:v>-0.5</c:v>
                </c:pt>
                <c:pt idx="2">
                  <c:v>-0.4</c:v>
                </c:pt>
                <c:pt idx="3">
                  <c:v>-0.3</c:v>
                </c:pt>
                <c:pt idx="4">
                  <c:v>-0.2</c:v>
                </c:pt>
                <c:pt idx="5">
                  <c:v>-0.1</c:v>
                </c:pt>
                <c:pt idx="6">
                  <c:v>0</c:v>
                </c:pt>
                <c:pt idx="7">
                  <c:v>0.1</c:v>
                </c:pt>
                <c:pt idx="8">
                  <c:v>0.2</c:v>
                </c:pt>
                <c:pt idx="9">
                  <c:v>0.3</c:v>
                </c:pt>
                <c:pt idx="10">
                  <c:v>0.4</c:v>
                </c:pt>
                <c:pt idx="11">
                  <c:v>0.5</c:v>
                </c:pt>
                <c:pt idx="12">
                  <c:v>0.6</c:v>
                </c:pt>
                <c:pt idx="13">
                  <c:v>0.7</c:v>
                </c:pt>
                <c:pt idx="14">
                  <c:v>0.8</c:v>
                </c:pt>
                <c:pt idx="15">
                  <c:v>0.9</c:v>
                </c:pt>
                <c:pt idx="16">
                  <c:v>1</c:v>
                </c:pt>
                <c:pt idx="17">
                  <c:v>1.1000000000000001</c:v>
                </c:pt>
                <c:pt idx="18">
                  <c:v>1.2</c:v>
                </c:pt>
                <c:pt idx="19">
                  <c:v>1.3</c:v>
                </c:pt>
                <c:pt idx="20">
                  <c:v>1.4</c:v>
                </c:pt>
                <c:pt idx="21">
                  <c:v>1.5</c:v>
                </c:pt>
                <c:pt idx="22">
                  <c:v>1.6</c:v>
                </c:pt>
                <c:pt idx="23">
                  <c:v>1.7</c:v>
                </c:pt>
                <c:pt idx="24">
                  <c:v>1.8</c:v>
                </c:pt>
                <c:pt idx="25">
                  <c:v>1.9</c:v>
                </c:pt>
                <c:pt idx="26">
                  <c:v>2</c:v>
                </c:pt>
                <c:pt idx="27">
                  <c:v>2.1</c:v>
                </c:pt>
                <c:pt idx="28">
                  <c:v>2.2000000000000002</c:v>
                </c:pt>
                <c:pt idx="29">
                  <c:v>2.2999999999999998</c:v>
                </c:pt>
                <c:pt idx="30">
                  <c:v>2.4</c:v>
                </c:pt>
                <c:pt idx="31">
                  <c:v>2.5</c:v>
                </c:pt>
                <c:pt idx="32">
                  <c:v>2.6</c:v>
                </c:pt>
                <c:pt idx="33">
                  <c:v>2.7</c:v>
                </c:pt>
                <c:pt idx="34">
                  <c:v>2.8</c:v>
                </c:pt>
                <c:pt idx="35">
                  <c:v>2.9</c:v>
                </c:pt>
              </c:numCache>
            </c:numRef>
          </c:xVal>
          <c:yVal>
            <c:numRef>
              <c:f>'Tarieven P 5'!$S$4:$S$41</c:f>
              <c:numCache>
                <c:formatCode>0.00</c:formatCode>
                <c:ptCount val="36"/>
                <c:pt idx="0">
                  <c:v>0.13020279433574364</c:v>
                </c:pt>
                <c:pt idx="1">
                  <c:v>0.18887646771995986</c:v>
                </c:pt>
                <c:pt idx="2">
                  <c:v>0.26856505938086772</c:v>
                </c:pt>
                <c:pt idx="3">
                  <c:v>0.37431331652301736</c:v>
                </c:pt>
                <c:pt idx="4">
                  <c:v>0.51136989403134947</c:v>
                </c:pt>
                <c:pt idx="5">
                  <c:v>0.68477696822726575</c:v>
                </c:pt>
                <c:pt idx="6">
                  <c:v>0.89882934729233899</c:v>
                </c:pt>
                <c:pt idx="7">
                  <c:v>1.1564302764216432</c:v>
                </c:pt>
                <c:pt idx="8">
                  <c:v>1.4583970366097323</c:v>
                </c:pt>
                <c:pt idx="9">
                  <c:v>1.802794412409878</c:v>
                </c:pt>
                <c:pt idx="10">
                  <c:v>2.184392837666111</c:v>
                </c:pt>
                <c:pt idx="11">
                  <c:v>2.5943549523272615</c:v>
                </c:pt>
                <c:pt idx="12">
                  <c:v>3.0202448746901265</c:v>
                </c:pt>
                <c:pt idx="13">
                  <c:v>3.446426552733131</c:v>
                </c:pt>
                <c:pt idx="14">
                  <c:v>3.8548724225005766</c:v>
                </c:pt>
                <c:pt idx="15">
                  <c:v>4.226346517639092</c:v>
                </c:pt>
                <c:pt idx="16">
                  <c:v>4.5418658710463395</c:v>
                </c:pt>
                <c:pt idx="17">
                  <c:v>4.7842913343095486</c:v>
                </c:pt>
                <c:pt idx="18">
                  <c:v>4.9398645531541909</c:v>
                </c:pt>
                <c:pt idx="19">
                  <c:v>4.9995000249991666</c:v>
                </c:pt>
                <c:pt idx="20">
                  <c:v>4.9596635830278561</c:v>
                </c:pt>
                <c:pt idx="21">
                  <c:v>4.8227191713840769</c:v>
                </c:pt>
                <c:pt idx="22">
                  <c:v>4.5966965878325912</c:v>
                </c:pt>
                <c:pt idx="23">
                  <c:v>4.2945119310392386</c:v>
                </c:pt>
                <c:pt idx="24">
                  <c:v>3.9327460110672745</c:v>
                </c:pt>
                <c:pt idx="25">
                  <c:v>3.5301413492856986</c:v>
                </c:pt>
                <c:pt idx="26">
                  <c:v>3.1060067950272541</c:v>
                </c:pt>
                <c:pt idx="27">
                  <c:v>2.6787169032529237</c:v>
                </c:pt>
                <c:pt idx="28">
                  <c:v>2.264463606199473</c:v>
                </c:pt>
                <c:pt idx="29">
                  <c:v>1.8763678480900374</c:v>
                </c:pt>
                <c:pt idx="30">
                  <c:v>1.5239991696787669</c:v>
                </c:pt>
                <c:pt idx="31">
                  <c:v>1.2132927109503542</c:v>
                </c:pt>
                <c:pt idx="32">
                  <c:v>0.94680503109687053</c:v>
                </c:pt>
                <c:pt idx="33">
                  <c:v>0.72421853547333526</c:v>
                </c:pt>
                <c:pt idx="34">
                  <c:v>0.54299124228551487</c:v>
                </c:pt>
                <c:pt idx="35">
                  <c:v>0.39905258150039857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3814640"/>
        <c:axId val="163815816"/>
        <c:extLst/>
      </c:scatterChart>
      <c:valAx>
        <c:axId val="163814640"/>
        <c:scaling>
          <c:orientation val="minMax"/>
          <c:max val="3.2"/>
          <c:min val="-1.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sz="1400" b="1"/>
                  <a:t>β</a:t>
                </a:r>
                <a:r>
                  <a:rPr lang="nl-NL" sz="1400" b="1"/>
                  <a:t>-score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63815816"/>
        <c:crosses val="autoZero"/>
        <c:crossBetween val="midCat"/>
      </c:valAx>
      <c:valAx>
        <c:axId val="16381581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 sz="1400" b="1"/>
                  <a:t>Gunningsscore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63814640"/>
        <c:crossesAt val="0"/>
        <c:crossBetween val="midCat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Grafische weergave punten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4.5830158326983318E-2"/>
          <c:y val="0.13548132157014445"/>
          <c:w val="0.91575268817204303"/>
          <c:h val="0.76908680875531954"/>
        </c:manualLayout>
      </c:layout>
      <c:scatterChart>
        <c:scatterStyle val="smoothMarker"/>
        <c:varyColors val="0"/>
        <c:ser>
          <c:idx val="1"/>
          <c:order val="0"/>
          <c:tx>
            <c:v>Uw score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88900">
                <a:solidFill>
                  <a:schemeClr val="accent2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chemeClr val="accent2"/>
                </a:solidFill>
                <a:ln w="88900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50800" cap="rnd" cmpd="sng">
                <a:solidFill>
                  <a:schemeClr val="accent2"/>
                </a:solidFill>
                <a:round/>
              </a:ln>
              <a:effectLst/>
            </c:spPr>
          </c:dPt>
          <c:xVal>
            <c:numRef>
              <c:f>'Tarieven P 6a'!$C$26</c:f>
            </c:numRef>
          </c:xVal>
          <c:yVal>
            <c:numRef>
              <c:f>'Tarieven P 6a'!$C$27</c:f>
              <c:numCache>
                <c:formatCode>0.000</c:formatCode>
                <c:ptCount val="1"/>
                <c:pt idx="0">
                  <c:v>0</c:v>
                </c:pt>
              </c:numCache>
            </c:numRef>
          </c:yVal>
          <c:smooth val="1"/>
        </c:ser>
        <c:ser>
          <c:idx val="0"/>
          <c:order val="1"/>
          <c:tx>
            <c:v>Grafische weergave punten</c:v>
          </c:tx>
          <c:spPr>
            <a:ln w="158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'Tarieven P 6a'!$R$4:$R$41</c:f>
              <c:numCache>
                <c:formatCode>General</c:formatCode>
                <c:ptCount val="36"/>
                <c:pt idx="0">
                  <c:v>-0.6</c:v>
                </c:pt>
                <c:pt idx="1">
                  <c:v>-0.5</c:v>
                </c:pt>
                <c:pt idx="2">
                  <c:v>-0.4</c:v>
                </c:pt>
                <c:pt idx="3">
                  <c:v>-0.3</c:v>
                </c:pt>
                <c:pt idx="4">
                  <c:v>-0.2</c:v>
                </c:pt>
                <c:pt idx="5">
                  <c:v>-0.1</c:v>
                </c:pt>
                <c:pt idx="6">
                  <c:v>0</c:v>
                </c:pt>
                <c:pt idx="7">
                  <c:v>0.1</c:v>
                </c:pt>
                <c:pt idx="8">
                  <c:v>0.2</c:v>
                </c:pt>
                <c:pt idx="9">
                  <c:v>0.3</c:v>
                </c:pt>
                <c:pt idx="10">
                  <c:v>0.4</c:v>
                </c:pt>
                <c:pt idx="11">
                  <c:v>0.5</c:v>
                </c:pt>
                <c:pt idx="12">
                  <c:v>0.6</c:v>
                </c:pt>
                <c:pt idx="13">
                  <c:v>0.7</c:v>
                </c:pt>
                <c:pt idx="14">
                  <c:v>0.8</c:v>
                </c:pt>
                <c:pt idx="15">
                  <c:v>0.9</c:v>
                </c:pt>
                <c:pt idx="16">
                  <c:v>1</c:v>
                </c:pt>
                <c:pt idx="17">
                  <c:v>1.1000000000000001</c:v>
                </c:pt>
                <c:pt idx="18">
                  <c:v>1.2</c:v>
                </c:pt>
                <c:pt idx="19">
                  <c:v>1.3</c:v>
                </c:pt>
                <c:pt idx="20">
                  <c:v>1.4</c:v>
                </c:pt>
                <c:pt idx="21">
                  <c:v>1.5</c:v>
                </c:pt>
                <c:pt idx="22">
                  <c:v>1.6</c:v>
                </c:pt>
                <c:pt idx="23">
                  <c:v>1.7</c:v>
                </c:pt>
                <c:pt idx="24">
                  <c:v>1.8</c:v>
                </c:pt>
                <c:pt idx="25">
                  <c:v>1.9</c:v>
                </c:pt>
                <c:pt idx="26">
                  <c:v>2</c:v>
                </c:pt>
                <c:pt idx="27">
                  <c:v>2.1</c:v>
                </c:pt>
                <c:pt idx="28">
                  <c:v>2.2000000000000002</c:v>
                </c:pt>
                <c:pt idx="29">
                  <c:v>2.2999999999999998</c:v>
                </c:pt>
                <c:pt idx="30">
                  <c:v>2.4</c:v>
                </c:pt>
                <c:pt idx="31">
                  <c:v>2.5</c:v>
                </c:pt>
                <c:pt idx="32">
                  <c:v>2.6</c:v>
                </c:pt>
                <c:pt idx="33">
                  <c:v>2.7</c:v>
                </c:pt>
                <c:pt idx="34">
                  <c:v>2.8</c:v>
                </c:pt>
                <c:pt idx="35">
                  <c:v>2.9</c:v>
                </c:pt>
              </c:numCache>
            </c:numRef>
          </c:xVal>
          <c:yVal>
            <c:numRef>
              <c:f>'Tarieven P 6a'!$S$4:$S$41</c:f>
              <c:numCache>
                <c:formatCode>0.00</c:formatCode>
                <c:ptCount val="36"/>
                <c:pt idx="0">
                  <c:v>0.13020279433574364</c:v>
                </c:pt>
                <c:pt idx="1">
                  <c:v>0.18887646771995986</c:v>
                </c:pt>
                <c:pt idx="2">
                  <c:v>0.26856505938086772</c:v>
                </c:pt>
                <c:pt idx="3">
                  <c:v>0.37431331652301736</c:v>
                </c:pt>
                <c:pt idx="4">
                  <c:v>0.51136989403134947</c:v>
                </c:pt>
                <c:pt idx="5">
                  <c:v>0.68477696822726575</c:v>
                </c:pt>
                <c:pt idx="6">
                  <c:v>0.89882934729233899</c:v>
                </c:pt>
                <c:pt idx="7">
                  <c:v>1.1564302764216432</c:v>
                </c:pt>
                <c:pt idx="8">
                  <c:v>1.4583970366097323</c:v>
                </c:pt>
                <c:pt idx="9">
                  <c:v>1.802794412409878</c:v>
                </c:pt>
                <c:pt idx="10">
                  <c:v>2.184392837666111</c:v>
                </c:pt>
                <c:pt idx="11">
                  <c:v>2.5943549523272615</c:v>
                </c:pt>
                <c:pt idx="12">
                  <c:v>3.0202448746901265</c:v>
                </c:pt>
                <c:pt idx="13">
                  <c:v>3.446426552733131</c:v>
                </c:pt>
                <c:pt idx="14">
                  <c:v>3.8548724225005766</c:v>
                </c:pt>
                <c:pt idx="15">
                  <c:v>4.226346517639092</c:v>
                </c:pt>
                <c:pt idx="16">
                  <c:v>4.5418658710463395</c:v>
                </c:pt>
                <c:pt idx="17">
                  <c:v>4.7842913343095486</c:v>
                </c:pt>
                <c:pt idx="18">
                  <c:v>4.9398645531541909</c:v>
                </c:pt>
                <c:pt idx="19">
                  <c:v>4.9995000249991666</c:v>
                </c:pt>
                <c:pt idx="20">
                  <c:v>4.9596635830278561</c:v>
                </c:pt>
                <c:pt idx="21">
                  <c:v>4.8227191713840769</c:v>
                </c:pt>
                <c:pt idx="22">
                  <c:v>4.5966965878325912</c:v>
                </c:pt>
                <c:pt idx="23">
                  <c:v>4.2945119310392386</c:v>
                </c:pt>
                <c:pt idx="24">
                  <c:v>3.9327460110672745</c:v>
                </c:pt>
                <c:pt idx="25">
                  <c:v>3.5301413492856986</c:v>
                </c:pt>
                <c:pt idx="26">
                  <c:v>3.1060067950272541</c:v>
                </c:pt>
                <c:pt idx="27">
                  <c:v>2.6787169032529237</c:v>
                </c:pt>
                <c:pt idx="28">
                  <c:v>2.264463606199473</c:v>
                </c:pt>
                <c:pt idx="29">
                  <c:v>1.8763678480900374</c:v>
                </c:pt>
                <c:pt idx="30">
                  <c:v>1.5239991696787669</c:v>
                </c:pt>
                <c:pt idx="31">
                  <c:v>1.2132927109503542</c:v>
                </c:pt>
                <c:pt idx="32">
                  <c:v>0.94680503109687053</c:v>
                </c:pt>
                <c:pt idx="33">
                  <c:v>0.72421853547333526</c:v>
                </c:pt>
                <c:pt idx="34">
                  <c:v>0.54299124228551487</c:v>
                </c:pt>
                <c:pt idx="35">
                  <c:v>0.39905258150039857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3815032"/>
        <c:axId val="163815424"/>
        <c:extLst/>
      </c:scatterChart>
      <c:valAx>
        <c:axId val="163815032"/>
        <c:scaling>
          <c:orientation val="minMax"/>
          <c:max val="3.2"/>
          <c:min val="-1.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sz="1400" b="1"/>
                  <a:t>β</a:t>
                </a:r>
                <a:r>
                  <a:rPr lang="nl-NL" sz="1400" b="1"/>
                  <a:t>-score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63815424"/>
        <c:crosses val="autoZero"/>
        <c:crossBetween val="midCat"/>
      </c:valAx>
      <c:valAx>
        <c:axId val="16381542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 sz="1400" b="1"/>
                  <a:t>Gunningsscore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63815032"/>
        <c:crossesAt val="0"/>
        <c:crossBetween val="midCat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Grafische weergave punten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4.5830158326983318E-2"/>
          <c:y val="0.13548132157014445"/>
          <c:w val="0.91575268817204303"/>
          <c:h val="0.76908680875531954"/>
        </c:manualLayout>
      </c:layout>
      <c:scatterChart>
        <c:scatterStyle val="smoothMarker"/>
        <c:varyColors val="0"/>
        <c:ser>
          <c:idx val="1"/>
          <c:order val="0"/>
          <c:tx>
            <c:v>Uw score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88900">
                <a:solidFill>
                  <a:schemeClr val="accent2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chemeClr val="accent2"/>
                </a:solidFill>
                <a:ln w="88900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50800" cap="rnd" cmpd="sng">
                <a:solidFill>
                  <a:schemeClr val="accent2"/>
                </a:solidFill>
                <a:round/>
              </a:ln>
              <a:effectLst/>
            </c:spPr>
          </c:dPt>
          <c:xVal>
            <c:numRef>
              <c:f>'Tarieven P 6b'!$C$26</c:f>
            </c:numRef>
          </c:xVal>
          <c:yVal>
            <c:numRef>
              <c:f>'Tarieven P 6b'!$C$27</c:f>
              <c:numCache>
                <c:formatCode>0.000</c:formatCode>
                <c:ptCount val="1"/>
                <c:pt idx="0">
                  <c:v>0</c:v>
                </c:pt>
              </c:numCache>
            </c:numRef>
          </c:yVal>
          <c:smooth val="1"/>
        </c:ser>
        <c:ser>
          <c:idx val="0"/>
          <c:order val="1"/>
          <c:tx>
            <c:v>Grafische weergave punten</c:v>
          </c:tx>
          <c:spPr>
            <a:ln w="158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'Tarieven P 6b'!$R$4:$R$41</c:f>
              <c:numCache>
                <c:formatCode>General</c:formatCode>
                <c:ptCount val="36"/>
                <c:pt idx="0">
                  <c:v>-0.6</c:v>
                </c:pt>
                <c:pt idx="1">
                  <c:v>-0.5</c:v>
                </c:pt>
                <c:pt idx="2">
                  <c:v>-0.4</c:v>
                </c:pt>
                <c:pt idx="3">
                  <c:v>-0.3</c:v>
                </c:pt>
                <c:pt idx="4">
                  <c:v>-0.2</c:v>
                </c:pt>
                <c:pt idx="5">
                  <c:v>-0.1</c:v>
                </c:pt>
                <c:pt idx="6">
                  <c:v>0</c:v>
                </c:pt>
                <c:pt idx="7">
                  <c:v>0.1</c:v>
                </c:pt>
                <c:pt idx="8">
                  <c:v>0.2</c:v>
                </c:pt>
                <c:pt idx="9">
                  <c:v>0.3</c:v>
                </c:pt>
                <c:pt idx="10">
                  <c:v>0.4</c:v>
                </c:pt>
                <c:pt idx="11">
                  <c:v>0.5</c:v>
                </c:pt>
                <c:pt idx="12">
                  <c:v>0.6</c:v>
                </c:pt>
                <c:pt idx="13">
                  <c:v>0.7</c:v>
                </c:pt>
                <c:pt idx="14">
                  <c:v>0.8</c:v>
                </c:pt>
                <c:pt idx="15">
                  <c:v>0.9</c:v>
                </c:pt>
                <c:pt idx="16">
                  <c:v>1</c:v>
                </c:pt>
                <c:pt idx="17">
                  <c:v>1.1000000000000001</c:v>
                </c:pt>
                <c:pt idx="18">
                  <c:v>1.2</c:v>
                </c:pt>
                <c:pt idx="19">
                  <c:v>1.3</c:v>
                </c:pt>
                <c:pt idx="20">
                  <c:v>1.4</c:v>
                </c:pt>
                <c:pt idx="21">
                  <c:v>1.5</c:v>
                </c:pt>
                <c:pt idx="22">
                  <c:v>1.6</c:v>
                </c:pt>
                <c:pt idx="23">
                  <c:v>1.7</c:v>
                </c:pt>
                <c:pt idx="24">
                  <c:v>1.8</c:v>
                </c:pt>
                <c:pt idx="25">
                  <c:v>1.9</c:v>
                </c:pt>
                <c:pt idx="26">
                  <c:v>2</c:v>
                </c:pt>
                <c:pt idx="27">
                  <c:v>2.1</c:v>
                </c:pt>
                <c:pt idx="28">
                  <c:v>2.2000000000000002</c:v>
                </c:pt>
                <c:pt idx="29">
                  <c:v>2.2999999999999998</c:v>
                </c:pt>
                <c:pt idx="30">
                  <c:v>2.4</c:v>
                </c:pt>
                <c:pt idx="31">
                  <c:v>2.5</c:v>
                </c:pt>
                <c:pt idx="32">
                  <c:v>2.6</c:v>
                </c:pt>
                <c:pt idx="33">
                  <c:v>2.7</c:v>
                </c:pt>
                <c:pt idx="34">
                  <c:v>2.8</c:v>
                </c:pt>
                <c:pt idx="35">
                  <c:v>2.9</c:v>
                </c:pt>
              </c:numCache>
            </c:numRef>
          </c:xVal>
          <c:yVal>
            <c:numRef>
              <c:f>'Tarieven P 6b'!$S$4:$S$41</c:f>
              <c:numCache>
                <c:formatCode>0.00</c:formatCode>
                <c:ptCount val="36"/>
                <c:pt idx="0">
                  <c:v>0.13020279433574364</c:v>
                </c:pt>
                <c:pt idx="1">
                  <c:v>0.18887646771995986</c:v>
                </c:pt>
                <c:pt idx="2">
                  <c:v>0.26856505938086772</c:v>
                </c:pt>
                <c:pt idx="3">
                  <c:v>0.37431331652301736</c:v>
                </c:pt>
                <c:pt idx="4">
                  <c:v>0.51136989403134947</c:v>
                </c:pt>
                <c:pt idx="5">
                  <c:v>0.68477696822726575</c:v>
                </c:pt>
                <c:pt idx="6">
                  <c:v>0.89882934729233899</c:v>
                </c:pt>
                <c:pt idx="7">
                  <c:v>1.1564302764216432</c:v>
                </c:pt>
                <c:pt idx="8">
                  <c:v>1.4583970366097323</c:v>
                </c:pt>
                <c:pt idx="9">
                  <c:v>1.802794412409878</c:v>
                </c:pt>
                <c:pt idx="10">
                  <c:v>2.184392837666111</c:v>
                </c:pt>
                <c:pt idx="11">
                  <c:v>2.5943549523272615</c:v>
                </c:pt>
                <c:pt idx="12">
                  <c:v>3.0202448746901265</c:v>
                </c:pt>
                <c:pt idx="13">
                  <c:v>3.446426552733131</c:v>
                </c:pt>
                <c:pt idx="14">
                  <c:v>3.8548724225005766</c:v>
                </c:pt>
                <c:pt idx="15">
                  <c:v>4.226346517639092</c:v>
                </c:pt>
                <c:pt idx="16">
                  <c:v>4.5418658710463395</c:v>
                </c:pt>
                <c:pt idx="17">
                  <c:v>4.7842913343095486</c:v>
                </c:pt>
                <c:pt idx="18">
                  <c:v>4.9398645531541909</c:v>
                </c:pt>
                <c:pt idx="19">
                  <c:v>4.9995000249991666</c:v>
                </c:pt>
                <c:pt idx="20">
                  <c:v>4.9596635830278561</c:v>
                </c:pt>
                <c:pt idx="21">
                  <c:v>4.8227191713840769</c:v>
                </c:pt>
                <c:pt idx="22">
                  <c:v>4.5966965878325912</c:v>
                </c:pt>
                <c:pt idx="23">
                  <c:v>4.2945119310392386</c:v>
                </c:pt>
                <c:pt idx="24">
                  <c:v>3.9327460110672745</c:v>
                </c:pt>
                <c:pt idx="25">
                  <c:v>3.5301413492856986</c:v>
                </c:pt>
                <c:pt idx="26">
                  <c:v>3.1060067950272541</c:v>
                </c:pt>
                <c:pt idx="27">
                  <c:v>2.6787169032529237</c:v>
                </c:pt>
                <c:pt idx="28">
                  <c:v>2.264463606199473</c:v>
                </c:pt>
                <c:pt idx="29">
                  <c:v>1.8763678480900374</c:v>
                </c:pt>
                <c:pt idx="30">
                  <c:v>1.5239991696787669</c:v>
                </c:pt>
                <c:pt idx="31">
                  <c:v>1.2132927109503542</c:v>
                </c:pt>
                <c:pt idx="32">
                  <c:v>0.94680503109687053</c:v>
                </c:pt>
                <c:pt idx="33">
                  <c:v>0.72421853547333526</c:v>
                </c:pt>
                <c:pt idx="34">
                  <c:v>0.54299124228551487</c:v>
                </c:pt>
                <c:pt idx="35">
                  <c:v>0.39905258150039857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3816208"/>
        <c:axId val="163818168"/>
        <c:extLst/>
      </c:scatterChart>
      <c:valAx>
        <c:axId val="163816208"/>
        <c:scaling>
          <c:orientation val="minMax"/>
          <c:max val="3.2"/>
          <c:min val="-1.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sz="1400" b="1"/>
                  <a:t>β</a:t>
                </a:r>
                <a:r>
                  <a:rPr lang="nl-NL" sz="1400" b="1"/>
                  <a:t>-score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63818168"/>
        <c:crosses val="autoZero"/>
        <c:crossBetween val="midCat"/>
      </c:valAx>
      <c:valAx>
        <c:axId val="16381816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 sz="1400" b="1"/>
                  <a:t>Gunningsscore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63816208"/>
        <c:crossesAt val="0"/>
        <c:crossBetween val="midCat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Grafische weergave punten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4.5830158326983318E-2"/>
          <c:y val="0.13548132157014445"/>
          <c:w val="0.91575268817204303"/>
          <c:h val="0.76908680875531954"/>
        </c:manualLayout>
      </c:layout>
      <c:scatterChart>
        <c:scatterStyle val="smoothMarker"/>
        <c:varyColors val="0"/>
        <c:ser>
          <c:idx val="1"/>
          <c:order val="0"/>
          <c:tx>
            <c:v>Uw score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88900">
                <a:solidFill>
                  <a:schemeClr val="accent2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chemeClr val="accent2"/>
                </a:solidFill>
                <a:ln w="88900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50800" cap="rnd" cmpd="sng">
                <a:solidFill>
                  <a:schemeClr val="accent2"/>
                </a:solidFill>
                <a:round/>
              </a:ln>
              <a:effectLst/>
            </c:spPr>
          </c:dPt>
          <c:xVal>
            <c:numRef>
              <c:f>'Tarieven P 6c'!$C$26</c:f>
            </c:numRef>
          </c:xVal>
          <c:yVal>
            <c:numRef>
              <c:f>'Tarieven P 6c'!$C$27</c:f>
              <c:numCache>
                <c:formatCode>0.000</c:formatCode>
                <c:ptCount val="1"/>
                <c:pt idx="0">
                  <c:v>0</c:v>
                </c:pt>
              </c:numCache>
            </c:numRef>
          </c:yVal>
          <c:smooth val="1"/>
        </c:ser>
        <c:ser>
          <c:idx val="0"/>
          <c:order val="1"/>
          <c:tx>
            <c:v>Grafische weergave punten</c:v>
          </c:tx>
          <c:spPr>
            <a:ln w="158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'Tarieven P 6c'!$R$4:$R$41</c:f>
              <c:numCache>
                <c:formatCode>General</c:formatCode>
                <c:ptCount val="36"/>
                <c:pt idx="0">
                  <c:v>-0.6</c:v>
                </c:pt>
                <c:pt idx="1">
                  <c:v>-0.5</c:v>
                </c:pt>
                <c:pt idx="2">
                  <c:v>-0.4</c:v>
                </c:pt>
                <c:pt idx="3">
                  <c:v>-0.3</c:v>
                </c:pt>
                <c:pt idx="4">
                  <c:v>-0.2</c:v>
                </c:pt>
                <c:pt idx="5">
                  <c:v>-0.1</c:v>
                </c:pt>
                <c:pt idx="6">
                  <c:v>0</c:v>
                </c:pt>
                <c:pt idx="7">
                  <c:v>0.1</c:v>
                </c:pt>
                <c:pt idx="8">
                  <c:v>0.2</c:v>
                </c:pt>
                <c:pt idx="9">
                  <c:v>0.3</c:v>
                </c:pt>
                <c:pt idx="10">
                  <c:v>0.4</c:v>
                </c:pt>
                <c:pt idx="11">
                  <c:v>0.5</c:v>
                </c:pt>
                <c:pt idx="12">
                  <c:v>0.6</c:v>
                </c:pt>
                <c:pt idx="13">
                  <c:v>0.7</c:v>
                </c:pt>
                <c:pt idx="14">
                  <c:v>0.8</c:v>
                </c:pt>
                <c:pt idx="15">
                  <c:v>0.9</c:v>
                </c:pt>
                <c:pt idx="16">
                  <c:v>1</c:v>
                </c:pt>
                <c:pt idx="17">
                  <c:v>1.1000000000000001</c:v>
                </c:pt>
                <c:pt idx="18">
                  <c:v>1.2</c:v>
                </c:pt>
                <c:pt idx="19">
                  <c:v>1.3</c:v>
                </c:pt>
                <c:pt idx="20">
                  <c:v>1.4</c:v>
                </c:pt>
                <c:pt idx="21">
                  <c:v>1.5</c:v>
                </c:pt>
                <c:pt idx="22">
                  <c:v>1.6</c:v>
                </c:pt>
                <c:pt idx="23">
                  <c:v>1.7</c:v>
                </c:pt>
                <c:pt idx="24">
                  <c:v>1.8</c:v>
                </c:pt>
                <c:pt idx="25">
                  <c:v>1.9</c:v>
                </c:pt>
                <c:pt idx="26">
                  <c:v>2</c:v>
                </c:pt>
                <c:pt idx="27">
                  <c:v>2.1</c:v>
                </c:pt>
                <c:pt idx="28">
                  <c:v>2.2000000000000002</c:v>
                </c:pt>
                <c:pt idx="29">
                  <c:v>2.2999999999999998</c:v>
                </c:pt>
                <c:pt idx="30">
                  <c:v>2.4</c:v>
                </c:pt>
                <c:pt idx="31">
                  <c:v>2.5</c:v>
                </c:pt>
                <c:pt idx="32">
                  <c:v>2.6</c:v>
                </c:pt>
                <c:pt idx="33">
                  <c:v>2.7</c:v>
                </c:pt>
                <c:pt idx="34">
                  <c:v>2.8</c:v>
                </c:pt>
                <c:pt idx="35">
                  <c:v>2.9</c:v>
                </c:pt>
              </c:numCache>
            </c:numRef>
          </c:xVal>
          <c:yVal>
            <c:numRef>
              <c:f>'Tarieven P 6c'!$S$4:$S$41</c:f>
              <c:numCache>
                <c:formatCode>0.00</c:formatCode>
                <c:ptCount val="36"/>
                <c:pt idx="0">
                  <c:v>0.13020279433574364</c:v>
                </c:pt>
                <c:pt idx="1">
                  <c:v>0.18887646771995986</c:v>
                </c:pt>
                <c:pt idx="2">
                  <c:v>0.26856505938086772</c:v>
                </c:pt>
                <c:pt idx="3">
                  <c:v>0.37431331652301736</c:v>
                </c:pt>
                <c:pt idx="4">
                  <c:v>0.51136989403134947</c:v>
                </c:pt>
                <c:pt idx="5">
                  <c:v>0.68477696822726575</c:v>
                </c:pt>
                <c:pt idx="6">
                  <c:v>0.89882934729233899</c:v>
                </c:pt>
                <c:pt idx="7">
                  <c:v>1.1564302764216432</c:v>
                </c:pt>
                <c:pt idx="8">
                  <c:v>1.4583970366097323</c:v>
                </c:pt>
                <c:pt idx="9">
                  <c:v>1.802794412409878</c:v>
                </c:pt>
                <c:pt idx="10">
                  <c:v>2.184392837666111</c:v>
                </c:pt>
                <c:pt idx="11">
                  <c:v>2.5943549523272615</c:v>
                </c:pt>
                <c:pt idx="12">
                  <c:v>3.0202448746901265</c:v>
                </c:pt>
                <c:pt idx="13">
                  <c:v>3.446426552733131</c:v>
                </c:pt>
                <c:pt idx="14">
                  <c:v>3.8548724225005766</c:v>
                </c:pt>
                <c:pt idx="15">
                  <c:v>4.226346517639092</c:v>
                </c:pt>
                <c:pt idx="16">
                  <c:v>4.5418658710463395</c:v>
                </c:pt>
                <c:pt idx="17">
                  <c:v>4.7842913343095486</c:v>
                </c:pt>
                <c:pt idx="18">
                  <c:v>4.9398645531541909</c:v>
                </c:pt>
                <c:pt idx="19">
                  <c:v>4.9995000249991666</c:v>
                </c:pt>
                <c:pt idx="20">
                  <c:v>4.9596635830278561</c:v>
                </c:pt>
                <c:pt idx="21">
                  <c:v>4.8227191713840769</c:v>
                </c:pt>
                <c:pt idx="22">
                  <c:v>4.5966965878325912</c:v>
                </c:pt>
                <c:pt idx="23">
                  <c:v>4.2945119310392386</c:v>
                </c:pt>
                <c:pt idx="24">
                  <c:v>3.9327460110672745</c:v>
                </c:pt>
                <c:pt idx="25">
                  <c:v>3.5301413492856986</c:v>
                </c:pt>
                <c:pt idx="26">
                  <c:v>3.1060067950272541</c:v>
                </c:pt>
                <c:pt idx="27">
                  <c:v>2.6787169032529237</c:v>
                </c:pt>
                <c:pt idx="28">
                  <c:v>2.264463606199473</c:v>
                </c:pt>
                <c:pt idx="29">
                  <c:v>1.8763678480900374</c:v>
                </c:pt>
                <c:pt idx="30">
                  <c:v>1.5239991696787669</c:v>
                </c:pt>
                <c:pt idx="31">
                  <c:v>1.2132927109503542</c:v>
                </c:pt>
                <c:pt idx="32">
                  <c:v>0.94680503109687053</c:v>
                </c:pt>
                <c:pt idx="33">
                  <c:v>0.72421853547333526</c:v>
                </c:pt>
                <c:pt idx="34">
                  <c:v>0.54299124228551487</c:v>
                </c:pt>
                <c:pt idx="35">
                  <c:v>0.39905258150039857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3820312"/>
        <c:axId val="163819136"/>
        <c:extLst/>
      </c:scatterChart>
      <c:valAx>
        <c:axId val="163820312"/>
        <c:scaling>
          <c:orientation val="minMax"/>
          <c:max val="3.2"/>
          <c:min val="-1.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sz="1400" b="1"/>
                  <a:t>β</a:t>
                </a:r>
                <a:r>
                  <a:rPr lang="nl-NL" sz="1400" b="1"/>
                  <a:t>-score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63819136"/>
        <c:crosses val="autoZero"/>
        <c:crossBetween val="midCat"/>
      </c:valAx>
      <c:valAx>
        <c:axId val="16381913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 sz="1400" b="1"/>
                  <a:t>Gunningsscore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63820312"/>
        <c:crossesAt val="0"/>
        <c:crossBetween val="midCat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Grafische weergave punten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4.5830158326983318E-2"/>
          <c:y val="0.13548132157014445"/>
          <c:w val="0.91575268817204303"/>
          <c:h val="0.76908680875531954"/>
        </c:manualLayout>
      </c:layout>
      <c:scatterChart>
        <c:scatterStyle val="smoothMarker"/>
        <c:varyColors val="0"/>
        <c:ser>
          <c:idx val="1"/>
          <c:order val="0"/>
          <c:tx>
            <c:v>Uw score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88900">
                <a:solidFill>
                  <a:schemeClr val="accent2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chemeClr val="accent2"/>
                </a:solidFill>
                <a:ln w="88900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50800" cap="rnd" cmpd="sng">
                <a:solidFill>
                  <a:schemeClr val="accent2"/>
                </a:solidFill>
                <a:round/>
              </a:ln>
              <a:effectLst/>
            </c:spPr>
          </c:dPt>
          <c:xVal>
            <c:numRef>
              <c:f>'Tarieven P 6z'!$C$26</c:f>
            </c:numRef>
          </c:xVal>
          <c:yVal>
            <c:numRef>
              <c:f>'Tarieven P 6z'!$C$27</c:f>
              <c:numCache>
                <c:formatCode>0.000</c:formatCode>
                <c:ptCount val="1"/>
                <c:pt idx="0">
                  <c:v>0</c:v>
                </c:pt>
              </c:numCache>
            </c:numRef>
          </c:yVal>
          <c:smooth val="1"/>
        </c:ser>
        <c:ser>
          <c:idx val="0"/>
          <c:order val="1"/>
          <c:tx>
            <c:v>Grafische weergave punten</c:v>
          </c:tx>
          <c:spPr>
            <a:ln w="158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'Tarieven P 6c'!$R$4:$R$41</c:f>
              <c:numCache>
                <c:formatCode>General</c:formatCode>
                <c:ptCount val="36"/>
                <c:pt idx="0">
                  <c:v>-0.6</c:v>
                </c:pt>
                <c:pt idx="1">
                  <c:v>-0.5</c:v>
                </c:pt>
                <c:pt idx="2">
                  <c:v>-0.4</c:v>
                </c:pt>
                <c:pt idx="3">
                  <c:v>-0.3</c:v>
                </c:pt>
                <c:pt idx="4">
                  <c:v>-0.2</c:v>
                </c:pt>
                <c:pt idx="5">
                  <c:v>-0.1</c:v>
                </c:pt>
                <c:pt idx="6">
                  <c:v>0</c:v>
                </c:pt>
                <c:pt idx="7">
                  <c:v>0.1</c:v>
                </c:pt>
                <c:pt idx="8">
                  <c:v>0.2</c:v>
                </c:pt>
                <c:pt idx="9">
                  <c:v>0.3</c:v>
                </c:pt>
                <c:pt idx="10">
                  <c:v>0.4</c:v>
                </c:pt>
                <c:pt idx="11">
                  <c:v>0.5</c:v>
                </c:pt>
                <c:pt idx="12">
                  <c:v>0.6</c:v>
                </c:pt>
                <c:pt idx="13">
                  <c:v>0.7</c:v>
                </c:pt>
                <c:pt idx="14">
                  <c:v>0.8</c:v>
                </c:pt>
                <c:pt idx="15">
                  <c:v>0.9</c:v>
                </c:pt>
                <c:pt idx="16">
                  <c:v>1</c:v>
                </c:pt>
                <c:pt idx="17">
                  <c:v>1.1000000000000001</c:v>
                </c:pt>
                <c:pt idx="18">
                  <c:v>1.2</c:v>
                </c:pt>
                <c:pt idx="19">
                  <c:v>1.3</c:v>
                </c:pt>
                <c:pt idx="20">
                  <c:v>1.4</c:v>
                </c:pt>
                <c:pt idx="21">
                  <c:v>1.5</c:v>
                </c:pt>
                <c:pt idx="22">
                  <c:v>1.6</c:v>
                </c:pt>
                <c:pt idx="23">
                  <c:v>1.7</c:v>
                </c:pt>
                <c:pt idx="24">
                  <c:v>1.8</c:v>
                </c:pt>
                <c:pt idx="25">
                  <c:v>1.9</c:v>
                </c:pt>
                <c:pt idx="26">
                  <c:v>2</c:v>
                </c:pt>
                <c:pt idx="27">
                  <c:v>2.1</c:v>
                </c:pt>
                <c:pt idx="28">
                  <c:v>2.2000000000000002</c:v>
                </c:pt>
                <c:pt idx="29">
                  <c:v>2.2999999999999998</c:v>
                </c:pt>
                <c:pt idx="30">
                  <c:v>2.4</c:v>
                </c:pt>
                <c:pt idx="31">
                  <c:v>2.5</c:v>
                </c:pt>
                <c:pt idx="32">
                  <c:v>2.6</c:v>
                </c:pt>
                <c:pt idx="33">
                  <c:v>2.7</c:v>
                </c:pt>
                <c:pt idx="34">
                  <c:v>2.8</c:v>
                </c:pt>
                <c:pt idx="35">
                  <c:v>2.9</c:v>
                </c:pt>
              </c:numCache>
            </c:numRef>
          </c:xVal>
          <c:yVal>
            <c:numRef>
              <c:f>'Tarieven P 6c'!$S$4:$S$41</c:f>
              <c:numCache>
                <c:formatCode>0.00</c:formatCode>
                <c:ptCount val="36"/>
                <c:pt idx="0">
                  <c:v>0.13020279433574364</c:v>
                </c:pt>
                <c:pt idx="1">
                  <c:v>0.18887646771995986</c:v>
                </c:pt>
                <c:pt idx="2">
                  <c:v>0.26856505938086772</c:v>
                </c:pt>
                <c:pt idx="3">
                  <c:v>0.37431331652301736</c:v>
                </c:pt>
                <c:pt idx="4">
                  <c:v>0.51136989403134947</c:v>
                </c:pt>
                <c:pt idx="5">
                  <c:v>0.68477696822726575</c:v>
                </c:pt>
                <c:pt idx="6">
                  <c:v>0.89882934729233899</c:v>
                </c:pt>
                <c:pt idx="7">
                  <c:v>1.1564302764216432</c:v>
                </c:pt>
                <c:pt idx="8">
                  <c:v>1.4583970366097323</c:v>
                </c:pt>
                <c:pt idx="9">
                  <c:v>1.802794412409878</c:v>
                </c:pt>
                <c:pt idx="10">
                  <c:v>2.184392837666111</c:v>
                </c:pt>
                <c:pt idx="11">
                  <c:v>2.5943549523272615</c:v>
                </c:pt>
                <c:pt idx="12">
                  <c:v>3.0202448746901265</c:v>
                </c:pt>
                <c:pt idx="13">
                  <c:v>3.446426552733131</c:v>
                </c:pt>
                <c:pt idx="14">
                  <c:v>3.8548724225005766</c:v>
                </c:pt>
                <c:pt idx="15">
                  <c:v>4.226346517639092</c:v>
                </c:pt>
                <c:pt idx="16">
                  <c:v>4.5418658710463395</c:v>
                </c:pt>
                <c:pt idx="17">
                  <c:v>4.7842913343095486</c:v>
                </c:pt>
                <c:pt idx="18">
                  <c:v>4.9398645531541909</c:v>
                </c:pt>
                <c:pt idx="19">
                  <c:v>4.9995000249991666</c:v>
                </c:pt>
                <c:pt idx="20">
                  <c:v>4.9596635830278561</c:v>
                </c:pt>
                <c:pt idx="21">
                  <c:v>4.8227191713840769</c:v>
                </c:pt>
                <c:pt idx="22">
                  <c:v>4.5966965878325912</c:v>
                </c:pt>
                <c:pt idx="23">
                  <c:v>4.2945119310392386</c:v>
                </c:pt>
                <c:pt idx="24">
                  <c:v>3.9327460110672745</c:v>
                </c:pt>
                <c:pt idx="25">
                  <c:v>3.5301413492856986</c:v>
                </c:pt>
                <c:pt idx="26">
                  <c:v>3.1060067950272541</c:v>
                </c:pt>
                <c:pt idx="27">
                  <c:v>2.6787169032529237</c:v>
                </c:pt>
                <c:pt idx="28">
                  <c:v>2.264463606199473</c:v>
                </c:pt>
                <c:pt idx="29">
                  <c:v>1.8763678480900374</c:v>
                </c:pt>
                <c:pt idx="30">
                  <c:v>1.5239991696787669</c:v>
                </c:pt>
                <c:pt idx="31">
                  <c:v>1.2132927109503542</c:v>
                </c:pt>
                <c:pt idx="32">
                  <c:v>0.94680503109687053</c:v>
                </c:pt>
                <c:pt idx="33">
                  <c:v>0.72421853547333526</c:v>
                </c:pt>
                <c:pt idx="34">
                  <c:v>0.54299124228551487</c:v>
                </c:pt>
                <c:pt idx="35">
                  <c:v>0.39905258150039857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3822272"/>
        <c:axId val="163819920"/>
        <c:extLst/>
      </c:scatterChart>
      <c:valAx>
        <c:axId val="163822272"/>
        <c:scaling>
          <c:orientation val="minMax"/>
          <c:max val="3.2"/>
          <c:min val="-1.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sz="1400" b="1"/>
                  <a:t>β</a:t>
                </a:r>
                <a:r>
                  <a:rPr lang="nl-NL" sz="1400" b="1"/>
                  <a:t>-score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63819920"/>
        <c:crosses val="autoZero"/>
        <c:crossBetween val="midCat"/>
      </c:valAx>
      <c:valAx>
        <c:axId val="1638199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 sz="1400" b="1"/>
                  <a:t>Gunningsscore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63822272"/>
        <c:crossesAt val="0"/>
        <c:crossBetween val="midCat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15</xdr:col>
      <xdr:colOff>556260</xdr:colOff>
      <xdr:row>21</xdr:row>
      <xdr:rowOff>190500</xdr:rowOff>
    </xdr:to>
    <xdr:graphicFrame macro="">
      <xdr:nvGraphicFramePr>
        <xdr:cNvPr id="5" name="Grafiek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15</xdr:col>
      <xdr:colOff>556260</xdr:colOff>
      <xdr:row>21</xdr:row>
      <xdr:rowOff>190500</xdr:rowOff>
    </xdr:to>
    <xdr:graphicFrame macro="">
      <xdr:nvGraphicFramePr>
        <xdr:cNvPr id="3" name="Grafiek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15</xdr:col>
      <xdr:colOff>556260</xdr:colOff>
      <xdr:row>21</xdr:row>
      <xdr:rowOff>190500</xdr:rowOff>
    </xdr:to>
    <xdr:graphicFrame macro="">
      <xdr:nvGraphicFramePr>
        <xdr:cNvPr id="3" name="Grafiek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15</xdr:col>
      <xdr:colOff>556260</xdr:colOff>
      <xdr:row>21</xdr:row>
      <xdr:rowOff>190500</xdr:rowOff>
    </xdr:to>
    <xdr:graphicFrame macro="">
      <xdr:nvGraphicFramePr>
        <xdr:cNvPr id="3" name="Grafiek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15</xdr:col>
      <xdr:colOff>556260</xdr:colOff>
      <xdr:row>21</xdr:row>
      <xdr:rowOff>190500</xdr:rowOff>
    </xdr:to>
    <xdr:graphicFrame macro="">
      <xdr:nvGraphicFramePr>
        <xdr:cNvPr id="3" name="Grafiek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15</xdr:col>
      <xdr:colOff>556260</xdr:colOff>
      <xdr:row>21</xdr:row>
      <xdr:rowOff>190500</xdr:rowOff>
    </xdr:to>
    <xdr:graphicFrame macro="">
      <xdr:nvGraphicFramePr>
        <xdr:cNvPr id="3" name="Grafiek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15</xdr:col>
      <xdr:colOff>556260</xdr:colOff>
      <xdr:row>21</xdr:row>
      <xdr:rowOff>190500</xdr:rowOff>
    </xdr:to>
    <xdr:graphicFrame macro="">
      <xdr:nvGraphicFramePr>
        <xdr:cNvPr id="3" name="Grafiek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15</xdr:col>
      <xdr:colOff>556260</xdr:colOff>
      <xdr:row>21</xdr:row>
      <xdr:rowOff>190500</xdr:rowOff>
    </xdr:to>
    <xdr:graphicFrame macro="">
      <xdr:nvGraphicFramePr>
        <xdr:cNvPr id="3" name="Grafiek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15</xdr:col>
      <xdr:colOff>556260</xdr:colOff>
      <xdr:row>21</xdr:row>
      <xdr:rowOff>190500</xdr:rowOff>
    </xdr:to>
    <xdr:graphicFrame macro="">
      <xdr:nvGraphicFramePr>
        <xdr:cNvPr id="3" name="Grafiek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15</xdr:col>
      <xdr:colOff>556260</xdr:colOff>
      <xdr:row>21</xdr:row>
      <xdr:rowOff>190500</xdr:rowOff>
    </xdr:to>
    <xdr:graphicFrame macro="">
      <xdr:nvGraphicFramePr>
        <xdr:cNvPr id="3" name="Grafiek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15</xdr:col>
      <xdr:colOff>556260</xdr:colOff>
      <xdr:row>21</xdr:row>
      <xdr:rowOff>190500</xdr:rowOff>
    </xdr:to>
    <xdr:graphicFrame macro="">
      <xdr:nvGraphicFramePr>
        <xdr:cNvPr id="3" name="Grafiek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15</xdr:col>
      <xdr:colOff>556260</xdr:colOff>
      <xdr:row>21</xdr:row>
      <xdr:rowOff>190500</xdr:rowOff>
    </xdr:to>
    <xdr:graphicFrame macro="">
      <xdr:nvGraphicFramePr>
        <xdr:cNvPr id="3" name="Grafiek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15</xdr:col>
      <xdr:colOff>556260</xdr:colOff>
      <xdr:row>21</xdr:row>
      <xdr:rowOff>190500</xdr:rowOff>
    </xdr:to>
    <xdr:graphicFrame macro="">
      <xdr:nvGraphicFramePr>
        <xdr:cNvPr id="3" name="Grafiek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15</xdr:col>
      <xdr:colOff>556260</xdr:colOff>
      <xdr:row>21</xdr:row>
      <xdr:rowOff>190500</xdr:rowOff>
    </xdr:to>
    <xdr:graphicFrame macro="">
      <xdr:nvGraphicFramePr>
        <xdr:cNvPr id="3" name="Grafiek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15</xdr:col>
      <xdr:colOff>556260</xdr:colOff>
      <xdr:row>21</xdr:row>
      <xdr:rowOff>190500</xdr:rowOff>
    </xdr:to>
    <xdr:graphicFrame macro="">
      <xdr:nvGraphicFramePr>
        <xdr:cNvPr id="3" name="Grafiek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15</xdr:col>
      <xdr:colOff>556260</xdr:colOff>
      <xdr:row>21</xdr:row>
      <xdr:rowOff>190500</xdr:rowOff>
    </xdr:to>
    <xdr:graphicFrame macro="">
      <xdr:nvGraphicFramePr>
        <xdr:cNvPr id="3" name="Grafiek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15</xdr:col>
      <xdr:colOff>556260</xdr:colOff>
      <xdr:row>21</xdr:row>
      <xdr:rowOff>190500</xdr:rowOff>
    </xdr:to>
    <xdr:graphicFrame macro="">
      <xdr:nvGraphicFramePr>
        <xdr:cNvPr id="3" name="Grafiek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15</xdr:col>
      <xdr:colOff>556260</xdr:colOff>
      <xdr:row>21</xdr:row>
      <xdr:rowOff>190500</xdr:rowOff>
    </xdr:to>
    <xdr:graphicFrame macro="">
      <xdr:nvGraphicFramePr>
        <xdr:cNvPr id="3" name="Grafiek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15</xdr:col>
      <xdr:colOff>556260</xdr:colOff>
      <xdr:row>21</xdr:row>
      <xdr:rowOff>190500</xdr:rowOff>
    </xdr:to>
    <xdr:graphicFrame macro="">
      <xdr:nvGraphicFramePr>
        <xdr:cNvPr id="3" name="Grafiek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15</xdr:col>
      <xdr:colOff>556260</xdr:colOff>
      <xdr:row>21</xdr:row>
      <xdr:rowOff>190500</xdr:rowOff>
    </xdr:to>
    <xdr:graphicFrame macro="">
      <xdr:nvGraphicFramePr>
        <xdr:cNvPr id="3" name="Grafiek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15</xdr:col>
      <xdr:colOff>556260</xdr:colOff>
      <xdr:row>21</xdr:row>
      <xdr:rowOff>190500</xdr:rowOff>
    </xdr:to>
    <xdr:graphicFrame macro="">
      <xdr:nvGraphicFramePr>
        <xdr:cNvPr id="3" name="Grafiek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15</xdr:col>
      <xdr:colOff>556260</xdr:colOff>
      <xdr:row>21</xdr:row>
      <xdr:rowOff>190500</xdr:rowOff>
    </xdr:to>
    <xdr:graphicFrame macro="">
      <xdr:nvGraphicFramePr>
        <xdr:cNvPr id="3" name="Grafiek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15</xdr:col>
      <xdr:colOff>556260</xdr:colOff>
      <xdr:row>21</xdr:row>
      <xdr:rowOff>190500</xdr:rowOff>
    </xdr:to>
    <xdr:graphicFrame macro="">
      <xdr:nvGraphicFramePr>
        <xdr:cNvPr id="3" name="Grafiek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15</xdr:col>
      <xdr:colOff>556260</xdr:colOff>
      <xdr:row>21</xdr:row>
      <xdr:rowOff>190500</xdr:rowOff>
    </xdr:to>
    <xdr:graphicFrame macro="">
      <xdr:nvGraphicFramePr>
        <xdr:cNvPr id="3" name="Grafiek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15</xdr:col>
      <xdr:colOff>556260</xdr:colOff>
      <xdr:row>21</xdr:row>
      <xdr:rowOff>190500</xdr:rowOff>
    </xdr:to>
    <xdr:graphicFrame macro="">
      <xdr:nvGraphicFramePr>
        <xdr:cNvPr id="3" name="Grafiek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15</xdr:col>
      <xdr:colOff>556260</xdr:colOff>
      <xdr:row>21</xdr:row>
      <xdr:rowOff>190500</xdr:rowOff>
    </xdr:to>
    <xdr:graphicFrame macro="">
      <xdr:nvGraphicFramePr>
        <xdr:cNvPr id="4" name="Grafiek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15</xdr:col>
      <xdr:colOff>556260</xdr:colOff>
      <xdr:row>21</xdr:row>
      <xdr:rowOff>190500</xdr:rowOff>
    </xdr:to>
    <xdr:graphicFrame macro="">
      <xdr:nvGraphicFramePr>
        <xdr:cNvPr id="3" name="Grafiek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15</xdr:col>
      <xdr:colOff>556260</xdr:colOff>
      <xdr:row>21</xdr:row>
      <xdr:rowOff>190500</xdr:rowOff>
    </xdr:to>
    <xdr:graphicFrame macro="">
      <xdr:nvGraphicFramePr>
        <xdr:cNvPr id="3" name="Grafiek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15</xdr:col>
      <xdr:colOff>556260</xdr:colOff>
      <xdr:row>23</xdr:row>
      <xdr:rowOff>123825</xdr:rowOff>
    </xdr:to>
    <xdr:graphicFrame macro="">
      <xdr:nvGraphicFramePr>
        <xdr:cNvPr id="3" name="Grafiek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</xdr:colOff>
      <xdr:row>0</xdr:row>
      <xdr:rowOff>0</xdr:rowOff>
    </xdr:from>
    <xdr:to>
      <xdr:col>15</xdr:col>
      <xdr:colOff>358140</xdr:colOff>
      <xdr:row>22</xdr:row>
      <xdr:rowOff>76200</xdr:rowOff>
    </xdr:to>
    <xdr:graphicFrame macro="">
      <xdr:nvGraphicFramePr>
        <xdr:cNvPr id="2" name="Grafiek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15</xdr:col>
      <xdr:colOff>556260</xdr:colOff>
      <xdr:row>21</xdr:row>
      <xdr:rowOff>190500</xdr:rowOff>
    </xdr:to>
    <xdr:graphicFrame macro="">
      <xdr:nvGraphicFramePr>
        <xdr:cNvPr id="3" name="Grafiek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15</xdr:col>
      <xdr:colOff>556260</xdr:colOff>
      <xdr:row>21</xdr:row>
      <xdr:rowOff>190500</xdr:rowOff>
    </xdr:to>
    <xdr:graphicFrame macro="">
      <xdr:nvGraphicFramePr>
        <xdr:cNvPr id="3" name="Grafiek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15</xdr:col>
      <xdr:colOff>556260</xdr:colOff>
      <xdr:row>21</xdr:row>
      <xdr:rowOff>190500</xdr:rowOff>
    </xdr:to>
    <xdr:graphicFrame macro="">
      <xdr:nvGraphicFramePr>
        <xdr:cNvPr id="3" name="Grafiek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15</xdr:col>
      <xdr:colOff>556260</xdr:colOff>
      <xdr:row>21</xdr:row>
      <xdr:rowOff>190500</xdr:rowOff>
    </xdr:to>
    <xdr:graphicFrame macro="">
      <xdr:nvGraphicFramePr>
        <xdr:cNvPr id="3" name="Grafiek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15</xdr:col>
      <xdr:colOff>556260</xdr:colOff>
      <xdr:row>21</xdr:row>
      <xdr:rowOff>190500</xdr:rowOff>
    </xdr:to>
    <xdr:graphicFrame macro="">
      <xdr:nvGraphicFramePr>
        <xdr:cNvPr id="3" name="Grafiek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15</xdr:col>
      <xdr:colOff>556260</xdr:colOff>
      <xdr:row>21</xdr:row>
      <xdr:rowOff>190500</xdr:rowOff>
    </xdr:to>
    <xdr:graphicFrame macro="">
      <xdr:nvGraphicFramePr>
        <xdr:cNvPr id="3" name="Grafiek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.belastingdienst.nl\Homes\Usr\akour00\Mijn%20Documenten\Desktop\IV%20opleidingen\IV%20opleidingen%20gunningsmethodiek%20v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celen 1-19"/>
      <sheetName val="Percelen 20"/>
    </sheetNames>
    <sheetDataSet>
      <sheetData sheetId="0"/>
      <sheetData sheetId="1">
        <row r="35">
          <cell r="A35">
            <v>-0.8</v>
          </cell>
          <cell r="B35">
            <v>0.38652370221649857</v>
          </cell>
        </row>
        <row r="36">
          <cell r="A36">
            <v>-0.7</v>
          </cell>
          <cell r="B36">
            <v>0.52699612280932162</v>
          </cell>
        </row>
        <row r="37">
          <cell r="A37">
            <v>-0.6</v>
          </cell>
          <cell r="B37">
            <v>0.70429210460522518</v>
          </cell>
        </row>
        <row r="38">
          <cell r="A38">
            <v>-0.5</v>
          </cell>
          <cell r="B38">
            <v>0.92259761996494616</v>
          </cell>
        </row>
        <row r="39">
          <cell r="A39">
            <v>-0.4</v>
          </cell>
          <cell r="B39">
            <v>1.1846387934106082</v>
          </cell>
        </row>
        <row r="40">
          <cell r="A40">
            <v>-0.3</v>
          </cell>
          <cell r="B40">
            <v>1.4909863971494366</v>
          </cell>
        </row>
        <row r="41">
          <cell r="A41">
            <v>-0.2</v>
          </cell>
          <cell r="B41">
            <v>1.8393972058572117</v>
          </cell>
        </row>
        <row r="42">
          <cell r="A42">
            <v>-0.1</v>
          </cell>
          <cell r="B42">
            <v>2.2242903311147053</v>
          </cell>
        </row>
        <row r="43">
          <cell r="A43">
            <v>0</v>
          </cell>
          <cell r="B43">
            <v>2.636462120215243</v>
          </cell>
        </row>
        <row r="44">
          <cell r="A44">
            <v>0.1</v>
          </cell>
          <cell r="B44">
            <v>3.0631319709220799</v>
          </cell>
        </row>
        <row r="45">
          <cell r="A45">
            <v>0.2</v>
          </cell>
          <cell r="B45">
            <v>3.4883816303551551</v>
          </cell>
        </row>
        <row r="46">
          <cell r="A46">
            <v>0.3</v>
          </cell>
          <cell r="B46">
            <v>3.8940039153570245</v>
          </cell>
        </row>
        <row r="47">
          <cell r="A47">
            <v>0.4</v>
          </cell>
          <cell r="B47">
            <v>4.2607189448310567</v>
          </cell>
        </row>
        <row r="48">
          <cell r="A48">
            <v>0.5</v>
          </cell>
          <cell r="B48">
            <v>4.5696559263561412</v>
          </cell>
        </row>
        <row r="49">
          <cell r="A49">
            <v>0.6</v>
          </cell>
          <cell r="B49">
            <v>4.8039471957616158</v>
          </cell>
        </row>
        <row r="50">
          <cell r="A50">
            <v>0.7</v>
          </cell>
          <cell r="B50">
            <v>4.9502491687458399</v>
          </cell>
        </row>
        <row r="51">
          <cell r="A51">
            <v>0.8</v>
          </cell>
          <cell r="B51">
            <v>5</v>
          </cell>
        </row>
        <row r="52">
          <cell r="A52">
            <v>0.9</v>
          </cell>
          <cell r="B52">
            <v>4.9502491687458408</v>
          </cell>
        </row>
        <row r="53">
          <cell r="A53">
            <v>1</v>
          </cell>
          <cell r="B53">
            <v>4.8039471957616158</v>
          </cell>
        </row>
        <row r="54">
          <cell r="A54">
            <v>1.1000000000000001</v>
          </cell>
          <cell r="B54">
            <v>4.5696559263561412</v>
          </cell>
        </row>
        <row r="55">
          <cell r="A55">
            <v>1.2</v>
          </cell>
          <cell r="B55">
            <v>4.2607189448310576</v>
          </cell>
        </row>
        <row r="56">
          <cell r="A56">
            <v>1.3</v>
          </cell>
          <cell r="B56">
            <v>3.8940039153570245</v>
          </cell>
        </row>
        <row r="57">
          <cell r="A57">
            <v>1.5</v>
          </cell>
          <cell r="B57">
            <v>3.0631319709220808</v>
          </cell>
        </row>
        <row r="58">
          <cell r="A58">
            <v>1.6</v>
          </cell>
          <cell r="B58">
            <v>2.636462120215243</v>
          </cell>
        </row>
        <row r="59">
          <cell r="A59">
            <v>1.7</v>
          </cell>
          <cell r="B59">
            <v>2.2242903311147062</v>
          </cell>
        </row>
        <row r="60">
          <cell r="A60">
            <v>1.8</v>
          </cell>
          <cell r="B60">
            <v>1.8393972058572117</v>
          </cell>
        </row>
        <row r="61">
          <cell r="A61">
            <v>1.9</v>
          </cell>
          <cell r="B61">
            <v>1.4909863971494373</v>
          </cell>
        </row>
        <row r="62">
          <cell r="A62">
            <v>2</v>
          </cell>
          <cell r="B62">
            <v>1.1846387934106088</v>
          </cell>
        </row>
        <row r="63">
          <cell r="B63"/>
        </row>
        <row r="64">
          <cell r="B64"/>
        </row>
        <row r="65">
          <cell r="B65"/>
        </row>
        <row r="66">
          <cell r="B66"/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1"/>
  <sheetViews>
    <sheetView tabSelected="1" workbookViewId="0">
      <selection activeCell="C16" sqref="C16"/>
    </sheetView>
  </sheetViews>
  <sheetFormatPr defaultColWidth="8.88671875" defaultRowHeight="14.4" x14ac:dyDescent="0.3"/>
  <cols>
    <col min="1" max="1" width="36.6640625" style="29" customWidth="1"/>
    <col min="2" max="2" width="28.88671875" style="29" customWidth="1"/>
    <col min="3" max="3" width="12.6640625" style="29" bestFit="1" customWidth="1"/>
    <col min="4" max="4" width="13.33203125" style="29" bestFit="1" customWidth="1"/>
    <col min="5" max="6" width="14.5546875" style="29" customWidth="1"/>
    <col min="7" max="16" width="8.88671875" style="29"/>
    <col min="17" max="17" width="8.88671875" style="58"/>
    <col min="18" max="19" width="8.88671875" style="32"/>
    <col min="20" max="16384" width="8.88671875" style="29"/>
  </cols>
  <sheetData>
    <row r="1" spans="1:20" ht="18" x14ac:dyDescent="0.35">
      <c r="A1" s="1" t="s">
        <v>39</v>
      </c>
      <c r="B1" s="2"/>
      <c r="C1" s="3"/>
      <c r="D1" s="4"/>
      <c r="E1" s="5"/>
      <c r="R1" s="30" t="s">
        <v>19</v>
      </c>
      <c r="S1" s="31" t="s">
        <v>20</v>
      </c>
      <c r="T1" s="32"/>
    </row>
    <row r="2" spans="1:20" ht="15.6" x14ac:dyDescent="0.3">
      <c r="A2" s="6" t="s">
        <v>79</v>
      </c>
      <c r="B2" s="63"/>
      <c r="C2" s="3"/>
      <c r="D2" s="4"/>
      <c r="E2" s="5"/>
      <c r="R2" s="32">
        <v>-0.8</v>
      </c>
      <c r="S2" s="33">
        <f>5*EXP(-((R2-1.31)^2))</f>
        <v>5.8270338564906793E-2</v>
      </c>
      <c r="T2" s="32"/>
    </row>
    <row r="3" spans="1:20" ht="18" x14ac:dyDescent="0.35">
      <c r="A3" s="7" t="s">
        <v>0</v>
      </c>
      <c r="B3" s="8"/>
      <c r="C3" s="9"/>
      <c r="D3" s="10"/>
      <c r="E3" s="11"/>
      <c r="R3" s="30" t="s">
        <v>19</v>
      </c>
      <c r="S3" s="31" t="s">
        <v>20</v>
      </c>
      <c r="T3" s="32"/>
    </row>
    <row r="4" spans="1:20" ht="15" thickBot="1" x14ac:dyDescent="0.35">
      <c r="O4" s="32">
        <v>-0.6</v>
      </c>
      <c r="P4" s="33">
        <f t="shared" ref="P4:P8" si="0">5*EXP(-((O4-0.8)^2))</f>
        <v>0.70429210460522518</v>
      </c>
      <c r="R4" s="32">
        <v>-0.6</v>
      </c>
      <c r="S4" s="33">
        <f t="shared" ref="S4:S41" si="1">5*EXP(-((R4-1.31)^2))</f>
        <v>0.13020279433574364</v>
      </c>
      <c r="T4" s="58"/>
    </row>
    <row r="5" spans="1:20" ht="30" customHeight="1" thickBot="1" x14ac:dyDescent="0.35">
      <c r="A5" s="13" t="s">
        <v>82</v>
      </c>
      <c r="B5" s="12" t="s">
        <v>1</v>
      </c>
      <c r="C5" s="27" t="s">
        <v>35</v>
      </c>
      <c r="D5" s="54" t="s">
        <v>31</v>
      </c>
      <c r="E5" s="54" t="s">
        <v>36</v>
      </c>
      <c r="O5" s="32">
        <v>-0.5</v>
      </c>
      <c r="P5" s="33">
        <f t="shared" si="0"/>
        <v>0.92259761996494616</v>
      </c>
      <c r="R5" s="32">
        <v>-0.5</v>
      </c>
      <c r="S5" s="33">
        <f t="shared" si="1"/>
        <v>0.18887646771995986</v>
      </c>
      <c r="T5" s="58"/>
    </row>
    <row r="6" spans="1:20" ht="15.6" x14ac:dyDescent="0.3">
      <c r="A6" s="64" t="s">
        <v>37</v>
      </c>
      <c r="B6" s="34" t="s">
        <v>2</v>
      </c>
      <c r="C6" s="20"/>
      <c r="D6" s="18">
        <v>0.6</v>
      </c>
      <c r="E6" s="70">
        <v>15</v>
      </c>
      <c r="O6" s="32">
        <v>-0.4</v>
      </c>
      <c r="P6" s="33">
        <f t="shared" si="0"/>
        <v>1.1846387934106082</v>
      </c>
      <c r="R6" s="32">
        <v>-0.4</v>
      </c>
      <c r="S6" s="33">
        <f t="shared" si="1"/>
        <v>0.26856505938086772</v>
      </c>
      <c r="T6" s="58"/>
    </row>
    <row r="7" spans="1:20" ht="15.6" x14ac:dyDescent="0.3">
      <c r="A7" s="64"/>
      <c r="B7" s="36" t="s">
        <v>3</v>
      </c>
      <c r="C7" s="25"/>
      <c r="D7" s="19">
        <v>0.2</v>
      </c>
      <c r="E7" s="71"/>
      <c r="O7" s="32">
        <v>-0.3</v>
      </c>
      <c r="P7" s="33">
        <f t="shared" si="0"/>
        <v>1.4909863971494366</v>
      </c>
      <c r="R7" s="32">
        <v>-0.3</v>
      </c>
      <c r="S7" s="33">
        <f t="shared" si="1"/>
        <v>0.37431331652301736</v>
      </c>
      <c r="T7" s="58"/>
    </row>
    <row r="8" spans="1:20" ht="16.2" thickBot="1" x14ac:dyDescent="0.35">
      <c r="A8" s="65"/>
      <c r="B8" s="37" t="s">
        <v>81</v>
      </c>
      <c r="C8" s="26"/>
      <c r="D8" s="24">
        <v>0.2</v>
      </c>
      <c r="E8" s="72"/>
      <c r="O8" s="32">
        <v>-0.2</v>
      </c>
      <c r="P8" s="33">
        <f t="shared" si="0"/>
        <v>1.8393972058572117</v>
      </c>
      <c r="R8" s="32">
        <v>-0.2</v>
      </c>
      <c r="S8" s="33">
        <f t="shared" si="1"/>
        <v>0.51136989403134947</v>
      </c>
      <c r="T8" s="58"/>
    </row>
    <row r="9" spans="1:20" ht="15" thickBot="1" x14ac:dyDescent="0.35">
      <c r="E9" s="35"/>
      <c r="R9" s="32">
        <v>-0.1</v>
      </c>
      <c r="S9" s="33">
        <f t="shared" si="1"/>
        <v>0.68477696822726575</v>
      </c>
      <c r="T9" s="58"/>
    </row>
    <row r="10" spans="1:20" ht="31.8" thickBot="1" x14ac:dyDescent="0.35">
      <c r="A10" s="17" t="s">
        <v>83</v>
      </c>
      <c r="B10" s="13" t="s">
        <v>1</v>
      </c>
      <c r="C10" s="27" t="s">
        <v>85</v>
      </c>
      <c r="D10" s="54" t="s">
        <v>31</v>
      </c>
      <c r="E10" s="54" t="s">
        <v>36</v>
      </c>
      <c r="R10" s="32">
        <v>0</v>
      </c>
      <c r="S10" s="33">
        <f t="shared" si="1"/>
        <v>0.89882934729233899</v>
      </c>
      <c r="T10" s="58"/>
    </row>
    <row r="11" spans="1:20" ht="15.6" x14ac:dyDescent="0.3">
      <c r="A11" s="66" t="s">
        <v>75</v>
      </c>
      <c r="B11" s="38" t="s">
        <v>2</v>
      </c>
      <c r="C11" s="20"/>
      <c r="D11" s="22">
        <v>0.8</v>
      </c>
      <c r="E11" s="70">
        <v>4</v>
      </c>
      <c r="R11" s="32">
        <v>0.1</v>
      </c>
      <c r="S11" s="33">
        <f t="shared" si="1"/>
        <v>1.1564302764216432</v>
      </c>
      <c r="T11" s="58"/>
    </row>
    <row r="12" spans="1:20" ht="16.2" thickBot="1" x14ac:dyDescent="0.35">
      <c r="A12" s="67"/>
      <c r="B12" s="39" t="s">
        <v>3</v>
      </c>
      <c r="C12" s="21"/>
      <c r="D12" s="23">
        <v>0.2</v>
      </c>
      <c r="E12" s="72"/>
      <c r="R12" s="32">
        <v>0.2</v>
      </c>
      <c r="S12" s="33">
        <f t="shared" si="1"/>
        <v>1.4583970366097323</v>
      </c>
      <c r="T12" s="58"/>
    </row>
    <row r="13" spans="1:20" ht="15" thickBot="1" x14ac:dyDescent="0.35">
      <c r="E13" s="35"/>
      <c r="R13" s="32">
        <v>0.3</v>
      </c>
      <c r="S13" s="33">
        <f t="shared" si="1"/>
        <v>1.802794412409878</v>
      </c>
      <c r="T13" s="58"/>
    </row>
    <row r="14" spans="1:20" ht="31.8" thickBot="1" x14ac:dyDescent="0.35">
      <c r="A14" s="17" t="s">
        <v>83</v>
      </c>
      <c r="B14" s="13" t="s">
        <v>1</v>
      </c>
      <c r="C14" s="28" t="s">
        <v>85</v>
      </c>
      <c r="D14" s="54" t="s">
        <v>31</v>
      </c>
      <c r="E14" s="54" t="s">
        <v>36</v>
      </c>
      <c r="R14" s="32">
        <v>0.4</v>
      </c>
      <c r="S14" s="33">
        <f t="shared" si="1"/>
        <v>2.184392837666111</v>
      </c>
      <c r="T14" s="58"/>
    </row>
    <row r="15" spans="1:20" ht="15.6" x14ac:dyDescent="0.3">
      <c r="A15" s="68" t="s">
        <v>77</v>
      </c>
      <c r="B15" s="38" t="s">
        <v>2</v>
      </c>
      <c r="C15" s="20"/>
      <c r="D15" s="22">
        <v>0.8</v>
      </c>
      <c r="E15" s="70">
        <v>1</v>
      </c>
      <c r="R15" s="32">
        <v>0.5</v>
      </c>
      <c r="S15" s="33">
        <f t="shared" si="1"/>
        <v>2.5943549523272615</v>
      </c>
      <c r="T15" s="58"/>
    </row>
    <row r="16" spans="1:20" ht="16.2" thickBot="1" x14ac:dyDescent="0.35">
      <c r="A16" s="69"/>
      <c r="B16" s="39" t="s">
        <v>3</v>
      </c>
      <c r="C16" s="21"/>
      <c r="D16" s="23">
        <v>0.2</v>
      </c>
      <c r="E16" s="72"/>
      <c r="R16" s="32">
        <v>0.6</v>
      </c>
      <c r="S16" s="33">
        <f t="shared" si="1"/>
        <v>3.0202448746901265</v>
      </c>
      <c r="T16" s="58"/>
    </row>
    <row r="17" spans="1:20" ht="15" thickBot="1" x14ac:dyDescent="0.35">
      <c r="R17" s="32">
        <v>0.7</v>
      </c>
      <c r="S17" s="33">
        <f t="shared" si="1"/>
        <v>3.446426552733131</v>
      </c>
      <c r="T17" s="58"/>
    </row>
    <row r="18" spans="1:20" ht="16.2" thickBot="1" x14ac:dyDescent="0.35">
      <c r="B18" s="40" t="s">
        <v>4</v>
      </c>
      <c r="E18" s="41" t="str">
        <f>IF(OR(C6="",C7="",C8="",C11="",C12="",C15="",C16=""),"",(C6*D6+C7*D7+C8*D8)*E6+(C11*D11+C12*D12)*E11+(C15*D15+C16*D16)*E15)</f>
        <v/>
      </c>
      <c r="F18" s="35"/>
      <c r="R18" s="32">
        <v>0.8</v>
      </c>
      <c r="S18" s="33">
        <f t="shared" si="1"/>
        <v>3.8548724225005766</v>
      </c>
      <c r="T18" s="58"/>
    </row>
    <row r="19" spans="1:20" ht="16.2" thickBot="1" x14ac:dyDescent="0.35">
      <c r="B19" s="40"/>
      <c r="R19" s="32">
        <v>0.9</v>
      </c>
      <c r="S19" s="33">
        <f t="shared" si="1"/>
        <v>4.226346517639092</v>
      </c>
      <c r="T19" s="58"/>
    </row>
    <row r="20" spans="1:20" ht="16.2" thickBot="1" x14ac:dyDescent="0.35">
      <c r="B20" s="40" t="s">
        <v>24</v>
      </c>
      <c r="E20" s="50"/>
      <c r="R20" s="32">
        <v>1</v>
      </c>
      <c r="S20" s="33">
        <f t="shared" si="1"/>
        <v>4.5418658710463395</v>
      </c>
      <c r="T20" s="58"/>
    </row>
    <row r="21" spans="1:20" ht="15" thickBot="1" x14ac:dyDescent="0.35">
      <c r="R21" s="32">
        <v>1.1000000000000001</v>
      </c>
      <c r="S21" s="33">
        <f t="shared" si="1"/>
        <v>4.7842913343095486</v>
      </c>
      <c r="T21" s="58"/>
    </row>
    <row r="22" spans="1:20" ht="15.6" x14ac:dyDescent="0.3">
      <c r="B22" s="14" t="s">
        <v>26</v>
      </c>
      <c r="C22" s="42">
        <v>10100</v>
      </c>
      <c r="R22" s="32">
        <v>1.2</v>
      </c>
      <c r="S22" s="33">
        <f t="shared" si="1"/>
        <v>4.9398645531541909</v>
      </c>
      <c r="T22" s="58"/>
    </row>
    <row r="23" spans="1:20" ht="15.6" hidden="1" x14ac:dyDescent="0.3">
      <c r="B23" s="51" t="s">
        <v>29</v>
      </c>
      <c r="C23" s="52" t="e">
        <f>IF(((E18-C22)/C22)&lt;-0.4,-0.4,(E18-C22)/C22)</f>
        <v>#VALUE!</v>
      </c>
      <c r="R23" s="32">
        <v>1.3</v>
      </c>
      <c r="S23" s="33">
        <f t="shared" si="1"/>
        <v>4.9995000249991666</v>
      </c>
      <c r="T23" s="58"/>
    </row>
    <row r="24" spans="1:20" ht="15.6" x14ac:dyDescent="0.3">
      <c r="B24" s="15" t="s">
        <v>27</v>
      </c>
      <c r="C24" s="43">
        <v>7.2</v>
      </c>
      <c r="R24" s="32">
        <v>1.3</v>
      </c>
      <c r="S24" s="33">
        <f t="shared" si="1"/>
        <v>4.9995000249991666</v>
      </c>
      <c r="T24" s="58"/>
    </row>
    <row r="25" spans="1:20" ht="15.6" hidden="1" x14ac:dyDescent="0.3">
      <c r="B25" s="15" t="s">
        <v>30</v>
      </c>
      <c r="C25" s="53">
        <f>(E20-C24)/C24</f>
        <v>-1</v>
      </c>
      <c r="R25" s="32">
        <v>1.4</v>
      </c>
      <c r="S25" s="33">
        <f t="shared" si="1"/>
        <v>4.9596635830278561</v>
      </c>
      <c r="T25" s="58"/>
    </row>
    <row r="26" spans="1:20" ht="15.6" x14ac:dyDescent="0.3">
      <c r="B26" s="15" t="s">
        <v>25</v>
      </c>
      <c r="C26" s="59" t="str">
        <f>IF(OR(E18="",E20=""),"",((70/30)*C25-C23))</f>
        <v/>
      </c>
      <c r="R26" s="32">
        <v>1.4</v>
      </c>
      <c r="S26" s="33">
        <f t="shared" si="1"/>
        <v>4.9596635830278561</v>
      </c>
      <c r="T26" s="58"/>
    </row>
    <row r="27" spans="1:20" ht="16.2" thickBot="1" x14ac:dyDescent="0.35">
      <c r="B27" s="16" t="s">
        <v>28</v>
      </c>
      <c r="C27" s="44" t="str">
        <f>IF(C26="","",5*EXP(-((C26-1.31)^2)))</f>
        <v/>
      </c>
      <c r="R27" s="32">
        <v>1.5</v>
      </c>
      <c r="S27" s="33">
        <f t="shared" si="1"/>
        <v>4.8227191713840769</v>
      </c>
      <c r="T27" s="58"/>
    </row>
    <row r="28" spans="1:20" x14ac:dyDescent="0.3">
      <c r="R28" s="32">
        <v>1.6</v>
      </c>
      <c r="S28" s="33">
        <f t="shared" si="1"/>
        <v>4.5966965878325912</v>
      </c>
      <c r="T28" s="58"/>
    </row>
    <row r="29" spans="1:20" x14ac:dyDescent="0.3">
      <c r="A29" s="29" t="s">
        <v>5</v>
      </c>
      <c r="R29" s="32">
        <v>1.7</v>
      </c>
      <c r="S29" s="33">
        <f t="shared" si="1"/>
        <v>4.2945119310392386</v>
      </c>
      <c r="T29" s="58"/>
    </row>
    <row r="30" spans="1:20" x14ac:dyDescent="0.3">
      <c r="R30" s="32">
        <v>1.8</v>
      </c>
      <c r="S30" s="33">
        <f t="shared" si="1"/>
        <v>3.9327460110672745</v>
      </c>
      <c r="T30" s="58"/>
    </row>
    <row r="31" spans="1:20" ht="15.6" x14ac:dyDescent="0.3">
      <c r="A31" s="40" t="s">
        <v>34</v>
      </c>
      <c r="R31" s="32">
        <v>1.9</v>
      </c>
      <c r="S31" s="33">
        <f t="shared" si="1"/>
        <v>3.5301413492856986</v>
      </c>
      <c r="T31" s="58"/>
    </row>
    <row r="32" spans="1:20" x14ac:dyDescent="0.3">
      <c r="A32" s="45" t="s">
        <v>7</v>
      </c>
      <c r="B32" s="46" t="s">
        <v>23</v>
      </c>
      <c r="R32" s="32">
        <v>2</v>
      </c>
      <c r="S32" s="33">
        <f t="shared" si="1"/>
        <v>3.1060067950272541</v>
      </c>
      <c r="T32" s="58"/>
    </row>
    <row r="33" spans="1:20" x14ac:dyDescent="0.3">
      <c r="A33" s="45" t="s">
        <v>7</v>
      </c>
      <c r="B33" s="29" t="s">
        <v>8</v>
      </c>
      <c r="R33" s="32">
        <v>2.1</v>
      </c>
      <c r="S33" s="33">
        <f t="shared" si="1"/>
        <v>2.6787169032529237</v>
      </c>
      <c r="T33" s="58"/>
    </row>
    <row r="34" spans="1:20" x14ac:dyDescent="0.3">
      <c r="A34" s="45"/>
      <c r="R34" s="32">
        <v>2.2000000000000002</v>
      </c>
      <c r="S34" s="33">
        <f t="shared" si="1"/>
        <v>2.264463606199473</v>
      </c>
      <c r="T34" s="58"/>
    </row>
    <row r="35" spans="1:20" x14ac:dyDescent="0.3">
      <c r="A35" s="29" t="s">
        <v>9</v>
      </c>
      <c r="R35" s="32">
        <v>2.2999999999999998</v>
      </c>
      <c r="S35" s="33">
        <f t="shared" si="1"/>
        <v>1.8763678480900374</v>
      </c>
      <c r="T35" s="58"/>
    </row>
    <row r="36" spans="1:20" x14ac:dyDescent="0.3">
      <c r="A36" s="47" t="s">
        <v>10</v>
      </c>
      <c r="B36" s="29" t="s">
        <v>11</v>
      </c>
      <c r="R36" s="32">
        <v>2.4</v>
      </c>
      <c r="S36" s="33">
        <f t="shared" si="1"/>
        <v>1.5239991696787669</v>
      </c>
      <c r="T36" s="58"/>
    </row>
    <row r="37" spans="1:20" x14ac:dyDescent="0.3">
      <c r="A37" s="29" t="s">
        <v>12</v>
      </c>
      <c r="B37" s="29" t="s">
        <v>13</v>
      </c>
      <c r="R37" s="32">
        <v>2.5</v>
      </c>
      <c r="S37" s="33">
        <f t="shared" si="1"/>
        <v>1.2132927109503542</v>
      </c>
      <c r="T37" s="58"/>
    </row>
    <row r="38" spans="1:20" x14ac:dyDescent="0.3">
      <c r="A38" s="29" t="s">
        <v>14</v>
      </c>
      <c r="B38" s="29" t="s">
        <v>15</v>
      </c>
      <c r="R38" s="32">
        <v>2.6</v>
      </c>
      <c r="S38" s="33">
        <f t="shared" si="1"/>
        <v>0.94680503109687053</v>
      </c>
    </row>
    <row r="39" spans="1:20" x14ac:dyDescent="0.3">
      <c r="A39" s="29" t="s">
        <v>16</v>
      </c>
      <c r="B39" s="29" t="s">
        <v>17</v>
      </c>
      <c r="R39" s="32">
        <v>2.7</v>
      </c>
      <c r="S39" s="33">
        <f t="shared" si="1"/>
        <v>0.72421853547333526</v>
      </c>
    </row>
    <row r="40" spans="1:20" x14ac:dyDescent="0.3">
      <c r="A40" s="29" t="s">
        <v>18</v>
      </c>
      <c r="B40" s="29" t="s">
        <v>22</v>
      </c>
      <c r="R40" s="32">
        <v>2.8</v>
      </c>
      <c r="S40" s="33">
        <f t="shared" si="1"/>
        <v>0.54299124228551487</v>
      </c>
    </row>
    <row r="41" spans="1:20" x14ac:dyDescent="0.3">
      <c r="R41" s="32">
        <v>2.9</v>
      </c>
      <c r="S41" s="33">
        <f t="shared" si="1"/>
        <v>0.39905258150039857</v>
      </c>
    </row>
    <row r="42" spans="1:20" ht="18" x14ac:dyDescent="0.35">
      <c r="C42" s="48"/>
    </row>
    <row r="43" spans="1:20" ht="18" x14ac:dyDescent="0.35">
      <c r="C43" s="48"/>
    </row>
    <row r="44" spans="1:20" ht="18" x14ac:dyDescent="0.35">
      <c r="C44" s="48"/>
    </row>
    <row r="45" spans="1:20" ht="18" x14ac:dyDescent="0.35">
      <c r="C45" s="48"/>
    </row>
    <row r="46" spans="1:20" ht="18" x14ac:dyDescent="0.35">
      <c r="C46" s="48"/>
    </row>
    <row r="47" spans="1:20" ht="18" x14ac:dyDescent="0.35">
      <c r="C47" s="48"/>
    </row>
    <row r="48" spans="1:20" ht="18" x14ac:dyDescent="0.35">
      <c r="C48" s="48"/>
    </row>
    <row r="49" spans="3:3" ht="18" x14ac:dyDescent="0.35">
      <c r="C49" s="48"/>
    </row>
    <row r="50" spans="3:3" ht="18" x14ac:dyDescent="0.35">
      <c r="C50" s="48"/>
    </row>
    <row r="71" spans="2:5" x14ac:dyDescent="0.3">
      <c r="B71" s="49"/>
      <c r="E71" s="29" t="s">
        <v>21</v>
      </c>
    </row>
  </sheetData>
  <sheetProtection algorithmName="SHA-512" hashValue="z07a+LQgW4jxuiyenig38ABpEbRGTPQrd5MfYz67Ud2S/n7kEQ8RokU7/kfANVf2o66FA+NiS3QRGzEfOD+OKg==" saltValue="JZp+kw+sdKkGpLr47nmfkA==" spinCount="100000" sheet="1" objects="1" scenarios="1" selectLockedCells="1"/>
  <mergeCells count="6">
    <mergeCell ref="A6:A8"/>
    <mergeCell ref="A11:A12"/>
    <mergeCell ref="A15:A16"/>
    <mergeCell ref="E6:E8"/>
    <mergeCell ref="E11:E12"/>
    <mergeCell ref="E15:E16"/>
  </mergeCells>
  <dataValidations count="2">
    <dataValidation allowBlank="1" showInputMessage="1" showErrorMessage="1" prompt="Het tarief voor blended leervorm is niet groter dan het tarief voor klassikaal leervorm" sqref="C12 C7"/>
    <dataValidation allowBlank="1" showInputMessage="1" showErrorMessage="1" prompt="Het tarief voor online leervorm is niet groter dan blended leervorm" sqref="C8"/>
  </dataValidation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1"/>
  <sheetViews>
    <sheetView workbookViewId="0">
      <selection activeCell="C15" sqref="C15:C16"/>
    </sheetView>
  </sheetViews>
  <sheetFormatPr defaultColWidth="8.88671875" defaultRowHeight="14.4" x14ac:dyDescent="0.3"/>
  <cols>
    <col min="1" max="1" width="36.6640625" style="29" customWidth="1"/>
    <col min="2" max="2" width="28.88671875" style="29" customWidth="1"/>
    <col min="3" max="3" width="12.6640625" style="29" bestFit="1" customWidth="1"/>
    <col min="4" max="4" width="13.33203125" style="29" bestFit="1" customWidth="1"/>
    <col min="5" max="6" width="14.5546875" style="29" customWidth="1"/>
    <col min="7" max="17" width="8.88671875" style="29"/>
    <col min="18" max="19" width="8.88671875" style="32"/>
    <col min="20" max="16384" width="8.88671875" style="29"/>
  </cols>
  <sheetData>
    <row r="1" spans="1:19" ht="18" x14ac:dyDescent="0.35">
      <c r="A1" s="1" t="s">
        <v>48</v>
      </c>
      <c r="B1" s="2"/>
      <c r="C1" s="3"/>
      <c r="D1" s="4"/>
      <c r="E1" s="5"/>
      <c r="R1" s="30"/>
      <c r="S1" s="31"/>
    </row>
    <row r="2" spans="1:19" ht="15.6" x14ac:dyDescent="0.3">
      <c r="A2" s="6" t="s">
        <v>79</v>
      </c>
      <c r="B2" s="63"/>
      <c r="C2" s="3"/>
      <c r="D2" s="4"/>
      <c r="E2" s="5"/>
      <c r="S2" s="33"/>
    </row>
    <row r="3" spans="1:19" ht="18" x14ac:dyDescent="0.35">
      <c r="A3" s="7" t="s">
        <v>0</v>
      </c>
      <c r="B3" s="8"/>
      <c r="C3" s="9"/>
      <c r="D3" s="10"/>
      <c r="E3" s="11"/>
      <c r="R3" s="30" t="s">
        <v>19</v>
      </c>
      <c r="S3" s="31" t="s">
        <v>20</v>
      </c>
    </row>
    <row r="4" spans="1:19" ht="15" thickBot="1" x14ac:dyDescent="0.35">
      <c r="O4" s="32">
        <v>-0.6</v>
      </c>
      <c r="P4" s="33">
        <f t="shared" ref="P4:P8" si="0">5*EXP(-((O4-0.8)^2))</f>
        <v>0.70429210460522518</v>
      </c>
      <c r="R4" s="32">
        <v>-0.6</v>
      </c>
      <c r="S4" s="33">
        <f t="shared" ref="S4:S41" si="1">5*EXP(-((R4-1.31)^2))</f>
        <v>0.13020279433574364</v>
      </c>
    </row>
    <row r="5" spans="1:19" ht="30" customHeight="1" thickBot="1" x14ac:dyDescent="0.35">
      <c r="A5" s="17" t="s">
        <v>82</v>
      </c>
      <c r="B5" s="12" t="s">
        <v>1</v>
      </c>
      <c r="C5" s="27" t="s">
        <v>35</v>
      </c>
      <c r="D5" s="54" t="s">
        <v>31</v>
      </c>
      <c r="E5" s="54" t="s">
        <v>36</v>
      </c>
      <c r="O5" s="32">
        <v>-0.5</v>
      </c>
      <c r="P5" s="33">
        <f t="shared" si="0"/>
        <v>0.92259761996494616</v>
      </c>
      <c r="R5" s="32">
        <v>-0.5</v>
      </c>
      <c r="S5" s="33">
        <f t="shared" si="1"/>
        <v>0.18887646771995986</v>
      </c>
    </row>
    <row r="6" spans="1:19" ht="15.6" x14ac:dyDescent="0.3">
      <c r="A6" s="64" t="s">
        <v>37</v>
      </c>
      <c r="B6" s="34" t="s">
        <v>2</v>
      </c>
      <c r="C6" s="20"/>
      <c r="D6" s="18">
        <v>0.6</v>
      </c>
      <c r="E6" s="70">
        <v>15</v>
      </c>
      <c r="O6" s="32">
        <v>-0.4</v>
      </c>
      <c r="P6" s="33">
        <f t="shared" si="0"/>
        <v>1.1846387934106082</v>
      </c>
      <c r="R6" s="32">
        <v>-0.4</v>
      </c>
      <c r="S6" s="33">
        <f t="shared" si="1"/>
        <v>0.26856505938086772</v>
      </c>
    </row>
    <row r="7" spans="1:19" ht="15.6" x14ac:dyDescent="0.3">
      <c r="A7" s="64"/>
      <c r="B7" s="36" t="s">
        <v>3</v>
      </c>
      <c r="C7" s="25"/>
      <c r="D7" s="19">
        <v>0.2</v>
      </c>
      <c r="E7" s="71"/>
      <c r="O7" s="32">
        <v>-0.3</v>
      </c>
      <c r="P7" s="33">
        <f t="shared" si="0"/>
        <v>1.4909863971494366</v>
      </c>
      <c r="R7" s="32">
        <v>-0.3</v>
      </c>
      <c r="S7" s="33">
        <f t="shared" si="1"/>
        <v>0.37431331652301736</v>
      </c>
    </row>
    <row r="8" spans="1:19" ht="16.2" thickBot="1" x14ac:dyDescent="0.35">
      <c r="A8" s="65"/>
      <c r="B8" s="37" t="s">
        <v>81</v>
      </c>
      <c r="C8" s="26"/>
      <c r="D8" s="24">
        <v>0.2</v>
      </c>
      <c r="E8" s="72"/>
      <c r="O8" s="32">
        <v>-0.2</v>
      </c>
      <c r="P8" s="33">
        <f t="shared" si="0"/>
        <v>1.8393972058572117</v>
      </c>
      <c r="R8" s="32">
        <v>-0.2</v>
      </c>
      <c r="S8" s="33">
        <f t="shared" si="1"/>
        <v>0.51136989403134947</v>
      </c>
    </row>
    <row r="9" spans="1:19" ht="15" thickBot="1" x14ac:dyDescent="0.35">
      <c r="E9" s="35"/>
      <c r="R9" s="32">
        <v>-0.1</v>
      </c>
      <c r="S9" s="33">
        <f t="shared" si="1"/>
        <v>0.68477696822726575</v>
      </c>
    </row>
    <row r="10" spans="1:19" ht="31.8" thickBot="1" x14ac:dyDescent="0.35">
      <c r="A10" s="17" t="s">
        <v>83</v>
      </c>
      <c r="B10" s="13" t="s">
        <v>1</v>
      </c>
      <c r="C10" s="27" t="s">
        <v>85</v>
      </c>
      <c r="D10" s="54" t="s">
        <v>31</v>
      </c>
      <c r="E10" s="54" t="s">
        <v>36</v>
      </c>
      <c r="R10" s="32">
        <v>0</v>
      </c>
      <c r="S10" s="33">
        <f t="shared" si="1"/>
        <v>0.89882934729233899</v>
      </c>
    </row>
    <row r="11" spans="1:19" ht="15.6" x14ac:dyDescent="0.3">
      <c r="A11" s="66" t="s">
        <v>75</v>
      </c>
      <c r="B11" s="38" t="s">
        <v>2</v>
      </c>
      <c r="C11" s="20"/>
      <c r="D11" s="22">
        <v>0.8</v>
      </c>
      <c r="E11" s="70">
        <v>4</v>
      </c>
      <c r="R11" s="32">
        <v>0.1</v>
      </c>
      <c r="S11" s="33">
        <f t="shared" si="1"/>
        <v>1.1564302764216432</v>
      </c>
    </row>
    <row r="12" spans="1:19" ht="16.2" thickBot="1" x14ac:dyDescent="0.35">
      <c r="A12" s="67"/>
      <c r="B12" s="39" t="s">
        <v>3</v>
      </c>
      <c r="C12" s="21"/>
      <c r="D12" s="23">
        <v>0.2</v>
      </c>
      <c r="E12" s="72"/>
      <c r="R12" s="32">
        <v>0.2</v>
      </c>
      <c r="S12" s="33">
        <f t="shared" si="1"/>
        <v>1.4583970366097323</v>
      </c>
    </row>
    <row r="13" spans="1:19" ht="15" thickBot="1" x14ac:dyDescent="0.35">
      <c r="E13" s="35"/>
      <c r="R13" s="32">
        <v>0.3</v>
      </c>
      <c r="S13" s="33">
        <f t="shared" si="1"/>
        <v>1.802794412409878</v>
      </c>
    </row>
    <row r="14" spans="1:19" ht="31.8" thickBot="1" x14ac:dyDescent="0.35">
      <c r="A14" s="17" t="s">
        <v>83</v>
      </c>
      <c r="B14" s="13" t="s">
        <v>1</v>
      </c>
      <c r="C14" s="28" t="s">
        <v>85</v>
      </c>
      <c r="D14" s="54" t="s">
        <v>31</v>
      </c>
      <c r="E14" s="54" t="s">
        <v>36</v>
      </c>
      <c r="R14" s="32">
        <v>0.4</v>
      </c>
      <c r="S14" s="33">
        <f t="shared" si="1"/>
        <v>2.184392837666111</v>
      </c>
    </row>
    <row r="15" spans="1:19" ht="15.6" x14ac:dyDescent="0.3">
      <c r="A15" s="68" t="s">
        <v>77</v>
      </c>
      <c r="B15" s="38" t="s">
        <v>2</v>
      </c>
      <c r="C15" s="81"/>
      <c r="D15" s="22">
        <v>0.8</v>
      </c>
      <c r="E15" s="70">
        <v>1</v>
      </c>
      <c r="R15" s="32">
        <v>0.5</v>
      </c>
      <c r="S15" s="33">
        <f t="shared" si="1"/>
        <v>2.5943549523272615</v>
      </c>
    </row>
    <row r="16" spans="1:19" ht="16.2" thickBot="1" x14ac:dyDescent="0.35">
      <c r="A16" s="69"/>
      <c r="B16" s="39" t="s">
        <v>3</v>
      </c>
      <c r="C16" s="82"/>
      <c r="D16" s="23">
        <v>0.2</v>
      </c>
      <c r="E16" s="72"/>
      <c r="R16" s="32">
        <v>0.6</v>
      </c>
      <c r="S16" s="33">
        <f t="shared" si="1"/>
        <v>3.0202448746901265</v>
      </c>
    </row>
    <row r="17" spans="1:19" ht="15" thickBot="1" x14ac:dyDescent="0.35">
      <c r="R17" s="32">
        <v>0.7</v>
      </c>
      <c r="S17" s="33">
        <f t="shared" si="1"/>
        <v>3.446426552733131</v>
      </c>
    </row>
    <row r="18" spans="1:19" ht="16.2" thickBot="1" x14ac:dyDescent="0.35">
      <c r="B18" s="40" t="s">
        <v>4</v>
      </c>
      <c r="E18" s="41" t="str">
        <f>IF(OR(C6="",C7="",C8="",C11="",C12="",C15="",C16=""),"",(C6*D6+C7*D7+C8*D8)*E6+(C11*D11+C12*D12)*E11+(C15*D15+C16*D16)*E15)</f>
        <v/>
      </c>
      <c r="F18" s="35"/>
      <c r="R18" s="32">
        <v>0.8</v>
      </c>
      <c r="S18" s="33">
        <f t="shared" si="1"/>
        <v>3.8548724225005766</v>
      </c>
    </row>
    <row r="19" spans="1:19" ht="16.2" thickBot="1" x14ac:dyDescent="0.35">
      <c r="B19" s="40"/>
      <c r="R19" s="32">
        <v>0.9</v>
      </c>
      <c r="S19" s="33">
        <f t="shared" si="1"/>
        <v>4.226346517639092</v>
      </c>
    </row>
    <row r="20" spans="1:19" ht="16.2" thickBot="1" x14ac:dyDescent="0.35">
      <c r="B20" s="40" t="s">
        <v>24</v>
      </c>
      <c r="E20" s="50"/>
      <c r="R20" s="32">
        <v>1</v>
      </c>
      <c r="S20" s="33">
        <f t="shared" si="1"/>
        <v>4.5418658710463395</v>
      </c>
    </row>
    <row r="21" spans="1:19" ht="15" thickBot="1" x14ac:dyDescent="0.35">
      <c r="R21" s="32">
        <v>1.1000000000000001</v>
      </c>
      <c r="S21" s="33">
        <f t="shared" si="1"/>
        <v>4.7842913343095486</v>
      </c>
    </row>
    <row r="22" spans="1:19" ht="15.6" x14ac:dyDescent="0.3">
      <c r="B22" s="14" t="s">
        <v>26</v>
      </c>
      <c r="C22" s="42">
        <v>11100</v>
      </c>
      <c r="R22" s="32">
        <v>1.2</v>
      </c>
      <c r="S22" s="33">
        <f t="shared" si="1"/>
        <v>4.9398645531541909</v>
      </c>
    </row>
    <row r="23" spans="1:19" ht="15.6" hidden="1" x14ac:dyDescent="0.3">
      <c r="B23" s="51" t="s">
        <v>29</v>
      </c>
      <c r="C23" s="52" t="e">
        <f>IF(((E18-C22)/C22)&lt;-0.4,-0.4,(E18-C22)/C22)</f>
        <v>#VALUE!</v>
      </c>
      <c r="R23" s="32">
        <v>1.3</v>
      </c>
      <c r="S23" s="33">
        <f t="shared" si="1"/>
        <v>4.9995000249991666</v>
      </c>
    </row>
    <row r="24" spans="1:19" ht="15.6" x14ac:dyDescent="0.3">
      <c r="B24" s="15" t="s">
        <v>27</v>
      </c>
      <c r="C24" s="43">
        <v>7.2</v>
      </c>
      <c r="R24" s="32">
        <v>1.3</v>
      </c>
      <c r="S24" s="33">
        <f t="shared" si="1"/>
        <v>4.9995000249991666</v>
      </c>
    </row>
    <row r="25" spans="1:19" ht="15.6" hidden="1" x14ac:dyDescent="0.3">
      <c r="B25" s="15" t="s">
        <v>30</v>
      </c>
      <c r="C25" s="53">
        <f>(E20-C24)/C24</f>
        <v>-1</v>
      </c>
      <c r="R25" s="32">
        <v>1.4</v>
      </c>
      <c r="S25" s="33">
        <f t="shared" si="1"/>
        <v>4.9596635830278561</v>
      </c>
    </row>
    <row r="26" spans="1:19" ht="15.6" x14ac:dyDescent="0.3">
      <c r="B26" s="15" t="s">
        <v>25</v>
      </c>
      <c r="C26" s="59" t="str">
        <f>IF(OR(E18="",E20=""),"",((70/30)*C25-C23))</f>
        <v/>
      </c>
      <c r="R26" s="32">
        <v>1.4</v>
      </c>
      <c r="S26" s="33">
        <f t="shared" si="1"/>
        <v>4.9596635830278561</v>
      </c>
    </row>
    <row r="27" spans="1:19" ht="16.2" thickBot="1" x14ac:dyDescent="0.35">
      <c r="B27" s="16" t="s">
        <v>28</v>
      </c>
      <c r="C27" s="44" t="str">
        <f>IF(C26="","",5*EXP(-((C26-1.31)^2)))</f>
        <v/>
      </c>
      <c r="R27" s="32">
        <v>1.5</v>
      </c>
      <c r="S27" s="33">
        <f t="shared" si="1"/>
        <v>4.8227191713840769</v>
      </c>
    </row>
    <row r="28" spans="1:19" x14ac:dyDescent="0.3">
      <c r="R28" s="32">
        <v>1.6</v>
      </c>
      <c r="S28" s="33">
        <f t="shared" si="1"/>
        <v>4.5966965878325912</v>
      </c>
    </row>
    <row r="29" spans="1:19" x14ac:dyDescent="0.3">
      <c r="A29" s="29" t="s">
        <v>5</v>
      </c>
      <c r="R29" s="32">
        <v>1.7</v>
      </c>
      <c r="S29" s="33">
        <f t="shared" si="1"/>
        <v>4.2945119310392386</v>
      </c>
    </row>
    <row r="30" spans="1:19" x14ac:dyDescent="0.3">
      <c r="R30" s="32">
        <v>1.8</v>
      </c>
      <c r="S30" s="33">
        <f t="shared" si="1"/>
        <v>3.9327460110672745</v>
      </c>
    </row>
    <row r="31" spans="1:19" ht="15.6" x14ac:dyDescent="0.3">
      <c r="A31" s="40" t="s">
        <v>34</v>
      </c>
      <c r="R31" s="32">
        <v>1.9</v>
      </c>
      <c r="S31" s="33">
        <f t="shared" si="1"/>
        <v>3.5301413492856986</v>
      </c>
    </row>
    <row r="32" spans="1:19" x14ac:dyDescent="0.3">
      <c r="A32" s="45" t="s">
        <v>7</v>
      </c>
      <c r="B32" s="46" t="s">
        <v>23</v>
      </c>
      <c r="R32" s="32">
        <v>2</v>
      </c>
      <c r="S32" s="33">
        <f t="shared" si="1"/>
        <v>3.1060067950272541</v>
      </c>
    </row>
    <row r="33" spans="1:19" x14ac:dyDescent="0.3">
      <c r="A33" s="45" t="s">
        <v>7</v>
      </c>
      <c r="B33" s="29" t="s">
        <v>8</v>
      </c>
      <c r="R33" s="32">
        <v>2.1</v>
      </c>
      <c r="S33" s="33">
        <f t="shared" si="1"/>
        <v>2.6787169032529237</v>
      </c>
    </row>
    <row r="34" spans="1:19" x14ac:dyDescent="0.3">
      <c r="A34" s="45"/>
      <c r="R34" s="32">
        <v>2.2000000000000002</v>
      </c>
      <c r="S34" s="33">
        <f t="shared" si="1"/>
        <v>2.264463606199473</v>
      </c>
    </row>
    <row r="35" spans="1:19" x14ac:dyDescent="0.3">
      <c r="A35" s="29" t="s">
        <v>9</v>
      </c>
      <c r="R35" s="32">
        <v>2.2999999999999998</v>
      </c>
      <c r="S35" s="33">
        <f t="shared" si="1"/>
        <v>1.8763678480900374</v>
      </c>
    </row>
    <row r="36" spans="1:19" x14ac:dyDescent="0.3">
      <c r="A36" s="47" t="s">
        <v>10</v>
      </c>
      <c r="B36" s="29" t="s">
        <v>11</v>
      </c>
      <c r="R36" s="32">
        <v>2.4</v>
      </c>
      <c r="S36" s="33">
        <f t="shared" si="1"/>
        <v>1.5239991696787669</v>
      </c>
    </row>
    <row r="37" spans="1:19" x14ac:dyDescent="0.3">
      <c r="A37" s="29" t="s">
        <v>12</v>
      </c>
      <c r="B37" s="29" t="s">
        <v>13</v>
      </c>
      <c r="R37" s="32">
        <v>2.5</v>
      </c>
      <c r="S37" s="33">
        <f t="shared" si="1"/>
        <v>1.2132927109503542</v>
      </c>
    </row>
    <row r="38" spans="1:19" x14ac:dyDescent="0.3">
      <c r="A38" s="29" t="s">
        <v>14</v>
      </c>
      <c r="B38" s="29" t="s">
        <v>15</v>
      </c>
      <c r="R38" s="32">
        <v>2.6</v>
      </c>
      <c r="S38" s="33">
        <f t="shared" si="1"/>
        <v>0.94680503109687053</v>
      </c>
    </row>
    <row r="39" spans="1:19" x14ac:dyDescent="0.3">
      <c r="A39" s="29" t="s">
        <v>16</v>
      </c>
      <c r="B39" s="29" t="s">
        <v>17</v>
      </c>
      <c r="R39" s="32">
        <v>2.7</v>
      </c>
      <c r="S39" s="33">
        <f t="shared" si="1"/>
        <v>0.72421853547333526</v>
      </c>
    </row>
    <row r="40" spans="1:19" x14ac:dyDescent="0.3">
      <c r="A40" s="29" t="s">
        <v>18</v>
      </c>
      <c r="B40" s="29" t="s">
        <v>22</v>
      </c>
      <c r="R40" s="32">
        <v>2.8</v>
      </c>
      <c r="S40" s="33">
        <f t="shared" si="1"/>
        <v>0.54299124228551487</v>
      </c>
    </row>
    <row r="41" spans="1:19" x14ac:dyDescent="0.3">
      <c r="R41" s="32">
        <v>2.9</v>
      </c>
      <c r="S41" s="33">
        <f t="shared" si="1"/>
        <v>0.39905258150039857</v>
      </c>
    </row>
    <row r="42" spans="1:19" ht="18" x14ac:dyDescent="0.35">
      <c r="C42" s="48"/>
    </row>
    <row r="43" spans="1:19" ht="18" x14ac:dyDescent="0.35">
      <c r="C43" s="48"/>
    </row>
    <row r="44" spans="1:19" ht="18" x14ac:dyDescent="0.35">
      <c r="C44" s="48"/>
    </row>
    <row r="45" spans="1:19" ht="18" x14ac:dyDescent="0.35">
      <c r="C45" s="48"/>
    </row>
    <row r="46" spans="1:19" ht="18" x14ac:dyDescent="0.35">
      <c r="C46" s="48"/>
    </row>
    <row r="47" spans="1:19" ht="18" x14ac:dyDescent="0.35">
      <c r="C47" s="48"/>
    </row>
    <row r="48" spans="1:19" ht="18" x14ac:dyDescent="0.35">
      <c r="C48" s="48"/>
    </row>
    <row r="49" spans="3:3" ht="18" x14ac:dyDescent="0.35">
      <c r="C49" s="48"/>
    </row>
    <row r="50" spans="3:3" ht="18" x14ac:dyDescent="0.35">
      <c r="C50" s="48"/>
    </row>
    <row r="71" spans="2:5" x14ac:dyDescent="0.3">
      <c r="B71" s="49"/>
      <c r="E71" s="29" t="s">
        <v>21</v>
      </c>
    </row>
  </sheetData>
  <sheetProtection algorithmName="SHA-512" hashValue="IJEmQgC/QLyQPRQm5A8aOAWlJ8dfpmS0PACni4twLg21PDmIIlwJVt346OJSPnBMMgTvFAQCfclc65E6sLCxVQ==" saltValue="tRro5rzOGght0kMEh+29Fg==" spinCount="100000" sheet="1" objects="1" scenarios="1" selectLockedCells="1"/>
  <mergeCells count="6">
    <mergeCell ref="A6:A8"/>
    <mergeCell ref="E6:E8"/>
    <mergeCell ref="A11:A12"/>
    <mergeCell ref="E11:E12"/>
    <mergeCell ref="A15:A16"/>
    <mergeCell ref="E15:E16"/>
  </mergeCells>
  <dataValidations count="2">
    <dataValidation allowBlank="1" showInputMessage="1" showErrorMessage="1" prompt="Het tarief voor blended leervorm is niet groter dan het tarief voor klassikaal leervorm" sqref="C12 C7"/>
    <dataValidation allowBlank="1" showInputMessage="1" showErrorMessage="1" prompt="Het tarief voor online leervorm is niet groter dan blended leervorm" sqref="C8"/>
  </dataValidation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1"/>
  <sheetViews>
    <sheetView workbookViewId="0">
      <selection activeCell="C15" sqref="C15:C16"/>
    </sheetView>
  </sheetViews>
  <sheetFormatPr defaultColWidth="8.88671875" defaultRowHeight="14.4" x14ac:dyDescent="0.3"/>
  <cols>
    <col min="1" max="1" width="36.88671875" style="29" customWidth="1"/>
    <col min="2" max="2" width="28.88671875" style="29" customWidth="1"/>
    <col min="3" max="3" width="12.6640625" style="29" bestFit="1" customWidth="1"/>
    <col min="4" max="4" width="13.33203125" style="29" bestFit="1" customWidth="1"/>
    <col min="5" max="6" width="14.5546875" style="29" customWidth="1"/>
    <col min="7" max="17" width="8.88671875" style="29"/>
    <col min="18" max="19" width="8.88671875" style="32"/>
    <col min="20" max="16384" width="8.88671875" style="29"/>
  </cols>
  <sheetData>
    <row r="1" spans="1:19" ht="18" x14ac:dyDescent="0.35">
      <c r="A1" s="1" t="s">
        <v>49</v>
      </c>
      <c r="B1" s="2"/>
      <c r="C1" s="3"/>
      <c r="D1" s="4"/>
      <c r="E1" s="5"/>
      <c r="R1" s="30"/>
      <c r="S1" s="31"/>
    </row>
    <row r="2" spans="1:19" ht="15.6" x14ac:dyDescent="0.3">
      <c r="A2" s="6" t="s">
        <v>79</v>
      </c>
      <c r="B2" s="63"/>
      <c r="C2" s="3"/>
      <c r="D2" s="4"/>
      <c r="E2" s="5"/>
      <c r="S2" s="33"/>
    </row>
    <row r="3" spans="1:19" ht="18" x14ac:dyDescent="0.35">
      <c r="A3" s="7" t="s">
        <v>0</v>
      </c>
      <c r="B3" s="8"/>
      <c r="C3" s="9"/>
      <c r="D3" s="10"/>
      <c r="E3" s="11"/>
      <c r="R3" s="30" t="s">
        <v>19</v>
      </c>
      <c r="S3" s="31" t="s">
        <v>20</v>
      </c>
    </row>
    <row r="4" spans="1:19" ht="15" thickBot="1" x14ac:dyDescent="0.35">
      <c r="O4" s="32">
        <v>-0.6</v>
      </c>
      <c r="P4" s="33">
        <f t="shared" ref="P4:P8" si="0">5*EXP(-((O4-0.8)^2))</f>
        <v>0.70429210460522518</v>
      </c>
      <c r="R4" s="32">
        <v>-0.6</v>
      </c>
      <c r="S4" s="33">
        <f t="shared" ref="S4:S41" si="1">5*EXP(-((R4-1.31)^2))</f>
        <v>0.13020279433574364</v>
      </c>
    </row>
    <row r="5" spans="1:19" ht="30" customHeight="1" thickBot="1" x14ac:dyDescent="0.35">
      <c r="A5" s="13" t="s">
        <v>82</v>
      </c>
      <c r="B5" s="12" t="s">
        <v>1</v>
      </c>
      <c r="C5" s="27" t="s">
        <v>35</v>
      </c>
      <c r="D5" s="54" t="s">
        <v>31</v>
      </c>
      <c r="E5" s="54" t="s">
        <v>36</v>
      </c>
      <c r="O5" s="32">
        <v>-0.5</v>
      </c>
      <c r="P5" s="33">
        <f t="shared" si="0"/>
        <v>0.92259761996494616</v>
      </c>
      <c r="R5" s="32">
        <v>-0.5</v>
      </c>
      <c r="S5" s="33">
        <f t="shared" si="1"/>
        <v>0.18887646771995986</v>
      </c>
    </row>
    <row r="6" spans="1:19" ht="15.6" x14ac:dyDescent="0.3">
      <c r="A6" s="64" t="s">
        <v>37</v>
      </c>
      <c r="B6" s="34" t="s">
        <v>2</v>
      </c>
      <c r="C6" s="20"/>
      <c r="D6" s="18">
        <v>0.6</v>
      </c>
      <c r="E6" s="70">
        <v>15</v>
      </c>
      <c r="O6" s="32">
        <v>-0.4</v>
      </c>
      <c r="P6" s="33">
        <f t="shared" si="0"/>
        <v>1.1846387934106082</v>
      </c>
      <c r="R6" s="32">
        <v>-0.4</v>
      </c>
      <c r="S6" s="33">
        <f t="shared" si="1"/>
        <v>0.26856505938086772</v>
      </c>
    </row>
    <row r="7" spans="1:19" ht="15.6" x14ac:dyDescent="0.3">
      <c r="A7" s="64"/>
      <c r="B7" s="36" t="s">
        <v>3</v>
      </c>
      <c r="C7" s="25"/>
      <c r="D7" s="19">
        <v>0.2</v>
      </c>
      <c r="E7" s="71"/>
      <c r="O7" s="32">
        <v>-0.3</v>
      </c>
      <c r="P7" s="33">
        <f t="shared" si="0"/>
        <v>1.4909863971494366</v>
      </c>
      <c r="R7" s="32">
        <v>-0.3</v>
      </c>
      <c r="S7" s="33">
        <f t="shared" si="1"/>
        <v>0.37431331652301736</v>
      </c>
    </row>
    <row r="8" spans="1:19" ht="16.2" thickBot="1" x14ac:dyDescent="0.35">
      <c r="A8" s="65"/>
      <c r="B8" s="37" t="s">
        <v>81</v>
      </c>
      <c r="C8" s="26"/>
      <c r="D8" s="24">
        <v>0.2</v>
      </c>
      <c r="E8" s="72"/>
      <c r="O8" s="32">
        <v>-0.2</v>
      </c>
      <c r="P8" s="33">
        <f t="shared" si="0"/>
        <v>1.8393972058572117</v>
      </c>
      <c r="R8" s="32">
        <v>-0.2</v>
      </c>
      <c r="S8" s="33">
        <f t="shared" si="1"/>
        <v>0.51136989403134947</v>
      </c>
    </row>
    <row r="9" spans="1:19" ht="15" thickBot="1" x14ac:dyDescent="0.35">
      <c r="E9" s="35"/>
      <c r="R9" s="32">
        <v>-0.1</v>
      </c>
      <c r="S9" s="33">
        <f t="shared" si="1"/>
        <v>0.68477696822726575</v>
      </c>
    </row>
    <row r="10" spans="1:19" ht="31.8" thickBot="1" x14ac:dyDescent="0.35">
      <c r="A10" s="17" t="s">
        <v>83</v>
      </c>
      <c r="B10" s="13" t="s">
        <v>1</v>
      </c>
      <c r="C10" s="27" t="s">
        <v>85</v>
      </c>
      <c r="D10" s="54" t="s">
        <v>31</v>
      </c>
      <c r="E10" s="54" t="s">
        <v>36</v>
      </c>
      <c r="R10" s="32">
        <v>0</v>
      </c>
      <c r="S10" s="33">
        <f t="shared" si="1"/>
        <v>0.89882934729233899</v>
      </c>
    </row>
    <row r="11" spans="1:19" ht="15.6" x14ac:dyDescent="0.3">
      <c r="A11" s="66" t="s">
        <v>75</v>
      </c>
      <c r="B11" s="38" t="s">
        <v>2</v>
      </c>
      <c r="C11" s="20"/>
      <c r="D11" s="22">
        <v>0.8</v>
      </c>
      <c r="E11" s="70">
        <v>4</v>
      </c>
      <c r="R11" s="32">
        <v>0.1</v>
      </c>
      <c r="S11" s="33">
        <f t="shared" si="1"/>
        <v>1.1564302764216432</v>
      </c>
    </row>
    <row r="12" spans="1:19" ht="16.2" thickBot="1" x14ac:dyDescent="0.35">
      <c r="A12" s="67"/>
      <c r="B12" s="39" t="s">
        <v>3</v>
      </c>
      <c r="C12" s="21"/>
      <c r="D12" s="23">
        <v>0.2</v>
      </c>
      <c r="E12" s="72"/>
      <c r="R12" s="32">
        <v>0.2</v>
      </c>
      <c r="S12" s="33">
        <f t="shared" si="1"/>
        <v>1.4583970366097323</v>
      </c>
    </row>
    <row r="13" spans="1:19" ht="15" thickBot="1" x14ac:dyDescent="0.35">
      <c r="E13" s="35"/>
      <c r="R13" s="32">
        <v>0.3</v>
      </c>
      <c r="S13" s="33">
        <f t="shared" si="1"/>
        <v>1.802794412409878</v>
      </c>
    </row>
    <row r="14" spans="1:19" ht="31.8" thickBot="1" x14ac:dyDescent="0.35">
      <c r="A14" s="17" t="s">
        <v>83</v>
      </c>
      <c r="B14" s="13" t="s">
        <v>1</v>
      </c>
      <c r="C14" s="28" t="s">
        <v>85</v>
      </c>
      <c r="D14" s="54" t="s">
        <v>31</v>
      </c>
      <c r="E14" s="54" t="s">
        <v>36</v>
      </c>
      <c r="R14" s="32">
        <v>0.4</v>
      </c>
      <c r="S14" s="33">
        <f t="shared" si="1"/>
        <v>2.184392837666111</v>
      </c>
    </row>
    <row r="15" spans="1:19" ht="15.6" x14ac:dyDescent="0.3">
      <c r="A15" s="68" t="s">
        <v>77</v>
      </c>
      <c r="B15" s="38" t="s">
        <v>2</v>
      </c>
      <c r="C15" s="81"/>
      <c r="D15" s="22">
        <v>0.8</v>
      </c>
      <c r="E15" s="70">
        <v>1</v>
      </c>
      <c r="R15" s="32">
        <v>0.5</v>
      </c>
      <c r="S15" s="33">
        <f t="shared" si="1"/>
        <v>2.5943549523272615</v>
      </c>
    </row>
    <row r="16" spans="1:19" ht="16.2" thickBot="1" x14ac:dyDescent="0.35">
      <c r="A16" s="69"/>
      <c r="B16" s="39" t="s">
        <v>3</v>
      </c>
      <c r="C16" s="82"/>
      <c r="D16" s="23">
        <v>0.2</v>
      </c>
      <c r="E16" s="72"/>
      <c r="R16" s="32">
        <v>0.6</v>
      </c>
      <c r="S16" s="33">
        <f t="shared" si="1"/>
        <v>3.0202448746901265</v>
      </c>
    </row>
    <row r="17" spans="1:19" ht="15" thickBot="1" x14ac:dyDescent="0.35">
      <c r="R17" s="32">
        <v>0.7</v>
      </c>
      <c r="S17" s="33">
        <f t="shared" si="1"/>
        <v>3.446426552733131</v>
      </c>
    </row>
    <row r="18" spans="1:19" ht="16.2" thickBot="1" x14ac:dyDescent="0.35">
      <c r="B18" s="40" t="s">
        <v>4</v>
      </c>
      <c r="E18" s="41" t="str">
        <f>IF(OR(C6="",C7="",C8="",C11="",C12="",C15="",C16=""),"",(C6*D6+C7*D7+C8*D8)*E6+(C11*D11+C12*D12)*E11+(C15*D15+C16*D16)*E15)</f>
        <v/>
      </c>
      <c r="F18" s="35"/>
      <c r="R18" s="32">
        <v>0.8</v>
      </c>
      <c r="S18" s="33">
        <f t="shared" si="1"/>
        <v>3.8548724225005766</v>
      </c>
    </row>
    <row r="19" spans="1:19" ht="16.2" thickBot="1" x14ac:dyDescent="0.35">
      <c r="B19" s="40"/>
      <c r="R19" s="32">
        <v>0.9</v>
      </c>
      <c r="S19" s="33">
        <f t="shared" si="1"/>
        <v>4.226346517639092</v>
      </c>
    </row>
    <row r="20" spans="1:19" ht="16.2" thickBot="1" x14ac:dyDescent="0.35">
      <c r="B20" s="40" t="s">
        <v>24</v>
      </c>
      <c r="E20" s="50"/>
      <c r="R20" s="32">
        <v>1</v>
      </c>
      <c r="S20" s="33">
        <f t="shared" si="1"/>
        <v>4.5418658710463395</v>
      </c>
    </row>
    <row r="21" spans="1:19" ht="15" thickBot="1" x14ac:dyDescent="0.35">
      <c r="R21" s="32">
        <v>1.1000000000000001</v>
      </c>
      <c r="S21" s="33">
        <f t="shared" si="1"/>
        <v>4.7842913343095486</v>
      </c>
    </row>
    <row r="22" spans="1:19" ht="15.6" x14ac:dyDescent="0.3">
      <c r="B22" s="14" t="s">
        <v>26</v>
      </c>
      <c r="C22" s="42">
        <v>10540</v>
      </c>
      <c r="R22" s="32">
        <v>1.2</v>
      </c>
      <c r="S22" s="33">
        <f t="shared" si="1"/>
        <v>4.9398645531541909</v>
      </c>
    </row>
    <row r="23" spans="1:19" ht="15.6" hidden="1" x14ac:dyDescent="0.3">
      <c r="B23" s="51" t="s">
        <v>29</v>
      </c>
      <c r="C23" s="52" t="e">
        <f>IF(((E18-C22)/C22)&lt;-0.4,-0.4,(E18-C22)/C22)</f>
        <v>#VALUE!</v>
      </c>
      <c r="R23" s="32">
        <v>1.3</v>
      </c>
      <c r="S23" s="33">
        <f t="shared" si="1"/>
        <v>4.9995000249991666</v>
      </c>
    </row>
    <row r="24" spans="1:19" ht="15.6" x14ac:dyDescent="0.3">
      <c r="B24" s="15" t="s">
        <v>27</v>
      </c>
      <c r="C24" s="43">
        <v>7.2</v>
      </c>
      <c r="R24" s="32">
        <v>1.3</v>
      </c>
      <c r="S24" s="33">
        <f t="shared" si="1"/>
        <v>4.9995000249991666</v>
      </c>
    </row>
    <row r="25" spans="1:19" ht="15.6" hidden="1" x14ac:dyDescent="0.3">
      <c r="B25" s="15" t="s">
        <v>30</v>
      </c>
      <c r="C25" s="53">
        <f>(E20-C24)/C24</f>
        <v>-1</v>
      </c>
      <c r="R25" s="32">
        <v>1.4</v>
      </c>
      <c r="S25" s="33">
        <f t="shared" si="1"/>
        <v>4.9596635830278561</v>
      </c>
    </row>
    <row r="26" spans="1:19" ht="15.6" x14ac:dyDescent="0.3">
      <c r="B26" s="15" t="s">
        <v>25</v>
      </c>
      <c r="C26" s="59" t="str">
        <f>IF(OR(E18="",E20=""),"",((70/30)*C25-C23))</f>
        <v/>
      </c>
      <c r="R26" s="32">
        <v>1.4</v>
      </c>
      <c r="S26" s="33">
        <f t="shared" si="1"/>
        <v>4.9596635830278561</v>
      </c>
    </row>
    <row r="27" spans="1:19" ht="16.2" thickBot="1" x14ac:dyDescent="0.35">
      <c r="B27" s="16" t="s">
        <v>28</v>
      </c>
      <c r="C27" s="44" t="str">
        <f>IF(C26="","",5*EXP(-((C26-1.31)^2)))</f>
        <v/>
      </c>
      <c r="R27" s="32">
        <v>1.5</v>
      </c>
      <c r="S27" s="33">
        <f t="shared" si="1"/>
        <v>4.8227191713840769</v>
      </c>
    </row>
    <row r="28" spans="1:19" x14ac:dyDescent="0.3">
      <c r="R28" s="32">
        <v>1.6</v>
      </c>
      <c r="S28" s="33">
        <f t="shared" si="1"/>
        <v>4.5966965878325912</v>
      </c>
    </row>
    <row r="29" spans="1:19" x14ac:dyDescent="0.3">
      <c r="A29" s="29" t="s">
        <v>5</v>
      </c>
      <c r="R29" s="32">
        <v>1.7</v>
      </c>
      <c r="S29" s="33">
        <f t="shared" si="1"/>
        <v>4.2945119310392386</v>
      </c>
    </row>
    <row r="30" spans="1:19" x14ac:dyDescent="0.3">
      <c r="R30" s="32">
        <v>1.8</v>
      </c>
      <c r="S30" s="33">
        <f t="shared" si="1"/>
        <v>3.9327460110672745</v>
      </c>
    </row>
    <row r="31" spans="1:19" ht="15.6" x14ac:dyDescent="0.3">
      <c r="A31" s="40" t="s">
        <v>34</v>
      </c>
      <c r="R31" s="32">
        <v>1.9</v>
      </c>
      <c r="S31" s="33">
        <f t="shared" si="1"/>
        <v>3.5301413492856986</v>
      </c>
    </row>
    <row r="32" spans="1:19" x14ac:dyDescent="0.3">
      <c r="A32" s="45" t="s">
        <v>7</v>
      </c>
      <c r="B32" s="46" t="s">
        <v>23</v>
      </c>
      <c r="R32" s="32">
        <v>2</v>
      </c>
      <c r="S32" s="33">
        <f t="shared" si="1"/>
        <v>3.1060067950272541</v>
      </c>
    </row>
    <row r="33" spans="1:19" x14ac:dyDescent="0.3">
      <c r="A33" s="45" t="s">
        <v>7</v>
      </c>
      <c r="B33" s="29" t="s">
        <v>8</v>
      </c>
      <c r="R33" s="32">
        <v>2.1</v>
      </c>
      <c r="S33" s="33">
        <f t="shared" si="1"/>
        <v>2.6787169032529237</v>
      </c>
    </row>
    <row r="34" spans="1:19" x14ac:dyDescent="0.3">
      <c r="A34" s="45"/>
      <c r="R34" s="32">
        <v>2.2000000000000002</v>
      </c>
      <c r="S34" s="33">
        <f t="shared" si="1"/>
        <v>2.264463606199473</v>
      </c>
    </row>
    <row r="35" spans="1:19" x14ac:dyDescent="0.3">
      <c r="A35" s="29" t="s">
        <v>9</v>
      </c>
      <c r="R35" s="32">
        <v>2.2999999999999998</v>
      </c>
      <c r="S35" s="33">
        <f t="shared" si="1"/>
        <v>1.8763678480900374</v>
      </c>
    </row>
    <row r="36" spans="1:19" x14ac:dyDescent="0.3">
      <c r="A36" s="47" t="s">
        <v>10</v>
      </c>
      <c r="B36" s="29" t="s">
        <v>11</v>
      </c>
      <c r="R36" s="32">
        <v>2.4</v>
      </c>
      <c r="S36" s="33">
        <f t="shared" si="1"/>
        <v>1.5239991696787669</v>
      </c>
    </row>
    <row r="37" spans="1:19" x14ac:dyDescent="0.3">
      <c r="A37" s="29" t="s">
        <v>12</v>
      </c>
      <c r="B37" s="29" t="s">
        <v>13</v>
      </c>
      <c r="R37" s="32">
        <v>2.5</v>
      </c>
      <c r="S37" s="33">
        <f t="shared" si="1"/>
        <v>1.2132927109503542</v>
      </c>
    </row>
    <row r="38" spans="1:19" x14ac:dyDescent="0.3">
      <c r="A38" s="29" t="s">
        <v>14</v>
      </c>
      <c r="B38" s="29" t="s">
        <v>15</v>
      </c>
      <c r="R38" s="32">
        <v>2.6</v>
      </c>
      <c r="S38" s="33">
        <f t="shared" si="1"/>
        <v>0.94680503109687053</v>
      </c>
    </row>
    <row r="39" spans="1:19" x14ac:dyDescent="0.3">
      <c r="A39" s="29" t="s">
        <v>16</v>
      </c>
      <c r="B39" s="29" t="s">
        <v>17</v>
      </c>
      <c r="R39" s="32">
        <v>2.7</v>
      </c>
      <c r="S39" s="33">
        <f t="shared" si="1"/>
        <v>0.72421853547333526</v>
      </c>
    </row>
    <row r="40" spans="1:19" x14ac:dyDescent="0.3">
      <c r="A40" s="29" t="s">
        <v>18</v>
      </c>
      <c r="B40" s="29" t="s">
        <v>22</v>
      </c>
      <c r="R40" s="32">
        <v>2.8</v>
      </c>
      <c r="S40" s="33">
        <f t="shared" si="1"/>
        <v>0.54299124228551487</v>
      </c>
    </row>
    <row r="41" spans="1:19" x14ac:dyDescent="0.3">
      <c r="R41" s="32">
        <v>2.9</v>
      </c>
      <c r="S41" s="33">
        <f t="shared" si="1"/>
        <v>0.39905258150039857</v>
      </c>
    </row>
    <row r="42" spans="1:19" ht="18" x14ac:dyDescent="0.35">
      <c r="C42" s="48"/>
    </row>
    <row r="43" spans="1:19" ht="18" x14ac:dyDescent="0.35">
      <c r="C43" s="48"/>
    </row>
    <row r="44" spans="1:19" ht="18" x14ac:dyDescent="0.35">
      <c r="C44" s="48"/>
    </row>
    <row r="45" spans="1:19" ht="18" x14ac:dyDescent="0.35">
      <c r="C45" s="48"/>
    </row>
    <row r="46" spans="1:19" ht="18" x14ac:dyDescent="0.35">
      <c r="C46" s="48"/>
    </row>
    <row r="47" spans="1:19" ht="18" x14ac:dyDescent="0.35">
      <c r="C47" s="48"/>
    </row>
    <row r="48" spans="1:19" ht="18" x14ac:dyDescent="0.35">
      <c r="C48" s="48"/>
    </row>
    <row r="49" spans="3:3" ht="18" x14ac:dyDescent="0.35">
      <c r="C49" s="48"/>
    </row>
    <row r="50" spans="3:3" ht="18" x14ac:dyDescent="0.35">
      <c r="C50" s="48"/>
    </row>
    <row r="71" spans="2:5" x14ac:dyDescent="0.3">
      <c r="B71" s="49"/>
      <c r="E71" s="29" t="s">
        <v>21</v>
      </c>
    </row>
  </sheetData>
  <sheetProtection algorithmName="SHA-512" hashValue="UwIVjz7rdqSVrVryxzLmkaYqrg44TpK0SYAoA7Gy467PXUaqjgsAepBo5qfZQ1tQ2ad2jfrpSsyR43SEkQERYA==" saltValue="23SfXex28DHiv1//fIKS5Q==" spinCount="100000" sheet="1" objects="1" scenarios="1" selectLockedCells="1"/>
  <mergeCells count="6">
    <mergeCell ref="A6:A8"/>
    <mergeCell ref="E6:E8"/>
    <mergeCell ref="A11:A12"/>
    <mergeCell ref="E11:E12"/>
    <mergeCell ref="A15:A16"/>
    <mergeCell ref="E15:E16"/>
  </mergeCells>
  <dataValidations count="2">
    <dataValidation allowBlank="1" showInputMessage="1" showErrorMessage="1" prompt="Het tarief voor online leervorm is niet groter dan blended leervorm" sqref="C8"/>
    <dataValidation allowBlank="1" showInputMessage="1" showErrorMessage="1" prompt="Het tarief voor blended leervorm is niet groter dan het tarief voor klassikaal leervorm" sqref="C12 C7"/>
  </dataValidation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1"/>
  <sheetViews>
    <sheetView workbookViewId="0">
      <selection activeCell="C15" sqref="C15:C16"/>
    </sheetView>
  </sheetViews>
  <sheetFormatPr defaultColWidth="8.88671875" defaultRowHeight="14.4" x14ac:dyDescent="0.3"/>
  <cols>
    <col min="1" max="1" width="36.5546875" style="29" customWidth="1"/>
    <col min="2" max="2" width="28.88671875" style="29" customWidth="1"/>
    <col min="3" max="3" width="12.6640625" style="29" bestFit="1" customWidth="1"/>
    <col min="4" max="4" width="13.33203125" style="29" bestFit="1" customWidth="1"/>
    <col min="5" max="6" width="14.5546875" style="29" customWidth="1"/>
    <col min="7" max="17" width="8.88671875" style="29"/>
    <col min="18" max="19" width="8.88671875" style="32"/>
    <col min="20" max="16384" width="8.88671875" style="29"/>
  </cols>
  <sheetData>
    <row r="1" spans="1:19" ht="18" x14ac:dyDescent="0.35">
      <c r="A1" s="1" t="s">
        <v>50</v>
      </c>
      <c r="B1" s="2"/>
      <c r="C1" s="3"/>
      <c r="D1" s="4"/>
      <c r="E1" s="5"/>
      <c r="R1" s="30"/>
      <c r="S1" s="31"/>
    </row>
    <row r="2" spans="1:19" ht="15.6" x14ac:dyDescent="0.3">
      <c r="A2" s="6" t="s">
        <v>79</v>
      </c>
      <c r="B2" s="63"/>
      <c r="C2" s="3"/>
      <c r="D2" s="4"/>
      <c r="E2" s="5"/>
      <c r="S2" s="33"/>
    </row>
    <row r="3" spans="1:19" ht="18" x14ac:dyDescent="0.35">
      <c r="A3" s="7" t="s">
        <v>0</v>
      </c>
      <c r="B3" s="8"/>
      <c r="C3" s="9"/>
      <c r="D3" s="10"/>
      <c r="E3" s="11"/>
      <c r="R3" s="30" t="s">
        <v>19</v>
      </c>
      <c r="S3" s="31" t="s">
        <v>20</v>
      </c>
    </row>
    <row r="4" spans="1:19" ht="15" thickBot="1" x14ac:dyDescent="0.35">
      <c r="O4" s="32">
        <v>-0.6</v>
      </c>
      <c r="P4" s="33">
        <f t="shared" ref="P4:P8" si="0">5*EXP(-((O4-0.8)^2))</f>
        <v>0.70429210460522518</v>
      </c>
      <c r="R4" s="32">
        <v>-0.6</v>
      </c>
      <c r="S4" s="33">
        <f t="shared" ref="S4:S41" si="1">5*EXP(-((R4-1.31)^2))</f>
        <v>0.13020279433574364</v>
      </c>
    </row>
    <row r="5" spans="1:19" ht="30" customHeight="1" thickBot="1" x14ac:dyDescent="0.35">
      <c r="A5" s="13" t="s">
        <v>82</v>
      </c>
      <c r="B5" s="12" t="s">
        <v>1</v>
      </c>
      <c r="C5" s="27" t="s">
        <v>35</v>
      </c>
      <c r="D5" s="54" t="s">
        <v>31</v>
      </c>
      <c r="E5" s="54" t="s">
        <v>36</v>
      </c>
      <c r="O5" s="32">
        <v>-0.5</v>
      </c>
      <c r="P5" s="33">
        <f t="shared" si="0"/>
        <v>0.92259761996494616</v>
      </c>
      <c r="R5" s="32">
        <v>-0.5</v>
      </c>
      <c r="S5" s="33">
        <f t="shared" si="1"/>
        <v>0.18887646771995986</v>
      </c>
    </row>
    <row r="6" spans="1:19" ht="15.6" x14ac:dyDescent="0.3">
      <c r="A6" s="64" t="s">
        <v>37</v>
      </c>
      <c r="B6" s="34" t="s">
        <v>2</v>
      </c>
      <c r="C6" s="20"/>
      <c r="D6" s="18">
        <v>0.6</v>
      </c>
      <c r="E6" s="70">
        <v>15</v>
      </c>
      <c r="O6" s="32">
        <v>-0.4</v>
      </c>
      <c r="P6" s="33">
        <f t="shared" si="0"/>
        <v>1.1846387934106082</v>
      </c>
      <c r="R6" s="32">
        <v>-0.4</v>
      </c>
      <c r="S6" s="33">
        <f t="shared" si="1"/>
        <v>0.26856505938086772</v>
      </c>
    </row>
    <row r="7" spans="1:19" ht="15.6" x14ac:dyDescent="0.3">
      <c r="A7" s="64"/>
      <c r="B7" s="36" t="s">
        <v>3</v>
      </c>
      <c r="C7" s="25"/>
      <c r="D7" s="19">
        <v>0.2</v>
      </c>
      <c r="E7" s="71"/>
      <c r="O7" s="32">
        <v>-0.3</v>
      </c>
      <c r="P7" s="33">
        <f t="shared" si="0"/>
        <v>1.4909863971494366</v>
      </c>
      <c r="R7" s="32">
        <v>-0.3</v>
      </c>
      <c r="S7" s="33">
        <f t="shared" si="1"/>
        <v>0.37431331652301736</v>
      </c>
    </row>
    <row r="8" spans="1:19" ht="16.2" thickBot="1" x14ac:dyDescent="0.35">
      <c r="A8" s="65"/>
      <c r="B8" s="37" t="s">
        <v>81</v>
      </c>
      <c r="C8" s="26"/>
      <c r="D8" s="24">
        <v>0.2</v>
      </c>
      <c r="E8" s="72"/>
      <c r="O8" s="32">
        <v>-0.2</v>
      </c>
      <c r="P8" s="33">
        <f t="shared" si="0"/>
        <v>1.8393972058572117</v>
      </c>
      <c r="R8" s="32">
        <v>-0.2</v>
      </c>
      <c r="S8" s="33">
        <f t="shared" si="1"/>
        <v>0.51136989403134947</v>
      </c>
    </row>
    <row r="9" spans="1:19" ht="15" thickBot="1" x14ac:dyDescent="0.35">
      <c r="E9" s="35"/>
      <c r="R9" s="32">
        <v>-0.1</v>
      </c>
      <c r="S9" s="33">
        <f t="shared" si="1"/>
        <v>0.68477696822726575</v>
      </c>
    </row>
    <row r="10" spans="1:19" ht="31.8" thickBot="1" x14ac:dyDescent="0.35">
      <c r="A10" s="17" t="s">
        <v>83</v>
      </c>
      <c r="B10" s="13" t="s">
        <v>1</v>
      </c>
      <c r="C10" s="27" t="s">
        <v>85</v>
      </c>
      <c r="D10" s="54" t="s">
        <v>31</v>
      </c>
      <c r="E10" s="54" t="s">
        <v>36</v>
      </c>
      <c r="R10" s="32">
        <v>0</v>
      </c>
      <c r="S10" s="33">
        <f t="shared" si="1"/>
        <v>0.89882934729233899</v>
      </c>
    </row>
    <row r="11" spans="1:19" ht="15.6" x14ac:dyDescent="0.3">
      <c r="A11" s="66" t="s">
        <v>75</v>
      </c>
      <c r="B11" s="38" t="s">
        <v>2</v>
      </c>
      <c r="C11" s="20"/>
      <c r="D11" s="22">
        <v>0.8</v>
      </c>
      <c r="E11" s="70">
        <v>4</v>
      </c>
      <c r="R11" s="32">
        <v>0.1</v>
      </c>
      <c r="S11" s="33">
        <f t="shared" si="1"/>
        <v>1.1564302764216432</v>
      </c>
    </row>
    <row r="12" spans="1:19" ht="16.2" thickBot="1" x14ac:dyDescent="0.35">
      <c r="A12" s="67"/>
      <c r="B12" s="39" t="s">
        <v>3</v>
      </c>
      <c r="C12" s="21"/>
      <c r="D12" s="23">
        <v>0.2</v>
      </c>
      <c r="E12" s="72"/>
      <c r="R12" s="32">
        <v>0.2</v>
      </c>
      <c r="S12" s="33">
        <f t="shared" si="1"/>
        <v>1.4583970366097323</v>
      </c>
    </row>
    <row r="13" spans="1:19" ht="15" thickBot="1" x14ac:dyDescent="0.35">
      <c r="E13" s="35"/>
      <c r="R13" s="32">
        <v>0.3</v>
      </c>
      <c r="S13" s="33">
        <f t="shared" si="1"/>
        <v>1.802794412409878</v>
      </c>
    </row>
    <row r="14" spans="1:19" ht="31.8" thickBot="1" x14ac:dyDescent="0.35">
      <c r="A14" s="17" t="s">
        <v>83</v>
      </c>
      <c r="B14" s="13" t="s">
        <v>1</v>
      </c>
      <c r="C14" s="28" t="s">
        <v>85</v>
      </c>
      <c r="D14" s="54" t="s">
        <v>31</v>
      </c>
      <c r="E14" s="54" t="s">
        <v>36</v>
      </c>
      <c r="R14" s="32">
        <v>0.4</v>
      </c>
      <c r="S14" s="33">
        <f t="shared" si="1"/>
        <v>2.184392837666111</v>
      </c>
    </row>
    <row r="15" spans="1:19" ht="15.6" x14ac:dyDescent="0.3">
      <c r="A15" s="68" t="s">
        <v>77</v>
      </c>
      <c r="B15" s="38" t="s">
        <v>2</v>
      </c>
      <c r="C15" s="81"/>
      <c r="D15" s="22">
        <v>0.8</v>
      </c>
      <c r="E15" s="70">
        <v>1</v>
      </c>
      <c r="R15" s="32">
        <v>0.5</v>
      </c>
      <c r="S15" s="33">
        <f t="shared" si="1"/>
        <v>2.5943549523272615</v>
      </c>
    </row>
    <row r="16" spans="1:19" ht="16.2" thickBot="1" x14ac:dyDescent="0.35">
      <c r="A16" s="69"/>
      <c r="B16" s="39" t="s">
        <v>3</v>
      </c>
      <c r="C16" s="82"/>
      <c r="D16" s="23">
        <v>0.2</v>
      </c>
      <c r="E16" s="72"/>
      <c r="R16" s="32">
        <v>0.6</v>
      </c>
      <c r="S16" s="33">
        <f t="shared" si="1"/>
        <v>3.0202448746901265</v>
      </c>
    </row>
    <row r="17" spans="1:19" ht="15" thickBot="1" x14ac:dyDescent="0.35">
      <c r="R17" s="32">
        <v>0.7</v>
      </c>
      <c r="S17" s="33">
        <f t="shared" si="1"/>
        <v>3.446426552733131</v>
      </c>
    </row>
    <row r="18" spans="1:19" ht="16.2" thickBot="1" x14ac:dyDescent="0.35">
      <c r="B18" s="40" t="s">
        <v>4</v>
      </c>
      <c r="E18" s="41" t="str">
        <f>IF(OR(C6="",C7="",C8="",C11="",C12="",C15="",C16=""),"",(C6*D6+C7*D7+C8*D8)*E6+(C11*D11+C12*D12)*E11+(C15*D15+C16*D16)*E15)</f>
        <v/>
      </c>
      <c r="F18" s="35"/>
      <c r="R18" s="32">
        <v>0.8</v>
      </c>
      <c r="S18" s="33">
        <f t="shared" si="1"/>
        <v>3.8548724225005766</v>
      </c>
    </row>
    <row r="19" spans="1:19" ht="16.2" thickBot="1" x14ac:dyDescent="0.35">
      <c r="B19" s="40"/>
      <c r="R19" s="32">
        <v>0.9</v>
      </c>
      <c r="S19" s="33">
        <f t="shared" si="1"/>
        <v>4.226346517639092</v>
      </c>
    </row>
    <row r="20" spans="1:19" ht="16.2" thickBot="1" x14ac:dyDescent="0.35">
      <c r="B20" s="40" t="s">
        <v>24</v>
      </c>
      <c r="E20" s="50"/>
      <c r="R20" s="32">
        <v>1</v>
      </c>
      <c r="S20" s="33">
        <f t="shared" si="1"/>
        <v>4.5418658710463395</v>
      </c>
    </row>
    <row r="21" spans="1:19" ht="15" thickBot="1" x14ac:dyDescent="0.35">
      <c r="R21" s="32">
        <v>1.1000000000000001</v>
      </c>
      <c r="S21" s="33">
        <f t="shared" si="1"/>
        <v>4.7842913343095486</v>
      </c>
    </row>
    <row r="22" spans="1:19" ht="15.6" x14ac:dyDescent="0.3">
      <c r="B22" s="14" t="s">
        <v>26</v>
      </c>
      <c r="C22" s="42">
        <v>10540</v>
      </c>
      <c r="R22" s="32">
        <v>1.2</v>
      </c>
      <c r="S22" s="33">
        <f t="shared" si="1"/>
        <v>4.9398645531541909</v>
      </c>
    </row>
    <row r="23" spans="1:19" ht="15.6" hidden="1" x14ac:dyDescent="0.3">
      <c r="B23" s="51" t="s">
        <v>29</v>
      </c>
      <c r="C23" s="52" t="e">
        <f>IF(((E18-C22)/C22)&lt;-0.4,-0.4,(E18-C22)/C22)</f>
        <v>#VALUE!</v>
      </c>
      <c r="R23" s="32">
        <v>1.3</v>
      </c>
      <c r="S23" s="33">
        <f t="shared" si="1"/>
        <v>4.9995000249991666</v>
      </c>
    </row>
    <row r="24" spans="1:19" ht="15.6" x14ac:dyDescent="0.3">
      <c r="B24" s="15" t="s">
        <v>27</v>
      </c>
      <c r="C24" s="43">
        <v>7.2</v>
      </c>
      <c r="R24" s="32">
        <v>1.3</v>
      </c>
      <c r="S24" s="33">
        <f t="shared" si="1"/>
        <v>4.9995000249991666</v>
      </c>
    </row>
    <row r="25" spans="1:19" ht="15.6" hidden="1" x14ac:dyDescent="0.3">
      <c r="B25" s="15" t="s">
        <v>30</v>
      </c>
      <c r="C25" s="53">
        <f>(E20-C24)/C24</f>
        <v>-1</v>
      </c>
      <c r="R25" s="32">
        <v>1.4</v>
      </c>
      <c r="S25" s="33">
        <f t="shared" si="1"/>
        <v>4.9596635830278561</v>
      </c>
    </row>
    <row r="26" spans="1:19" ht="15.6" x14ac:dyDescent="0.3">
      <c r="B26" s="15" t="s">
        <v>25</v>
      </c>
      <c r="C26" s="59" t="str">
        <f>IF(OR(E18="",E20=""),"",((70/30)*C25-C23))</f>
        <v/>
      </c>
      <c r="R26" s="32">
        <v>1.4</v>
      </c>
      <c r="S26" s="33">
        <f t="shared" si="1"/>
        <v>4.9596635830278561</v>
      </c>
    </row>
    <row r="27" spans="1:19" ht="16.2" thickBot="1" x14ac:dyDescent="0.35">
      <c r="B27" s="16" t="s">
        <v>28</v>
      </c>
      <c r="C27" s="44" t="str">
        <f>IF(C26="","",5*EXP(-((C26-1.31)^2)))</f>
        <v/>
      </c>
      <c r="R27" s="32">
        <v>1.5</v>
      </c>
      <c r="S27" s="33">
        <f t="shared" si="1"/>
        <v>4.8227191713840769</v>
      </c>
    </row>
    <row r="28" spans="1:19" x14ac:dyDescent="0.3">
      <c r="R28" s="32">
        <v>1.6</v>
      </c>
      <c r="S28" s="33">
        <f t="shared" si="1"/>
        <v>4.5966965878325912</v>
      </c>
    </row>
    <row r="29" spans="1:19" x14ac:dyDescent="0.3">
      <c r="A29" s="29" t="s">
        <v>5</v>
      </c>
      <c r="R29" s="32">
        <v>1.7</v>
      </c>
      <c r="S29" s="33">
        <f t="shared" si="1"/>
        <v>4.2945119310392386</v>
      </c>
    </row>
    <row r="30" spans="1:19" x14ac:dyDescent="0.3">
      <c r="R30" s="32">
        <v>1.8</v>
      </c>
      <c r="S30" s="33">
        <f t="shared" si="1"/>
        <v>3.9327460110672745</v>
      </c>
    </row>
    <row r="31" spans="1:19" ht="15.6" x14ac:dyDescent="0.3">
      <c r="A31" s="40" t="s">
        <v>6</v>
      </c>
      <c r="R31" s="32">
        <v>1.9</v>
      </c>
      <c r="S31" s="33">
        <f t="shared" si="1"/>
        <v>3.5301413492856986</v>
      </c>
    </row>
    <row r="32" spans="1:19" x14ac:dyDescent="0.3">
      <c r="A32" s="45" t="s">
        <v>7</v>
      </c>
      <c r="B32" s="46" t="s">
        <v>23</v>
      </c>
      <c r="R32" s="32">
        <v>2</v>
      </c>
      <c r="S32" s="33">
        <f t="shared" si="1"/>
        <v>3.1060067950272541</v>
      </c>
    </row>
    <row r="33" spans="1:19" x14ac:dyDescent="0.3">
      <c r="A33" s="45" t="s">
        <v>7</v>
      </c>
      <c r="B33" s="29" t="s">
        <v>8</v>
      </c>
      <c r="R33" s="32">
        <v>2.1</v>
      </c>
      <c r="S33" s="33">
        <f t="shared" si="1"/>
        <v>2.6787169032529237</v>
      </c>
    </row>
    <row r="34" spans="1:19" x14ac:dyDescent="0.3">
      <c r="A34" s="45"/>
      <c r="R34" s="32">
        <v>2.2000000000000002</v>
      </c>
      <c r="S34" s="33">
        <f t="shared" si="1"/>
        <v>2.264463606199473</v>
      </c>
    </row>
    <row r="35" spans="1:19" x14ac:dyDescent="0.3">
      <c r="A35" s="29" t="s">
        <v>9</v>
      </c>
      <c r="R35" s="32">
        <v>2.2999999999999998</v>
      </c>
      <c r="S35" s="33">
        <f t="shared" si="1"/>
        <v>1.8763678480900374</v>
      </c>
    </row>
    <row r="36" spans="1:19" x14ac:dyDescent="0.3">
      <c r="A36" s="47" t="s">
        <v>10</v>
      </c>
      <c r="B36" s="29" t="s">
        <v>11</v>
      </c>
      <c r="R36" s="32">
        <v>2.4</v>
      </c>
      <c r="S36" s="33">
        <f t="shared" si="1"/>
        <v>1.5239991696787669</v>
      </c>
    </row>
    <row r="37" spans="1:19" x14ac:dyDescent="0.3">
      <c r="A37" s="29" t="s">
        <v>12</v>
      </c>
      <c r="B37" s="29" t="s">
        <v>13</v>
      </c>
      <c r="R37" s="32">
        <v>2.5</v>
      </c>
      <c r="S37" s="33">
        <f t="shared" si="1"/>
        <v>1.2132927109503542</v>
      </c>
    </row>
    <row r="38" spans="1:19" x14ac:dyDescent="0.3">
      <c r="A38" s="29" t="s">
        <v>14</v>
      </c>
      <c r="B38" s="29" t="s">
        <v>15</v>
      </c>
      <c r="R38" s="32">
        <v>2.6</v>
      </c>
      <c r="S38" s="33">
        <f t="shared" si="1"/>
        <v>0.94680503109687053</v>
      </c>
    </row>
    <row r="39" spans="1:19" x14ac:dyDescent="0.3">
      <c r="A39" s="29" t="s">
        <v>16</v>
      </c>
      <c r="B39" s="29" t="s">
        <v>17</v>
      </c>
      <c r="R39" s="32">
        <v>2.7</v>
      </c>
      <c r="S39" s="33">
        <f t="shared" si="1"/>
        <v>0.72421853547333526</v>
      </c>
    </row>
    <row r="40" spans="1:19" x14ac:dyDescent="0.3">
      <c r="A40" s="29" t="s">
        <v>18</v>
      </c>
      <c r="B40" s="29" t="s">
        <v>22</v>
      </c>
      <c r="R40" s="32">
        <v>2.8</v>
      </c>
      <c r="S40" s="33">
        <f t="shared" si="1"/>
        <v>0.54299124228551487</v>
      </c>
    </row>
    <row r="41" spans="1:19" x14ac:dyDescent="0.3">
      <c r="R41" s="32">
        <v>2.9</v>
      </c>
      <c r="S41" s="33">
        <f t="shared" si="1"/>
        <v>0.39905258150039857</v>
      </c>
    </row>
    <row r="42" spans="1:19" ht="18" x14ac:dyDescent="0.35">
      <c r="C42" s="48"/>
    </row>
    <row r="43" spans="1:19" ht="18" x14ac:dyDescent="0.35">
      <c r="C43" s="48"/>
    </row>
    <row r="44" spans="1:19" ht="18" x14ac:dyDescent="0.35">
      <c r="C44" s="48"/>
    </row>
    <row r="45" spans="1:19" ht="18" x14ac:dyDescent="0.35">
      <c r="C45" s="48"/>
    </row>
    <row r="46" spans="1:19" ht="18" x14ac:dyDescent="0.35">
      <c r="C46" s="48"/>
    </row>
    <row r="47" spans="1:19" ht="18" x14ac:dyDescent="0.35">
      <c r="C47" s="48"/>
    </row>
    <row r="48" spans="1:19" ht="18" x14ac:dyDescent="0.35">
      <c r="C48" s="48"/>
    </row>
    <row r="49" spans="3:3" ht="18" x14ac:dyDescent="0.35">
      <c r="C49" s="48"/>
    </row>
    <row r="50" spans="3:3" ht="18" x14ac:dyDescent="0.35">
      <c r="C50" s="48"/>
    </row>
    <row r="71" spans="2:5" x14ac:dyDescent="0.3">
      <c r="B71" s="49"/>
      <c r="E71" s="29" t="s">
        <v>21</v>
      </c>
    </row>
  </sheetData>
  <sheetProtection algorithmName="SHA-512" hashValue="+rS58fSsOyckvCpDpJUBx5WK90RM7cDc/MHCME9Nz+H03AyEOH4vhr9ilwH6pXSZACuAw4KhVx9ltsKZAGKy2A==" saltValue="Dz2asIcjKIlT4P+REbVwcw==" spinCount="100000" sheet="1" objects="1" scenarios="1" selectLockedCells="1"/>
  <mergeCells count="6">
    <mergeCell ref="A6:A8"/>
    <mergeCell ref="E6:E8"/>
    <mergeCell ref="A11:A12"/>
    <mergeCell ref="E11:E12"/>
    <mergeCell ref="A15:A16"/>
    <mergeCell ref="E15:E16"/>
  </mergeCells>
  <dataValidations count="2">
    <dataValidation allowBlank="1" showInputMessage="1" showErrorMessage="1" prompt="Het tarief voor blended leervorm is niet groter dan het tarief voor klassikaal leervorm" sqref="C12 C7"/>
    <dataValidation allowBlank="1" showInputMessage="1" showErrorMessage="1" prompt="Het tarief voor online leervorm is niet groter dan blended leervorm" sqref="C8"/>
  </dataValidation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1"/>
  <sheetViews>
    <sheetView workbookViewId="0">
      <selection activeCell="C15" sqref="C15:C16"/>
    </sheetView>
  </sheetViews>
  <sheetFormatPr defaultColWidth="8.88671875" defaultRowHeight="14.4" x14ac:dyDescent="0.3"/>
  <cols>
    <col min="1" max="1" width="36.5546875" style="29" customWidth="1"/>
    <col min="2" max="2" width="28.88671875" style="29" customWidth="1"/>
    <col min="3" max="3" width="12.6640625" style="29" bestFit="1" customWidth="1"/>
    <col min="4" max="4" width="13.33203125" style="29" bestFit="1" customWidth="1"/>
    <col min="5" max="6" width="14.5546875" style="29" customWidth="1"/>
    <col min="7" max="17" width="8.88671875" style="29"/>
    <col min="18" max="19" width="8.88671875" style="32"/>
    <col min="20" max="16384" width="8.88671875" style="29"/>
  </cols>
  <sheetData>
    <row r="1" spans="1:19" ht="18" x14ac:dyDescent="0.35">
      <c r="A1" s="1" t="s">
        <v>51</v>
      </c>
      <c r="B1" s="2"/>
      <c r="C1" s="3"/>
      <c r="D1" s="4"/>
      <c r="E1" s="5"/>
      <c r="R1" s="30"/>
      <c r="S1" s="31"/>
    </row>
    <row r="2" spans="1:19" ht="15.6" x14ac:dyDescent="0.3">
      <c r="A2" s="6" t="s">
        <v>79</v>
      </c>
      <c r="B2" s="63"/>
      <c r="C2" s="3"/>
      <c r="D2" s="4"/>
      <c r="E2" s="5"/>
      <c r="S2" s="33"/>
    </row>
    <row r="3" spans="1:19" ht="18" x14ac:dyDescent="0.35">
      <c r="A3" s="7" t="s">
        <v>0</v>
      </c>
      <c r="B3" s="8"/>
      <c r="C3" s="9"/>
      <c r="D3" s="10"/>
      <c r="E3" s="11"/>
      <c r="R3" s="30" t="s">
        <v>19</v>
      </c>
      <c r="S3" s="31" t="s">
        <v>20</v>
      </c>
    </row>
    <row r="4" spans="1:19" ht="15" thickBot="1" x14ac:dyDescent="0.35">
      <c r="O4" s="32">
        <v>-0.6</v>
      </c>
      <c r="P4" s="33">
        <f t="shared" ref="P4:P8" si="0">5*EXP(-((O4-0.8)^2))</f>
        <v>0.70429210460522518</v>
      </c>
      <c r="R4" s="32">
        <v>-0.6</v>
      </c>
      <c r="S4" s="33">
        <f t="shared" ref="S4:S41" si="1">5*EXP(-((R4-1.31)^2))</f>
        <v>0.13020279433574364</v>
      </c>
    </row>
    <row r="5" spans="1:19" ht="30" customHeight="1" thickBot="1" x14ac:dyDescent="0.35">
      <c r="A5" s="13" t="s">
        <v>82</v>
      </c>
      <c r="B5" s="12" t="s">
        <v>1</v>
      </c>
      <c r="C5" s="27" t="s">
        <v>35</v>
      </c>
      <c r="D5" s="54" t="s">
        <v>31</v>
      </c>
      <c r="E5" s="54" t="s">
        <v>36</v>
      </c>
      <c r="O5" s="32">
        <v>-0.5</v>
      </c>
      <c r="P5" s="33">
        <f t="shared" si="0"/>
        <v>0.92259761996494616</v>
      </c>
      <c r="R5" s="32">
        <v>-0.5</v>
      </c>
      <c r="S5" s="33">
        <f t="shared" si="1"/>
        <v>0.18887646771995986</v>
      </c>
    </row>
    <row r="6" spans="1:19" ht="15.6" x14ac:dyDescent="0.3">
      <c r="A6" s="64" t="s">
        <v>37</v>
      </c>
      <c r="B6" s="34" t="s">
        <v>2</v>
      </c>
      <c r="C6" s="20"/>
      <c r="D6" s="18">
        <v>0.6</v>
      </c>
      <c r="E6" s="70">
        <v>15</v>
      </c>
      <c r="O6" s="32">
        <v>-0.4</v>
      </c>
      <c r="P6" s="33">
        <f t="shared" si="0"/>
        <v>1.1846387934106082</v>
      </c>
      <c r="R6" s="32">
        <v>-0.4</v>
      </c>
      <c r="S6" s="33">
        <f t="shared" si="1"/>
        <v>0.26856505938086772</v>
      </c>
    </row>
    <row r="7" spans="1:19" ht="15.6" x14ac:dyDescent="0.3">
      <c r="A7" s="64"/>
      <c r="B7" s="36" t="s">
        <v>3</v>
      </c>
      <c r="C7" s="25"/>
      <c r="D7" s="19">
        <v>0.2</v>
      </c>
      <c r="E7" s="71"/>
      <c r="O7" s="32">
        <v>-0.3</v>
      </c>
      <c r="P7" s="33">
        <f t="shared" si="0"/>
        <v>1.4909863971494366</v>
      </c>
      <c r="R7" s="32">
        <v>-0.3</v>
      </c>
      <c r="S7" s="33">
        <f t="shared" si="1"/>
        <v>0.37431331652301736</v>
      </c>
    </row>
    <row r="8" spans="1:19" ht="16.2" thickBot="1" x14ac:dyDescent="0.35">
      <c r="A8" s="65"/>
      <c r="B8" s="37" t="s">
        <v>81</v>
      </c>
      <c r="C8" s="26"/>
      <c r="D8" s="24">
        <v>0.2</v>
      </c>
      <c r="E8" s="72"/>
      <c r="O8" s="32">
        <v>-0.2</v>
      </c>
      <c r="P8" s="33">
        <f t="shared" si="0"/>
        <v>1.8393972058572117</v>
      </c>
      <c r="R8" s="32">
        <v>-0.2</v>
      </c>
      <c r="S8" s="33">
        <f t="shared" si="1"/>
        <v>0.51136989403134947</v>
      </c>
    </row>
    <row r="9" spans="1:19" ht="15" thickBot="1" x14ac:dyDescent="0.35">
      <c r="E9" s="35"/>
      <c r="R9" s="32">
        <v>-0.1</v>
      </c>
      <c r="S9" s="33">
        <f t="shared" si="1"/>
        <v>0.68477696822726575</v>
      </c>
    </row>
    <row r="10" spans="1:19" ht="31.8" thickBot="1" x14ac:dyDescent="0.35">
      <c r="A10" s="17" t="s">
        <v>83</v>
      </c>
      <c r="B10" s="13" t="s">
        <v>1</v>
      </c>
      <c r="C10" s="27" t="s">
        <v>85</v>
      </c>
      <c r="D10" s="54" t="s">
        <v>31</v>
      </c>
      <c r="E10" s="54" t="s">
        <v>36</v>
      </c>
      <c r="R10" s="32">
        <v>0</v>
      </c>
      <c r="S10" s="33">
        <f t="shared" si="1"/>
        <v>0.89882934729233899</v>
      </c>
    </row>
    <row r="11" spans="1:19" ht="15.6" x14ac:dyDescent="0.3">
      <c r="A11" s="66" t="s">
        <v>75</v>
      </c>
      <c r="B11" s="38" t="s">
        <v>2</v>
      </c>
      <c r="C11" s="20"/>
      <c r="D11" s="22">
        <v>0.8</v>
      </c>
      <c r="E11" s="70">
        <v>4</v>
      </c>
      <c r="R11" s="32">
        <v>0.1</v>
      </c>
      <c r="S11" s="33">
        <f t="shared" si="1"/>
        <v>1.1564302764216432</v>
      </c>
    </row>
    <row r="12" spans="1:19" ht="16.2" thickBot="1" x14ac:dyDescent="0.35">
      <c r="A12" s="67"/>
      <c r="B12" s="39" t="s">
        <v>3</v>
      </c>
      <c r="C12" s="21"/>
      <c r="D12" s="23">
        <v>0.2</v>
      </c>
      <c r="E12" s="72"/>
      <c r="R12" s="32">
        <v>0.2</v>
      </c>
      <c r="S12" s="33">
        <f t="shared" si="1"/>
        <v>1.4583970366097323</v>
      </c>
    </row>
    <row r="13" spans="1:19" ht="15" thickBot="1" x14ac:dyDescent="0.35">
      <c r="E13" s="35"/>
      <c r="R13" s="32">
        <v>0.3</v>
      </c>
      <c r="S13" s="33">
        <f t="shared" si="1"/>
        <v>1.802794412409878</v>
      </c>
    </row>
    <row r="14" spans="1:19" ht="31.8" thickBot="1" x14ac:dyDescent="0.35">
      <c r="A14" s="17" t="s">
        <v>83</v>
      </c>
      <c r="B14" s="13" t="s">
        <v>1</v>
      </c>
      <c r="C14" s="28" t="s">
        <v>85</v>
      </c>
      <c r="D14" s="54" t="s">
        <v>31</v>
      </c>
      <c r="E14" s="54" t="s">
        <v>36</v>
      </c>
      <c r="R14" s="32">
        <v>0.4</v>
      </c>
      <c r="S14" s="33">
        <f t="shared" si="1"/>
        <v>2.184392837666111</v>
      </c>
    </row>
    <row r="15" spans="1:19" ht="15.6" x14ac:dyDescent="0.3">
      <c r="A15" s="68" t="s">
        <v>77</v>
      </c>
      <c r="B15" s="38" t="s">
        <v>2</v>
      </c>
      <c r="C15" s="20"/>
      <c r="D15" s="22">
        <v>0.8</v>
      </c>
      <c r="E15" s="70">
        <v>1</v>
      </c>
      <c r="R15" s="32">
        <v>0.5</v>
      </c>
      <c r="S15" s="33">
        <f t="shared" si="1"/>
        <v>2.5943549523272615</v>
      </c>
    </row>
    <row r="16" spans="1:19" ht="16.2" thickBot="1" x14ac:dyDescent="0.35">
      <c r="A16" s="69"/>
      <c r="B16" s="39" t="s">
        <v>3</v>
      </c>
      <c r="C16" s="21"/>
      <c r="D16" s="23">
        <v>0.2</v>
      </c>
      <c r="E16" s="72"/>
      <c r="R16" s="32">
        <v>0.6</v>
      </c>
      <c r="S16" s="33">
        <f t="shared" si="1"/>
        <v>3.0202448746901265</v>
      </c>
    </row>
    <row r="17" spans="1:19" ht="15" thickBot="1" x14ac:dyDescent="0.35">
      <c r="R17" s="32">
        <v>0.7</v>
      </c>
      <c r="S17" s="33">
        <f t="shared" si="1"/>
        <v>3.446426552733131</v>
      </c>
    </row>
    <row r="18" spans="1:19" ht="16.2" thickBot="1" x14ac:dyDescent="0.35">
      <c r="B18" s="40" t="s">
        <v>4</v>
      </c>
      <c r="E18" s="41" t="str">
        <f>IF(OR(C6="",C7="",C8="",C11="",C12="",C15="",C16=""),"",(C6*D6+C7*D7+C8*D8)*E6+(C11*D11+C12*D12)*E11+(C15*D15+C16*D16)*E15)</f>
        <v/>
      </c>
      <c r="F18" s="35"/>
      <c r="R18" s="32">
        <v>0.8</v>
      </c>
      <c r="S18" s="33">
        <f t="shared" si="1"/>
        <v>3.8548724225005766</v>
      </c>
    </row>
    <row r="19" spans="1:19" ht="16.2" thickBot="1" x14ac:dyDescent="0.35">
      <c r="B19" s="40"/>
      <c r="R19" s="32">
        <v>0.9</v>
      </c>
      <c r="S19" s="33">
        <f t="shared" si="1"/>
        <v>4.226346517639092</v>
      </c>
    </row>
    <row r="20" spans="1:19" ht="16.2" thickBot="1" x14ac:dyDescent="0.35">
      <c r="B20" s="40" t="s">
        <v>24</v>
      </c>
      <c r="E20" s="50"/>
      <c r="R20" s="32">
        <v>1</v>
      </c>
      <c r="S20" s="33">
        <f t="shared" si="1"/>
        <v>4.5418658710463395</v>
      </c>
    </row>
    <row r="21" spans="1:19" ht="15" thickBot="1" x14ac:dyDescent="0.35">
      <c r="R21" s="32">
        <v>1.1000000000000001</v>
      </c>
      <c r="S21" s="33">
        <f t="shared" si="1"/>
        <v>4.7842913343095486</v>
      </c>
    </row>
    <row r="22" spans="1:19" ht="15.6" x14ac:dyDescent="0.3">
      <c r="B22" s="14" t="s">
        <v>26</v>
      </c>
      <c r="C22" s="42">
        <v>9120</v>
      </c>
      <c r="R22" s="32">
        <v>1.2</v>
      </c>
      <c r="S22" s="33">
        <f t="shared" si="1"/>
        <v>4.9398645531541909</v>
      </c>
    </row>
    <row r="23" spans="1:19" ht="15.6" hidden="1" x14ac:dyDescent="0.3">
      <c r="B23" s="51" t="s">
        <v>29</v>
      </c>
      <c r="C23" s="52" t="e">
        <f>IF(((E18-C22)/C22)&lt;-0.4,-0.4,(E18-C22)/C22)</f>
        <v>#VALUE!</v>
      </c>
      <c r="R23" s="32">
        <v>1.3</v>
      </c>
      <c r="S23" s="33">
        <f t="shared" si="1"/>
        <v>4.9995000249991666</v>
      </c>
    </row>
    <row r="24" spans="1:19" ht="15.6" x14ac:dyDescent="0.3">
      <c r="B24" s="15" t="s">
        <v>27</v>
      </c>
      <c r="C24" s="43">
        <v>7.2</v>
      </c>
      <c r="R24" s="32">
        <v>1.3</v>
      </c>
      <c r="S24" s="33">
        <f t="shared" si="1"/>
        <v>4.9995000249991666</v>
      </c>
    </row>
    <row r="25" spans="1:19" ht="15.6" hidden="1" x14ac:dyDescent="0.3">
      <c r="B25" s="15" t="s">
        <v>30</v>
      </c>
      <c r="C25" s="53">
        <f>(E20-C24)/C24</f>
        <v>-1</v>
      </c>
      <c r="R25" s="32">
        <v>1.4</v>
      </c>
      <c r="S25" s="33">
        <f t="shared" si="1"/>
        <v>4.9596635830278561</v>
      </c>
    </row>
    <row r="26" spans="1:19" ht="15.6" x14ac:dyDescent="0.3">
      <c r="B26" s="15" t="s">
        <v>25</v>
      </c>
      <c r="C26" s="59" t="str">
        <f>IF(OR(E18="",E20=""),"",((70/30)*C25-C23))</f>
        <v/>
      </c>
      <c r="R26" s="32">
        <v>1.4</v>
      </c>
      <c r="S26" s="33">
        <f t="shared" si="1"/>
        <v>4.9596635830278561</v>
      </c>
    </row>
    <row r="27" spans="1:19" ht="16.2" thickBot="1" x14ac:dyDescent="0.35">
      <c r="B27" s="16" t="s">
        <v>28</v>
      </c>
      <c r="C27" s="44" t="str">
        <f>IF(C26="","",5*EXP(-((C26-1.31)^2)))</f>
        <v/>
      </c>
      <c r="R27" s="32">
        <v>1.5</v>
      </c>
      <c r="S27" s="33">
        <f t="shared" si="1"/>
        <v>4.8227191713840769</v>
      </c>
    </row>
    <row r="28" spans="1:19" x14ac:dyDescent="0.3">
      <c r="R28" s="32">
        <v>1.6</v>
      </c>
      <c r="S28" s="33">
        <f t="shared" si="1"/>
        <v>4.5966965878325912</v>
      </c>
    </row>
    <row r="29" spans="1:19" x14ac:dyDescent="0.3">
      <c r="A29" s="29" t="s">
        <v>5</v>
      </c>
      <c r="R29" s="32">
        <v>1.7</v>
      </c>
      <c r="S29" s="33">
        <f t="shared" si="1"/>
        <v>4.2945119310392386</v>
      </c>
    </row>
    <row r="30" spans="1:19" x14ac:dyDescent="0.3">
      <c r="R30" s="32">
        <v>1.8</v>
      </c>
      <c r="S30" s="33">
        <f t="shared" si="1"/>
        <v>3.9327460110672745</v>
      </c>
    </row>
    <row r="31" spans="1:19" ht="15.6" x14ac:dyDescent="0.3">
      <c r="A31" s="40" t="s">
        <v>34</v>
      </c>
      <c r="R31" s="32">
        <v>1.9</v>
      </c>
      <c r="S31" s="33">
        <f t="shared" si="1"/>
        <v>3.5301413492856986</v>
      </c>
    </row>
    <row r="32" spans="1:19" x14ac:dyDescent="0.3">
      <c r="A32" s="45" t="s">
        <v>7</v>
      </c>
      <c r="B32" s="46" t="s">
        <v>23</v>
      </c>
      <c r="R32" s="32">
        <v>2</v>
      </c>
      <c r="S32" s="33">
        <f t="shared" si="1"/>
        <v>3.1060067950272541</v>
      </c>
    </row>
    <row r="33" spans="1:19" x14ac:dyDescent="0.3">
      <c r="A33" s="45" t="s">
        <v>7</v>
      </c>
      <c r="B33" s="29" t="s">
        <v>8</v>
      </c>
      <c r="R33" s="32">
        <v>2.1</v>
      </c>
      <c r="S33" s="33">
        <f t="shared" si="1"/>
        <v>2.6787169032529237</v>
      </c>
    </row>
    <row r="34" spans="1:19" x14ac:dyDescent="0.3">
      <c r="A34" s="45"/>
      <c r="R34" s="32">
        <v>2.2000000000000002</v>
      </c>
      <c r="S34" s="33">
        <f t="shared" si="1"/>
        <v>2.264463606199473</v>
      </c>
    </row>
    <row r="35" spans="1:19" x14ac:dyDescent="0.3">
      <c r="A35" s="29" t="s">
        <v>9</v>
      </c>
      <c r="R35" s="32">
        <v>2.2999999999999998</v>
      </c>
      <c r="S35" s="33">
        <f t="shared" si="1"/>
        <v>1.8763678480900374</v>
      </c>
    </row>
    <row r="36" spans="1:19" x14ac:dyDescent="0.3">
      <c r="A36" s="47" t="s">
        <v>10</v>
      </c>
      <c r="B36" s="29" t="s">
        <v>11</v>
      </c>
      <c r="R36" s="32">
        <v>2.4</v>
      </c>
      <c r="S36" s="33">
        <f t="shared" si="1"/>
        <v>1.5239991696787669</v>
      </c>
    </row>
    <row r="37" spans="1:19" x14ac:dyDescent="0.3">
      <c r="A37" s="29" t="s">
        <v>12</v>
      </c>
      <c r="B37" s="29" t="s">
        <v>13</v>
      </c>
      <c r="R37" s="32">
        <v>2.5</v>
      </c>
      <c r="S37" s="33">
        <f t="shared" si="1"/>
        <v>1.2132927109503542</v>
      </c>
    </row>
    <row r="38" spans="1:19" x14ac:dyDescent="0.3">
      <c r="A38" s="29" t="s">
        <v>14</v>
      </c>
      <c r="B38" s="29" t="s">
        <v>15</v>
      </c>
      <c r="R38" s="32">
        <v>2.6</v>
      </c>
      <c r="S38" s="33">
        <f t="shared" si="1"/>
        <v>0.94680503109687053</v>
      </c>
    </row>
    <row r="39" spans="1:19" x14ac:dyDescent="0.3">
      <c r="A39" s="29" t="s">
        <v>16</v>
      </c>
      <c r="B39" s="29" t="s">
        <v>17</v>
      </c>
      <c r="R39" s="32">
        <v>2.7</v>
      </c>
      <c r="S39" s="33">
        <f t="shared" si="1"/>
        <v>0.72421853547333526</v>
      </c>
    </row>
    <row r="40" spans="1:19" x14ac:dyDescent="0.3">
      <c r="A40" s="29" t="s">
        <v>18</v>
      </c>
      <c r="B40" s="29" t="s">
        <v>22</v>
      </c>
      <c r="R40" s="32">
        <v>2.8</v>
      </c>
      <c r="S40" s="33">
        <f t="shared" si="1"/>
        <v>0.54299124228551487</v>
      </c>
    </row>
    <row r="41" spans="1:19" x14ac:dyDescent="0.3">
      <c r="R41" s="32">
        <v>2.9</v>
      </c>
      <c r="S41" s="33">
        <f t="shared" si="1"/>
        <v>0.39905258150039857</v>
      </c>
    </row>
    <row r="42" spans="1:19" ht="18" x14ac:dyDescent="0.35">
      <c r="C42" s="48"/>
    </row>
    <row r="43" spans="1:19" ht="18" x14ac:dyDescent="0.35">
      <c r="C43" s="48"/>
    </row>
    <row r="44" spans="1:19" ht="18" x14ac:dyDescent="0.35">
      <c r="C44" s="48"/>
    </row>
    <row r="45" spans="1:19" ht="18" x14ac:dyDescent="0.35">
      <c r="C45" s="48"/>
    </row>
    <row r="46" spans="1:19" ht="18" x14ac:dyDescent="0.35">
      <c r="C46" s="48"/>
    </row>
    <row r="47" spans="1:19" ht="18" x14ac:dyDescent="0.35">
      <c r="C47" s="48"/>
    </row>
    <row r="48" spans="1:19" ht="18" x14ac:dyDescent="0.35">
      <c r="C48" s="48"/>
    </row>
    <row r="49" spans="3:3" ht="18" x14ac:dyDescent="0.35">
      <c r="C49" s="48"/>
    </row>
    <row r="50" spans="3:3" ht="18" x14ac:dyDescent="0.35">
      <c r="C50" s="48"/>
    </row>
    <row r="71" spans="2:5" x14ac:dyDescent="0.3">
      <c r="B71" s="49"/>
      <c r="E71" s="29" t="s">
        <v>21</v>
      </c>
    </row>
  </sheetData>
  <sheetProtection algorithmName="SHA-512" hashValue="xd+xM0VC1Aj/JKTN05d0SHMGh7kOqHm46R4SGqUKRBs7jbgZy6cWtlbGfZ8BRPcXPn5+LEFHm1LauRsYHdLyZA==" saltValue="kjjjfO6cbUI0A07V55LTpw==" spinCount="100000" sheet="1" objects="1" scenarios="1" selectLockedCells="1"/>
  <mergeCells count="6">
    <mergeCell ref="A6:A8"/>
    <mergeCell ref="E6:E8"/>
    <mergeCell ref="A11:A12"/>
    <mergeCell ref="E11:E12"/>
    <mergeCell ref="A15:A16"/>
    <mergeCell ref="E15:E16"/>
  </mergeCells>
  <dataValidations count="2">
    <dataValidation allowBlank="1" showInputMessage="1" showErrorMessage="1" prompt="Het tarief voor online leervorm is niet groter dan blended leervorm" sqref="C8"/>
    <dataValidation allowBlank="1" showInputMessage="1" showErrorMessage="1" prompt="Het tarief voor blended leervorm is niet groter dan het tarief voor klassikaal leervorm" sqref="C12 C7"/>
  </dataValidation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1"/>
  <sheetViews>
    <sheetView workbookViewId="0">
      <selection activeCell="C15" sqref="C15:C16"/>
    </sheetView>
  </sheetViews>
  <sheetFormatPr defaultColWidth="8.88671875" defaultRowHeight="14.4" x14ac:dyDescent="0.3"/>
  <cols>
    <col min="1" max="1" width="36.88671875" style="29" customWidth="1"/>
    <col min="2" max="2" width="28.88671875" style="29" customWidth="1"/>
    <col min="3" max="3" width="12.6640625" style="29" bestFit="1" customWidth="1"/>
    <col min="4" max="4" width="13.33203125" style="29" bestFit="1" customWidth="1"/>
    <col min="5" max="6" width="14.5546875" style="29" customWidth="1"/>
    <col min="7" max="17" width="8.88671875" style="29"/>
    <col min="18" max="19" width="8.88671875" style="32"/>
    <col min="20" max="16384" width="8.88671875" style="29"/>
  </cols>
  <sheetData>
    <row r="1" spans="1:19" ht="18" x14ac:dyDescent="0.35">
      <c r="A1" s="1" t="s">
        <v>52</v>
      </c>
      <c r="B1" s="2"/>
      <c r="C1" s="3"/>
      <c r="D1" s="4"/>
      <c r="E1" s="5"/>
      <c r="R1" s="30"/>
      <c r="S1" s="31"/>
    </row>
    <row r="2" spans="1:19" ht="15.6" x14ac:dyDescent="0.3">
      <c r="A2" s="6" t="s">
        <v>79</v>
      </c>
      <c r="B2" s="63"/>
      <c r="C2" s="3"/>
      <c r="D2" s="4"/>
      <c r="E2" s="5"/>
      <c r="S2" s="33"/>
    </row>
    <row r="3" spans="1:19" ht="18" x14ac:dyDescent="0.35">
      <c r="A3" s="7" t="s">
        <v>0</v>
      </c>
      <c r="B3" s="8"/>
      <c r="C3" s="9"/>
      <c r="D3" s="10"/>
      <c r="E3" s="11"/>
      <c r="R3" s="30" t="s">
        <v>19</v>
      </c>
      <c r="S3" s="31" t="s">
        <v>20</v>
      </c>
    </row>
    <row r="4" spans="1:19" ht="15" thickBot="1" x14ac:dyDescent="0.35">
      <c r="O4" s="32">
        <v>-0.6</v>
      </c>
      <c r="P4" s="33">
        <f t="shared" ref="P4:P8" si="0">5*EXP(-((O4-0.8)^2))</f>
        <v>0.70429210460522518</v>
      </c>
      <c r="R4" s="32">
        <v>-0.6</v>
      </c>
      <c r="S4" s="33">
        <f t="shared" ref="S4:S41" si="1">5*EXP(-((R4-1.31)^2))</f>
        <v>0.13020279433574364</v>
      </c>
    </row>
    <row r="5" spans="1:19" ht="30" customHeight="1" thickBot="1" x14ac:dyDescent="0.35">
      <c r="A5" s="13" t="s">
        <v>82</v>
      </c>
      <c r="B5" s="12" t="s">
        <v>1</v>
      </c>
      <c r="C5" s="27" t="s">
        <v>35</v>
      </c>
      <c r="D5" s="54" t="s">
        <v>31</v>
      </c>
      <c r="E5" s="54" t="s">
        <v>36</v>
      </c>
      <c r="O5" s="32">
        <v>-0.5</v>
      </c>
      <c r="P5" s="33">
        <f t="shared" si="0"/>
        <v>0.92259761996494616</v>
      </c>
      <c r="R5" s="32">
        <v>-0.5</v>
      </c>
      <c r="S5" s="33">
        <f t="shared" si="1"/>
        <v>0.18887646771995986</v>
      </c>
    </row>
    <row r="6" spans="1:19" ht="15.6" x14ac:dyDescent="0.3">
      <c r="A6" s="64" t="s">
        <v>37</v>
      </c>
      <c r="B6" s="34" t="s">
        <v>2</v>
      </c>
      <c r="C6" s="20"/>
      <c r="D6" s="18">
        <v>0.6</v>
      </c>
      <c r="E6" s="70">
        <v>15</v>
      </c>
      <c r="O6" s="32">
        <v>-0.4</v>
      </c>
      <c r="P6" s="33">
        <f t="shared" si="0"/>
        <v>1.1846387934106082</v>
      </c>
      <c r="R6" s="32">
        <v>-0.4</v>
      </c>
      <c r="S6" s="33">
        <f t="shared" si="1"/>
        <v>0.26856505938086772</v>
      </c>
    </row>
    <row r="7" spans="1:19" ht="15.6" x14ac:dyDescent="0.3">
      <c r="A7" s="64"/>
      <c r="B7" s="36" t="s">
        <v>3</v>
      </c>
      <c r="C7" s="25"/>
      <c r="D7" s="19">
        <v>0.2</v>
      </c>
      <c r="E7" s="71"/>
      <c r="O7" s="32">
        <v>-0.3</v>
      </c>
      <c r="P7" s="33">
        <f t="shared" si="0"/>
        <v>1.4909863971494366</v>
      </c>
      <c r="R7" s="32">
        <v>-0.3</v>
      </c>
      <c r="S7" s="33">
        <f t="shared" si="1"/>
        <v>0.37431331652301736</v>
      </c>
    </row>
    <row r="8" spans="1:19" ht="16.2" thickBot="1" x14ac:dyDescent="0.35">
      <c r="A8" s="65"/>
      <c r="B8" s="37" t="s">
        <v>81</v>
      </c>
      <c r="C8" s="26"/>
      <c r="D8" s="24">
        <v>0.2</v>
      </c>
      <c r="E8" s="72"/>
      <c r="O8" s="32">
        <v>-0.2</v>
      </c>
      <c r="P8" s="33">
        <f t="shared" si="0"/>
        <v>1.8393972058572117</v>
      </c>
      <c r="R8" s="32">
        <v>-0.2</v>
      </c>
      <c r="S8" s="33">
        <f t="shared" si="1"/>
        <v>0.51136989403134947</v>
      </c>
    </row>
    <row r="9" spans="1:19" ht="15" thickBot="1" x14ac:dyDescent="0.35">
      <c r="E9" s="35"/>
      <c r="R9" s="32">
        <v>-0.1</v>
      </c>
      <c r="S9" s="33">
        <f t="shared" si="1"/>
        <v>0.68477696822726575</v>
      </c>
    </row>
    <row r="10" spans="1:19" ht="31.8" thickBot="1" x14ac:dyDescent="0.35">
      <c r="A10" s="17" t="s">
        <v>83</v>
      </c>
      <c r="B10" s="13" t="s">
        <v>1</v>
      </c>
      <c r="C10" s="27" t="s">
        <v>85</v>
      </c>
      <c r="D10" s="54" t="s">
        <v>31</v>
      </c>
      <c r="E10" s="54" t="s">
        <v>36</v>
      </c>
      <c r="R10" s="32">
        <v>0</v>
      </c>
      <c r="S10" s="33">
        <f t="shared" si="1"/>
        <v>0.89882934729233899</v>
      </c>
    </row>
    <row r="11" spans="1:19" ht="15.6" x14ac:dyDescent="0.3">
      <c r="A11" s="66" t="s">
        <v>75</v>
      </c>
      <c r="B11" s="38" t="s">
        <v>2</v>
      </c>
      <c r="C11" s="20"/>
      <c r="D11" s="22">
        <v>0.8</v>
      </c>
      <c r="E11" s="70">
        <v>4</v>
      </c>
      <c r="R11" s="32">
        <v>0.1</v>
      </c>
      <c r="S11" s="33">
        <f t="shared" si="1"/>
        <v>1.1564302764216432</v>
      </c>
    </row>
    <row r="12" spans="1:19" ht="16.2" thickBot="1" x14ac:dyDescent="0.35">
      <c r="A12" s="67"/>
      <c r="B12" s="39" t="s">
        <v>3</v>
      </c>
      <c r="C12" s="21"/>
      <c r="D12" s="23">
        <v>0.2</v>
      </c>
      <c r="E12" s="72"/>
      <c r="R12" s="32">
        <v>0.2</v>
      </c>
      <c r="S12" s="33">
        <f t="shared" si="1"/>
        <v>1.4583970366097323</v>
      </c>
    </row>
    <row r="13" spans="1:19" ht="15" thickBot="1" x14ac:dyDescent="0.35">
      <c r="E13" s="35"/>
      <c r="R13" s="32">
        <v>0.3</v>
      </c>
      <c r="S13" s="33">
        <f t="shared" si="1"/>
        <v>1.802794412409878</v>
      </c>
    </row>
    <row r="14" spans="1:19" ht="31.8" thickBot="1" x14ac:dyDescent="0.35">
      <c r="A14" s="17" t="s">
        <v>83</v>
      </c>
      <c r="B14" s="13" t="s">
        <v>1</v>
      </c>
      <c r="C14" s="28" t="s">
        <v>85</v>
      </c>
      <c r="D14" s="54" t="s">
        <v>31</v>
      </c>
      <c r="E14" s="54" t="s">
        <v>36</v>
      </c>
      <c r="R14" s="32">
        <v>0.4</v>
      </c>
      <c r="S14" s="33">
        <f t="shared" si="1"/>
        <v>2.184392837666111</v>
      </c>
    </row>
    <row r="15" spans="1:19" ht="15.6" x14ac:dyDescent="0.3">
      <c r="A15" s="68" t="s">
        <v>77</v>
      </c>
      <c r="B15" s="38" t="s">
        <v>2</v>
      </c>
      <c r="C15" s="81"/>
      <c r="D15" s="22">
        <v>0.8</v>
      </c>
      <c r="E15" s="70">
        <v>1</v>
      </c>
      <c r="R15" s="32">
        <v>0.5</v>
      </c>
      <c r="S15" s="33">
        <f t="shared" si="1"/>
        <v>2.5943549523272615</v>
      </c>
    </row>
    <row r="16" spans="1:19" ht="16.2" thickBot="1" x14ac:dyDescent="0.35">
      <c r="A16" s="69"/>
      <c r="B16" s="39" t="s">
        <v>3</v>
      </c>
      <c r="C16" s="82"/>
      <c r="D16" s="23">
        <v>0.2</v>
      </c>
      <c r="E16" s="72"/>
      <c r="R16" s="32">
        <v>0.6</v>
      </c>
      <c r="S16" s="33">
        <f t="shared" si="1"/>
        <v>3.0202448746901265</v>
      </c>
    </row>
    <row r="17" spans="1:19" ht="15" thickBot="1" x14ac:dyDescent="0.35">
      <c r="R17" s="32">
        <v>0.7</v>
      </c>
      <c r="S17" s="33">
        <f t="shared" si="1"/>
        <v>3.446426552733131</v>
      </c>
    </row>
    <row r="18" spans="1:19" ht="16.2" thickBot="1" x14ac:dyDescent="0.35">
      <c r="B18" s="40" t="s">
        <v>4</v>
      </c>
      <c r="E18" s="41" t="str">
        <f>IF(OR(C6="",C7="",C8="",C11="",C12="",C15="",C16=""),"",(C6*D6+C7*D7+C8*D8)*E6+(C11*D11+C12*D12)*E11+(C15*D15+C16*D16)*E15)</f>
        <v/>
      </c>
      <c r="F18" s="35"/>
      <c r="R18" s="32">
        <v>0.8</v>
      </c>
      <c r="S18" s="33">
        <f t="shared" si="1"/>
        <v>3.8548724225005766</v>
      </c>
    </row>
    <row r="19" spans="1:19" ht="16.2" thickBot="1" x14ac:dyDescent="0.35">
      <c r="B19" s="40"/>
      <c r="R19" s="32">
        <v>0.9</v>
      </c>
      <c r="S19" s="33">
        <f t="shared" si="1"/>
        <v>4.226346517639092</v>
      </c>
    </row>
    <row r="20" spans="1:19" ht="16.2" thickBot="1" x14ac:dyDescent="0.35">
      <c r="B20" s="40" t="s">
        <v>24</v>
      </c>
      <c r="E20" s="50"/>
      <c r="R20" s="32">
        <v>1</v>
      </c>
      <c r="S20" s="33">
        <f t="shared" si="1"/>
        <v>4.5418658710463395</v>
      </c>
    </row>
    <row r="21" spans="1:19" ht="15" thickBot="1" x14ac:dyDescent="0.35">
      <c r="R21" s="32">
        <v>1.1000000000000001</v>
      </c>
      <c r="S21" s="33">
        <f t="shared" si="1"/>
        <v>4.7842913343095486</v>
      </c>
    </row>
    <row r="22" spans="1:19" ht="15.6" x14ac:dyDescent="0.3">
      <c r="B22" s="14" t="s">
        <v>26</v>
      </c>
      <c r="C22" s="42">
        <v>10250</v>
      </c>
      <c r="R22" s="32">
        <v>1.2</v>
      </c>
      <c r="S22" s="33">
        <f t="shared" si="1"/>
        <v>4.9398645531541909</v>
      </c>
    </row>
    <row r="23" spans="1:19" ht="15.6" hidden="1" x14ac:dyDescent="0.3">
      <c r="B23" s="51" t="s">
        <v>29</v>
      </c>
      <c r="C23" s="52" t="e">
        <f>IF(((E18-C22)/C22)&lt;-0.4,-0.4,(E18-C22)/C22)</f>
        <v>#VALUE!</v>
      </c>
      <c r="R23" s="32">
        <v>1.3</v>
      </c>
      <c r="S23" s="33">
        <f t="shared" si="1"/>
        <v>4.9995000249991666</v>
      </c>
    </row>
    <row r="24" spans="1:19" ht="15.6" x14ac:dyDescent="0.3">
      <c r="B24" s="15" t="s">
        <v>27</v>
      </c>
      <c r="C24" s="43">
        <v>7.2</v>
      </c>
      <c r="R24" s="32">
        <v>1.3</v>
      </c>
      <c r="S24" s="33">
        <f t="shared" si="1"/>
        <v>4.9995000249991666</v>
      </c>
    </row>
    <row r="25" spans="1:19" ht="15.6" hidden="1" x14ac:dyDescent="0.3">
      <c r="B25" s="15" t="s">
        <v>30</v>
      </c>
      <c r="C25" s="53">
        <f>(E20-C24)/C24</f>
        <v>-1</v>
      </c>
      <c r="R25" s="32">
        <v>1.4</v>
      </c>
      <c r="S25" s="33">
        <f t="shared" si="1"/>
        <v>4.9596635830278561</v>
      </c>
    </row>
    <row r="26" spans="1:19" ht="15.6" x14ac:dyDescent="0.3">
      <c r="B26" s="15" t="s">
        <v>25</v>
      </c>
      <c r="C26" s="59" t="str">
        <f>IF(OR(E18="",E20=""),"",((70/30)*C25-C23))</f>
        <v/>
      </c>
      <c r="R26" s="32">
        <v>1.4</v>
      </c>
      <c r="S26" s="33">
        <f t="shared" si="1"/>
        <v>4.9596635830278561</v>
      </c>
    </row>
    <row r="27" spans="1:19" ht="16.2" thickBot="1" x14ac:dyDescent="0.35">
      <c r="B27" s="16" t="s">
        <v>28</v>
      </c>
      <c r="C27" s="44" t="str">
        <f>IF(C26="","",5*EXP(-((C26-1.31)^2)))</f>
        <v/>
      </c>
      <c r="R27" s="32">
        <v>1.5</v>
      </c>
      <c r="S27" s="33">
        <f t="shared" si="1"/>
        <v>4.8227191713840769</v>
      </c>
    </row>
    <row r="28" spans="1:19" x14ac:dyDescent="0.3">
      <c r="R28" s="32">
        <v>1.6</v>
      </c>
      <c r="S28" s="33">
        <f t="shared" si="1"/>
        <v>4.5966965878325912</v>
      </c>
    </row>
    <row r="29" spans="1:19" x14ac:dyDescent="0.3">
      <c r="A29" s="29" t="s">
        <v>5</v>
      </c>
      <c r="R29" s="32">
        <v>1.7</v>
      </c>
      <c r="S29" s="33">
        <f t="shared" si="1"/>
        <v>4.2945119310392386</v>
      </c>
    </row>
    <row r="30" spans="1:19" x14ac:dyDescent="0.3">
      <c r="R30" s="32">
        <v>1.8</v>
      </c>
      <c r="S30" s="33">
        <f t="shared" si="1"/>
        <v>3.9327460110672745</v>
      </c>
    </row>
    <row r="31" spans="1:19" ht="15.6" x14ac:dyDescent="0.3">
      <c r="A31" s="40" t="s">
        <v>34</v>
      </c>
      <c r="R31" s="32">
        <v>1.9</v>
      </c>
      <c r="S31" s="33">
        <f t="shared" si="1"/>
        <v>3.5301413492856986</v>
      </c>
    </row>
    <row r="32" spans="1:19" x14ac:dyDescent="0.3">
      <c r="A32" s="45" t="s">
        <v>7</v>
      </c>
      <c r="B32" s="46" t="s">
        <v>23</v>
      </c>
      <c r="R32" s="32">
        <v>2</v>
      </c>
      <c r="S32" s="33">
        <f t="shared" si="1"/>
        <v>3.1060067950272541</v>
      </c>
    </row>
    <row r="33" spans="1:19" x14ac:dyDescent="0.3">
      <c r="A33" s="45" t="s">
        <v>7</v>
      </c>
      <c r="B33" s="29" t="s">
        <v>8</v>
      </c>
      <c r="R33" s="32">
        <v>2.1</v>
      </c>
      <c r="S33" s="33">
        <f t="shared" si="1"/>
        <v>2.6787169032529237</v>
      </c>
    </row>
    <row r="34" spans="1:19" x14ac:dyDescent="0.3">
      <c r="A34" s="45"/>
      <c r="R34" s="32">
        <v>2.2000000000000002</v>
      </c>
      <c r="S34" s="33">
        <f t="shared" si="1"/>
        <v>2.264463606199473</v>
      </c>
    </row>
    <row r="35" spans="1:19" x14ac:dyDescent="0.3">
      <c r="A35" s="29" t="s">
        <v>9</v>
      </c>
      <c r="R35" s="32">
        <v>2.2999999999999998</v>
      </c>
      <c r="S35" s="33">
        <f t="shared" si="1"/>
        <v>1.8763678480900374</v>
      </c>
    </row>
    <row r="36" spans="1:19" x14ac:dyDescent="0.3">
      <c r="A36" s="47" t="s">
        <v>10</v>
      </c>
      <c r="B36" s="29" t="s">
        <v>11</v>
      </c>
      <c r="R36" s="32">
        <v>2.4</v>
      </c>
      <c r="S36" s="33">
        <f t="shared" si="1"/>
        <v>1.5239991696787669</v>
      </c>
    </row>
    <row r="37" spans="1:19" x14ac:dyDescent="0.3">
      <c r="A37" s="29" t="s">
        <v>12</v>
      </c>
      <c r="B37" s="29" t="s">
        <v>13</v>
      </c>
      <c r="R37" s="32">
        <v>2.5</v>
      </c>
      <c r="S37" s="33">
        <f t="shared" si="1"/>
        <v>1.2132927109503542</v>
      </c>
    </row>
    <row r="38" spans="1:19" x14ac:dyDescent="0.3">
      <c r="A38" s="29" t="s">
        <v>14</v>
      </c>
      <c r="B38" s="29" t="s">
        <v>15</v>
      </c>
      <c r="R38" s="32">
        <v>2.6</v>
      </c>
      <c r="S38" s="33">
        <f t="shared" si="1"/>
        <v>0.94680503109687053</v>
      </c>
    </row>
    <row r="39" spans="1:19" x14ac:dyDescent="0.3">
      <c r="A39" s="29" t="s">
        <v>16</v>
      </c>
      <c r="B39" s="29" t="s">
        <v>17</v>
      </c>
      <c r="R39" s="32">
        <v>2.7</v>
      </c>
      <c r="S39" s="33">
        <f t="shared" si="1"/>
        <v>0.72421853547333526</v>
      </c>
    </row>
    <row r="40" spans="1:19" x14ac:dyDescent="0.3">
      <c r="A40" s="29" t="s">
        <v>18</v>
      </c>
      <c r="B40" s="29" t="s">
        <v>22</v>
      </c>
      <c r="R40" s="32">
        <v>2.8</v>
      </c>
      <c r="S40" s="33">
        <f t="shared" si="1"/>
        <v>0.54299124228551487</v>
      </c>
    </row>
    <row r="41" spans="1:19" x14ac:dyDescent="0.3">
      <c r="R41" s="32">
        <v>2.9</v>
      </c>
      <c r="S41" s="33">
        <f t="shared" si="1"/>
        <v>0.39905258150039857</v>
      </c>
    </row>
    <row r="42" spans="1:19" ht="18" x14ac:dyDescent="0.35">
      <c r="C42" s="48"/>
    </row>
    <row r="43" spans="1:19" ht="18" x14ac:dyDescent="0.35">
      <c r="C43" s="48"/>
    </row>
    <row r="44" spans="1:19" ht="18" x14ac:dyDescent="0.35">
      <c r="C44" s="48"/>
    </row>
    <row r="45" spans="1:19" ht="18" x14ac:dyDescent="0.35">
      <c r="C45" s="48"/>
    </row>
    <row r="46" spans="1:19" ht="18" x14ac:dyDescent="0.35">
      <c r="C46" s="48"/>
    </row>
    <row r="47" spans="1:19" ht="18" x14ac:dyDescent="0.35">
      <c r="C47" s="48"/>
    </row>
    <row r="48" spans="1:19" ht="18" x14ac:dyDescent="0.35">
      <c r="C48" s="48"/>
    </row>
    <row r="49" spans="3:3" ht="18" x14ac:dyDescent="0.35">
      <c r="C49" s="48"/>
    </row>
    <row r="50" spans="3:3" ht="18" x14ac:dyDescent="0.35">
      <c r="C50" s="48"/>
    </row>
    <row r="71" spans="2:5" x14ac:dyDescent="0.3">
      <c r="B71" s="49"/>
      <c r="E71" s="29" t="s">
        <v>21</v>
      </c>
    </row>
  </sheetData>
  <sheetProtection algorithmName="SHA-512" hashValue="nMA2aHa8KmNKB7MlPO/lkvjT+asppTV8s+LwlZAWMQF929OTgSfc8UXeFYZaiRLgWxCOpj/PexchZaPP+rYUSQ==" saltValue="vRZ1eLGlW2PfgkC7i+gY3Q==" spinCount="100000" sheet="1" objects="1" scenarios="1" selectLockedCells="1"/>
  <mergeCells count="6">
    <mergeCell ref="A6:A8"/>
    <mergeCell ref="E6:E8"/>
    <mergeCell ref="A11:A12"/>
    <mergeCell ref="E11:E12"/>
    <mergeCell ref="A15:A16"/>
    <mergeCell ref="E15:E16"/>
  </mergeCells>
  <dataValidations count="2">
    <dataValidation allowBlank="1" showInputMessage="1" showErrorMessage="1" prompt="Het tarief voor blended leervorm is niet groter dan het tarief voor klassikaal leervorm" sqref="C12 C7"/>
    <dataValidation allowBlank="1" showInputMessage="1" showErrorMessage="1" prompt="Het tarief voor online leervorm is niet groter dan blended leervorm" sqref="C8"/>
  </dataValidation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1"/>
  <sheetViews>
    <sheetView workbookViewId="0">
      <selection activeCell="C15" sqref="C15:C16"/>
    </sheetView>
  </sheetViews>
  <sheetFormatPr defaultColWidth="8.88671875" defaultRowHeight="14.4" x14ac:dyDescent="0.3"/>
  <cols>
    <col min="1" max="1" width="36.6640625" style="29" customWidth="1"/>
    <col min="2" max="2" width="28.88671875" style="29" customWidth="1"/>
    <col min="3" max="3" width="12.6640625" style="29" bestFit="1" customWidth="1"/>
    <col min="4" max="4" width="13.33203125" style="29" bestFit="1" customWidth="1"/>
    <col min="5" max="6" width="14.5546875" style="29" customWidth="1"/>
    <col min="7" max="17" width="8.88671875" style="29"/>
    <col min="18" max="19" width="8.88671875" style="32"/>
    <col min="20" max="16384" width="8.88671875" style="29"/>
  </cols>
  <sheetData>
    <row r="1" spans="1:19" ht="18" x14ac:dyDescent="0.35">
      <c r="A1" s="1" t="s">
        <v>53</v>
      </c>
      <c r="B1" s="2"/>
      <c r="C1" s="3"/>
      <c r="D1" s="4"/>
      <c r="E1" s="5"/>
      <c r="R1" s="30"/>
      <c r="S1" s="31"/>
    </row>
    <row r="2" spans="1:19" ht="15.6" x14ac:dyDescent="0.3">
      <c r="A2" s="6" t="s">
        <v>79</v>
      </c>
      <c r="B2" s="63"/>
      <c r="C2" s="3"/>
      <c r="D2" s="4"/>
      <c r="E2" s="5"/>
      <c r="S2" s="33"/>
    </row>
    <row r="3" spans="1:19" ht="18" x14ac:dyDescent="0.35">
      <c r="A3" s="7" t="s">
        <v>0</v>
      </c>
      <c r="B3" s="8"/>
      <c r="C3" s="9"/>
      <c r="D3" s="10"/>
      <c r="E3" s="11"/>
      <c r="R3" s="30" t="s">
        <v>19</v>
      </c>
      <c r="S3" s="31" t="s">
        <v>20</v>
      </c>
    </row>
    <row r="4" spans="1:19" ht="15" thickBot="1" x14ac:dyDescent="0.35">
      <c r="O4" s="32">
        <v>-0.6</v>
      </c>
      <c r="P4" s="33">
        <f t="shared" ref="P4:P8" si="0">5*EXP(-((O4-0.8)^2))</f>
        <v>0.70429210460522518</v>
      </c>
      <c r="R4" s="32">
        <v>-0.6</v>
      </c>
      <c r="S4" s="33">
        <f t="shared" ref="S4:S41" si="1">5*EXP(-((R4-1.31)^2))</f>
        <v>0.13020279433574364</v>
      </c>
    </row>
    <row r="5" spans="1:19" ht="30" customHeight="1" thickBot="1" x14ac:dyDescent="0.35">
      <c r="A5" s="13" t="s">
        <v>82</v>
      </c>
      <c r="B5" s="12" t="s">
        <v>1</v>
      </c>
      <c r="C5" s="27" t="s">
        <v>35</v>
      </c>
      <c r="D5" s="54" t="s">
        <v>31</v>
      </c>
      <c r="E5" s="54" t="s">
        <v>36</v>
      </c>
      <c r="O5" s="32">
        <v>-0.5</v>
      </c>
      <c r="P5" s="33">
        <f t="shared" si="0"/>
        <v>0.92259761996494616</v>
      </c>
      <c r="R5" s="32">
        <v>-0.5</v>
      </c>
      <c r="S5" s="33">
        <f t="shared" si="1"/>
        <v>0.18887646771995986</v>
      </c>
    </row>
    <row r="6" spans="1:19" ht="15.6" x14ac:dyDescent="0.3">
      <c r="A6" s="64" t="s">
        <v>37</v>
      </c>
      <c r="B6" s="34" t="s">
        <v>2</v>
      </c>
      <c r="C6" s="20"/>
      <c r="D6" s="18">
        <v>0.6</v>
      </c>
      <c r="E6" s="70">
        <v>15</v>
      </c>
      <c r="O6" s="32">
        <v>-0.4</v>
      </c>
      <c r="P6" s="33">
        <f t="shared" si="0"/>
        <v>1.1846387934106082</v>
      </c>
      <c r="R6" s="32">
        <v>-0.4</v>
      </c>
      <c r="S6" s="33">
        <f t="shared" si="1"/>
        <v>0.26856505938086772</v>
      </c>
    </row>
    <row r="7" spans="1:19" ht="15.6" x14ac:dyDescent="0.3">
      <c r="A7" s="64"/>
      <c r="B7" s="36" t="s">
        <v>3</v>
      </c>
      <c r="C7" s="25"/>
      <c r="D7" s="19">
        <v>0.2</v>
      </c>
      <c r="E7" s="71"/>
      <c r="O7" s="32">
        <v>-0.3</v>
      </c>
      <c r="P7" s="33">
        <f t="shared" si="0"/>
        <v>1.4909863971494366</v>
      </c>
      <c r="R7" s="32">
        <v>-0.3</v>
      </c>
      <c r="S7" s="33">
        <f t="shared" si="1"/>
        <v>0.37431331652301736</v>
      </c>
    </row>
    <row r="8" spans="1:19" ht="16.2" thickBot="1" x14ac:dyDescent="0.35">
      <c r="A8" s="65"/>
      <c r="B8" s="37" t="s">
        <v>81</v>
      </c>
      <c r="C8" s="26"/>
      <c r="D8" s="24">
        <v>0.2</v>
      </c>
      <c r="E8" s="72"/>
      <c r="O8" s="32">
        <v>-0.2</v>
      </c>
      <c r="P8" s="33">
        <f t="shared" si="0"/>
        <v>1.8393972058572117</v>
      </c>
      <c r="R8" s="32">
        <v>-0.2</v>
      </c>
      <c r="S8" s="33">
        <f t="shared" si="1"/>
        <v>0.51136989403134947</v>
      </c>
    </row>
    <row r="9" spans="1:19" ht="15" thickBot="1" x14ac:dyDescent="0.35">
      <c r="E9" s="35"/>
      <c r="R9" s="32">
        <v>-0.1</v>
      </c>
      <c r="S9" s="33">
        <f t="shared" si="1"/>
        <v>0.68477696822726575</v>
      </c>
    </row>
    <row r="10" spans="1:19" ht="31.8" thickBot="1" x14ac:dyDescent="0.35">
      <c r="A10" s="17" t="s">
        <v>83</v>
      </c>
      <c r="B10" s="13" t="s">
        <v>1</v>
      </c>
      <c r="C10" s="27" t="s">
        <v>85</v>
      </c>
      <c r="D10" s="54" t="s">
        <v>31</v>
      </c>
      <c r="E10" s="54" t="s">
        <v>36</v>
      </c>
      <c r="R10" s="32">
        <v>0</v>
      </c>
      <c r="S10" s="33">
        <f t="shared" si="1"/>
        <v>0.89882934729233899</v>
      </c>
    </row>
    <row r="11" spans="1:19" ht="15.6" x14ac:dyDescent="0.3">
      <c r="A11" s="66" t="s">
        <v>75</v>
      </c>
      <c r="B11" s="38" t="s">
        <v>2</v>
      </c>
      <c r="C11" s="20"/>
      <c r="D11" s="22">
        <v>0.8</v>
      </c>
      <c r="E11" s="70">
        <v>4</v>
      </c>
      <c r="R11" s="32">
        <v>0.1</v>
      </c>
      <c r="S11" s="33">
        <f t="shared" si="1"/>
        <v>1.1564302764216432</v>
      </c>
    </row>
    <row r="12" spans="1:19" ht="16.2" thickBot="1" x14ac:dyDescent="0.35">
      <c r="A12" s="67"/>
      <c r="B12" s="39" t="s">
        <v>3</v>
      </c>
      <c r="C12" s="21"/>
      <c r="D12" s="23">
        <v>0.2</v>
      </c>
      <c r="E12" s="72"/>
      <c r="R12" s="32">
        <v>0.2</v>
      </c>
      <c r="S12" s="33">
        <f t="shared" si="1"/>
        <v>1.4583970366097323</v>
      </c>
    </row>
    <row r="13" spans="1:19" ht="15" thickBot="1" x14ac:dyDescent="0.35">
      <c r="E13" s="35"/>
      <c r="R13" s="32">
        <v>0.3</v>
      </c>
      <c r="S13" s="33">
        <f t="shared" si="1"/>
        <v>1.802794412409878</v>
      </c>
    </row>
    <row r="14" spans="1:19" ht="31.8" thickBot="1" x14ac:dyDescent="0.35">
      <c r="A14" s="17" t="s">
        <v>83</v>
      </c>
      <c r="B14" s="13" t="s">
        <v>1</v>
      </c>
      <c r="C14" s="28" t="s">
        <v>85</v>
      </c>
      <c r="D14" s="54" t="s">
        <v>31</v>
      </c>
      <c r="E14" s="54" t="s">
        <v>36</v>
      </c>
      <c r="R14" s="32">
        <v>0.4</v>
      </c>
      <c r="S14" s="33">
        <f t="shared" si="1"/>
        <v>2.184392837666111</v>
      </c>
    </row>
    <row r="15" spans="1:19" ht="15.6" x14ac:dyDescent="0.3">
      <c r="A15" s="68" t="s">
        <v>77</v>
      </c>
      <c r="B15" s="38" t="s">
        <v>2</v>
      </c>
      <c r="C15" s="81"/>
      <c r="D15" s="22">
        <v>0.8</v>
      </c>
      <c r="E15" s="70">
        <v>1</v>
      </c>
      <c r="R15" s="32">
        <v>0.5</v>
      </c>
      <c r="S15" s="33">
        <f t="shared" si="1"/>
        <v>2.5943549523272615</v>
      </c>
    </row>
    <row r="16" spans="1:19" ht="16.2" thickBot="1" x14ac:dyDescent="0.35">
      <c r="A16" s="69"/>
      <c r="B16" s="39" t="s">
        <v>3</v>
      </c>
      <c r="C16" s="82"/>
      <c r="D16" s="23">
        <v>0.2</v>
      </c>
      <c r="E16" s="72"/>
      <c r="R16" s="32">
        <v>0.6</v>
      </c>
      <c r="S16" s="33">
        <f t="shared" si="1"/>
        <v>3.0202448746901265</v>
      </c>
    </row>
    <row r="17" spans="1:19" ht="15" thickBot="1" x14ac:dyDescent="0.35">
      <c r="R17" s="32">
        <v>0.7</v>
      </c>
      <c r="S17" s="33">
        <f t="shared" si="1"/>
        <v>3.446426552733131</v>
      </c>
    </row>
    <row r="18" spans="1:19" ht="16.2" thickBot="1" x14ac:dyDescent="0.35">
      <c r="B18" s="40" t="s">
        <v>4</v>
      </c>
      <c r="E18" s="41" t="str">
        <f>IF(OR(C6="",C7="",C8="",C11="",C12="",C15="",C16=""),"",(C6*D6+C7*D7+C8*D8)*E6+(C11*D11+C12*D12)*E11+(C15*D15+C16*D16)*E15)</f>
        <v/>
      </c>
      <c r="F18" s="35"/>
      <c r="R18" s="32">
        <v>0.8</v>
      </c>
      <c r="S18" s="33">
        <f t="shared" si="1"/>
        <v>3.8548724225005766</v>
      </c>
    </row>
    <row r="19" spans="1:19" ht="16.2" thickBot="1" x14ac:dyDescent="0.35">
      <c r="B19" s="40"/>
      <c r="R19" s="32">
        <v>0.9</v>
      </c>
      <c r="S19" s="33">
        <f t="shared" si="1"/>
        <v>4.226346517639092</v>
      </c>
    </row>
    <row r="20" spans="1:19" ht="16.2" thickBot="1" x14ac:dyDescent="0.35">
      <c r="B20" s="40" t="s">
        <v>24</v>
      </c>
      <c r="E20" s="50"/>
      <c r="R20" s="32">
        <v>1</v>
      </c>
      <c r="S20" s="33">
        <f t="shared" si="1"/>
        <v>4.5418658710463395</v>
      </c>
    </row>
    <row r="21" spans="1:19" ht="15" thickBot="1" x14ac:dyDescent="0.35">
      <c r="R21" s="32">
        <v>1.1000000000000001</v>
      </c>
      <c r="S21" s="33">
        <f t="shared" si="1"/>
        <v>4.7842913343095486</v>
      </c>
    </row>
    <row r="22" spans="1:19" ht="15.6" x14ac:dyDescent="0.3">
      <c r="B22" s="14" t="s">
        <v>26</v>
      </c>
      <c r="C22" s="42">
        <v>10680</v>
      </c>
      <c r="R22" s="32">
        <v>1.2</v>
      </c>
      <c r="S22" s="33">
        <f t="shared" si="1"/>
        <v>4.9398645531541909</v>
      </c>
    </row>
    <row r="23" spans="1:19" ht="15.6" hidden="1" x14ac:dyDescent="0.3">
      <c r="B23" s="51" t="s">
        <v>29</v>
      </c>
      <c r="C23" s="52" t="e">
        <f>IF(((E18-C22)/C22)&lt;-0.4,-0.4,(E18-C22)/C22)</f>
        <v>#VALUE!</v>
      </c>
      <c r="R23" s="32">
        <v>1.3</v>
      </c>
      <c r="S23" s="33">
        <f t="shared" si="1"/>
        <v>4.9995000249991666</v>
      </c>
    </row>
    <row r="24" spans="1:19" ht="15.6" x14ac:dyDescent="0.3">
      <c r="B24" s="15" t="s">
        <v>27</v>
      </c>
      <c r="C24" s="43">
        <v>7.2</v>
      </c>
      <c r="R24" s="32">
        <v>1.3</v>
      </c>
      <c r="S24" s="33">
        <f t="shared" si="1"/>
        <v>4.9995000249991666</v>
      </c>
    </row>
    <row r="25" spans="1:19" ht="15.6" hidden="1" x14ac:dyDescent="0.3">
      <c r="B25" s="15" t="s">
        <v>30</v>
      </c>
      <c r="C25" s="53">
        <f>(E20-C24)/C24</f>
        <v>-1</v>
      </c>
      <c r="R25" s="32">
        <v>1.4</v>
      </c>
      <c r="S25" s="33">
        <f t="shared" si="1"/>
        <v>4.9596635830278561</v>
      </c>
    </row>
    <row r="26" spans="1:19" ht="15.6" x14ac:dyDescent="0.3">
      <c r="B26" s="15" t="s">
        <v>25</v>
      </c>
      <c r="C26" s="59" t="str">
        <f>IF(OR(E18="",E20=""),"",((70/30)*C25-C23))</f>
        <v/>
      </c>
      <c r="R26" s="32">
        <v>1.4</v>
      </c>
      <c r="S26" s="33">
        <f t="shared" si="1"/>
        <v>4.9596635830278561</v>
      </c>
    </row>
    <row r="27" spans="1:19" ht="16.2" thickBot="1" x14ac:dyDescent="0.35">
      <c r="B27" s="16" t="s">
        <v>28</v>
      </c>
      <c r="C27" s="44" t="str">
        <f>IF(C26="","",5*EXP(-((C26-1.31)^2)))</f>
        <v/>
      </c>
      <c r="R27" s="32">
        <v>1.5</v>
      </c>
      <c r="S27" s="33">
        <f t="shared" si="1"/>
        <v>4.8227191713840769</v>
      </c>
    </row>
    <row r="28" spans="1:19" x14ac:dyDescent="0.3">
      <c r="R28" s="32">
        <v>1.6</v>
      </c>
      <c r="S28" s="33">
        <f t="shared" si="1"/>
        <v>4.5966965878325912</v>
      </c>
    </row>
    <row r="29" spans="1:19" x14ac:dyDescent="0.3">
      <c r="A29" s="29" t="s">
        <v>5</v>
      </c>
      <c r="R29" s="32">
        <v>1.7</v>
      </c>
      <c r="S29" s="33">
        <f t="shared" si="1"/>
        <v>4.2945119310392386</v>
      </c>
    </row>
    <row r="30" spans="1:19" x14ac:dyDescent="0.3">
      <c r="R30" s="32">
        <v>1.8</v>
      </c>
      <c r="S30" s="33">
        <f t="shared" si="1"/>
        <v>3.9327460110672745</v>
      </c>
    </row>
    <row r="31" spans="1:19" ht="15.6" x14ac:dyDescent="0.3">
      <c r="A31" s="40" t="s">
        <v>34</v>
      </c>
      <c r="R31" s="32">
        <v>1.9</v>
      </c>
      <c r="S31" s="33">
        <f t="shared" si="1"/>
        <v>3.5301413492856986</v>
      </c>
    </row>
    <row r="32" spans="1:19" x14ac:dyDescent="0.3">
      <c r="A32" s="45" t="s">
        <v>7</v>
      </c>
      <c r="B32" s="46" t="s">
        <v>23</v>
      </c>
      <c r="R32" s="32">
        <v>2</v>
      </c>
      <c r="S32" s="33">
        <f t="shared" si="1"/>
        <v>3.1060067950272541</v>
      </c>
    </row>
    <row r="33" spans="1:19" x14ac:dyDescent="0.3">
      <c r="A33" s="45" t="s">
        <v>7</v>
      </c>
      <c r="B33" s="29" t="s">
        <v>8</v>
      </c>
      <c r="R33" s="32">
        <v>2.1</v>
      </c>
      <c r="S33" s="33">
        <f t="shared" si="1"/>
        <v>2.6787169032529237</v>
      </c>
    </row>
    <row r="34" spans="1:19" x14ac:dyDescent="0.3">
      <c r="A34" s="45"/>
      <c r="R34" s="32">
        <v>2.2000000000000002</v>
      </c>
      <c r="S34" s="33">
        <f t="shared" si="1"/>
        <v>2.264463606199473</v>
      </c>
    </row>
    <row r="35" spans="1:19" x14ac:dyDescent="0.3">
      <c r="A35" s="29" t="s">
        <v>9</v>
      </c>
      <c r="R35" s="32">
        <v>2.2999999999999998</v>
      </c>
      <c r="S35" s="33">
        <f t="shared" si="1"/>
        <v>1.8763678480900374</v>
      </c>
    </row>
    <row r="36" spans="1:19" x14ac:dyDescent="0.3">
      <c r="A36" s="47" t="s">
        <v>10</v>
      </c>
      <c r="B36" s="29" t="s">
        <v>11</v>
      </c>
      <c r="R36" s="32">
        <v>2.4</v>
      </c>
      <c r="S36" s="33">
        <f t="shared" si="1"/>
        <v>1.5239991696787669</v>
      </c>
    </row>
    <row r="37" spans="1:19" x14ac:dyDescent="0.3">
      <c r="A37" s="29" t="s">
        <v>12</v>
      </c>
      <c r="B37" s="29" t="s">
        <v>13</v>
      </c>
      <c r="R37" s="32">
        <v>2.5</v>
      </c>
      <c r="S37" s="33">
        <f t="shared" si="1"/>
        <v>1.2132927109503542</v>
      </c>
    </row>
    <row r="38" spans="1:19" x14ac:dyDescent="0.3">
      <c r="A38" s="29" t="s">
        <v>14</v>
      </c>
      <c r="B38" s="29" t="s">
        <v>15</v>
      </c>
      <c r="R38" s="32">
        <v>2.6</v>
      </c>
      <c r="S38" s="33">
        <f t="shared" si="1"/>
        <v>0.94680503109687053</v>
      </c>
    </row>
    <row r="39" spans="1:19" x14ac:dyDescent="0.3">
      <c r="A39" s="29" t="s">
        <v>16</v>
      </c>
      <c r="B39" s="29" t="s">
        <v>17</v>
      </c>
      <c r="R39" s="32">
        <v>2.7</v>
      </c>
      <c r="S39" s="33">
        <f t="shared" si="1"/>
        <v>0.72421853547333526</v>
      </c>
    </row>
    <row r="40" spans="1:19" x14ac:dyDescent="0.3">
      <c r="A40" s="29" t="s">
        <v>18</v>
      </c>
      <c r="B40" s="29" t="s">
        <v>22</v>
      </c>
      <c r="R40" s="32">
        <v>2.8</v>
      </c>
      <c r="S40" s="33">
        <f t="shared" si="1"/>
        <v>0.54299124228551487</v>
      </c>
    </row>
    <row r="41" spans="1:19" x14ac:dyDescent="0.3">
      <c r="R41" s="32">
        <v>2.9</v>
      </c>
      <c r="S41" s="33">
        <f t="shared" si="1"/>
        <v>0.39905258150039857</v>
      </c>
    </row>
    <row r="42" spans="1:19" ht="18" x14ac:dyDescent="0.35">
      <c r="C42" s="48"/>
    </row>
    <row r="43" spans="1:19" ht="18" x14ac:dyDescent="0.35">
      <c r="C43" s="48"/>
    </row>
    <row r="44" spans="1:19" ht="18" x14ac:dyDescent="0.35">
      <c r="C44" s="48"/>
    </row>
    <row r="45" spans="1:19" ht="18" x14ac:dyDescent="0.35">
      <c r="C45" s="48"/>
    </row>
    <row r="46" spans="1:19" ht="18" x14ac:dyDescent="0.35">
      <c r="C46" s="48"/>
    </row>
    <row r="47" spans="1:19" ht="18" x14ac:dyDescent="0.35">
      <c r="C47" s="48"/>
    </row>
    <row r="48" spans="1:19" ht="18" x14ac:dyDescent="0.35">
      <c r="C48" s="48"/>
    </row>
    <row r="49" spans="3:3" ht="18" x14ac:dyDescent="0.35">
      <c r="C49" s="48"/>
    </row>
    <row r="50" spans="3:3" ht="18" x14ac:dyDescent="0.35">
      <c r="C50" s="48"/>
    </row>
    <row r="71" spans="2:5" x14ac:dyDescent="0.3">
      <c r="B71" s="49"/>
      <c r="E71" s="29" t="s">
        <v>21</v>
      </c>
    </row>
  </sheetData>
  <sheetProtection algorithmName="SHA-512" hashValue="oZMFjx4sUmLe4gPv31NoHQWv2k+mKavBtjoAcqUUkvjYv4E6ApJ488hsuxEip6v/QhxjpXHC5n81/bnFgnkBZA==" saltValue="qED5BnJCsW/tgsjCJch0vg==" spinCount="100000" sheet="1" objects="1" scenarios="1" selectLockedCells="1"/>
  <mergeCells count="6">
    <mergeCell ref="A6:A8"/>
    <mergeCell ref="E6:E8"/>
    <mergeCell ref="A11:A12"/>
    <mergeCell ref="E11:E12"/>
    <mergeCell ref="A15:A16"/>
    <mergeCell ref="E15:E16"/>
  </mergeCells>
  <dataValidations count="2">
    <dataValidation allowBlank="1" showInputMessage="1" showErrorMessage="1" prompt="Het tarief voor blended leervorm is niet groter dan het tarief voor klassikaal leervorm" sqref="C12 C7"/>
    <dataValidation allowBlank="1" showInputMessage="1" showErrorMessage="1" prompt="Het tarief voor online leervorm is niet groter dan blended leervorm" sqref="C8"/>
  </dataValidation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1"/>
  <sheetViews>
    <sheetView workbookViewId="0">
      <selection activeCell="C15" sqref="C15:C16"/>
    </sheetView>
  </sheetViews>
  <sheetFormatPr defaultColWidth="8.88671875" defaultRowHeight="14.4" x14ac:dyDescent="0.3"/>
  <cols>
    <col min="1" max="1" width="36.44140625" style="29" customWidth="1"/>
    <col min="2" max="2" width="28.88671875" style="29" customWidth="1"/>
    <col min="3" max="3" width="12.6640625" style="29" bestFit="1" customWidth="1"/>
    <col min="4" max="4" width="13.33203125" style="29" bestFit="1" customWidth="1"/>
    <col min="5" max="6" width="14.5546875" style="29" customWidth="1"/>
    <col min="7" max="17" width="8.88671875" style="29"/>
    <col min="18" max="19" width="8.88671875" style="32"/>
    <col min="20" max="16384" width="8.88671875" style="29"/>
  </cols>
  <sheetData>
    <row r="1" spans="1:19" ht="18" x14ac:dyDescent="0.35">
      <c r="A1" s="1" t="s">
        <v>54</v>
      </c>
      <c r="B1" s="2"/>
      <c r="C1" s="3"/>
      <c r="D1" s="4"/>
      <c r="E1" s="5"/>
      <c r="R1" s="30"/>
      <c r="S1" s="31"/>
    </row>
    <row r="2" spans="1:19" ht="15.6" x14ac:dyDescent="0.3">
      <c r="A2" s="6" t="s">
        <v>79</v>
      </c>
      <c r="B2" s="63"/>
      <c r="C2" s="3"/>
      <c r="D2" s="4"/>
      <c r="E2" s="5"/>
      <c r="S2" s="33"/>
    </row>
    <row r="3" spans="1:19" ht="18" x14ac:dyDescent="0.35">
      <c r="A3" s="7" t="s">
        <v>0</v>
      </c>
      <c r="B3" s="8"/>
      <c r="C3" s="9"/>
      <c r="D3" s="10"/>
      <c r="E3" s="11"/>
      <c r="R3" s="30" t="s">
        <v>19</v>
      </c>
      <c r="S3" s="31" t="s">
        <v>20</v>
      </c>
    </row>
    <row r="4" spans="1:19" ht="15" thickBot="1" x14ac:dyDescent="0.35">
      <c r="O4" s="32">
        <v>-0.6</v>
      </c>
      <c r="P4" s="33">
        <f t="shared" ref="P4:P8" si="0">5*EXP(-((O4-0.8)^2))</f>
        <v>0.70429210460522518</v>
      </c>
      <c r="R4" s="32">
        <v>-0.6</v>
      </c>
      <c r="S4" s="33">
        <f t="shared" ref="S4:S41" si="1">5*EXP(-((R4-1.31)^2))</f>
        <v>0.13020279433574364</v>
      </c>
    </row>
    <row r="5" spans="1:19" ht="30" customHeight="1" thickBot="1" x14ac:dyDescent="0.35">
      <c r="A5" s="13" t="s">
        <v>82</v>
      </c>
      <c r="B5" s="12" t="s">
        <v>1</v>
      </c>
      <c r="C5" s="27" t="s">
        <v>35</v>
      </c>
      <c r="D5" s="54" t="s">
        <v>31</v>
      </c>
      <c r="E5" s="54" t="s">
        <v>36</v>
      </c>
      <c r="O5" s="32">
        <v>-0.5</v>
      </c>
      <c r="P5" s="33">
        <f t="shared" si="0"/>
        <v>0.92259761996494616</v>
      </c>
      <c r="R5" s="32">
        <v>-0.5</v>
      </c>
      <c r="S5" s="33">
        <f t="shared" si="1"/>
        <v>0.18887646771995986</v>
      </c>
    </row>
    <row r="6" spans="1:19" ht="15.6" x14ac:dyDescent="0.3">
      <c r="A6" s="64" t="s">
        <v>37</v>
      </c>
      <c r="B6" s="34" t="s">
        <v>2</v>
      </c>
      <c r="C6" s="20"/>
      <c r="D6" s="18">
        <v>0.6</v>
      </c>
      <c r="E6" s="70">
        <v>15</v>
      </c>
      <c r="O6" s="32">
        <v>-0.4</v>
      </c>
      <c r="P6" s="33">
        <f t="shared" si="0"/>
        <v>1.1846387934106082</v>
      </c>
      <c r="R6" s="32">
        <v>-0.4</v>
      </c>
      <c r="S6" s="33">
        <f t="shared" si="1"/>
        <v>0.26856505938086772</v>
      </c>
    </row>
    <row r="7" spans="1:19" ht="15.6" x14ac:dyDescent="0.3">
      <c r="A7" s="64"/>
      <c r="B7" s="36" t="s">
        <v>3</v>
      </c>
      <c r="C7" s="25"/>
      <c r="D7" s="19">
        <v>0.2</v>
      </c>
      <c r="E7" s="71"/>
      <c r="O7" s="32">
        <v>-0.3</v>
      </c>
      <c r="P7" s="33">
        <f t="shared" si="0"/>
        <v>1.4909863971494366</v>
      </c>
      <c r="R7" s="32">
        <v>-0.3</v>
      </c>
      <c r="S7" s="33">
        <f t="shared" si="1"/>
        <v>0.37431331652301736</v>
      </c>
    </row>
    <row r="8" spans="1:19" ht="16.2" thickBot="1" x14ac:dyDescent="0.35">
      <c r="A8" s="65"/>
      <c r="B8" s="37" t="s">
        <v>81</v>
      </c>
      <c r="C8" s="26"/>
      <c r="D8" s="24">
        <v>0.2</v>
      </c>
      <c r="E8" s="72"/>
      <c r="O8" s="32">
        <v>-0.2</v>
      </c>
      <c r="P8" s="33">
        <f t="shared" si="0"/>
        <v>1.8393972058572117</v>
      </c>
      <c r="R8" s="32">
        <v>-0.2</v>
      </c>
      <c r="S8" s="33">
        <f t="shared" si="1"/>
        <v>0.51136989403134947</v>
      </c>
    </row>
    <row r="9" spans="1:19" ht="15" thickBot="1" x14ac:dyDescent="0.35">
      <c r="E9" s="35"/>
      <c r="R9" s="32">
        <v>-0.1</v>
      </c>
      <c r="S9" s="33">
        <f t="shared" si="1"/>
        <v>0.68477696822726575</v>
      </c>
    </row>
    <row r="10" spans="1:19" ht="31.8" thickBot="1" x14ac:dyDescent="0.35">
      <c r="A10" s="17" t="s">
        <v>83</v>
      </c>
      <c r="B10" s="13" t="s">
        <v>1</v>
      </c>
      <c r="C10" s="27" t="s">
        <v>85</v>
      </c>
      <c r="D10" s="54" t="s">
        <v>31</v>
      </c>
      <c r="E10" s="54" t="s">
        <v>36</v>
      </c>
      <c r="R10" s="32">
        <v>0</v>
      </c>
      <c r="S10" s="33">
        <f t="shared" si="1"/>
        <v>0.89882934729233899</v>
      </c>
    </row>
    <row r="11" spans="1:19" ht="15.6" x14ac:dyDescent="0.3">
      <c r="A11" s="66" t="s">
        <v>75</v>
      </c>
      <c r="B11" s="38" t="s">
        <v>2</v>
      </c>
      <c r="C11" s="20"/>
      <c r="D11" s="22">
        <v>0.8</v>
      </c>
      <c r="E11" s="70">
        <v>4</v>
      </c>
      <c r="R11" s="32">
        <v>0.1</v>
      </c>
      <c r="S11" s="33">
        <f t="shared" si="1"/>
        <v>1.1564302764216432</v>
      </c>
    </row>
    <row r="12" spans="1:19" ht="16.2" thickBot="1" x14ac:dyDescent="0.35">
      <c r="A12" s="67"/>
      <c r="B12" s="39" t="s">
        <v>3</v>
      </c>
      <c r="C12" s="21"/>
      <c r="D12" s="23">
        <v>0.2</v>
      </c>
      <c r="E12" s="72"/>
      <c r="R12" s="32">
        <v>0.2</v>
      </c>
      <c r="S12" s="33">
        <f t="shared" si="1"/>
        <v>1.4583970366097323</v>
      </c>
    </row>
    <row r="13" spans="1:19" ht="15" thickBot="1" x14ac:dyDescent="0.35">
      <c r="E13" s="35"/>
      <c r="R13" s="32">
        <v>0.3</v>
      </c>
      <c r="S13" s="33">
        <f t="shared" si="1"/>
        <v>1.802794412409878</v>
      </c>
    </row>
    <row r="14" spans="1:19" ht="31.8" thickBot="1" x14ac:dyDescent="0.35">
      <c r="A14" s="17" t="s">
        <v>83</v>
      </c>
      <c r="B14" s="13" t="s">
        <v>1</v>
      </c>
      <c r="C14" s="28" t="s">
        <v>85</v>
      </c>
      <c r="D14" s="54" t="s">
        <v>31</v>
      </c>
      <c r="E14" s="54" t="s">
        <v>36</v>
      </c>
      <c r="R14" s="32">
        <v>0.4</v>
      </c>
      <c r="S14" s="33">
        <f t="shared" si="1"/>
        <v>2.184392837666111</v>
      </c>
    </row>
    <row r="15" spans="1:19" ht="15.6" x14ac:dyDescent="0.3">
      <c r="A15" s="68" t="s">
        <v>77</v>
      </c>
      <c r="B15" s="38" t="s">
        <v>2</v>
      </c>
      <c r="C15" s="81"/>
      <c r="D15" s="22">
        <v>0.8</v>
      </c>
      <c r="E15" s="70">
        <v>1</v>
      </c>
      <c r="R15" s="32">
        <v>0.5</v>
      </c>
      <c r="S15" s="33">
        <f t="shared" si="1"/>
        <v>2.5943549523272615</v>
      </c>
    </row>
    <row r="16" spans="1:19" ht="16.2" thickBot="1" x14ac:dyDescent="0.35">
      <c r="A16" s="69"/>
      <c r="B16" s="39" t="s">
        <v>3</v>
      </c>
      <c r="C16" s="82"/>
      <c r="D16" s="23">
        <v>0.2</v>
      </c>
      <c r="E16" s="72"/>
      <c r="R16" s="32">
        <v>0.6</v>
      </c>
      <c r="S16" s="33">
        <f t="shared" si="1"/>
        <v>3.0202448746901265</v>
      </c>
    </row>
    <row r="17" spans="1:19" ht="15" thickBot="1" x14ac:dyDescent="0.35">
      <c r="R17" s="32">
        <v>0.7</v>
      </c>
      <c r="S17" s="33">
        <f t="shared" si="1"/>
        <v>3.446426552733131</v>
      </c>
    </row>
    <row r="18" spans="1:19" ht="16.2" thickBot="1" x14ac:dyDescent="0.35">
      <c r="B18" s="40" t="s">
        <v>4</v>
      </c>
      <c r="E18" s="41" t="str">
        <f>IF(OR(C6="",C7="",C8="",C11="",C12="",C15="",C16=""),"",(C6*D6+C7*D7+C8*D8)*E6+(C11*D11+C12*D12)*E11+(C15*D15+C16*D16)*E15)</f>
        <v/>
      </c>
      <c r="F18" s="35"/>
      <c r="R18" s="32">
        <v>0.8</v>
      </c>
      <c r="S18" s="33">
        <f t="shared" si="1"/>
        <v>3.8548724225005766</v>
      </c>
    </row>
    <row r="19" spans="1:19" ht="16.2" thickBot="1" x14ac:dyDescent="0.35">
      <c r="B19" s="40"/>
      <c r="R19" s="32">
        <v>0.9</v>
      </c>
      <c r="S19" s="33">
        <f t="shared" si="1"/>
        <v>4.226346517639092</v>
      </c>
    </row>
    <row r="20" spans="1:19" ht="16.2" thickBot="1" x14ac:dyDescent="0.35">
      <c r="B20" s="40" t="s">
        <v>24</v>
      </c>
      <c r="E20" s="50"/>
      <c r="R20" s="32">
        <v>1</v>
      </c>
      <c r="S20" s="33">
        <f t="shared" si="1"/>
        <v>4.5418658710463395</v>
      </c>
    </row>
    <row r="21" spans="1:19" ht="15" thickBot="1" x14ac:dyDescent="0.35">
      <c r="R21" s="32">
        <v>1.1000000000000001</v>
      </c>
      <c r="S21" s="33">
        <f t="shared" si="1"/>
        <v>4.7842913343095486</v>
      </c>
    </row>
    <row r="22" spans="1:19" ht="15.6" x14ac:dyDescent="0.3">
      <c r="B22" s="14" t="s">
        <v>26</v>
      </c>
      <c r="C22" s="42">
        <v>10680</v>
      </c>
      <c r="R22" s="32">
        <v>1.2</v>
      </c>
      <c r="S22" s="33">
        <f t="shared" si="1"/>
        <v>4.9398645531541909</v>
      </c>
    </row>
    <row r="23" spans="1:19" ht="15.6" hidden="1" x14ac:dyDescent="0.3">
      <c r="B23" s="51" t="s">
        <v>29</v>
      </c>
      <c r="C23" s="52" t="e">
        <f>IF(((E18-C22)/C22)&lt;-0.4,-0.4,(E18-C22)/C22)</f>
        <v>#VALUE!</v>
      </c>
      <c r="R23" s="32">
        <v>1.3</v>
      </c>
      <c r="S23" s="33">
        <f t="shared" si="1"/>
        <v>4.9995000249991666</v>
      </c>
    </row>
    <row r="24" spans="1:19" ht="15.6" x14ac:dyDescent="0.3">
      <c r="B24" s="15" t="s">
        <v>27</v>
      </c>
      <c r="C24" s="43">
        <v>7.2</v>
      </c>
      <c r="R24" s="32">
        <v>1.3</v>
      </c>
      <c r="S24" s="33">
        <f t="shared" si="1"/>
        <v>4.9995000249991666</v>
      </c>
    </row>
    <row r="25" spans="1:19" ht="15.6" hidden="1" x14ac:dyDescent="0.3">
      <c r="B25" s="15" t="s">
        <v>30</v>
      </c>
      <c r="C25" s="53">
        <f>(E20-C24)/C24</f>
        <v>-1</v>
      </c>
      <c r="R25" s="32">
        <v>1.4</v>
      </c>
      <c r="S25" s="33">
        <f t="shared" si="1"/>
        <v>4.9596635830278561</v>
      </c>
    </row>
    <row r="26" spans="1:19" ht="15.6" x14ac:dyDescent="0.3">
      <c r="B26" s="15" t="s">
        <v>25</v>
      </c>
      <c r="C26" s="59" t="str">
        <f>IF(OR(E18="",E20=""),"",((70/30)*C25-C23))</f>
        <v/>
      </c>
      <c r="R26" s="32">
        <v>1.4</v>
      </c>
      <c r="S26" s="33">
        <f t="shared" si="1"/>
        <v>4.9596635830278561</v>
      </c>
    </row>
    <row r="27" spans="1:19" ht="16.2" thickBot="1" x14ac:dyDescent="0.35">
      <c r="B27" s="16" t="s">
        <v>28</v>
      </c>
      <c r="C27" s="44" t="str">
        <f>IF(C26="","",5*EXP(-((C26-1.31)^2)))</f>
        <v/>
      </c>
      <c r="R27" s="32">
        <v>1.5</v>
      </c>
      <c r="S27" s="33">
        <f t="shared" si="1"/>
        <v>4.8227191713840769</v>
      </c>
    </row>
    <row r="28" spans="1:19" x14ac:dyDescent="0.3">
      <c r="R28" s="32">
        <v>1.6</v>
      </c>
      <c r="S28" s="33">
        <f t="shared" si="1"/>
        <v>4.5966965878325912</v>
      </c>
    </row>
    <row r="29" spans="1:19" x14ac:dyDescent="0.3">
      <c r="A29" s="29" t="s">
        <v>5</v>
      </c>
      <c r="R29" s="32">
        <v>1.7</v>
      </c>
      <c r="S29" s="33">
        <f t="shared" si="1"/>
        <v>4.2945119310392386</v>
      </c>
    </row>
    <row r="30" spans="1:19" x14ac:dyDescent="0.3">
      <c r="R30" s="32">
        <v>1.8</v>
      </c>
      <c r="S30" s="33">
        <f t="shared" si="1"/>
        <v>3.9327460110672745</v>
      </c>
    </row>
    <row r="31" spans="1:19" ht="15.6" x14ac:dyDescent="0.3">
      <c r="A31" s="40" t="s">
        <v>34</v>
      </c>
      <c r="R31" s="32">
        <v>1.9</v>
      </c>
      <c r="S31" s="33">
        <f t="shared" si="1"/>
        <v>3.5301413492856986</v>
      </c>
    </row>
    <row r="32" spans="1:19" x14ac:dyDescent="0.3">
      <c r="A32" s="45" t="s">
        <v>7</v>
      </c>
      <c r="B32" s="46" t="s">
        <v>23</v>
      </c>
      <c r="R32" s="32">
        <v>2</v>
      </c>
      <c r="S32" s="33">
        <f t="shared" si="1"/>
        <v>3.1060067950272541</v>
      </c>
    </row>
    <row r="33" spans="1:19" x14ac:dyDescent="0.3">
      <c r="A33" s="45" t="s">
        <v>7</v>
      </c>
      <c r="B33" s="29" t="s">
        <v>8</v>
      </c>
      <c r="R33" s="32">
        <v>2.1</v>
      </c>
      <c r="S33" s="33">
        <f t="shared" si="1"/>
        <v>2.6787169032529237</v>
      </c>
    </row>
    <row r="34" spans="1:19" x14ac:dyDescent="0.3">
      <c r="A34" s="45"/>
      <c r="R34" s="32">
        <v>2.2000000000000002</v>
      </c>
      <c r="S34" s="33">
        <f t="shared" si="1"/>
        <v>2.264463606199473</v>
      </c>
    </row>
    <row r="35" spans="1:19" x14ac:dyDescent="0.3">
      <c r="A35" s="29" t="s">
        <v>9</v>
      </c>
      <c r="R35" s="32">
        <v>2.2999999999999998</v>
      </c>
      <c r="S35" s="33">
        <f t="shared" si="1"/>
        <v>1.8763678480900374</v>
      </c>
    </row>
    <row r="36" spans="1:19" x14ac:dyDescent="0.3">
      <c r="A36" s="47" t="s">
        <v>10</v>
      </c>
      <c r="B36" s="29" t="s">
        <v>11</v>
      </c>
      <c r="R36" s="32">
        <v>2.4</v>
      </c>
      <c r="S36" s="33">
        <f t="shared" si="1"/>
        <v>1.5239991696787669</v>
      </c>
    </row>
    <row r="37" spans="1:19" x14ac:dyDescent="0.3">
      <c r="A37" s="29" t="s">
        <v>12</v>
      </c>
      <c r="B37" s="29" t="s">
        <v>13</v>
      </c>
      <c r="R37" s="32">
        <v>2.5</v>
      </c>
      <c r="S37" s="33">
        <f t="shared" si="1"/>
        <v>1.2132927109503542</v>
      </c>
    </row>
    <row r="38" spans="1:19" x14ac:dyDescent="0.3">
      <c r="A38" s="29" t="s">
        <v>14</v>
      </c>
      <c r="B38" s="29" t="s">
        <v>15</v>
      </c>
      <c r="R38" s="32">
        <v>2.6</v>
      </c>
      <c r="S38" s="33">
        <f t="shared" si="1"/>
        <v>0.94680503109687053</v>
      </c>
    </row>
    <row r="39" spans="1:19" x14ac:dyDescent="0.3">
      <c r="A39" s="29" t="s">
        <v>16</v>
      </c>
      <c r="B39" s="29" t="s">
        <v>17</v>
      </c>
      <c r="R39" s="32">
        <v>2.7</v>
      </c>
      <c r="S39" s="33">
        <f t="shared" si="1"/>
        <v>0.72421853547333526</v>
      </c>
    </row>
    <row r="40" spans="1:19" x14ac:dyDescent="0.3">
      <c r="A40" s="29" t="s">
        <v>18</v>
      </c>
      <c r="B40" s="29" t="s">
        <v>22</v>
      </c>
      <c r="R40" s="32">
        <v>2.8</v>
      </c>
      <c r="S40" s="33">
        <f t="shared" si="1"/>
        <v>0.54299124228551487</v>
      </c>
    </row>
    <row r="41" spans="1:19" x14ac:dyDescent="0.3">
      <c r="R41" s="32">
        <v>2.9</v>
      </c>
      <c r="S41" s="33">
        <f t="shared" si="1"/>
        <v>0.39905258150039857</v>
      </c>
    </row>
    <row r="42" spans="1:19" ht="18" x14ac:dyDescent="0.35">
      <c r="C42" s="48"/>
    </row>
    <row r="43" spans="1:19" ht="18" x14ac:dyDescent="0.35">
      <c r="C43" s="48"/>
    </row>
    <row r="44" spans="1:19" ht="18" x14ac:dyDescent="0.35">
      <c r="C44" s="48"/>
    </row>
    <row r="45" spans="1:19" ht="18" x14ac:dyDescent="0.35">
      <c r="C45" s="48"/>
    </row>
    <row r="46" spans="1:19" ht="18" x14ac:dyDescent="0.35">
      <c r="C46" s="48"/>
    </row>
    <row r="47" spans="1:19" ht="18" x14ac:dyDescent="0.35">
      <c r="C47" s="48"/>
    </row>
    <row r="48" spans="1:19" ht="18" x14ac:dyDescent="0.35">
      <c r="C48" s="48"/>
    </row>
    <row r="49" spans="3:3" ht="18" x14ac:dyDescent="0.35">
      <c r="C49" s="48"/>
    </row>
    <row r="50" spans="3:3" ht="18" x14ac:dyDescent="0.35">
      <c r="C50" s="48"/>
    </row>
    <row r="71" spans="2:5" x14ac:dyDescent="0.3">
      <c r="B71" s="49"/>
      <c r="E71" s="29" t="s">
        <v>21</v>
      </c>
    </row>
  </sheetData>
  <sheetProtection algorithmName="SHA-512" hashValue="nuFFyF3z1u+4YAnpnln7VXW/KkrwLxY/ujJxRhTCyblfpugWvtIGgGzKJR6S0XnJ8d/b8wDJwUdx9fF3OPuIgA==" saltValue="VHyBLVX0OKF7JWf15U2gGw==" spinCount="100000" sheet="1" objects="1" scenarios="1" selectLockedCells="1"/>
  <mergeCells count="6">
    <mergeCell ref="A6:A8"/>
    <mergeCell ref="E6:E8"/>
    <mergeCell ref="A11:A12"/>
    <mergeCell ref="E11:E12"/>
    <mergeCell ref="A15:A16"/>
    <mergeCell ref="E15:E16"/>
  </mergeCells>
  <dataValidations count="2">
    <dataValidation allowBlank="1" showInputMessage="1" showErrorMessage="1" prompt="Het tarief voor online leervorm is niet groter dan blended leervorm" sqref="C8"/>
    <dataValidation allowBlank="1" showInputMessage="1" showErrorMessage="1" prompt="Het tarief voor blended leervorm is niet groter dan het tarief voor klassikaal leervorm" sqref="C12 C7"/>
  </dataValidation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1"/>
  <sheetViews>
    <sheetView workbookViewId="0">
      <selection activeCell="C15" sqref="C15:C16"/>
    </sheetView>
  </sheetViews>
  <sheetFormatPr defaultColWidth="8.88671875" defaultRowHeight="14.4" x14ac:dyDescent="0.3"/>
  <cols>
    <col min="1" max="1" width="36.44140625" style="29" customWidth="1"/>
    <col min="2" max="2" width="28.88671875" style="29" customWidth="1"/>
    <col min="3" max="3" width="12.6640625" style="29" bestFit="1" customWidth="1"/>
    <col min="4" max="4" width="13.33203125" style="29" bestFit="1" customWidth="1"/>
    <col min="5" max="6" width="14.5546875" style="29" customWidth="1"/>
    <col min="7" max="17" width="8.88671875" style="29"/>
    <col min="18" max="19" width="8.88671875" style="32"/>
    <col min="20" max="16384" width="8.88671875" style="29"/>
  </cols>
  <sheetData>
    <row r="1" spans="1:19" ht="18" x14ac:dyDescent="0.35">
      <c r="A1" s="1" t="s">
        <v>55</v>
      </c>
      <c r="B1" s="2"/>
      <c r="C1" s="3"/>
      <c r="D1" s="4"/>
      <c r="E1" s="5"/>
      <c r="R1" s="30"/>
      <c r="S1" s="31"/>
    </row>
    <row r="2" spans="1:19" ht="15.6" x14ac:dyDescent="0.3">
      <c r="A2" s="6" t="s">
        <v>79</v>
      </c>
      <c r="B2" s="63"/>
      <c r="C2" s="3"/>
      <c r="D2" s="4"/>
      <c r="E2" s="5"/>
      <c r="S2" s="33"/>
    </row>
    <row r="3" spans="1:19" ht="18" x14ac:dyDescent="0.35">
      <c r="A3" s="7" t="s">
        <v>0</v>
      </c>
      <c r="B3" s="8"/>
      <c r="C3" s="9"/>
      <c r="D3" s="10"/>
      <c r="E3" s="11"/>
      <c r="R3" s="30" t="s">
        <v>19</v>
      </c>
      <c r="S3" s="31" t="s">
        <v>20</v>
      </c>
    </row>
    <row r="4" spans="1:19" ht="15" thickBot="1" x14ac:dyDescent="0.35">
      <c r="O4" s="32">
        <v>-0.6</v>
      </c>
      <c r="P4" s="33">
        <f t="shared" ref="P4:P8" si="0">5*EXP(-((O4-0.8)^2))</f>
        <v>0.70429210460522518</v>
      </c>
      <c r="R4" s="32">
        <v>-0.6</v>
      </c>
      <c r="S4" s="33">
        <f t="shared" ref="S4:S41" si="1">5*EXP(-((R4-1.31)^2))</f>
        <v>0.13020279433574364</v>
      </c>
    </row>
    <row r="5" spans="1:19" ht="30" customHeight="1" thickBot="1" x14ac:dyDescent="0.35">
      <c r="A5" s="13" t="s">
        <v>82</v>
      </c>
      <c r="B5" s="12" t="s">
        <v>1</v>
      </c>
      <c r="C5" s="27" t="s">
        <v>35</v>
      </c>
      <c r="D5" s="54" t="s">
        <v>31</v>
      </c>
      <c r="E5" s="54" t="s">
        <v>36</v>
      </c>
      <c r="O5" s="32">
        <v>-0.5</v>
      </c>
      <c r="P5" s="33">
        <f t="shared" si="0"/>
        <v>0.92259761996494616</v>
      </c>
      <c r="R5" s="32">
        <v>-0.5</v>
      </c>
      <c r="S5" s="33">
        <f t="shared" si="1"/>
        <v>0.18887646771995986</v>
      </c>
    </row>
    <row r="6" spans="1:19" ht="15.6" x14ac:dyDescent="0.3">
      <c r="A6" s="64" t="s">
        <v>37</v>
      </c>
      <c r="B6" s="34" t="s">
        <v>2</v>
      </c>
      <c r="C6" s="20"/>
      <c r="D6" s="18">
        <v>0.6</v>
      </c>
      <c r="E6" s="70">
        <v>15</v>
      </c>
      <c r="O6" s="32">
        <v>-0.4</v>
      </c>
      <c r="P6" s="33">
        <f t="shared" si="0"/>
        <v>1.1846387934106082</v>
      </c>
      <c r="R6" s="32">
        <v>-0.4</v>
      </c>
      <c r="S6" s="33">
        <f t="shared" si="1"/>
        <v>0.26856505938086772</v>
      </c>
    </row>
    <row r="7" spans="1:19" ht="15.6" x14ac:dyDescent="0.3">
      <c r="A7" s="64"/>
      <c r="B7" s="36" t="s">
        <v>3</v>
      </c>
      <c r="C7" s="25"/>
      <c r="D7" s="19">
        <v>0.2</v>
      </c>
      <c r="E7" s="71"/>
      <c r="O7" s="32">
        <v>-0.3</v>
      </c>
      <c r="P7" s="33">
        <f t="shared" si="0"/>
        <v>1.4909863971494366</v>
      </c>
      <c r="R7" s="32">
        <v>-0.3</v>
      </c>
      <c r="S7" s="33">
        <f t="shared" si="1"/>
        <v>0.37431331652301736</v>
      </c>
    </row>
    <row r="8" spans="1:19" ht="16.2" thickBot="1" x14ac:dyDescent="0.35">
      <c r="A8" s="65"/>
      <c r="B8" s="37" t="s">
        <v>81</v>
      </c>
      <c r="C8" s="26"/>
      <c r="D8" s="24">
        <v>0.2</v>
      </c>
      <c r="E8" s="72"/>
      <c r="O8" s="32">
        <v>-0.2</v>
      </c>
      <c r="P8" s="33">
        <f t="shared" si="0"/>
        <v>1.8393972058572117</v>
      </c>
      <c r="R8" s="32">
        <v>-0.2</v>
      </c>
      <c r="S8" s="33">
        <f t="shared" si="1"/>
        <v>0.51136989403134947</v>
      </c>
    </row>
    <row r="9" spans="1:19" ht="15" thickBot="1" x14ac:dyDescent="0.35">
      <c r="E9" s="35"/>
      <c r="R9" s="32">
        <v>-0.1</v>
      </c>
      <c r="S9" s="33">
        <f t="shared" si="1"/>
        <v>0.68477696822726575</v>
      </c>
    </row>
    <row r="10" spans="1:19" ht="31.8" thickBot="1" x14ac:dyDescent="0.35">
      <c r="A10" s="17" t="s">
        <v>83</v>
      </c>
      <c r="B10" s="13" t="s">
        <v>1</v>
      </c>
      <c r="C10" s="27" t="s">
        <v>85</v>
      </c>
      <c r="D10" s="54" t="s">
        <v>31</v>
      </c>
      <c r="E10" s="54" t="s">
        <v>36</v>
      </c>
      <c r="R10" s="32">
        <v>0</v>
      </c>
      <c r="S10" s="33">
        <f t="shared" si="1"/>
        <v>0.89882934729233899</v>
      </c>
    </row>
    <row r="11" spans="1:19" ht="15.6" x14ac:dyDescent="0.3">
      <c r="A11" s="66" t="s">
        <v>75</v>
      </c>
      <c r="B11" s="38" t="s">
        <v>2</v>
      </c>
      <c r="C11" s="20"/>
      <c r="D11" s="22">
        <v>0.8</v>
      </c>
      <c r="E11" s="70">
        <v>4</v>
      </c>
      <c r="R11" s="32">
        <v>0.1</v>
      </c>
      <c r="S11" s="33">
        <f t="shared" si="1"/>
        <v>1.1564302764216432</v>
      </c>
    </row>
    <row r="12" spans="1:19" ht="16.2" thickBot="1" x14ac:dyDescent="0.35">
      <c r="A12" s="67"/>
      <c r="B12" s="39" t="s">
        <v>3</v>
      </c>
      <c r="C12" s="21"/>
      <c r="D12" s="23">
        <v>0.2</v>
      </c>
      <c r="E12" s="72"/>
      <c r="R12" s="32">
        <v>0.2</v>
      </c>
      <c r="S12" s="33">
        <f t="shared" si="1"/>
        <v>1.4583970366097323</v>
      </c>
    </row>
    <row r="13" spans="1:19" ht="15" thickBot="1" x14ac:dyDescent="0.35">
      <c r="E13" s="35"/>
      <c r="R13" s="32">
        <v>0.3</v>
      </c>
      <c r="S13" s="33">
        <f t="shared" si="1"/>
        <v>1.802794412409878</v>
      </c>
    </row>
    <row r="14" spans="1:19" ht="31.8" thickBot="1" x14ac:dyDescent="0.35">
      <c r="A14" s="17" t="s">
        <v>83</v>
      </c>
      <c r="B14" s="13" t="s">
        <v>1</v>
      </c>
      <c r="C14" s="28" t="s">
        <v>85</v>
      </c>
      <c r="D14" s="54" t="s">
        <v>31</v>
      </c>
      <c r="E14" s="54" t="s">
        <v>36</v>
      </c>
      <c r="R14" s="32">
        <v>0.4</v>
      </c>
      <c r="S14" s="33">
        <f t="shared" si="1"/>
        <v>2.184392837666111</v>
      </c>
    </row>
    <row r="15" spans="1:19" ht="15.6" x14ac:dyDescent="0.3">
      <c r="A15" s="68" t="s">
        <v>77</v>
      </c>
      <c r="B15" s="38" t="s">
        <v>2</v>
      </c>
      <c r="C15" s="81"/>
      <c r="D15" s="22">
        <v>0.8</v>
      </c>
      <c r="E15" s="70">
        <v>1</v>
      </c>
      <c r="R15" s="32">
        <v>0.5</v>
      </c>
      <c r="S15" s="33">
        <f t="shared" si="1"/>
        <v>2.5943549523272615</v>
      </c>
    </row>
    <row r="16" spans="1:19" ht="16.2" thickBot="1" x14ac:dyDescent="0.35">
      <c r="A16" s="69"/>
      <c r="B16" s="39" t="s">
        <v>3</v>
      </c>
      <c r="C16" s="82"/>
      <c r="D16" s="23">
        <v>0.2</v>
      </c>
      <c r="E16" s="72"/>
      <c r="R16" s="32">
        <v>0.6</v>
      </c>
      <c r="S16" s="33">
        <f t="shared" si="1"/>
        <v>3.0202448746901265</v>
      </c>
    </row>
    <row r="17" spans="1:19" ht="15" thickBot="1" x14ac:dyDescent="0.35">
      <c r="R17" s="32">
        <v>0.7</v>
      </c>
      <c r="S17" s="33">
        <f t="shared" si="1"/>
        <v>3.446426552733131</v>
      </c>
    </row>
    <row r="18" spans="1:19" ht="16.2" thickBot="1" x14ac:dyDescent="0.35">
      <c r="B18" s="40" t="s">
        <v>4</v>
      </c>
      <c r="E18" s="41" t="str">
        <f>IF(OR(C6="",C7="",C8="",C11="",C12="",C15="",C16=""),"",(C6*D6+C7*D7+C8*D8)*E6+(C11*D11+C12*D12)*E11+(C15*D15+C16*D16)*E15)</f>
        <v/>
      </c>
      <c r="F18" s="35"/>
      <c r="R18" s="32">
        <v>0.8</v>
      </c>
      <c r="S18" s="33">
        <f t="shared" si="1"/>
        <v>3.8548724225005766</v>
      </c>
    </row>
    <row r="19" spans="1:19" ht="16.2" thickBot="1" x14ac:dyDescent="0.35">
      <c r="B19" s="40"/>
      <c r="R19" s="32">
        <v>0.9</v>
      </c>
      <c r="S19" s="33">
        <f t="shared" si="1"/>
        <v>4.226346517639092</v>
      </c>
    </row>
    <row r="20" spans="1:19" ht="16.2" thickBot="1" x14ac:dyDescent="0.35">
      <c r="B20" s="40" t="s">
        <v>24</v>
      </c>
      <c r="E20" s="50"/>
      <c r="R20" s="32">
        <v>1</v>
      </c>
      <c r="S20" s="33">
        <f t="shared" si="1"/>
        <v>4.5418658710463395</v>
      </c>
    </row>
    <row r="21" spans="1:19" ht="15" thickBot="1" x14ac:dyDescent="0.35">
      <c r="R21" s="32">
        <v>1.1000000000000001</v>
      </c>
      <c r="S21" s="33">
        <f t="shared" si="1"/>
        <v>4.7842913343095486</v>
      </c>
    </row>
    <row r="22" spans="1:19" ht="15.6" x14ac:dyDescent="0.3">
      <c r="B22" s="14" t="s">
        <v>26</v>
      </c>
      <c r="C22" s="42">
        <v>10680</v>
      </c>
      <c r="R22" s="32">
        <v>1.2</v>
      </c>
      <c r="S22" s="33">
        <f t="shared" si="1"/>
        <v>4.9398645531541909</v>
      </c>
    </row>
    <row r="23" spans="1:19" ht="15.6" hidden="1" x14ac:dyDescent="0.3">
      <c r="B23" s="51" t="s">
        <v>29</v>
      </c>
      <c r="C23" s="52" t="e">
        <f>IF(((E18-C22)/C22)&lt;-0.4,-0.4,(E18-C22)/C22)</f>
        <v>#VALUE!</v>
      </c>
      <c r="R23" s="32">
        <v>1.3</v>
      </c>
      <c r="S23" s="33">
        <f t="shared" si="1"/>
        <v>4.9995000249991666</v>
      </c>
    </row>
    <row r="24" spans="1:19" ht="15.6" x14ac:dyDescent="0.3">
      <c r="B24" s="15" t="s">
        <v>27</v>
      </c>
      <c r="C24" s="43">
        <v>7.2</v>
      </c>
      <c r="R24" s="32">
        <v>1.3</v>
      </c>
      <c r="S24" s="33">
        <f t="shared" si="1"/>
        <v>4.9995000249991666</v>
      </c>
    </row>
    <row r="25" spans="1:19" ht="15.6" hidden="1" x14ac:dyDescent="0.3">
      <c r="B25" s="15" t="s">
        <v>30</v>
      </c>
      <c r="C25" s="53">
        <f>(E20-C24)/C24</f>
        <v>-1</v>
      </c>
      <c r="R25" s="32">
        <v>1.4</v>
      </c>
      <c r="S25" s="33">
        <f t="shared" si="1"/>
        <v>4.9596635830278561</v>
      </c>
    </row>
    <row r="26" spans="1:19" ht="15.6" x14ac:dyDescent="0.3">
      <c r="B26" s="15" t="s">
        <v>25</v>
      </c>
      <c r="C26" s="59" t="str">
        <f>IF(OR(E18="",E20=""),"",((70/30)*C25-C23))</f>
        <v/>
      </c>
      <c r="R26" s="32">
        <v>1.4</v>
      </c>
      <c r="S26" s="33">
        <f t="shared" si="1"/>
        <v>4.9596635830278561</v>
      </c>
    </row>
    <row r="27" spans="1:19" ht="16.2" thickBot="1" x14ac:dyDescent="0.35">
      <c r="B27" s="16" t="s">
        <v>28</v>
      </c>
      <c r="C27" s="44" t="str">
        <f>IF(C26="","",5*EXP(-((C26-1.31)^2)))</f>
        <v/>
      </c>
      <c r="R27" s="32">
        <v>1.5</v>
      </c>
      <c r="S27" s="33">
        <f t="shared" si="1"/>
        <v>4.8227191713840769</v>
      </c>
    </row>
    <row r="28" spans="1:19" x14ac:dyDescent="0.3">
      <c r="R28" s="32">
        <v>1.6</v>
      </c>
      <c r="S28" s="33">
        <f t="shared" si="1"/>
        <v>4.5966965878325912</v>
      </c>
    </row>
    <row r="29" spans="1:19" x14ac:dyDescent="0.3">
      <c r="A29" s="29" t="s">
        <v>5</v>
      </c>
      <c r="R29" s="32">
        <v>1.7</v>
      </c>
      <c r="S29" s="33">
        <f t="shared" si="1"/>
        <v>4.2945119310392386</v>
      </c>
    </row>
    <row r="30" spans="1:19" x14ac:dyDescent="0.3">
      <c r="R30" s="32">
        <v>1.8</v>
      </c>
      <c r="S30" s="33">
        <f t="shared" si="1"/>
        <v>3.9327460110672745</v>
      </c>
    </row>
    <row r="31" spans="1:19" ht="15.6" x14ac:dyDescent="0.3">
      <c r="A31" s="40" t="s">
        <v>34</v>
      </c>
      <c r="R31" s="32">
        <v>1.9</v>
      </c>
      <c r="S31" s="33">
        <f t="shared" si="1"/>
        <v>3.5301413492856986</v>
      </c>
    </row>
    <row r="32" spans="1:19" x14ac:dyDescent="0.3">
      <c r="A32" s="45" t="s">
        <v>7</v>
      </c>
      <c r="B32" s="46" t="s">
        <v>23</v>
      </c>
      <c r="R32" s="32">
        <v>2</v>
      </c>
      <c r="S32" s="33">
        <f t="shared" si="1"/>
        <v>3.1060067950272541</v>
      </c>
    </row>
    <row r="33" spans="1:19" x14ac:dyDescent="0.3">
      <c r="A33" s="45" t="s">
        <v>7</v>
      </c>
      <c r="B33" s="29" t="s">
        <v>8</v>
      </c>
      <c r="R33" s="32">
        <v>2.1</v>
      </c>
      <c r="S33" s="33">
        <f t="shared" si="1"/>
        <v>2.6787169032529237</v>
      </c>
    </row>
    <row r="34" spans="1:19" x14ac:dyDescent="0.3">
      <c r="A34" s="45"/>
      <c r="R34" s="32">
        <v>2.2000000000000002</v>
      </c>
      <c r="S34" s="33">
        <f t="shared" si="1"/>
        <v>2.264463606199473</v>
      </c>
    </row>
    <row r="35" spans="1:19" x14ac:dyDescent="0.3">
      <c r="A35" s="29" t="s">
        <v>9</v>
      </c>
      <c r="R35" s="32">
        <v>2.2999999999999998</v>
      </c>
      <c r="S35" s="33">
        <f t="shared" si="1"/>
        <v>1.8763678480900374</v>
      </c>
    </row>
    <row r="36" spans="1:19" x14ac:dyDescent="0.3">
      <c r="A36" s="47" t="s">
        <v>10</v>
      </c>
      <c r="B36" s="29" t="s">
        <v>11</v>
      </c>
      <c r="R36" s="32">
        <v>2.4</v>
      </c>
      <c r="S36" s="33">
        <f t="shared" si="1"/>
        <v>1.5239991696787669</v>
      </c>
    </row>
    <row r="37" spans="1:19" x14ac:dyDescent="0.3">
      <c r="A37" s="29" t="s">
        <v>12</v>
      </c>
      <c r="B37" s="29" t="s">
        <v>13</v>
      </c>
      <c r="R37" s="32">
        <v>2.5</v>
      </c>
      <c r="S37" s="33">
        <f t="shared" si="1"/>
        <v>1.2132927109503542</v>
      </c>
    </row>
    <row r="38" spans="1:19" x14ac:dyDescent="0.3">
      <c r="A38" s="29" t="s">
        <v>14</v>
      </c>
      <c r="B38" s="29" t="s">
        <v>15</v>
      </c>
      <c r="R38" s="32">
        <v>2.6</v>
      </c>
      <c r="S38" s="33">
        <f t="shared" si="1"/>
        <v>0.94680503109687053</v>
      </c>
    </row>
    <row r="39" spans="1:19" x14ac:dyDescent="0.3">
      <c r="A39" s="29" t="s">
        <v>16</v>
      </c>
      <c r="B39" s="29" t="s">
        <v>17</v>
      </c>
      <c r="R39" s="32">
        <v>2.7</v>
      </c>
      <c r="S39" s="33">
        <f t="shared" si="1"/>
        <v>0.72421853547333526</v>
      </c>
    </row>
    <row r="40" spans="1:19" x14ac:dyDescent="0.3">
      <c r="A40" s="29" t="s">
        <v>18</v>
      </c>
      <c r="B40" s="29" t="s">
        <v>22</v>
      </c>
      <c r="R40" s="32">
        <v>2.8</v>
      </c>
      <c r="S40" s="33">
        <f t="shared" si="1"/>
        <v>0.54299124228551487</v>
      </c>
    </row>
    <row r="41" spans="1:19" x14ac:dyDescent="0.3">
      <c r="R41" s="32">
        <v>2.9</v>
      </c>
      <c r="S41" s="33">
        <f t="shared" si="1"/>
        <v>0.39905258150039857</v>
      </c>
    </row>
    <row r="42" spans="1:19" ht="18" x14ac:dyDescent="0.35">
      <c r="C42" s="48"/>
    </row>
    <row r="43" spans="1:19" ht="18" x14ac:dyDescent="0.35">
      <c r="C43" s="48"/>
    </row>
    <row r="44" spans="1:19" ht="18" x14ac:dyDescent="0.35">
      <c r="C44" s="48"/>
    </row>
    <row r="45" spans="1:19" ht="18" x14ac:dyDescent="0.35">
      <c r="C45" s="48"/>
    </row>
    <row r="46" spans="1:19" ht="18" x14ac:dyDescent="0.35">
      <c r="C46" s="48"/>
    </row>
    <row r="47" spans="1:19" ht="18" x14ac:dyDescent="0.35">
      <c r="C47" s="48"/>
    </row>
    <row r="48" spans="1:19" ht="18" x14ac:dyDescent="0.35">
      <c r="C48" s="48"/>
    </row>
    <row r="49" spans="3:3" ht="18" x14ac:dyDescent="0.35">
      <c r="C49" s="48"/>
    </row>
    <row r="50" spans="3:3" ht="18" x14ac:dyDescent="0.35">
      <c r="C50" s="48"/>
    </row>
    <row r="71" spans="2:5" x14ac:dyDescent="0.3">
      <c r="B71" s="49"/>
      <c r="E71" s="29" t="s">
        <v>21</v>
      </c>
    </row>
  </sheetData>
  <sheetProtection algorithmName="SHA-512" hashValue="RLZ095L0VzHlcPbaJE64hIjVbDF9EDYUrUPSe8cDKfvlOXZVh/FrRKI0UpKjCG9HsHLIJVyV6OmOl6zAuhlP1A==" saltValue="h0zEw/6DNGsNND7jRbUpew==" spinCount="100000" sheet="1" objects="1" scenarios="1" selectLockedCells="1"/>
  <mergeCells count="6">
    <mergeCell ref="A6:A8"/>
    <mergeCell ref="E6:E8"/>
    <mergeCell ref="A11:A12"/>
    <mergeCell ref="E11:E12"/>
    <mergeCell ref="A15:A16"/>
    <mergeCell ref="E15:E16"/>
  </mergeCells>
  <dataValidations count="2">
    <dataValidation allowBlank="1" showInputMessage="1" showErrorMessage="1" prompt="Het tarief voor blended leervorm is niet groter dan het tarief voor klassikaal leervorm" sqref="C12 C7"/>
    <dataValidation allowBlank="1" showInputMessage="1" showErrorMessage="1" prompt="Het tarief voor online leervorm is niet groter dan blended leervorm" sqref="C8"/>
  </dataValidation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1"/>
  <sheetViews>
    <sheetView workbookViewId="0">
      <selection activeCell="C15" sqref="C15:C16"/>
    </sheetView>
  </sheetViews>
  <sheetFormatPr defaultColWidth="8.88671875" defaultRowHeight="14.4" x14ac:dyDescent="0.3"/>
  <cols>
    <col min="1" max="1" width="36.6640625" style="29" customWidth="1"/>
    <col min="2" max="2" width="28.88671875" style="29" customWidth="1"/>
    <col min="3" max="3" width="12.6640625" style="29" bestFit="1" customWidth="1"/>
    <col min="4" max="4" width="13.33203125" style="29" bestFit="1" customWidth="1"/>
    <col min="5" max="6" width="14.5546875" style="29" customWidth="1"/>
    <col min="7" max="17" width="8.88671875" style="29"/>
    <col min="18" max="19" width="8.88671875" style="32"/>
    <col min="20" max="16384" width="8.88671875" style="29"/>
  </cols>
  <sheetData>
    <row r="1" spans="1:19" ht="18" x14ac:dyDescent="0.35">
      <c r="A1" s="1" t="s">
        <v>56</v>
      </c>
      <c r="B1" s="2"/>
      <c r="C1" s="3"/>
      <c r="D1" s="4"/>
      <c r="E1" s="5"/>
      <c r="R1" s="30"/>
      <c r="S1" s="31"/>
    </row>
    <row r="2" spans="1:19" ht="15.6" x14ac:dyDescent="0.3">
      <c r="A2" s="6" t="s">
        <v>79</v>
      </c>
      <c r="B2" s="63"/>
      <c r="C2" s="3"/>
      <c r="D2" s="4"/>
      <c r="E2" s="5"/>
      <c r="S2" s="33"/>
    </row>
    <row r="3" spans="1:19" ht="18" x14ac:dyDescent="0.35">
      <c r="A3" s="7" t="s">
        <v>0</v>
      </c>
      <c r="B3" s="8"/>
      <c r="C3" s="9"/>
      <c r="D3" s="10"/>
      <c r="E3" s="11"/>
      <c r="R3" s="30" t="s">
        <v>19</v>
      </c>
      <c r="S3" s="31" t="s">
        <v>20</v>
      </c>
    </row>
    <row r="4" spans="1:19" ht="15" thickBot="1" x14ac:dyDescent="0.35">
      <c r="O4" s="32">
        <v>-0.6</v>
      </c>
      <c r="P4" s="33">
        <f t="shared" ref="P4:P8" si="0">5*EXP(-((O4-0.8)^2))</f>
        <v>0.70429210460522518</v>
      </c>
      <c r="R4" s="32">
        <v>-0.6</v>
      </c>
      <c r="S4" s="33">
        <f t="shared" ref="S4:S41" si="1">5*EXP(-((R4-1.31)^2))</f>
        <v>0.13020279433574364</v>
      </c>
    </row>
    <row r="5" spans="1:19" ht="30" customHeight="1" thickBot="1" x14ac:dyDescent="0.35">
      <c r="A5" s="13" t="s">
        <v>82</v>
      </c>
      <c r="B5" s="12" t="s">
        <v>1</v>
      </c>
      <c r="C5" s="27" t="s">
        <v>35</v>
      </c>
      <c r="D5" s="54" t="s">
        <v>31</v>
      </c>
      <c r="E5" s="54" t="s">
        <v>36</v>
      </c>
      <c r="O5" s="32">
        <v>-0.5</v>
      </c>
      <c r="P5" s="33">
        <f t="shared" si="0"/>
        <v>0.92259761996494616</v>
      </c>
      <c r="R5" s="32">
        <v>-0.5</v>
      </c>
      <c r="S5" s="33">
        <f t="shared" si="1"/>
        <v>0.18887646771995986</v>
      </c>
    </row>
    <row r="6" spans="1:19" ht="15.6" x14ac:dyDescent="0.3">
      <c r="A6" s="64" t="s">
        <v>37</v>
      </c>
      <c r="B6" s="34" t="s">
        <v>2</v>
      </c>
      <c r="C6" s="20"/>
      <c r="D6" s="18">
        <v>0.6</v>
      </c>
      <c r="E6" s="70">
        <v>15</v>
      </c>
      <c r="O6" s="32">
        <v>-0.4</v>
      </c>
      <c r="P6" s="33">
        <f t="shared" si="0"/>
        <v>1.1846387934106082</v>
      </c>
      <c r="R6" s="32">
        <v>-0.4</v>
      </c>
      <c r="S6" s="33">
        <f t="shared" si="1"/>
        <v>0.26856505938086772</v>
      </c>
    </row>
    <row r="7" spans="1:19" ht="15.6" x14ac:dyDescent="0.3">
      <c r="A7" s="64"/>
      <c r="B7" s="36" t="s">
        <v>3</v>
      </c>
      <c r="C7" s="25"/>
      <c r="D7" s="19">
        <v>0.2</v>
      </c>
      <c r="E7" s="71"/>
      <c r="O7" s="32">
        <v>-0.3</v>
      </c>
      <c r="P7" s="33">
        <f t="shared" si="0"/>
        <v>1.4909863971494366</v>
      </c>
      <c r="R7" s="32">
        <v>-0.3</v>
      </c>
      <c r="S7" s="33">
        <f t="shared" si="1"/>
        <v>0.37431331652301736</v>
      </c>
    </row>
    <row r="8" spans="1:19" ht="16.2" thickBot="1" x14ac:dyDescent="0.35">
      <c r="A8" s="65"/>
      <c r="B8" s="37" t="s">
        <v>81</v>
      </c>
      <c r="C8" s="26"/>
      <c r="D8" s="24">
        <v>0.2</v>
      </c>
      <c r="E8" s="72"/>
      <c r="O8" s="32">
        <v>-0.2</v>
      </c>
      <c r="P8" s="33">
        <f t="shared" si="0"/>
        <v>1.8393972058572117</v>
      </c>
      <c r="R8" s="32">
        <v>-0.2</v>
      </c>
      <c r="S8" s="33">
        <f t="shared" si="1"/>
        <v>0.51136989403134947</v>
      </c>
    </row>
    <row r="9" spans="1:19" ht="15" thickBot="1" x14ac:dyDescent="0.35">
      <c r="E9" s="35"/>
      <c r="R9" s="32">
        <v>-0.1</v>
      </c>
      <c r="S9" s="33">
        <f t="shared" si="1"/>
        <v>0.68477696822726575</v>
      </c>
    </row>
    <row r="10" spans="1:19" ht="31.8" thickBot="1" x14ac:dyDescent="0.35">
      <c r="A10" s="17" t="s">
        <v>83</v>
      </c>
      <c r="B10" s="13" t="s">
        <v>1</v>
      </c>
      <c r="C10" s="27" t="s">
        <v>85</v>
      </c>
      <c r="D10" s="54" t="s">
        <v>31</v>
      </c>
      <c r="E10" s="54" t="s">
        <v>36</v>
      </c>
      <c r="R10" s="32">
        <v>0</v>
      </c>
      <c r="S10" s="33">
        <f t="shared" si="1"/>
        <v>0.89882934729233899</v>
      </c>
    </row>
    <row r="11" spans="1:19" ht="15.6" x14ac:dyDescent="0.3">
      <c r="A11" s="66" t="s">
        <v>75</v>
      </c>
      <c r="B11" s="38" t="s">
        <v>2</v>
      </c>
      <c r="C11" s="20"/>
      <c r="D11" s="22">
        <v>0.8</v>
      </c>
      <c r="E11" s="70">
        <v>4</v>
      </c>
      <c r="R11" s="32">
        <v>0.1</v>
      </c>
      <c r="S11" s="33">
        <f t="shared" si="1"/>
        <v>1.1564302764216432</v>
      </c>
    </row>
    <row r="12" spans="1:19" ht="16.2" thickBot="1" x14ac:dyDescent="0.35">
      <c r="A12" s="67"/>
      <c r="B12" s="39" t="s">
        <v>3</v>
      </c>
      <c r="C12" s="21"/>
      <c r="D12" s="23">
        <v>0.2</v>
      </c>
      <c r="E12" s="72"/>
      <c r="R12" s="32">
        <v>0.2</v>
      </c>
      <c r="S12" s="33">
        <f t="shared" si="1"/>
        <v>1.4583970366097323</v>
      </c>
    </row>
    <row r="13" spans="1:19" ht="15" thickBot="1" x14ac:dyDescent="0.35">
      <c r="E13" s="35"/>
      <c r="R13" s="32">
        <v>0.3</v>
      </c>
      <c r="S13" s="33">
        <f t="shared" si="1"/>
        <v>1.802794412409878</v>
      </c>
    </row>
    <row r="14" spans="1:19" ht="31.8" thickBot="1" x14ac:dyDescent="0.35">
      <c r="A14" s="17" t="s">
        <v>83</v>
      </c>
      <c r="B14" s="13" t="s">
        <v>1</v>
      </c>
      <c r="C14" s="28" t="s">
        <v>85</v>
      </c>
      <c r="D14" s="54" t="s">
        <v>31</v>
      </c>
      <c r="E14" s="54" t="s">
        <v>36</v>
      </c>
      <c r="R14" s="32">
        <v>0.4</v>
      </c>
      <c r="S14" s="33">
        <f t="shared" si="1"/>
        <v>2.184392837666111</v>
      </c>
    </row>
    <row r="15" spans="1:19" ht="15.6" x14ac:dyDescent="0.3">
      <c r="A15" s="68" t="s">
        <v>77</v>
      </c>
      <c r="B15" s="38" t="s">
        <v>2</v>
      </c>
      <c r="C15" s="81"/>
      <c r="D15" s="22">
        <v>0.8</v>
      </c>
      <c r="E15" s="70">
        <v>1</v>
      </c>
      <c r="R15" s="32">
        <v>0.5</v>
      </c>
      <c r="S15" s="33">
        <f t="shared" si="1"/>
        <v>2.5943549523272615</v>
      </c>
    </row>
    <row r="16" spans="1:19" ht="16.2" thickBot="1" x14ac:dyDescent="0.35">
      <c r="A16" s="69"/>
      <c r="B16" s="39" t="s">
        <v>3</v>
      </c>
      <c r="C16" s="82"/>
      <c r="D16" s="23">
        <v>0.2</v>
      </c>
      <c r="E16" s="72"/>
      <c r="R16" s="32">
        <v>0.6</v>
      </c>
      <c r="S16" s="33">
        <f t="shared" si="1"/>
        <v>3.0202448746901265</v>
      </c>
    </row>
    <row r="17" spans="1:19" ht="15" thickBot="1" x14ac:dyDescent="0.35">
      <c r="R17" s="32">
        <v>0.7</v>
      </c>
      <c r="S17" s="33">
        <f t="shared" si="1"/>
        <v>3.446426552733131</v>
      </c>
    </row>
    <row r="18" spans="1:19" ht="16.2" thickBot="1" x14ac:dyDescent="0.35">
      <c r="B18" s="40" t="s">
        <v>4</v>
      </c>
      <c r="E18" s="41" t="str">
        <f>IF(OR(C6="",C7="",C8="",C11="",C12="",C15="",C16=""),"",(C6*D6+C7*D7+C8*D8)*E6+(C11*D11+C12*D12)*E11+(C15*D15+C16*D16)*E15)</f>
        <v/>
      </c>
      <c r="F18" s="35"/>
      <c r="R18" s="32">
        <v>0.8</v>
      </c>
      <c r="S18" s="33">
        <f t="shared" si="1"/>
        <v>3.8548724225005766</v>
      </c>
    </row>
    <row r="19" spans="1:19" ht="16.2" thickBot="1" x14ac:dyDescent="0.35">
      <c r="B19" s="40"/>
      <c r="R19" s="32">
        <v>0.9</v>
      </c>
      <c r="S19" s="33">
        <f t="shared" si="1"/>
        <v>4.226346517639092</v>
      </c>
    </row>
    <row r="20" spans="1:19" ht="16.2" thickBot="1" x14ac:dyDescent="0.35">
      <c r="B20" s="40" t="s">
        <v>24</v>
      </c>
      <c r="E20" s="50"/>
      <c r="R20" s="32">
        <v>1</v>
      </c>
      <c r="S20" s="33">
        <f t="shared" si="1"/>
        <v>4.5418658710463395</v>
      </c>
    </row>
    <row r="21" spans="1:19" ht="15" thickBot="1" x14ac:dyDescent="0.35">
      <c r="R21" s="32">
        <v>1.1000000000000001</v>
      </c>
      <c r="S21" s="33">
        <f t="shared" si="1"/>
        <v>4.7842913343095486</v>
      </c>
    </row>
    <row r="22" spans="1:19" ht="15.6" x14ac:dyDescent="0.3">
      <c r="B22" s="14" t="s">
        <v>26</v>
      </c>
      <c r="C22" s="42">
        <v>10680</v>
      </c>
      <c r="R22" s="32">
        <v>1.2</v>
      </c>
      <c r="S22" s="33">
        <f t="shared" si="1"/>
        <v>4.9398645531541909</v>
      </c>
    </row>
    <row r="23" spans="1:19" ht="15.6" hidden="1" x14ac:dyDescent="0.3">
      <c r="B23" s="51" t="s">
        <v>29</v>
      </c>
      <c r="C23" s="52" t="e">
        <f>IF(((E18-C22)/C22)&lt;-0.4,-0.4,(E18-C22)/C22)</f>
        <v>#VALUE!</v>
      </c>
      <c r="R23" s="32">
        <v>1.3</v>
      </c>
      <c r="S23" s="33">
        <f t="shared" si="1"/>
        <v>4.9995000249991666</v>
      </c>
    </row>
    <row r="24" spans="1:19" ht="15.6" x14ac:dyDescent="0.3">
      <c r="B24" s="15" t="s">
        <v>27</v>
      </c>
      <c r="C24" s="43">
        <v>7.2</v>
      </c>
      <c r="R24" s="32">
        <v>1.3</v>
      </c>
      <c r="S24" s="33">
        <f t="shared" si="1"/>
        <v>4.9995000249991666</v>
      </c>
    </row>
    <row r="25" spans="1:19" ht="15.6" hidden="1" x14ac:dyDescent="0.3">
      <c r="B25" s="15" t="s">
        <v>30</v>
      </c>
      <c r="C25" s="53">
        <f>(E20-C24)/C24</f>
        <v>-1</v>
      </c>
      <c r="R25" s="32">
        <v>1.4</v>
      </c>
      <c r="S25" s="33">
        <f t="shared" si="1"/>
        <v>4.9596635830278561</v>
      </c>
    </row>
    <row r="26" spans="1:19" ht="15.6" x14ac:dyDescent="0.3">
      <c r="B26" s="15" t="s">
        <v>25</v>
      </c>
      <c r="C26" s="60" t="str">
        <f>IF(OR(E18="",E20=""),"",((70/30)*C25-C23))</f>
        <v/>
      </c>
      <c r="R26" s="32">
        <v>1.4</v>
      </c>
      <c r="S26" s="33">
        <f t="shared" si="1"/>
        <v>4.9596635830278561</v>
      </c>
    </row>
    <row r="27" spans="1:19" ht="16.2" thickBot="1" x14ac:dyDescent="0.35">
      <c r="B27" s="16" t="s">
        <v>28</v>
      </c>
      <c r="C27" s="44" t="str">
        <f>IF(C26="","",5*EXP(-((C26-1.31)^2)))</f>
        <v/>
      </c>
      <c r="R27" s="32">
        <v>1.5</v>
      </c>
      <c r="S27" s="33">
        <f t="shared" si="1"/>
        <v>4.8227191713840769</v>
      </c>
    </row>
    <row r="28" spans="1:19" x14ac:dyDescent="0.3">
      <c r="R28" s="32">
        <v>1.6</v>
      </c>
      <c r="S28" s="33">
        <f t="shared" si="1"/>
        <v>4.5966965878325912</v>
      </c>
    </row>
    <row r="29" spans="1:19" x14ac:dyDescent="0.3">
      <c r="A29" s="29" t="s">
        <v>5</v>
      </c>
      <c r="R29" s="32">
        <v>1.7</v>
      </c>
      <c r="S29" s="33">
        <f t="shared" si="1"/>
        <v>4.2945119310392386</v>
      </c>
    </row>
    <row r="30" spans="1:19" x14ac:dyDescent="0.3">
      <c r="R30" s="32">
        <v>1.8</v>
      </c>
      <c r="S30" s="33">
        <f t="shared" si="1"/>
        <v>3.9327460110672745</v>
      </c>
    </row>
    <row r="31" spans="1:19" ht="15.6" x14ac:dyDescent="0.3">
      <c r="A31" s="40" t="s">
        <v>34</v>
      </c>
      <c r="R31" s="32">
        <v>1.9</v>
      </c>
      <c r="S31" s="33">
        <f t="shared" si="1"/>
        <v>3.5301413492856986</v>
      </c>
    </row>
    <row r="32" spans="1:19" x14ac:dyDescent="0.3">
      <c r="A32" s="45" t="s">
        <v>7</v>
      </c>
      <c r="B32" s="46" t="s">
        <v>23</v>
      </c>
      <c r="R32" s="32">
        <v>2</v>
      </c>
      <c r="S32" s="33">
        <f t="shared" si="1"/>
        <v>3.1060067950272541</v>
      </c>
    </row>
    <row r="33" spans="1:19" x14ac:dyDescent="0.3">
      <c r="A33" s="45" t="s">
        <v>7</v>
      </c>
      <c r="B33" s="29" t="s">
        <v>8</v>
      </c>
      <c r="R33" s="32">
        <v>2.1</v>
      </c>
      <c r="S33" s="33">
        <f t="shared" si="1"/>
        <v>2.6787169032529237</v>
      </c>
    </row>
    <row r="34" spans="1:19" x14ac:dyDescent="0.3">
      <c r="A34" s="45"/>
      <c r="R34" s="32">
        <v>2.2000000000000002</v>
      </c>
      <c r="S34" s="33">
        <f t="shared" si="1"/>
        <v>2.264463606199473</v>
      </c>
    </row>
    <row r="35" spans="1:19" x14ac:dyDescent="0.3">
      <c r="A35" s="29" t="s">
        <v>9</v>
      </c>
      <c r="R35" s="32">
        <v>2.2999999999999998</v>
      </c>
      <c r="S35" s="33">
        <f t="shared" si="1"/>
        <v>1.8763678480900374</v>
      </c>
    </row>
    <row r="36" spans="1:19" x14ac:dyDescent="0.3">
      <c r="A36" s="47" t="s">
        <v>10</v>
      </c>
      <c r="B36" s="29" t="s">
        <v>11</v>
      </c>
      <c r="R36" s="32">
        <v>2.4</v>
      </c>
      <c r="S36" s="33">
        <f t="shared" si="1"/>
        <v>1.5239991696787669</v>
      </c>
    </row>
    <row r="37" spans="1:19" x14ac:dyDescent="0.3">
      <c r="A37" s="29" t="s">
        <v>12</v>
      </c>
      <c r="B37" s="29" t="s">
        <v>13</v>
      </c>
      <c r="R37" s="32">
        <v>2.5</v>
      </c>
      <c r="S37" s="33">
        <f t="shared" si="1"/>
        <v>1.2132927109503542</v>
      </c>
    </row>
    <row r="38" spans="1:19" x14ac:dyDescent="0.3">
      <c r="A38" s="29" t="s">
        <v>14</v>
      </c>
      <c r="B38" s="29" t="s">
        <v>15</v>
      </c>
      <c r="R38" s="32">
        <v>2.6</v>
      </c>
      <c r="S38" s="33">
        <f t="shared" si="1"/>
        <v>0.94680503109687053</v>
      </c>
    </row>
    <row r="39" spans="1:19" x14ac:dyDescent="0.3">
      <c r="A39" s="29" t="s">
        <v>16</v>
      </c>
      <c r="B39" s="29" t="s">
        <v>17</v>
      </c>
      <c r="R39" s="32">
        <v>2.7</v>
      </c>
      <c r="S39" s="33">
        <f t="shared" si="1"/>
        <v>0.72421853547333526</v>
      </c>
    </row>
    <row r="40" spans="1:19" x14ac:dyDescent="0.3">
      <c r="A40" s="29" t="s">
        <v>18</v>
      </c>
      <c r="B40" s="29" t="s">
        <v>22</v>
      </c>
      <c r="R40" s="32">
        <v>2.8</v>
      </c>
      <c r="S40" s="33">
        <f t="shared" si="1"/>
        <v>0.54299124228551487</v>
      </c>
    </row>
    <row r="41" spans="1:19" x14ac:dyDescent="0.3">
      <c r="R41" s="32">
        <v>2.9</v>
      </c>
      <c r="S41" s="33">
        <f t="shared" si="1"/>
        <v>0.39905258150039857</v>
      </c>
    </row>
    <row r="42" spans="1:19" ht="18" x14ac:dyDescent="0.35">
      <c r="C42" s="48"/>
    </row>
    <row r="43" spans="1:19" ht="18" x14ac:dyDescent="0.35">
      <c r="C43" s="48"/>
    </row>
    <row r="44" spans="1:19" ht="18" x14ac:dyDescent="0.35">
      <c r="C44" s="48"/>
    </row>
    <row r="45" spans="1:19" ht="18" x14ac:dyDescent="0.35">
      <c r="C45" s="48"/>
    </row>
    <row r="46" spans="1:19" ht="18" x14ac:dyDescent="0.35">
      <c r="C46" s="48"/>
    </row>
    <row r="47" spans="1:19" ht="18" x14ac:dyDescent="0.35">
      <c r="C47" s="48"/>
    </row>
    <row r="48" spans="1:19" ht="18" x14ac:dyDescent="0.35">
      <c r="C48" s="48"/>
    </row>
    <row r="49" spans="3:3" ht="18" x14ac:dyDescent="0.35">
      <c r="C49" s="48"/>
    </row>
    <row r="50" spans="3:3" ht="18" x14ac:dyDescent="0.35">
      <c r="C50" s="48"/>
    </row>
    <row r="71" spans="2:5" x14ac:dyDescent="0.3">
      <c r="B71" s="49"/>
      <c r="E71" s="29" t="s">
        <v>21</v>
      </c>
    </row>
  </sheetData>
  <sheetProtection algorithmName="SHA-512" hashValue="zMFv+hFb45V5wb3VIOtNQSCY2yPwj3egFcfykp+ASGXzuL9C/yK1y3jafvzf7IvrKxtSLptvHQxKTxGApX+kmw==" saltValue="cP/4IPzsKwhBaVhi+6f8kg==" spinCount="100000" sheet="1" objects="1" scenarios="1" selectLockedCells="1"/>
  <mergeCells count="6">
    <mergeCell ref="A6:A8"/>
    <mergeCell ref="E6:E8"/>
    <mergeCell ref="A11:A12"/>
    <mergeCell ref="E11:E12"/>
    <mergeCell ref="A15:A16"/>
    <mergeCell ref="E15:E16"/>
  </mergeCells>
  <dataValidations count="2">
    <dataValidation allowBlank="1" showInputMessage="1" showErrorMessage="1" prompt="Het tarief voor blended leervorm is niet groter dan het tarief voor klassikaal leervorm" sqref="C12 C7"/>
    <dataValidation allowBlank="1" showInputMessage="1" showErrorMessage="1" prompt="Het tarief voor online leervorm is niet groter dan blended leervorm" sqref="C8"/>
  </dataValidation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1"/>
  <sheetViews>
    <sheetView workbookViewId="0">
      <selection activeCell="C15" sqref="C15:C16"/>
    </sheetView>
  </sheetViews>
  <sheetFormatPr defaultColWidth="8.88671875" defaultRowHeight="14.4" x14ac:dyDescent="0.3"/>
  <cols>
    <col min="1" max="1" width="36.5546875" style="29" customWidth="1"/>
    <col min="2" max="2" width="28.88671875" style="29" customWidth="1"/>
    <col min="3" max="3" width="12.6640625" style="29" bestFit="1" customWidth="1"/>
    <col min="4" max="4" width="13.33203125" style="29" bestFit="1" customWidth="1"/>
    <col min="5" max="6" width="14.5546875" style="29" customWidth="1"/>
    <col min="7" max="17" width="8.88671875" style="29"/>
    <col min="18" max="19" width="8.88671875" style="32"/>
    <col min="20" max="16384" width="8.88671875" style="29"/>
  </cols>
  <sheetData>
    <row r="1" spans="1:19" ht="18" x14ac:dyDescent="0.35">
      <c r="A1" s="1" t="s">
        <v>57</v>
      </c>
      <c r="B1" s="2"/>
      <c r="C1" s="3"/>
      <c r="D1" s="4"/>
      <c r="E1" s="5"/>
      <c r="R1" s="30"/>
      <c r="S1" s="31"/>
    </row>
    <row r="2" spans="1:19" ht="15.6" x14ac:dyDescent="0.3">
      <c r="A2" s="6" t="s">
        <v>79</v>
      </c>
      <c r="B2" s="63"/>
      <c r="C2" s="3"/>
      <c r="D2" s="4"/>
      <c r="E2" s="5"/>
      <c r="S2" s="33"/>
    </row>
    <row r="3" spans="1:19" ht="18" x14ac:dyDescent="0.35">
      <c r="A3" s="7" t="s">
        <v>0</v>
      </c>
      <c r="B3" s="8"/>
      <c r="C3" s="9"/>
      <c r="D3" s="10"/>
      <c r="E3" s="11"/>
      <c r="R3" s="30" t="s">
        <v>19</v>
      </c>
      <c r="S3" s="31" t="s">
        <v>20</v>
      </c>
    </row>
    <row r="4" spans="1:19" ht="15" thickBot="1" x14ac:dyDescent="0.35">
      <c r="O4" s="32">
        <v>-0.6</v>
      </c>
      <c r="P4" s="33">
        <f t="shared" ref="P4:P8" si="0">5*EXP(-((O4-0.8)^2))</f>
        <v>0.70429210460522518</v>
      </c>
      <c r="R4" s="32">
        <v>-0.6</v>
      </c>
      <c r="S4" s="33">
        <f t="shared" ref="S4:S41" si="1">5*EXP(-((R4-1.31)^2))</f>
        <v>0.13020279433574364</v>
      </c>
    </row>
    <row r="5" spans="1:19" ht="30" customHeight="1" thickBot="1" x14ac:dyDescent="0.35">
      <c r="A5" s="13" t="s">
        <v>82</v>
      </c>
      <c r="B5" s="12" t="s">
        <v>1</v>
      </c>
      <c r="C5" s="27" t="s">
        <v>35</v>
      </c>
      <c r="D5" s="54" t="s">
        <v>31</v>
      </c>
      <c r="E5" s="54" t="s">
        <v>36</v>
      </c>
      <c r="O5" s="32">
        <v>-0.5</v>
      </c>
      <c r="P5" s="33">
        <f t="shared" si="0"/>
        <v>0.92259761996494616</v>
      </c>
      <c r="R5" s="32">
        <v>-0.5</v>
      </c>
      <c r="S5" s="33">
        <f t="shared" si="1"/>
        <v>0.18887646771995986</v>
      </c>
    </row>
    <row r="6" spans="1:19" ht="15.6" x14ac:dyDescent="0.3">
      <c r="A6" s="64" t="s">
        <v>37</v>
      </c>
      <c r="B6" s="34" t="s">
        <v>2</v>
      </c>
      <c r="C6" s="20"/>
      <c r="D6" s="18">
        <v>0.6</v>
      </c>
      <c r="E6" s="70">
        <v>15</v>
      </c>
      <c r="O6" s="32">
        <v>-0.4</v>
      </c>
      <c r="P6" s="33">
        <f t="shared" si="0"/>
        <v>1.1846387934106082</v>
      </c>
      <c r="R6" s="32">
        <v>-0.4</v>
      </c>
      <c r="S6" s="33">
        <f t="shared" si="1"/>
        <v>0.26856505938086772</v>
      </c>
    </row>
    <row r="7" spans="1:19" ht="15.6" x14ac:dyDescent="0.3">
      <c r="A7" s="64"/>
      <c r="B7" s="36" t="s">
        <v>3</v>
      </c>
      <c r="C7" s="25"/>
      <c r="D7" s="19">
        <v>0.2</v>
      </c>
      <c r="E7" s="71"/>
      <c r="O7" s="32">
        <v>-0.3</v>
      </c>
      <c r="P7" s="33">
        <f t="shared" si="0"/>
        <v>1.4909863971494366</v>
      </c>
      <c r="R7" s="32">
        <v>-0.3</v>
      </c>
      <c r="S7" s="33">
        <f t="shared" si="1"/>
        <v>0.37431331652301736</v>
      </c>
    </row>
    <row r="8" spans="1:19" ht="16.2" thickBot="1" x14ac:dyDescent="0.35">
      <c r="A8" s="65"/>
      <c r="B8" s="37" t="s">
        <v>81</v>
      </c>
      <c r="C8" s="26"/>
      <c r="D8" s="24">
        <v>0.2</v>
      </c>
      <c r="E8" s="72"/>
      <c r="O8" s="32">
        <v>-0.2</v>
      </c>
      <c r="P8" s="33">
        <f t="shared" si="0"/>
        <v>1.8393972058572117</v>
      </c>
      <c r="R8" s="32">
        <v>-0.2</v>
      </c>
      <c r="S8" s="33">
        <f t="shared" si="1"/>
        <v>0.51136989403134947</v>
      </c>
    </row>
    <row r="9" spans="1:19" ht="15" thickBot="1" x14ac:dyDescent="0.35">
      <c r="E9" s="35"/>
      <c r="R9" s="32">
        <v>-0.1</v>
      </c>
      <c r="S9" s="33">
        <f t="shared" si="1"/>
        <v>0.68477696822726575</v>
      </c>
    </row>
    <row r="10" spans="1:19" ht="31.8" thickBot="1" x14ac:dyDescent="0.35">
      <c r="A10" s="17" t="s">
        <v>83</v>
      </c>
      <c r="B10" s="13" t="s">
        <v>1</v>
      </c>
      <c r="C10" s="27" t="s">
        <v>85</v>
      </c>
      <c r="D10" s="54" t="s">
        <v>31</v>
      </c>
      <c r="E10" s="54" t="s">
        <v>36</v>
      </c>
      <c r="R10" s="32">
        <v>0</v>
      </c>
      <c r="S10" s="33">
        <f t="shared" si="1"/>
        <v>0.89882934729233899</v>
      </c>
    </row>
    <row r="11" spans="1:19" ht="15.6" x14ac:dyDescent="0.3">
      <c r="A11" s="66" t="s">
        <v>75</v>
      </c>
      <c r="B11" s="38" t="s">
        <v>2</v>
      </c>
      <c r="C11" s="20"/>
      <c r="D11" s="22">
        <v>0.8</v>
      </c>
      <c r="E11" s="70">
        <v>4</v>
      </c>
      <c r="R11" s="32">
        <v>0.1</v>
      </c>
      <c r="S11" s="33">
        <f t="shared" si="1"/>
        <v>1.1564302764216432</v>
      </c>
    </row>
    <row r="12" spans="1:19" ht="16.2" thickBot="1" x14ac:dyDescent="0.35">
      <c r="A12" s="67"/>
      <c r="B12" s="39" t="s">
        <v>3</v>
      </c>
      <c r="C12" s="21"/>
      <c r="D12" s="23">
        <v>0.2</v>
      </c>
      <c r="E12" s="72"/>
      <c r="R12" s="32">
        <v>0.2</v>
      </c>
      <c r="S12" s="33">
        <f t="shared" si="1"/>
        <v>1.4583970366097323</v>
      </c>
    </row>
    <row r="13" spans="1:19" ht="15" thickBot="1" x14ac:dyDescent="0.35">
      <c r="E13" s="35"/>
      <c r="R13" s="32">
        <v>0.3</v>
      </c>
      <c r="S13" s="33">
        <f t="shared" si="1"/>
        <v>1.802794412409878</v>
      </c>
    </row>
    <row r="14" spans="1:19" ht="31.8" thickBot="1" x14ac:dyDescent="0.35">
      <c r="A14" s="17" t="s">
        <v>83</v>
      </c>
      <c r="B14" s="13" t="s">
        <v>1</v>
      </c>
      <c r="C14" s="28" t="s">
        <v>85</v>
      </c>
      <c r="D14" s="54" t="s">
        <v>31</v>
      </c>
      <c r="E14" s="54" t="s">
        <v>36</v>
      </c>
      <c r="R14" s="32">
        <v>0.4</v>
      </c>
      <c r="S14" s="33">
        <f t="shared" si="1"/>
        <v>2.184392837666111</v>
      </c>
    </row>
    <row r="15" spans="1:19" ht="15.6" x14ac:dyDescent="0.3">
      <c r="A15" s="68" t="s">
        <v>77</v>
      </c>
      <c r="B15" s="38" t="s">
        <v>2</v>
      </c>
      <c r="C15" s="81"/>
      <c r="D15" s="22">
        <v>0.8</v>
      </c>
      <c r="E15" s="70">
        <v>1</v>
      </c>
      <c r="R15" s="32">
        <v>0.5</v>
      </c>
      <c r="S15" s="33">
        <f t="shared" si="1"/>
        <v>2.5943549523272615</v>
      </c>
    </row>
    <row r="16" spans="1:19" ht="16.2" thickBot="1" x14ac:dyDescent="0.35">
      <c r="A16" s="69"/>
      <c r="B16" s="39" t="s">
        <v>3</v>
      </c>
      <c r="C16" s="82"/>
      <c r="D16" s="23">
        <v>0.2</v>
      </c>
      <c r="E16" s="72"/>
      <c r="R16" s="32">
        <v>0.6</v>
      </c>
      <c r="S16" s="33">
        <f t="shared" si="1"/>
        <v>3.0202448746901265</v>
      </c>
    </row>
    <row r="17" spans="1:19" ht="15" thickBot="1" x14ac:dyDescent="0.35">
      <c r="R17" s="32">
        <v>0.7</v>
      </c>
      <c r="S17" s="33">
        <f t="shared" si="1"/>
        <v>3.446426552733131</v>
      </c>
    </row>
    <row r="18" spans="1:19" ht="16.2" thickBot="1" x14ac:dyDescent="0.35">
      <c r="B18" s="40" t="s">
        <v>4</v>
      </c>
      <c r="E18" s="41" t="str">
        <f>IF(OR(C6="",C7="",C8="",C11="",C12="",C15="",C16=""),"",(C6*D6+C7*D7+C8*D8)*E6+(C11*D11+C12*D12)*E11+(C15*D15+C16*D16)*E15)</f>
        <v/>
      </c>
      <c r="F18" s="35"/>
      <c r="R18" s="32">
        <v>0.8</v>
      </c>
      <c r="S18" s="33">
        <f t="shared" si="1"/>
        <v>3.8548724225005766</v>
      </c>
    </row>
    <row r="19" spans="1:19" ht="16.2" thickBot="1" x14ac:dyDescent="0.35">
      <c r="B19" s="40"/>
      <c r="R19" s="32">
        <v>0.9</v>
      </c>
      <c r="S19" s="33">
        <f t="shared" si="1"/>
        <v>4.226346517639092</v>
      </c>
    </row>
    <row r="20" spans="1:19" ht="16.2" thickBot="1" x14ac:dyDescent="0.35">
      <c r="B20" s="40" t="s">
        <v>24</v>
      </c>
      <c r="E20" s="50"/>
      <c r="R20" s="32">
        <v>1</v>
      </c>
      <c r="S20" s="33">
        <f t="shared" si="1"/>
        <v>4.5418658710463395</v>
      </c>
    </row>
    <row r="21" spans="1:19" ht="15" thickBot="1" x14ac:dyDescent="0.35">
      <c r="R21" s="32">
        <v>1.1000000000000001</v>
      </c>
      <c r="S21" s="33">
        <f t="shared" si="1"/>
        <v>4.7842913343095486</v>
      </c>
    </row>
    <row r="22" spans="1:19" ht="15.6" x14ac:dyDescent="0.3">
      <c r="B22" s="14" t="s">
        <v>26</v>
      </c>
      <c r="C22" s="42">
        <v>10680</v>
      </c>
      <c r="R22" s="32">
        <v>1.2</v>
      </c>
      <c r="S22" s="33">
        <f t="shared" si="1"/>
        <v>4.9398645531541909</v>
      </c>
    </row>
    <row r="23" spans="1:19" ht="15.6" hidden="1" x14ac:dyDescent="0.3">
      <c r="B23" s="51" t="s">
        <v>29</v>
      </c>
      <c r="C23" s="52" t="e">
        <f>IF(((E18-C22)/C22)&lt;-0.4,-0.4,(E18-C22)/C22)</f>
        <v>#VALUE!</v>
      </c>
      <c r="R23" s="32">
        <v>1.3</v>
      </c>
      <c r="S23" s="33">
        <f t="shared" si="1"/>
        <v>4.9995000249991666</v>
      </c>
    </row>
    <row r="24" spans="1:19" ht="15.6" x14ac:dyDescent="0.3">
      <c r="B24" s="15" t="s">
        <v>27</v>
      </c>
      <c r="C24" s="43">
        <v>7.2</v>
      </c>
      <c r="R24" s="32">
        <v>1.3</v>
      </c>
      <c r="S24" s="33">
        <f t="shared" si="1"/>
        <v>4.9995000249991666</v>
      </c>
    </row>
    <row r="25" spans="1:19" ht="15.6" hidden="1" x14ac:dyDescent="0.3">
      <c r="B25" s="15" t="s">
        <v>30</v>
      </c>
      <c r="C25" s="53">
        <f>(E20-C24)/C24</f>
        <v>-1</v>
      </c>
      <c r="R25" s="32">
        <v>1.4</v>
      </c>
      <c r="S25" s="33">
        <f t="shared" si="1"/>
        <v>4.9596635830278561</v>
      </c>
    </row>
    <row r="26" spans="1:19" ht="15.6" x14ac:dyDescent="0.3">
      <c r="B26" s="15" t="s">
        <v>25</v>
      </c>
      <c r="C26" s="59" t="str">
        <f>IF(OR(E18="",E20=""),"",((70/30)*C25-C23))</f>
        <v/>
      </c>
      <c r="R26" s="32">
        <v>1.4</v>
      </c>
      <c r="S26" s="33">
        <f t="shared" si="1"/>
        <v>4.9596635830278561</v>
      </c>
    </row>
    <row r="27" spans="1:19" ht="16.2" thickBot="1" x14ac:dyDescent="0.35">
      <c r="B27" s="16" t="s">
        <v>28</v>
      </c>
      <c r="C27" s="44" t="str">
        <f>IF(C26="","",5*EXP(-((C26-1.31)^2)))</f>
        <v/>
      </c>
      <c r="R27" s="32">
        <v>1.5</v>
      </c>
      <c r="S27" s="33">
        <f t="shared" si="1"/>
        <v>4.8227191713840769</v>
      </c>
    </row>
    <row r="28" spans="1:19" x14ac:dyDescent="0.3">
      <c r="R28" s="32">
        <v>1.6</v>
      </c>
      <c r="S28" s="33">
        <f t="shared" si="1"/>
        <v>4.5966965878325912</v>
      </c>
    </row>
    <row r="29" spans="1:19" x14ac:dyDescent="0.3">
      <c r="A29" s="29" t="s">
        <v>5</v>
      </c>
      <c r="R29" s="32">
        <v>1.7</v>
      </c>
      <c r="S29" s="33">
        <f t="shared" si="1"/>
        <v>4.2945119310392386</v>
      </c>
    </row>
    <row r="30" spans="1:19" x14ac:dyDescent="0.3">
      <c r="R30" s="32">
        <v>1.8</v>
      </c>
      <c r="S30" s="33">
        <f t="shared" si="1"/>
        <v>3.9327460110672745</v>
      </c>
    </row>
    <row r="31" spans="1:19" ht="15.6" x14ac:dyDescent="0.3">
      <c r="A31" s="40" t="s">
        <v>34</v>
      </c>
      <c r="R31" s="32">
        <v>1.9</v>
      </c>
      <c r="S31" s="33">
        <f t="shared" si="1"/>
        <v>3.5301413492856986</v>
      </c>
    </row>
    <row r="32" spans="1:19" x14ac:dyDescent="0.3">
      <c r="A32" s="45" t="s">
        <v>7</v>
      </c>
      <c r="B32" s="46" t="s">
        <v>23</v>
      </c>
      <c r="R32" s="32">
        <v>2</v>
      </c>
      <c r="S32" s="33">
        <f t="shared" si="1"/>
        <v>3.1060067950272541</v>
      </c>
    </row>
    <row r="33" spans="1:19" x14ac:dyDescent="0.3">
      <c r="A33" s="45" t="s">
        <v>7</v>
      </c>
      <c r="B33" s="29" t="s">
        <v>8</v>
      </c>
      <c r="R33" s="32">
        <v>2.1</v>
      </c>
      <c r="S33" s="33">
        <f t="shared" si="1"/>
        <v>2.6787169032529237</v>
      </c>
    </row>
    <row r="34" spans="1:19" x14ac:dyDescent="0.3">
      <c r="A34" s="45"/>
      <c r="R34" s="32">
        <v>2.2000000000000002</v>
      </c>
      <c r="S34" s="33">
        <f t="shared" si="1"/>
        <v>2.264463606199473</v>
      </c>
    </row>
    <row r="35" spans="1:19" x14ac:dyDescent="0.3">
      <c r="A35" s="29" t="s">
        <v>9</v>
      </c>
      <c r="R35" s="32">
        <v>2.2999999999999998</v>
      </c>
      <c r="S35" s="33">
        <f t="shared" si="1"/>
        <v>1.8763678480900374</v>
      </c>
    </row>
    <row r="36" spans="1:19" x14ac:dyDescent="0.3">
      <c r="A36" s="47" t="s">
        <v>10</v>
      </c>
      <c r="B36" s="29" t="s">
        <v>11</v>
      </c>
      <c r="R36" s="32">
        <v>2.4</v>
      </c>
      <c r="S36" s="33">
        <f t="shared" si="1"/>
        <v>1.5239991696787669</v>
      </c>
    </row>
    <row r="37" spans="1:19" x14ac:dyDescent="0.3">
      <c r="A37" s="29" t="s">
        <v>12</v>
      </c>
      <c r="B37" s="29" t="s">
        <v>13</v>
      </c>
      <c r="R37" s="32">
        <v>2.5</v>
      </c>
      <c r="S37" s="33">
        <f t="shared" si="1"/>
        <v>1.2132927109503542</v>
      </c>
    </row>
    <row r="38" spans="1:19" x14ac:dyDescent="0.3">
      <c r="A38" s="29" t="s">
        <v>14</v>
      </c>
      <c r="B38" s="29" t="s">
        <v>15</v>
      </c>
      <c r="R38" s="32">
        <v>2.6</v>
      </c>
      <c r="S38" s="33">
        <f t="shared" si="1"/>
        <v>0.94680503109687053</v>
      </c>
    </row>
    <row r="39" spans="1:19" x14ac:dyDescent="0.3">
      <c r="A39" s="29" t="s">
        <v>16</v>
      </c>
      <c r="B39" s="29" t="s">
        <v>17</v>
      </c>
      <c r="R39" s="32">
        <v>2.7</v>
      </c>
      <c r="S39" s="33">
        <f t="shared" si="1"/>
        <v>0.72421853547333526</v>
      </c>
    </row>
    <row r="40" spans="1:19" x14ac:dyDescent="0.3">
      <c r="A40" s="29" t="s">
        <v>18</v>
      </c>
      <c r="B40" s="29" t="s">
        <v>22</v>
      </c>
      <c r="R40" s="32">
        <v>2.8</v>
      </c>
      <c r="S40" s="33">
        <f t="shared" si="1"/>
        <v>0.54299124228551487</v>
      </c>
    </row>
    <row r="41" spans="1:19" x14ac:dyDescent="0.3">
      <c r="R41" s="32">
        <v>2.9</v>
      </c>
      <c r="S41" s="33">
        <f t="shared" si="1"/>
        <v>0.39905258150039857</v>
      </c>
    </row>
    <row r="42" spans="1:19" ht="18" x14ac:dyDescent="0.35">
      <c r="C42" s="48"/>
    </row>
    <row r="43" spans="1:19" ht="18" x14ac:dyDescent="0.35">
      <c r="C43" s="48"/>
    </row>
    <row r="44" spans="1:19" ht="18" x14ac:dyDescent="0.35">
      <c r="C44" s="48"/>
    </row>
    <row r="45" spans="1:19" ht="18" x14ac:dyDescent="0.35">
      <c r="C45" s="48"/>
    </row>
    <row r="46" spans="1:19" ht="18" x14ac:dyDescent="0.35">
      <c r="C46" s="48"/>
    </row>
    <row r="47" spans="1:19" ht="18" x14ac:dyDescent="0.35">
      <c r="C47" s="48"/>
    </row>
    <row r="48" spans="1:19" ht="18" x14ac:dyDescent="0.35">
      <c r="C48" s="48"/>
    </row>
    <row r="49" spans="3:3" ht="18" x14ac:dyDescent="0.35">
      <c r="C49" s="48"/>
    </row>
    <row r="50" spans="3:3" ht="18" x14ac:dyDescent="0.35">
      <c r="C50" s="48"/>
    </row>
    <row r="71" spans="2:5" x14ac:dyDescent="0.3">
      <c r="B71" s="49"/>
      <c r="E71" s="29" t="s">
        <v>21</v>
      </c>
    </row>
  </sheetData>
  <sheetProtection algorithmName="SHA-512" hashValue="yyC6MnTikCaytBQA4InFypwZZdDGUv0a5jdqhjPzqwKQZohx0xTfd1Ib5niIIqp8R+F73UiY0ZXE/hkp7yFoBQ==" saltValue="nDwOoziccQSzEZ/Nlob8IA==" spinCount="100000" sheet="1" objects="1" scenarios="1" selectLockedCells="1"/>
  <mergeCells count="6">
    <mergeCell ref="A6:A8"/>
    <mergeCell ref="E6:E8"/>
    <mergeCell ref="A11:A12"/>
    <mergeCell ref="E11:E12"/>
    <mergeCell ref="A15:A16"/>
    <mergeCell ref="E15:E16"/>
  </mergeCells>
  <dataValidations count="2">
    <dataValidation allowBlank="1" showInputMessage="1" showErrorMessage="1" prompt="Het tarief voor online leervorm is niet groter dan blended leervorm" sqref="C8"/>
    <dataValidation allowBlank="1" showInputMessage="1" showErrorMessage="1" prompt="Het tarief voor blended leervorm is niet groter dan het tarief voor klassikaal leervorm" sqref="C12 C7"/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1"/>
  <sheetViews>
    <sheetView workbookViewId="0">
      <selection activeCell="C15" sqref="C15:C16"/>
    </sheetView>
  </sheetViews>
  <sheetFormatPr defaultColWidth="8.88671875" defaultRowHeight="14.4" x14ac:dyDescent="0.3"/>
  <cols>
    <col min="1" max="1" width="36.44140625" style="29" customWidth="1"/>
    <col min="2" max="2" width="28.88671875" style="29" customWidth="1"/>
    <col min="3" max="3" width="12.6640625" style="29" bestFit="1" customWidth="1"/>
    <col min="4" max="4" width="13.33203125" style="29" bestFit="1" customWidth="1"/>
    <col min="5" max="6" width="14.5546875" style="29" customWidth="1"/>
    <col min="7" max="16" width="8.88671875" style="29"/>
    <col min="17" max="17" width="8.88671875" style="58"/>
    <col min="18" max="19" width="8.88671875" style="32"/>
    <col min="20" max="16384" width="8.88671875" style="29"/>
  </cols>
  <sheetData>
    <row r="1" spans="1:19" ht="18" x14ac:dyDescent="0.35">
      <c r="A1" s="1" t="s">
        <v>40</v>
      </c>
      <c r="B1" s="2"/>
      <c r="C1" s="3"/>
      <c r="D1" s="4"/>
      <c r="E1" s="5"/>
      <c r="R1" s="30"/>
      <c r="S1" s="31"/>
    </row>
    <row r="2" spans="1:19" ht="15.6" x14ac:dyDescent="0.3">
      <c r="A2" s="6" t="s">
        <v>79</v>
      </c>
      <c r="B2" s="63"/>
      <c r="C2" s="3"/>
      <c r="D2" s="4"/>
      <c r="E2" s="5"/>
      <c r="R2" s="33"/>
      <c r="S2" s="33"/>
    </row>
    <row r="3" spans="1:19" ht="18" x14ac:dyDescent="0.35">
      <c r="A3" s="7" t="s">
        <v>0</v>
      </c>
      <c r="B3" s="8"/>
      <c r="C3" s="9"/>
      <c r="D3" s="10"/>
      <c r="E3" s="11"/>
      <c r="R3" s="30" t="s">
        <v>19</v>
      </c>
      <c r="S3" s="31" t="s">
        <v>20</v>
      </c>
    </row>
    <row r="4" spans="1:19" ht="15" thickBot="1" x14ac:dyDescent="0.35">
      <c r="O4" s="32">
        <v>-0.6</v>
      </c>
      <c r="P4" s="33">
        <f t="shared" ref="P4:P8" si="0">5*EXP(-((O4-0.8)^2))</f>
        <v>0.70429210460522518</v>
      </c>
      <c r="R4" s="32">
        <v>-0.6</v>
      </c>
      <c r="S4" s="33">
        <f t="shared" ref="S4:S41" si="1">5*EXP(-((R4-1.31)^2))</f>
        <v>0.13020279433574364</v>
      </c>
    </row>
    <row r="5" spans="1:19" ht="30" customHeight="1" thickBot="1" x14ac:dyDescent="0.35">
      <c r="A5" s="13" t="s">
        <v>82</v>
      </c>
      <c r="B5" s="12" t="s">
        <v>1</v>
      </c>
      <c r="C5" s="27" t="s">
        <v>35</v>
      </c>
      <c r="D5" s="54" t="s">
        <v>31</v>
      </c>
      <c r="E5" s="54" t="s">
        <v>36</v>
      </c>
      <c r="O5" s="32">
        <v>-0.5</v>
      </c>
      <c r="P5" s="33">
        <f t="shared" si="0"/>
        <v>0.92259761996494616</v>
      </c>
      <c r="R5" s="32">
        <v>-0.5</v>
      </c>
      <c r="S5" s="33">
        <f t="shared" si="1"/>
        <v>0.18887646771995986</v>
      </c>
    </row>
    <row r="6" spans="1:19" ht="15.6" x14ac:dyDescent="0.3">
      <c r="A6" s="64" t="s">
        <v>37</v>
      </c>
      <c r="B6" s="34" t="s">
        <v>2</v>
      </c>
      <c r="C6" s="20"/>
      <c r="D6" s="18">
        <v>0.6</v>
      </c>
      <c r="E6" s="70">
        <v>15</v>
      </c>
      <c r="O6" s="32">
        <v>-0.4</v>
      </c>
      <c r="P6" s="33">
        <f t="shared" si="0"/>
        <v>1.1846387934106082</v>
      </c>
      <c r="R6" s="32">
        <v>-0.4</v>
      </c>
      <c r="S6" s="33">
        <f t="shared" si="1"/>
        <v>0.26856505938086772</v>
      </c>
    </row>
    <row r="7" spans="1:19" ht="15.6" x14ac:dyDescent="0.3">
      <c r="A7" s="64"/>
      <c r="B7" s="36" t="s">
        <v>3</v>
      </c>
      <c r="C7" s="25"/>
      <c r="D7" s="19">
        <v>0.2</v>
      </c>
      <c r="E7" s="71"/>
      <c r="O7" s="32">
        <v>-0.3</v>
      </c>
      <c r="P7" s="33">
        <f t="shared" si="0"/>
        <v>1.4909863971494366</v>
      </c>
      <c r="R7" s="32">
        <v>-0.3</v>
      </c>
      <c r="S7" s="33">
        <f t="shared" si="1"/>
        <v>0.37431331652301736</v>
      </c>
    </row>
    <row r="8" spans="1:19" ht="16.2" thickBot="1" x14ac:dyDescent="0.35">
      <c r="A8" s="65"/>
      <c r="B8" s="37" t="s">
        <v>81</v>
      </c>
      <c r="C8" s="26"/>
      <c r="D8" s="24">
        <v>0.2</v>
      </c>
      <c r="E8" s="72"/>
      <c r="O8" s="32">
        <v>-0.2</v>
      </c>
      <c r="P8" s="33">
        <f t="shared" si="0"/>
        <v>1.8393972058572117</v>
      </c>
      <c r="R8" s="32">
        <v>-0.2</v>
      </c>
      <c r="S8" s="33">
        <f t="shared" si="1"/>
        <v>0.51136989403134947</v>
      </c>
    </row>
    <row r="9" spans="1:19" ht="15" thickBot="1" x14ac:dyDescent="0.35">
      <c r="E9" s="35"/>
      <c r="R9" s="32">
        <v>-0.1</v>
      </c>
      <c r="S9" s="33">
        <f t="shared" si="1"/>
        <v>0.68477696822726575</v>
      </c>
    </row>
    <row r="10" spans="1:19" ht="31.8" thickBot="1" x14ac:dyDescent="0.35">
      <c r="A10" s="17" t="s">
        <v>83</v>
      </c>
      <c r="B10" s="13" t="s">
        <v>1</v>
      </c>
      <c r="C10" s="27" t="s">
        <v>85</v>
      </c>
      <c r="D10" s="54" t="s">
        <v>31</v>
      </c>
      <c r="E10" s="54" t="s">
        <v>36</v>
      </c>
      <c r="R10" s="32">
        <v>0</v>
      </c>
      <c r="S10" s="33">
        <f t="shared" si="1"/>
        <v>0.89882934729233899</v>
      </c>
    </row>
    <row r="11" spans="1:19" ht="15.6" x14ac:dyDescent="0.3">
      <c r="A11" s="66" t="s">
        <v>75</v>
      </c>
      <c r="B11" s="38" t="s">
        <v>2</v>
      </c>
      <c r="C11" s="20"/>
      <c r="D11" s="22">
        <v>0.8</v>
      </c>
      <c r="E11" s="70">
        <v>4</v>
      </c>
      <c r="R11" s="32">
        <v>0.1</v>
      </c>
      <c r="S11" s="33">
        <f t="shared" si="1"/>
        <v>1.1564302764216432</v>
      </c>
    </row>
    <row r="12" spans="1:19" ht="16.2" thickBot="1" x14ac:dyDescent="0.35">
      <c r="A12" s="67"/>
      <c r="B12" s="39" t="s">
        <v>3</v>
      </c>
      <c r="C12" s="21"/>
      <c r="D12" s="23">
        <v>0.2</v>
      </c>
      <c r="E12" s="72"/>
      <c r="R12" s="32">
        <v>0.2</v>
      </c>
      <c r="S12" s="33">
        <f t="shared" si="1"/>
        <v>1.4583970366097323</v>
      </c>
    </row>
    <row r="13" spans="1:19" ht="15" thickBot="1" x14ac:dyDescent="0.35">
      <c r="E13" s="35"/>
      <c r="R13" s="32">
        <v>0.3</v>
      </c>
      <c r="S13" s="33">
        <f t="shared" si="1"/>
        <v>1.802794412409878</v>
      </c>
    </row>
    <row r="14" spans="1:19" ht="31.8" thickBot="1" x14ac:dyDescent="0.35">
      <c r="A14" s="17" t="s">
        <v>83</v>
      </c>
      <c r="B14" s="13" t="s">
        <v>1</v>
      </c>
      <c r="C14" s="28" t="s">
        <v>85</v>
      </c>
      <c r="D14" s="54" t="s">
        <v>31</v>
      </c>
      <c r="E14" s="54" t="s">
        <v>36</v>
      </c>
      <c r="R14" s="32">
        <v>0.4</v>
      </c>
      <c r="S14" s="33">
        <f t="shared" si="1"/>
        <v>2.184392837666111</v>
      </c>
    </row>
    <row r="15" spans="1:19" ht="15.6" x14ac:dyDescent="0.3">
      <c r="A15" s="68" t="s">
        <v>77</v>
      </c>
      <c r="B15" s="38" t="s">
        <v>2</v>
      </c>
      <c r="C15" s="81"/>
      <c r="D15" s="22">
        <v>0.8</v>
      </c>
      <c r="E15" s="70">
        <v>1</v>
      </c>
      <c r="R15" s="32">
        <v>0.5</v>
      </c>
      <c r="S15" s="33">
        <f t="shared" si="1"/>
        <v>2.5943549523272615</v>
      </c>
    </row>
    <row r="16" spans="1:19" ht="16.2" thickBot="1" x14ac:dyDescent="0.35">
      <c r="A16" s="69"/>
      <c r="B16" s="39" t="s">
        <v>3</v>
      </c>
      <c r="C16" s="82"/>
      <c r="D16" s="23">
        <v>0.2</v>
      </c>
      <c r="E16" s="72"/>
      <c r="R16" s="32">
        <v>0.6</v>
      </c>
      <c r="S16" s="33">
        <f t="shared" si="1"/>
        <v>3.0202448746901265</v>
      </c>
    </row>
    <row r="17" spans="1:19" ht="15" thickBot="1" x14ac:dyDescent="0.35">
      <c r="R17" s="32">
        <v>0.7</v>
      </c>
      <c r="S17" s="33">
        <f t="shared" si="1"/>
        <v>3.446426552733131</v>
      </c>
    </row>
    <row r="18" spans="1:19" ht="16.2" thickBot="1" x14ac:dyDescent="0.35">
      <c r="B18" s="40" t="s">
        <v>4</v>
      </c>
      <c r="E18" s="41" t="str">
        <f>IF(OR(C6="",C7="",C8="",C11="",C12="",C15="",C16=""),"",(C6*D6+C7*D7+C8*D8)*E6+(C11*D11+C12*D12)*E11+(C15*D15+C16*D16)*E15)</f>
        <v/>
      </c>
      <c r="F18" s="35"/>
      <c r="R18" s="32">
        <v>0.8</v>
      </c>
      <c r="S18" s="33">
        <f t="shared" si="1"/>
        <v>3.8548724225005766</v>
      </c>
    </row>
    <row r="19" spans="1:19" ht="16.2" thickBot="1" x14ac:dyDescent="0.35">
      <c r="B19" s="40"/>
      <c r="R19" s="32">
        <v>0.9</v>
      </c>
      <c r="S19" s="33">
        <f t="shared" si="1"/>
        <v>4.226346517639092</v>
      </c>
    </row>
    <row r="20" spans="1:19" ht="16.2" thickBot="1" x14ac:dyDescent="0.35">
      <c r="B20" s="40" t="s">
        <v>24</v>
      </c>
      <c r="E20" s="50"/>
      <c r="R20" s="32">
        <v>1</v>
      </c>
      <c r="S20" s="33">
        <f t="shared" si="1"/>
        <v>4.5418658710463395</v>
      </c>
    </row>
    <row r="21" spans="1:19" ht="15" thickBot="1" x14ac:dyDescent="0.35">
      <c r="R21" s="32">
        <v>1.1000000000000001</v>
      </c>
      <c r="S21" s="33">
        <f t="shared" si="1"/>
        <v>4.7842913343095486</v>
      </c>
    </row>
    <row r="22" spans="1:19" ht="15.6" x14ac:dyDescent="0.3">
      <c r="B22" s="14" t="s">
        <v>26</v>
      </c>
      <c r="C22" s="42">
        <v>10100</v>
      </c>
      <c r="R22" s="32">
        <v>1.2</v>
      </c>
      <c r="S22" s="33">
        <f t="shared" si="1"/>
        <v>4.9398645531541909</v>
      </c>
    </row>
    <row r="23" spans="1:19" ht="15.6" hidden="1" x14ac:dyDescent="0.3">
      <c r="B23" s="51" t="s">
        <v>29</v>
      </c>
      <c r="C23" s="52" t="e">
        <f>IF(((E18-C22)/C22)&lt;-0.4,-0.4,(E18-C22)/C22)</f>
        <v>#VALUE!</v>
      </c>
      <c r="R23" s="32">
        <v>1.3</v>
      </c>
      <c r="S23" s="33">
        <f t="shared" si="1"/>
        <v>4.9995000249991666</v>
      </c>
    </row>
    <row r="24" spans="1:19" ht="15.6" x14ac:dyDescent="0.3">
      <c r="B24" s="15" t="s">
        <v>27</v>
      </c>
      <c r="C24" s="43">
        <v>7.2</v>
      </c>
      <c r="R24" s="32">
        <v>1.3</v>
      </c>
      <c r="S24" s="33">
        <f t="shared" si="1"/>
        <v>4.9995000249991666</v>
      </c>
    </row>
    <row r="25" spans="1:19" ht="15.6" hidden="1" x14ac:dyDescent="0.3">
      <c r="B25" s="15" t="s">
        <v>30</v>
      </c>
      <c r="C25" s="53">
        <f>(E20-C24)/C24</f>
        <v>-1</v>
      </c>
      <c r="R25" s="32">
        <v>1.4</v>
      </c>
      <c r="S25" s="33">
        <f t="shared" si="1"/>
        <v>4.9596635830278561</v>
      </c>
    </row>
    <row r="26" spans="1:19" ht="15.6" x14ac:dyDescent="0.3">
      <c r="B26" s="15" t="s">
        <v>25</v>
      </c>
      <c r="C26" s="59" t="str">
        <f>IF(OR(E18="",E20=""),"",((70/30)*C25-C23))</f>
        <v/>
      </c>
      <c r="R26" s="32">
        <v>1.4</v>
      </c>
      <c r="S26" s="33">
        <f t="shared" si="1"/>
        <v>4.9596635830278561</v>
      </c>
    </row>
    <row r="27" spans="1:19" ht="16.2" thickBot="1" x14ac:dyDescent="0.35">
      <c r="B27" s="16" t="s">
        <v>28</v>
      </c>
      <c r="C27" s="44" t="str">
        <f>IF(C26="","",5*EXP(-((C26-1.31)^2)))</f>
        <v/>
      </c>
      <c r="R27" s="32">
        <v>1.5</v>
      </c>
      <c r="S27" s="33">
        <f t="shared" si="1"/>
        <v>4.8227191713840769</v>
      </c>
    </row>
    <row r="28" spans="1:19" x14ac:dyDescent="0.3">
      <c r="R28" s="32">
        <v>1.6</v>
      </c>
      <c r="S28" s="33">
        <f t="shared" si="1"/>
        <v>4.5966965878325912</v>
      </c>
    </row>
    <row r="29" spans="1:19" x14ac:dyDescent="0.3">
      <c r="A29" s="29" t="s">
        <v>5</v>
      </c>
      <c r="R29" s="32">
        <v>1.7</v>
      </c>
      <c r="S29" s="33">
        <f t="shared" si="1"/>
        <v>4.2945119310392386</v>
      </c>
    </row>
    <row r="30" spans="1:19" x14ac:dyDescent="0.3">
      <c r="R30" s="32">
        <v>1.8</v>
      </c>
      <c r="S30" s="33">
        <f t="shared" si="1"/>
        <v>3.9327460110672745</v>
      </c>
    </row>
    <row r="31" spans="1:19" ht="15.6" x14ac:dyDescent="0.3">
      <c r="A31" s="40" t="s">
        <v>34</v>
      </c>
      <c r="R31" s="32">
        <v>1.9</v>
      </c>
      <c r="S31" s="33">
        <f t="shared" si="1"/>
        <v>3.5301413492856986</v>
      </c>
    </row>
    <row r="32" spans="1:19" x14ac:dyDescent="0.3">
      <c r="A32" s="45" t="s">
        <v>7</v>
      </c>
      <c r="B32" s="46" t="s">
        <v>23</v>
      </c>
      <c r="R32" s="32">
        <v>2</v>
      </c>
      <c r="S32" s="33">
        <f t="shared" si="1"/>
        <v>3.1060067950272541</v>
      </c>
    </row>
    <row r="33" spans="1:19" x14ac:dyDescent="0.3">
      <c r="A33" s="45" t="s">
        <v>7</v>
      </c>
      <c r="B33" s="29" t="s">
        <v>8</v>
      </c>
      <c r="R33" s="32">
        <v>2.1</v>
      </c>
      <c r="S33" s="33">
        <f t="shared" si="1"/>
        <v>2.6787169032529237</v>
      </c>
    </row>
    <row r="34" spans="1:19" x14ac:dyDescent="0.3">
      <c r="A34" s="45"/>
      <c r="R34" s="32">
        <v>2.2000000000000002</v>
      </c>
      <c r="S34" s="33">
        <f t="shared" si="1"/>
        <v>2.264463606199473</v>
      </c>
    </row>
    <row r="35" spans="1:19" x14ac:dyDescent="0.3">
      <c r="A35" s="29" t="s">
        <v>9</v>
      </c>
      <c r="R35" s="32">
        <v>2.2999999999999998</v>
      </c>
      <c r="S35" s="33">
        <f t="shared" si="1"/>
        <v>1.8763678480900374</v>
      </c>
    </row>
    <row r="36" spans="1:19" x14ac:dyDescent="0.3">
      <c r="A36" s="47" t="s">
        <v>10</v>
      </c>
      <c r="B36" s="29" t="s">
        <v>11</v>
      </c>
      <c r="R36" s="32">
        <v>2.4</v>
      </c>
      <c r="S36" s="33">
        <f t="shared" si="1"/>
        <v>1.5239991696787669</v>
      </c>
    </row>
    <row r="37" spans="1:19" x14ac:dyDescent="0.3">
      <c r="A37" s="29" t="s">
        <v>12</v>
      </c>
      <c r="B37" s="29" t="s">
        <v>13</v>
      </c>
      <c r="R37" s="32">
        <v>2.5</v>
      </c>
      <c r="S37" s="33">
        <f t="shared" si="1"/>
        <v>1.2132927109503542</v>
      </c>
    </row>
    <row r="38" spans="1:19" x14ac:dyDescent="0.3">
      <c r="A38" s="29" t="s">
        <v>14</v>
      </c>
      <c r="B38" s="29" t="s">
        <v>15</v>
      </c>
      <c r="R38" s="32">
        <v>2.6</v>
      </c>
      <c r="S38" s="33">
        <f t="shared" si="1"/>
        <v>0.94680503109687053</v>
      </c>
    </row>
    <row r="39" spans="1:19" x14ac:dyDescent="0.3">
      <c r="A39" s="29" t="s">
        <v>16</v>
      </c>
      <c r="B39" s="29" t="s">
        <v>17</v>
      </c>
      <c r="R39" s="32">
        <v>2.7</v>
      </c>
      <c r="S39" s="33">
        <f t="shared" si="1"/>
        <v>0.72421853547333526</v>
      </c>
    </row>
    <row r="40" spans="1:19" x14ac:dyDescent="0.3">
      <c r="A40" s="29" t="s">
        <v>18</v>
      </c>
      <c r="B40" s="29" t="s">
        <v>22</v>
      </c>
      <c r="R40" s="32">
        <v>2.8</v>
      </c>
      <c r="S40" s="33">
        <f t="shared" si="1"/>
        <v>0.54299124228551487</v>
      </c>
    </row>
    <row r="41" spans="1:19" x14ac:dyDescent="0.3">
      <c r="R41" s="32">
        <v>2.9</v>
      </c>
      <c r="S41" s="33">
        <f t="shared" si="1"/>
        <v>0.39905258150039857</v>
      </c>
    </row>
    <row r="42" spans="1:19" ht="18" x14ac:dyDescent="0.35">
      <c r="C42" s="48"/>
    </row>
    <row r="43" spans="1:19" ht="18" x14ac:dyDescent="0.35">
      <c r="C43" s="48"/>
    </row>
    <row r="44" spans="1:19" ht="18" x14ac:dyDescent="0.35">
      <c r="C44" s="48"/>
    </row>
    <row r="45" spans="1:19" ht="18" x14ac:dyDescent="0.35">
      <c r="C45" s="48"/>
    </row>
    <row r="46" spans="1:19" ht="18" x14ac:dyDescent="0.35">
      <c r="C46" s="48"/>
    </row>
    <row r="47" spans="1:19" ht="18" x14ac:dyDescent="0.35">
      <c r="C47" s="48"/>
    </row>
    <row r="48" spans="1:19" ht="18" x14ac:dyDescent="0.35">
      <c r="C48" s="48"/>
    </row>
    <row r="49" spans="3:3" ht="18" x14ac:dyDescent="0.35">
      <c r="C49" s="48"/>
    </row>
    <row r="50" spans="3:3" ht="18" x14ac:dyDescent="0.35">
      <c r="C50" s="48"/>
    </row>
    <row r="71" spans="2:5" x14ac:dyDescent="0.3">
      <c r="B71" s="49"/>
      <c r="E71" s="29" t="s">
        <v>21</v>
      </c>
    </row>
  </sheetData>
  <sheetProtection algorithmName="SHA-512" hashValue="Gf0QIrFR1jlW9J8yJpiSLQ7koeBwTJXkUFzsAx0XhfcHGOTIHT2IGWBqXBctMojV3kq6+JIfLomvSWl2uWrd+A==" saltValue="oupkVzkmk72eEn1ztfwqag==" spinCount="100000" sheet="1" objects="1" scenarios="1" selectLockedCells="1"/>
  <mergeCells count="6">
    <mergeCell ref="A6:A8"/>
    <mergeCell ref="E6:E8"/>
    <mergeCell ref="A11:A12"/>
    <mergeCell ref="E11:E12"/>
    <mergeCell ref="A15:A16"/>
    <mergeCell ref="E15:E16"/>
  </mergeCells>
  <dataValidations count="2">
    <dataValidation allowBlank="1" showInputMessage="1" showErrorMessage="1" prompt="Het tarief voor online leervorm is niet groter dan blended leervorm" sqref="C8"/>
    <dataValidation allowBlank="1" showInputMessage="1" showErrorMessage="1" prompt="Het tarief voor blended leervorm is niet groter dan het tarief voor klassikaal leervorm" sqref="C12 C7"/>
  </dataValidation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1"/>
  <sheetViews>
    <sheetView workbookViewId="0">
      <selection activeCell="C15" sqref="C15:C16"/>
    </sheetView>
  </sheetViews>
  <sheetFormatPr defaultColWidth="8.88671875" defaultRowHeight="14.4" x14ac:dyDescent="0.3"/>
  <cols>
    <col min="1" max="1" width="36.5546875" style="29" customWidth="1"/>
    <col min="2" max="2" width="28.88671875" style="29" customWidth="1"/>
    <col min="3" max="3" width="12.6640625" style="29" bestFit="1" customWidth="1"/>
    <col min="4" max="4" width="13.33203125" style="29" bestFit="1" customWidth="1"/>
    <col min="5" max="6" width="14.5546875" style="29" customWidth="1"/>
    <col min="7" max="17" width="8.88671875" style="29"/>
    <col min="18" max="19" width="8.88671875" style="32"/>
    <col min="20" max="16384" width="8.88671875" style="29"/>
  </cols>
  <sheetData>
    <row r="1" spans="1:19" ht="18" x14ac:dyDescent="0.35">
      <c r="A1" s="1" t="s">
        <v>58</v>
      </c>
      <c r="B1" s="2"/>
      <c r="C1" s="3"/>
      <c r="D1" s="4"/>
      <c r="E1" s="5"/>
      <c r="R1" s="30"/>
      <c r="S1" s="31"/>
    </row>
    <row r="2" spans="1:19" ht="15.6" x14ac:dyDescent="0.3">
      <c r="A2" s="6" t="s">
        <v>79</v>
      </c>
      <c r="B2" s="63"/>
      <c r="C2" s="3"/>
      <c r="D2" s="4"/>
      <c r="E2" s="5"/>
      <c r="S2" s="33"/>
    </row>
    <row r="3" spans="1:19" ht="18" x14ac:dyDescent="0.35">
      <c r="A3" s="7" t="s">
        <v>0</v>
      </c>
      <c r="B3" s="8"/>
      <c r="C3" s="9"/>
      <c r="D3" s="10"/>
      <c r="E3" s="11"/>
      <c r="R3" s="30" t="s">
        <v>19</v>
      </c>
      <c r="S3" s="31" t="s">
        <v>20</v>
      </c>
    </row>
    <row r="4" spans="1:19" ht="15" thickBot="1" x14ac:dyDescent="0.35">
      <c r="O4" s="32">
        <v>-0.6</v>
      </c>
      <c r="P4" s="33">
        <f t="shared" ref="P4:P8" si="0">5*EXP(-((O4-0.8)^2))</f>
        <v>0.70429210460522518</v>
      </c>
      <c r="R4" s="32">
        <v>-0.6</v>
      </c>
      <c r="S4" s="33">
        <f t="shared" ref="S4:S41" si="1">5*EXP(-((R4-1.31)^2))</f>
        <v>0.13020279433574364</v>
      </c>
    </row>
    <row r="5" spans="1:19" ht="30" customHeight="1" thickBot="1" x14ac:dyDescent="0.35">
      <c r="A5" s="13" t="s">
        <v>82</v>
      </c>
      <c r="B5" s="12" t="s">
        <v>1</v>
      </c>
      <c r="C5" s="27" t="s">
        <v>35</v>
      </c>
      <c r="D5" s="54" t="s">
        <v>31</v>
      </c>
      <c r="E5" s="54" t="s">
        <v>36</v>
      </c>
      <c r="O5" s="32">
        <v>-0.5</v>
      </c>
      <c r="P5" s="33">
        <f t="shared" si="0"/>
        <v>0.92259761996494616</v>
      </c>
      <c r="R5" s="32">
        <v>-0.5</v>
      </c>
      <c r="S5" s="33">
        <f t="shared" si="1"/>
        <v>0.18887646771995986</v>
      </c>
    </row>
    <row r="6" spans="1:19" ht="15.6" x14ac:dyDescent="0.3">
      <c r="A6" s="64" t="s">
        <v>37</v>
      </c>
      <c r="B6" s="34" t="s">
        <v>2</v>
      </c>
      <c r="C6" s="20"/>
      <c r="D6" s="18">
        <v>0.6</v>
      </c>
      <c r="E6" s="70">
        <v>15</v>
      </c>
      <c r="O6" s="32">
        <v>-0.4</v>
      </c>
      <c r="P6" s="33">
        <f t="shared" si="0"/>
        <v>1.1846387934106082</v>
      </c>
      <c r="R6" s="32">
        <v>-0.4</v>
      </c>
      <c r="S6" s="33">
        <f t="shared" si="1"/>
        <v>0.26856505938086772</v>
      </c>
    </row>
    <row r="7" spans="1:19" ht="15.6" x14ac:dyDescent="0.3">
      <c r="A7" s="64"/>
      <c r="B7" s="36" t="s">
        <v>3</v>
      </c>
      <c r="C7" s="25"/>
      <c r="D7" s="19">
        <v>0.2</v>
      </c>
      <c r="E7" s="71"/>
      <c r="O7" s="32">
        <v>-0.3</v>
      </c>
      <c r="P7" s="33">
        <f t="shared" si="0"/>
        <v>1.4909863971494366</v>
      </c>
      <c r="R7" s="32">
        <v>-0.3</v>
      </c>
      <c r="S7" s="33">
        <f t="shared" si="1"/>
        <v>0.37431331652301736</v>
      </c>
    </row>
    <row r="8" spans="1:19" ht="16.2" thickBot="1" x14ac:dyDescent="0.35">
      <c r="A8" s="65"/>
      <c r="B8" s="37" t="s">
        <v>81</v>
      </c>
      <c r="C8" s="26"/>
      <c r="D8" s="24">
        <v>0.2</v>
      </c>
      <c r="E8" s="72"/>
      <c r="O8" s="32">
        <v>-0.2</v>
      </c>
      <c r="P8" s="33">
        <f t="shared" si="0"/>
        <v>1.8393972058572117</v>
      </c>
      <c r="R8" s="32">
        <v>-0.2</v>
      </c>
      <c r="S8" s="33">
        <f t="shared" si="1"/>
        <v>0.51136989403134947</v>
      </c>
    </row>
    <row r="9" spans="1:19" ht="15" thickBot="1" x14ac:dyDescent="0.35">
      <c r="E9" s="35"/>
      <c r="R9" s="32">
        <v>-0.1</v>
      </c>
      <c r="S9" s="33">
        <f t="shared" si="1"/>
        <v>0.68477696822726575</v>
      </c>
    </row>
    <row r="10" spans="1:19" ht="31.8" thickBot="1" x14ac:dyDescent="0.35">
      <c r="A10" s="17" t="s">
        <v>83</v>
      </c>
      <c r="B10" s="13" t="s">
        <v>1</v>
      </c>
      <c r="C10" s="27" t="s">
        <v>85</v>
      </c>
      <c r="D10" s="54" t="s">
        <v>31</v>
      </c>
      <c r="E10" s="54" t="s">
        <v>36</v>
      </c>
      <c r="R10" s="32">
        <v>0</v>
      </c>
      <c r="S10" s="33">
        <f t="shared" si="1"/>
        <v>0.89882934729233899</v>
      </c>
    </row>
    <row r="11" spans="1:19" ht="15.6" x14ac:dyDescent="0.3">
      <c r="A11" s="66" t="s">
        <v>75</v>
      </c>
      <c r="B11" s="38" t="s">
        <v>2</v>
      </c>
      <c r="C11" s="20"/>
      <c r="D11" s="22">
        <v>0.8</v>
      </c>
      <c r="E11" s="70">
        <v>4</v>
      </c>
      <c r="R11" s="32">
        <v>0.1</v>
      </c>
      <c r="S11" s="33">
        <f t="shared" si="1"/>
        <v>1.1564302764216432</v>
      </c>
    </row>
    <row r="12" spans="1:19" ht="16.2" thickBot="1" x14ac:dyDescent="0.35">
      <c r="A12" s="67"/>
      <c r="B12" s="39" t="s">
        <v>3</v>
      </c>
      <c r="C12" s="21"/>
      <c r="D12" s="23">
        <v>0.2</v>
      </c>
      <c r="E12" s="72"/>
      <c r="R12" s="32">
        <v>0.2</v>
      </c>
      <c r="S12" s="33">
        <f t="shared" si="1"/>
        <v>1.4583970366097323</v>
      </c>
    </row>
    <row r="13" spans="1:19" ht="15" thickBot="1" x14ac:dyDescent="0.35">
      <c r="E13" s="35"/>
      <c r="R13" s="32">
        <v>0.3</v>
      </c>
      <c r="S13" s="33">
        <f t="shared" si="1"/>
        <v>1.802794412409878</v>
      </c>
    </row>
    <row r="14" spans="1:19" ht="31.8" thickBot="1" x14ac:dyDescent="0.35">
      <c r="A14" s="17" t="s">
        <v>83</v>
      </c>
      <c r="B14" s="13" t="s">
        <v>1</v>
      </c>
      <c r="C14" s="28" t="s">
        <v>85</v>
      </c>
      <c r="D14" s="54" t="s">
        <v>31</v>
      </c>
      <c r="E14" s="54" t="s">
        <v>36</v>
      </c>
      <c r="R14" s="32">
        <v>0.4</v>
      </c>
      <c r="S14" s="33">
        <f t="shared" si="1"/>
        <v>2.184392837666111</v>
      </c>
    </row>
    <row r="15" spans="1:19" ht="15.6" x14ac:dyDescent="0.3">
      <c r="A15" s="68" t="s">
        <v>77</v>
      </c>
      <c r="B15" s="38" t="s">
        <v>2</v>
      </c>
      <c r="C15" s="81"/>
      <c r="D15" s="22">
        <v>0.8</v>
      </c>
      <c r="E15" s="70">
        <v>1</v>
      </c>
      <c r="R15" s="32">
        <v>0.5</v>
      </c>
      <c r="S15" s="33">
        <f t="shared" si="1"/>
        <v>2.5943549523272615</v>
      </c>
    </row>
    <row r="16" spans="1:19" ht="16.2" thickBot="1" x14ac:dyDescent="0.35">
      <c r="A16" s="69"/>
      <c r="B16" s="39" t="s">
        <v>3</v>
      </c>
      <c r="C16" s="82"/>
      <c r="D16" s="23">
        <v>0.2</v>
      </c>
      <c r="E16" s="72"/>
      <c r="R16" s="32">
        <v>0.6</v>
      </c>
      <c r="S16" s="33">
        <f t="shared" si="1"/>
        <v>3.0202448746901265</v>
      </c>
    </row>
    <row r="17" spans="1:19" ht="15" thickBot="1" x14ac:dyDescent="0.35">
      <c r="R17" s="32">
        <v>0.7</v>
      </c>
      <c r="S17" s="33">
        <f t="shared" si="1"/>
        <v>3.446426552733131</v>
      </c>
    </row>
    <row r="18" spans="1:19" ht="16.2" thickBot="1" x14ac:dyDescent="0.35">
      <c r="B18" s="40" t="s">
        <v>4</v>
      </c>
      <c r="E18" s="41" t="str">
        <f>IF(OR(C6="",C7="",C8="",C11="",C12="",C15="",C16=""),"",(C6*D6+C7*D7+C8*D8)*E6+(C11*D11+C12*D12)*E11+(C15*D15+C16*D16)*E15)</f>
        <v/>
      </c>
      <c r="F18" s="35"/>
      <c r="R18" s="32">
        <v>0.8</v>
      </c>
      <c r="S18" s="33">
        <f t="shared" si="1"/>
        <v>3.8548724225005766</v>
      </c>
    </row>
    <row r="19" spans="1:19" ht="16.2" thickBot="1" x14ac:dyDescent="0.35">
      <c r="B19" s="40"/>
      <c r="R19" s="32">
        <v>0.9</v>
      </c>
      <c r="S19" s="33">
        <f t="shared" si="1"/>
        <v>4.226346517639092</v>
      </c>
    </row>
    <row r="20" spans="1:19" ht="16.2" thickBot="1" x14ac:dyDescent="0.35">
      <c r="B20" s="40" t="s">
        <v>24</v>
      </c>
      <c r="E20" s="50"/>
      <c r="R20" s="32">
        <v>1</v>
      </c>
      <c r="S20" s="33">
        <f t="shared" si="1"/>
        <v>4.5418658710463395</v>
      </c>
    </row>
    <row r="21" spans="1:19" ht="15" thickBot="1" x14ac:dyDescent="0.35">
      <c r="R21" s="32">
        <v>1.1000000000000001</v>
      </c>
      <c r="S21" s="33">
        <f t="shared" si="1"/>
        <v>4.7842913343095486</v>
      </c>
    </row>
    <row r="22" spans="1:19" ht="15.6" x14ac:dyDescent="0.3">
      <c r="B22" s="14" t="s">
        <v>26</v>
      </c>
      <c r="C22" s="42">
        <v>10680</v>
      </c>
      <c r="R22" s="32">
        <v>1.2</v>
      </c>
      <c r="S22" s="33">
        <f t="shared" si="1"/>
        <v>4.9398645531541909</v>
      </c>
    </row>
    <row r="23" spans="1:19" ht="15.6" hidden="1" x14ac:dyDescent="0.3">
      <c r="B23" s="51" t="s">
        <v>29</v>
      </c>
      <c r="C23" s="52" t="e">
        <f>IF(((E18-C22)/C22)&lt;-0.4,-0.4,(E18-C22)/C22)</f>
        <v>#VALUE!</v>
      </c>
      <c r="R23" s="32">
        <v>1.3</v>
      </c>
      <c r="S23" s="33">
        <f t="shared" si="1"/>
        <v>4.9995000249991666</v>
      </c>
    </row>
    <row r="24" spans="1:19" ht="15.6" x14ac:dyDescent="0.3">
      <c r="B24" s="15" t="s">
        <v>27</v>
      </c>
      <c r="C24" s="43">
        <v>7.2</v>
      </c>
      <c r="R24" s="32">
        <v>1.3</v>
      </c>
      <c r="S24" s="33">
        <f t="shared" si="1"/>
        <v>4.9995000249991666</v>
      </c>
    </row>
    <row r="25" spans="1:19" ht="15.6" hidden="1" x14ac:dyDescent="0.3">
      <c r="B25" s="15" t="s">
        <v>30</v>
      </c>
      <c r="C25" s="53">
        <f>(E20-C24)/C24</f>
        <v>-1</v>
      </c>
      <c r="R25" s="32">
        <v>1.4</v>
      </c>
      <c r="S25" s="33">
        <f t="shared" si="1"/>
        <v>4.9596635830278561</v>
      </c>
    </row>
    <row r="26" spans="1:19" ht="15.6" x14ac:dyDescent="0.3">
      <c r="B26" s="15" t="s">
        <v>25</v>
      </c>
      <c r="C26" s="59" t="str">
        <f>IF(OR(E18="",E20=""),"",((70/30)*C25-C23))</f>
        <v/>
      </c>
      <c r="R26" s="32">
        <v>1.4</v>
      </c>
      <c r="S26" s="33">
        <f t="shared" si="1"/>
        <v>4.9596635830278561</v>
      </c>
    </row>
    <row r="27" spans="1:19" ht="16.2" thickBot="1" x14ac:dyDescent="0.35">
      <c r="B27" s="16" t="s">
        <v>28</v>
      </c>
      <c r="C27" s="44" t="str">
        <f>IF(C26="","",5*EXP(-((C26-1.31)^2)))</f>
        <v/>
      </c>
      <c r="R27" s="32">
        <v>1.5</v>
      </c>
      <c r="S27" s="33">
        <f t="shared" si="1"/>
        <v>4.8227191713840769</v>
      </c>
    </row>
    <row r="28" spans="1:19" x14ac:dyDescent="0.3">
      <c r="R28" s="32">
        <v>1.6</v>
      </c>
      <c r="S28" s="33">
        <f t="shared" si="1"/>
        <v>4.5966965878325912</v>
      </c>
    </row>
    <row r="29" spans="1:19" x14ac:dyDescent="0.3">
      <c r="A29" s="29" t="s">
        <v>5</v>
      </c>
      <c r="R29" s="32">
        <v>1.7</v>
      </c>
      <c r="S29" s="33">
        <f t="shared" si="1"/>
        <v>4.2945119310392386</v>
      </c>
    </row>
    <row r="30" spans="1:19" x14ac:dyDescent="0.3">
      <c r="R30" s="32">
        <v>1.8</v>
      </c>
      <c r="S30" s="33">
        <f t="shared" si="1"/>
        <v>3.9327460110672745</v>
      </c>
    </row>
    <row r="31" spans="1:19" ht="15.6" x14ac:dyDescent="0.3">
      <c r="A31" s="40" t="s">
        <v>34</v>
      </c>
      <c r="R31" s="32">
        <v>1.9</v>
      </c>
      <c r="S31" s="33">
        <f t="shared" si="1"/>
        <v>3.5301413492856986</v>
      </c>
    </row>
    <row r="32" spans="1:19" x14ac:dyDescent="0.3">
      <c r="A32" s="45" t="s">
        <v>7</v>
      </c>
      <c r="B32" s="46" t="s">
        <v>23</v>
      </c>
      <c r="R32" s="32">
        <v>2</v>
      </c>
      <c r="S32" s="33">
        <f t="shared" si="1"/>
        <v>3.1060067950272541</v>
      </c>
    </row>
    <row r="33" spans="1:19" x14ac:dyDescent="0.3">
      <c r="A33" s="45" t="s">
        <v>7</v>
      </c>
      <c r="B33" s="29" t="s">
        <v>8</v>
      </c>
      <c r="R33" s="32">
        <v>2.1</v>
      </c>
      <c r="S33" s="33">
        <f t="shared" si="1"/>
        <v>2.6787169032529237</v>
      </c>
    </row>
    <row r="34" spans="1:19" x14ac:dyDescent="0.3">
      <c r="A34" s="45"/>
      <c r="R34" s="32">
        <v>2.2000000000000002</v>
      </c>
      <c r="S34" s="33">
        <f t="shared" si="1"/>
        <v>2.264463606199473</v>
      </c>
    </row>
    <row r="35" spans="1:19" x14ac:dyDescent="0.3">
      <c r="A35" s="29" t="s">
        <v>9</v>
      </c>
      <c r="R35" s="32">
        <v>2.2999999999999998</v>
      </c>
      <c r="S35" s="33">
        <f t="shared" si="1"/>
        <v>1.8763678480900374</v>
      </c>
    </row>
    <row r="36" spans="1:19" x14ac:dyDescent="0.3">
      <c r="A36" s="47" t="s">
        <v>10</v>
      </c>
      <c r="B36" s="29" t="s">
        <v>11</v>
      </c>
      <c r="R36" s="32">
        <v>2.4</v>
      </c>
      <c r="S36" s="33">
        <f t="shared" si="1"/>
        <v>1.5239991696787669</v>
      </c>
    </row>
    <row r="37" spans="1:19" x14ac:dyDescent="0.3">
      <c r="A37" s="29" t="s">
        <v>12</v>
      </c>
      <c r="B37" s="29" t="s">
        <v>13</v>
      </c>
      <c r="R37" s="32">
        <v>2.5</v>
      </c>
      <c r="S37" s="33">
        <f t="shared" si="1"/>
        <v>1.2132927109503542</v>
      </c>
    </row>
    <row r="38" spans="1:19" x14ac:dyDescent="0.3">
      <c r="A38" s="29" t="s">
        <v>14</v>
      </c>
      <c r="B38" s="29" t="s">
        <v>15</v>
      </c>
      <c r="R38" s="32">
        <v>2.6</v>
      </c>
      <c r="S38" s="33">
        <f t="shared" si="1"/>
        <v>0.94680503109687053</v>
      </c>
    </row>
    <row r="39" spans="1:19" x14ac:dyDescent="0.3">
      <c r="A39" s="29" t="s">
        <v>16</v>
      </c>
      <c r="B39" s="29" t="s">
        <v>17</v>
      </c>
      <c r="R39" s="32">
        <v>2.7</v>
      </c>
      <c r="S39" s="33">
        <f t="shared" si="1"/>
        <v>0.72421853547333526</v>
      </c>
    </row>
    <row r="40" spans="1:19" x14ac:dyDescent="0.3">
      <c r="A40" s="29" t="s">
        <v>18</v>
      </c>
      <c r="B40" s="29" t="s">
        <v>22</v>
      </c>
      <c r="R40" s="32">
        <v>2.8</v>
      </c>
      <c r="S40" s="33">
        <f t="shared" si="1"/>
        <v>0.54299124228551487</v>
      </c>
    </row>
    <row r="41" spans="1:19" x14ac:dyDescent="0.3">
      <c r="R41" s="32">
        <v>2.9</v>
      </c>
      <c r="S41" s="33">
        <f t="shared" si="1"/>
        <v>0.39905258150039857</v>
      </c>
    </row>
    <row r="42" spans="1:19" ht="18" x14ac:dyDescent="0.35">
      <c r="C42" s="48"/>
    </row>
    <row r="43" spans="1:19" ht="18" x14ac:dyDescent="0.35">
      <c r="C43" s="48"/>
    </row>
    <row r="44" spans="1:19" ht="18" x14ac:dyDescent="0.35">
      <c r="C44" s="48"/>
    </row>
    <row r="45" spans="1:19" ht="18" x14ac:dyDescent="0.35">
      <c r="C45" s="48"/>
    </row>
    <row r="46" spans="1:19" ht="18" x14ac:dyDescent="0.35">
      <c r="C46" s="48"/>
    </row>
    <row r="47" spans="1:19" ht="18" x14ac:dyDescent="0.35">
      <c r="C47" s="48"/>
    </row>
    <row r="48" spans="1:19" ht="18" x14ac:dyDescent="0.35">
      <c r="C48" s="48"/>
    </row>
    <row r="49" spans="3:3" ht="18" x14ac:dyDescent="0.35">
      <c r="C49" s="48"/>
    </row>
    <row r="50" spans="3:3" ht="18" x14ac:dyDescent="0.35">
      <c r="C50" s="48"/>
    </row>
    <row r="71" spans="2:5" x14ac:dyDescent="0.3">
      <c r="B71" s="49"/>
      <c r="E71" s="29" t="s">
        <v>21</v>
      </c>
    </row>
  </sheetData>
  <sheetProtection algorithmName="SHA-512" hashValue="+nALlASuFmw6W2A9A9wTxPqSUASrN7me5GBFqgDri/L1+cRdsVcYySTMWBnq0nVLLZTdmU8n4FQ2i46Ajj+/Ug==" saltValue="Pw0Nzm7gsU16abZUw6ybWw==" spinCount="100000" sheet="1" objects="1" scenarios="1" selectLockedCells="1"/>
  <mergeCells count="6">
    <mergeCell ref="A6:A8"/>
    <mergeCell ref="E6:E8"/>
    <mergeCell ref="A11:A12"/>
    <mergeCell ref="E11:E12"/>
    <mergeCell ref="A15:A16"/>
    <mergeCell ref="E15:E16"/>
  </mergeCells>
  <dataValidations count="2">
    <dataValidation allowBlank="1" showInputMessage="1" showErrorMessage="1" prompt="Het tarief voor blended leervorm is niet groter dan het tarief voor klassikaal leervorm" sqref="C12 C7"/>
    <dataValidation allowBlank="1" showInputMessage="1" showErrorMessage="1" prompt="Het tarief voor online leervorm is niet groter dan blended leervorm" sqref="C8"/>
  </dataValidation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1"/>
  <sheetViews>
    <sheetView workbookViewId="0">
      <selection activeCell="C15" sqref="C15:C16"/>
    </sheetView>
  </sheetViews>
  <sheetFormatPr defaultColWidth="8.88671875" defaultRowHeight="14.4" x14ac:dyDescent="0.3"/>
  <cols>
    <col min="1" max="1" width="36.6640625" style="29" customWidth="1"/>
    <col min="2" max="2" width="28.88671875" style="29" customWidth="1"/>
    <col min="3" max="3" width="12.6640625" style="29" bestFit="1" customWidth="1"/>
    <col min="4" max="4" width="13.33203125" style="29" bestFit="1" customWidth="1"/>
    <col min="5" max="6" width="14.5546875" style="29" customWidth="1"/>
    <col min="7" max="17" width="8.88671875" style="29"/>
    <col min="18" max="19" width="8.88671875" style="32"/>
    <col min="20" max="16384" width="8.88671875" style="29"/>
  </cols>
  <sheetData>
    <row r="1" spans="1:19" ht="18" x14ac:dyDescent="0.35">
      <c r="A1" s="1" t="s">
        <v>59</v>
      </c>
      <c r="B1" s="2"/>
      <c r="C1" s="3"/>
      <c r="D1" s="4"/>
      <c r="E1" s="5"/>
      <c r="R1" s="30"/>
      <c r="S1" s="31"/>
    </row>
    <row r="2" spans="1:19" ht="15.6" x14ac:dyDescent="0.3">
      <c r="A2" s="6" t="s">
        <v>79</v>
      </c>
      <c r="B2" s="63"/>
      <c r="C2" s="3"/>
      <c r="D2" s="4"/>
      <c r="E2" s="5"/>
      <c r="S2" s="33"/>
    </row>
    <row r="3" spans="1:19" ht="18" x14ac:dyDescent="0.35">
      <c r="A3" s="7" t="s">
        <v>0</v>
      </c>
      <c r="B3" s="8"/>
      <c r="C3" s="9"/>
      <c r="D3" s="10"/>
      <c r="E3" s="11"/>
      <c r="R3" s="30" t="s">
        <v>19</v>
      </c>
      <c r="S3" s="31" t="s">
        <v>20</v>
      </c>
    </row>
    <row r="4" spans="1:19" ht="15" thickBot="1" x14ac:dyDescent="0.35">
      <c r="O4" s="32">
        <v>-0.6</v>
      </c>
      <c r="P4" s="33">
        <f t="shared" ref="P4:P8" si="0">5*EXP(-((O4-0.8)^2))</f>
        <v>0.70429210460522518</v>
      </c>
      <c r="R4" s="32">
        <v>-0.6</v>
      </c>
      <c r="S4" s="33">
        <f t="shared" ref="S4:S41" si="1">5*EXP(-((R4-1.31)^2))</f>
        <v>0.13020279433574364</v>
      </c>
    </row>
    <row r="5" spans="1:19" ht="30" customHeight="1" thickBot="1" x14ac:dyDescent="0.35">
      <c r="A5" s="13" t="s">
        <v>82</v>
      </c>
      <c r="B5" s="12" t="s">
        <v>1</v>
      </c>
      <c r="C5" s="27" t="s">
        <v>35</v>
      </c>
      <c r="D5" s="54" t="s">
        <v>31</v>
      </c>
      <c r="E5" s="54" t="s">
        <v>36</v>
      </c>
      <c r="O5" s="32">
        <v>-0.5</v>
      </c>
      <c r="P5" s="33">
        <f t="shared" si="0"/>
        <v>0.92259761996494616</v>
      </c>
      <c r="R5" s="32">
        <v>-0.5</v>
      </c>
      <c r="S5" s="33">
        <f t="shared" si="1"/>
        <v>0.18887646771995986</v>
      </c>
    </row>
    <row r="6" spans="1:19" ht="15.6" x14ac:dyDescent="0.3">
      <c r="A6" s="64" t="s">
        <v>37</v>
      </c>
      <c r="B6" s="34" t="s">
        <v>2</v>
      </c>
      <c r="C6" s="20"/>
      <c r="D6" s="18">
        <v>0.6</v>
      </c>
      <c r="E6" s="70">
        <v>15</v>
      </c>
      <c r="O6" s="32">
        <v>-0.4</v>
      </c>
      <c r="P6" s="33">
        <f t="shared" si="0"/>
        <v>1.1846387934106082</v>
      </c>
      <c r="R6" s="32">
        <v>-0.4</v>
      </c>
      <c r="S6" s="33">
        <f t="shared" si="1"/>
        <v>0.26856505938086772</v>
      </c>
    </row>
    <row r="7" spans="1:19" ht="15.6" x14ac:dyDescent="0.3">
      <c r="A7" s="64"/>
      <c r="B7" s="36" t="s">
        <v>3</v>
      </c>
      <c r="C7" s="25"/>
      <c r="D7" s="19">
        <v>0.2</v>
      </c>
      <c r="E7" s="71"/>
      <c r="O7" s="32">
        <v>-0.3</v>
      </c>
      <c r="P7" s="33">
        <f t="shared" si="0"/>
        <v>1.4909863971494366</v>
      </c>
      <c r="R7" s="32">
        <v>-0.3</v>
      </c>
      <c r="S7" s="33">
        <f t="shared" si="1"/>
        <v>0.37431331652301736</v>
      </c>
    </row>
    <row r="8" spans="1:19" ht="16.2" thickBot="1" x14ac:dyDescent="0.35">
      <c r="A8" s="65"/>
      <c r="B8" s="37" t="s">
        <v>81</v>
      </c>
      <c r="C8" s="26"/>
      <c r="D8" s="24">
        <v>0.2</v>
      </c>
      <c r="E8" s="72"/>
      <c r="O8" s="32">
        <v>-0.2</v>
      </c>
      <c r="P8" s="33">
        <f t="shared" si="0"/>
        <v>1.8393972058572117</v>
      </c>
      <c r="R8" s="32">
        <v>-0.2</v>
      </c>
      <c r="S8" s="33">
        <f t="shared" si="1"/>
        <v>0.51136989403134947</v>
      </c>
    </row>
    <row r="9" spans="1:19" ht="15" thickBot="1" x14ac:dyDescent="0.35">
      <c r="E9" s="35"/>
      <c r="R9" s="32">
        <v>-0.1</v>
      </c>
      <c r="S9" s="33">
        <f t="shared" si="1"/>
        <v>0.68477696822726575</v>
      </c>
    </row>
    <row r="10" spans="1:19" ht="31.8" thickBot="1" x14ac:dyDescent="0.35">
      <c r="A10" s="17" t="s">
        <v>83</v>
      </c>
      <c r="B10" s="13" t="s">
        <v>1</v>
      </c>
      <c r="C10" s="27" t="s">
        <v>85</v>
      </c>
      <c r="D10" s="54" t="s">
        <v>31</v>
      </c>
      <c r="E10" s="54" t="s">
        <v>36</v>
      </c>
      <c r="R10" s="32">
        <v>0</v>
      </c>
      <c r="S10" s="33">
        <f t="shared" si="1"/>
        <v>0.89882934729233899</v>
      </c>
    </row>
    <row r="11" spans="1:19" ht="15.6" x14ac:dyDescent="0.3">
      <c r="A11" s="66" t="s">
        <v>75</v>
      </c>
      <c r="B11" s="38" t="s">
        <v>2</v>
      </c>
      <c r="C11" s="20"/>
      <c r="D11" s="22">
        <v>0.8</v>
      </c>
      <c r="E11" s="70">
        <v>4</v>
      </c>
      <c r="R11" s="32">
        <v>0.1</v>
      </c>
      <c r="S11" s="33">
        <f t="shared" si="1"/>
        <v>1.1564302764216432</v>
      </c>
    </row>
    <row r="12" spans="1:19" ht="16.2" thickBot="1" x14ac:dyDescent="0.35">
      <c r="A12" s="67"/>
      <c r="B12" s="39" t="s">
        <v>3</v>
      </c>
      <c r="C12" s="21"/>
      <c r="D12" s="23">
        <v>0.2</v>
      </c>
      <c r="E12" s="72"/>
      <c r="R12" s="32">
        <v>0.2</v>
      </c>
      <c r="S12" s="33">
        <f t="shared" si="1"/>
        <v>1.4583970366097323</v>
      </c>
    </row>
    <row r="13" spans="1:19" ht="15" thickBot="1" x14ac:dyDescent="0.35">
      <c r="E13" s="35"/>
      <c r="R13" s="32">
        <v>0.3</v>
      </c>
      <c r="S13" s="33">
        <f t="shared" si="1"/>
        <v>1.802794412409878</v>
      </c>
    </row>
    <row r="14" spans="1:19" ht="31.8" thickBot="1" x14ac:dyDescent="0.35">
      <c r="A14" s="17" t="s">
        <v>83</v>
      </c>
      <c r="B14" s="13" t="s">
        <v>1</v>
      </c>
      <c r="C14" s="28" t="s">
        <v>85</v>
      </c>
      <c r="D14" s="54" t="s">
        <v>31</v>
      </c>
      <c r="E14" s="54" t="s">
        <v>36</v>
      </c>
      <c r="R14" s="32">
        <v>0.4</v>
      </c>
      <c r="S14" s="33">
        <f t="shared" si="1"/>
        <v>2.184392837666111</v>
      </c>
    </row>
    <row r="15" spans="1:19" ht="15.6" x14ac:dyDescent="0.3">
      <c r="A15" s="68" t="s">
        <v>77</v>
      </c>
      <c r="B15" s="38" t="s">
        <v>2</v>
      </c>
      <c r="C15" s="81"/>
      <c r="D15" s="22">
        <v>0.8</v>
      </c>
      <c r="E15" s="70">
        <v>1</v>
      </c>
      <c r="R15" s="32">
        <v>0.5</v>
      </c>
      <c r="S15" s="33">
        <f t="shared" si="1"/>
        <v>2.5943549523272615</v>
      </c>
    </row>
    <row r="16" spans="1:19" ht="16.2" thickBot="1" x14ac:dyDescent="0.35">
      <c r="A16" s="69"/>
      <c r="B16" s="39" t="s">
        <v>3</v>
      </c>
      <c r="C16" s="82"/>
      <c r="D16" s="23">
        <v>0.2</v>
      </c>
      <c r="E16" s="72"/>
      <c r="R16" s="32">
        <v>0.6</v>
      </c>
      <c r="S16" s="33">
        <f t="shared" si="1"/>
        <v>3.0202448746901265</v>
      </c>
    </row>
    <row r="17" spans="1:19" ht="15" thickBot="1" x14ac:dyDescent="0.35">
      <c r="R17" s="32">
        <v>0.7</v>
      </c>
      <c r="S17" s="33">
        <f t="shared" si="1"/>
        <v>3.446426552733131</v>
      </c>
    </row>
    <row r="18" spans="1:19" ht="16.2" thickBot="1" x14ac:dyDescent="0.35">
      <c r="B18" s="40" t="s">
        <v>4</v>
      </c>
      <c r="E18" s="41" t="str">
        <f>IF(OR(C6="",C7="",C8="",C11="",C12="",C15="",C16=""),"",(C6*D6+C7*D7+C8*D8)*E6+(C11*D11+C12*D12)*E11+(C15*D15+C16*D16)*E15)</f>
        <v/>
      </c>
      <c r="F18" s="35"/>
      <c r="R18" s="32">
        <v>0.8</v>
      </c>
      <c r="S18" s="33">
        <f t="shared" si="1"/>
        <v>3.8548724225005766</v>
      </c>
    </row>
    <row r="19" spans="1:19" ht="16.2" thickBot="1" x14ac:dyDescent="0.35">
      <c r="B19" s="40"/>
      <c r="R19" s="32">
        <v>0.9</v>
      </c>
      <c r="S19" s="33">
        <f t="shared" si="1"/>
        <v>4.226346517639092</v>
      </c>
    </row>
    <row r="20" spans="1:19" ht="16.2" thickBot="1" x14ac:dyDescent="0.35">
      <c r="B20" s="40" t="s">
        <v>24</v>
      </c>
      <c r="E20" s="50"/>
      <c r="R20" s="32">
        <v>1</v>
      </c>
      <c r="S20" s="33">
        <f t="shared" si="1"/>
        <v>4.5418658710463395</v>
      </c>
    </row>
    <row r="21" spans="1:19" ht="15" thickBot="1" x14ac:dyDescent="0.35">
      <c r="R21" s="32">
        <v>1.1000000000000001</v>
      </c>
      <c r="S21" s="33">
        <f t="shared" si="1"/>
        <v>4.7842913343095486</v>
      </c>
    </row>
    <row r="22" spans="1:19" ht="15.6" x14ac:dyDescent="0.3">
      <c r="B22" s="14" t="s">
        <v>26</v>
      </c>
      <c r="C22" s="42">
        <v>10680</v>
      </c>
      <c r="R22" s="32">
        <v>1.2</v>
      </c>
      <c r="S22" s="33">
        <f t="shared" si="1"/>
        <v>4.9398645531541909</v>
      </c>
    </row>
    <row r="23" spans="1:19" ht="15.6" hidden="1" x14ac:dyDescent="0.3">
      <c r="B23" s="51" t="s">
        <v>29</v>
      </c>
      <c r="C23" s="52" t="e">
        <f>IF(((E18-C22)/C22)&lt;-0.4,-0.4,(E18-C22)/C22)</f>
        <v>#VALUE!</v>
      </c>
      <c r="R23" s="32">
        <v>1.3</v>
      </c>
      <c r="S23" s="33">
        <f t="shared" si="1"/>
        <v>4.9995000249991666</v>
      </c>
    </row>
    <row r="24" spans="1:19" ht="15.6" x14ac:dyDescent="0.3">
      <c r="B24" s="15" t="s">
        <v>27</v>
      </c>
      <c r="C24" s="43">
        <v>7.2</v>
      </c>
      <c r="R24" s="32">
        <v>1.3</v>
      </c>
      <c r="S24" s="33">
        <f t="shared" si="1"/>
        <v>4.9995000249991666</v>
      </c>
    </row>
    <row r="25" spans="1:19" ht="15.6" hidden="1" x14ac:dyDescent="0.3">
      <c r="B25" s="15" t="s">
        <v>30</v>
      </c>
      <c r="C25" s="53">
        <f>(E20-C24)/C24</f>
        <v>-1</v>
      </c>
      <c r="R25" s="32">
        <v>1.4</v>
      </c>
      <c r="S25" s="33">
        <f t="shared" si="1"/>
        <v>4.9596635830278561</v>
      </c>
    </row>
    <row r="26" spans="1:19" ht="15.6" x14ac:dyDescent="0.3">
      <c r="B26" s="15" t="s">
        <v>25</v>
      </c>
      <c r="C26" s="59" t="str">
        <f>IF(OR(E18="",E20=""),"",((70/30)*C25-C23))</f>
        <v/>
      </c>
      <c r="R26" s="32">
        <v>1.4</v>
      </c>
      <c r="S26" s="33">
        <f t="shared" si="1"/>
        <v>4.9596635830278561</v>
      </c>
    </row>
    <row r="27" spans="1:19" ht="16.2" thickBot="1" x14ac:dyDescent="0.35">
      <c r="B27" s="16" t="s">
        <v>28</v>
      </c>
      <c r="C27" s="44" t="str">
        <f>IF(C26="","",5*EXP(-((C26-1.31)^2)))</f>
        <v/>
      </c>
      <c r="R27" s="32">
        <v>1.5</v>
      </c>
      <c r="S27" s="33">
        <f t="shared" si="1"/>
        <v>4.8227191713840769</v>
      </c>
    </row>
    <row r="28" spans="1:19" x14ac:dyDescent="0.3">
      <c r="R28" s="32">
        <v>1.6</v>
      </c>
      <c r="S28" s="33">
        <f t="shared" si="1"/>
        <v>4.5966965878325912</v>
      </c>
    </row>
    <row r="29" spans="1:19" x14ac:dyDescent="0.3">
      <c r="A29" s="29" t="s">
        <v>5</v>
      </c>
      <c r="R29" s="32">
        <v>1.7</v>
      </c>
      <c r="S29" s="33">
        <f t="shared" si="1"/>
        <v>4.2945119310392386</v>
      </c>
    </row>
    <row r="30" spans="1:19" x14ac:dyDescent="0.3">
      <c r="R30" s="32">
        <v>1.8</v>
      </c>
      <c r="S30" s="33">
        <f t="shared" si="1"/>
        <v>3.9327460110672745</v>
      </c>
    </row>
    <row r="31" spans="1:19" ht="15.6" x14ac:dyDescent="0.3">
      <c r="A31" s="40" t="s">
        <v>34</v>
      </c>
      <c r="R31" s="32">
        <v>1.9</v>
      </c>
      <c r="S31" s="33">
        <f t="shared" si="1"/>
        <v>3.5301413492856986</v>
      </c>
    </row>
    <row r="32" spans="1:19" x14ac:dyDescent="0.3">
      <c r="A32" s="45" t="s">
        <v>7</v>
      </c>
      <c r="B32" s="46" t="s">
        <v>23</v>
      </c>
      <c r="R32" s="32">
        <v>2</v>
      </c>
      <c r="S32" s="33">
        <f t="shared" si="1"/>
        <v>3.1060067950272541</v>
      </c>
    </row>
    <row r="33" spans="1:19" x14ac:dyDescent="0.3">
      <c r="A33" s="45" t="s">
        <v>7</v>
      </c>
      <c r="B33" s="29" t="s">
        <v>8</v>
      </c>
      <c r="R33" s="32">
        <v>2.1</v>
      </c>
      <c r="S33" s="33">
        <f t="shared" si="1"/>
        <v>2.6787169032529237</v>
      </c>
    </row>
    <row r="34" spans="1:19" x14ac:dyDescent="0.3">
      <c r="A34" s="45"/>
      <c r="R34" s="32">
        <v>2.2000000000000002</v>
      </c>
      <c r="S34" s="33">
        <f t="shared" si="1"/>
        <v>2.264463606199473</v>
      </c>
    </row>
    <row r="35" spans="1:19" x14ac:dyDescent="0.3">
      <c r="A35" s="29" t="s">
        <v>9</v>
      </c>
      <c r="R35" s="32">
        <v>2.2999999999999998</v>
      </c>
      <c r="S35" s="33">
        <f t="shared" si="1"/>
        <v>1.8763678480900374</v>
      </c>
    </row>
    <row r="36" spans="1:19" x14ac:dyDescent="0.3">
      <c r="A36" s="47" t="s">
        <v>10</v>
      </c>
      <c r="B36" s="29" t="s">
        <v>11</v>
      </c>
      <c r="R36" s="32">
        <v>2.4</v>
      </c>
      <c r="S36" s="33">
        <f t="shared" si="1"/>
        <v>1.5239991696787669</v>
      </c>
    </row>
    <row r="37" spans="1:19" x14ac:dyDescent="0.3">
      <c r="A37" s="29" t="s">
        <v>12</v>
      </c>
      <c r="B37" s="29" t="s">
        <v>13</v>
      </c>
      <c r="R37" s="32">
        <v>2.5</v>
      </c>
      <c r="S37" s="33">
        <f t="shared" si="1"/>
        <v>1.2132927109503542</v>
      </c>
    </row>
    <row r="38" spans="1:19" x14ac:dyDescent="0.3">
      <c r="A38" s="29" t="s">
        <v>14</v>
      </c>
      <c r="B38" s="29" t="s">
        <v>15</v>
      </c>
      <c r="R38" s="32">
        <v>2.6</v>
      </c>
      <c r="S38" s="33">
        <f t="shared" si="1"/>
        <v>0.94680503109687053</v>
      </c>
    </row>
    <row r="39" spans="1:19" x14ac:dyDescent="0.3">
      <c r="A39" s="29" t="s">
        <v>16</v>
      </c>
      <c r="B39" s="29" t="s">
        <v>17</v>
      </c>
      <c r="R39" s="32">
        <v>2.7</v>
      </c>
      <c r="S39" s="33">
        <f t="shared" si="1"/>
        <v>0.72421853547333526</v>
      </c>
    </row>
    <row r="40" spans="1:19" x14ac:dyDescent="0.3">
      <c r="A40" s="29" t="s">
        <v>18</v>
      </c>
      <c r="B40" s="29" t="s">
        <v>22</v>
      </c>
      <c r="R40" s="32">
        <v>2.8</v>
      </c>
      <c r="S40" s="33">
        <f t="shared" si="1"/>
        <v>0.54299124228551487</v>
      </c>
    </row>
    <row r="41" spans="1:19" x14ac:dyDescent="0.3">
      <c r="R41" s="32">
        <v>2.9</v>
      </c>
      <c r="S41" s="33">
        <f t="shared" si="1"/>
        <v>0.39905258150039857</v>
      </c>
    </row>
    <row r="42" spans="1:19" ht="18" x14ac:dyDescent="0.35">
      <c r="C42" s="48"/>
    </row>
    <row r="43" spans="1:19" ht="18" x14ac:dyDescent="0.35">
      <c r="C43" s="48"/>
    </row>
    <row r="44" spans="1:19" ht="18" x14ac:dyDescent="0.35">
      <c r="C44" s="48"/>
    </row>
    <row r="45" spans="1:19" ht="18" x14ac:dyDescent="0.35">
      <c r="C45" s="48"/>
    </row>
    <row r="46" spans="1:19" ht="18" x14ac:dyDescent="0.35">
      <c r="C46" s="48"/>
    </row>
    <row r="47" spans="1:19" ht="18" x14ac:dyDescent="0.35">
      <c r="C47" s="48"/>
    </row>
    <row r="48" spans="1:19" ht="18" x14ac:dyDescent="0.35">
      <c r="C48" s="48"/>
    </row>
    <row r="49" spans="3:3" ht="18" x14ac:dyDescent="0.35">
      <c r="C49" s="48"/>
    </row>
    <row r="50" spans="3:3" ht="18" x14ac:dyDescent="0.35">
      <c r="C50" s="48"/>
    </row>
    <row r="71" spans="2:5" x14ac:dyDescent="0.3">
      <c r="B71" s="49"/>
      <c r="E71" s="29" t="s">
        <v>21</v>
      </c>
    </row>
  </sheetData>
  <sheetProtection algorithmName="SHA-512" hashValue="lqQJxBlObFLwRUaz8Y7c/DoT3SGaF035n4OcmNPk9tu6dx6AUeMo0JjKGum3EZBo9XN0p4NuRT1xS8xAane6fw==" saltValue="CFZjdPw4xANhN0a286VK8A==" spinCount="100000" sheet="1" objects="1" scenarios="1" selectLockedCells="1"/>
  <mergeCells count="6">
    <mergeCell ref="A6:A8"/>
    <mergeCell ref="E6:E8"/>
    <mergeCell ref="A11:A12"/>
    <mergeCell ref="E11:E12"/>
    <mergeCell ref="A15:A16"/>
    <mergeCell ref="E15:E16"/>
  </mergeCells>
  <dataValidations count="2">
    <dataValidation allowBlank="1" showInputMessage="1" showErrorMessage="1" prompt="Het tarief voor online leervorm is niet groter dan blended leervorm" sqref="C8"/>
    <dataValidation allowBlank="1" showInputMessage="1" showErrorMessage="1" prompt="Het tarief voor blended leervorm is niet groter dan het tarief voor klassikaal leervorm" sqref="C12 C7"/>
  </dataValidation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1"/>
  <sheetViews>
    <sheetView workbookViewId="0">
      <selection activeCell="C15" sqref="C15:C16"/>
    </sheetView>
  </sheetViews>
  <sheetFormatPr defaultColWidth="8.88671875" defaultRowHeight="14.4" x14ac:dyDescent="0.3"/>
  <cols>
    <col min="1" max="1" width="36.6640625" style="29" customWidth="1"/>
    <col min="2" max="2" width="28.88671875" style="29" customWidth="1"/>
    <col min="3" max="3" width="12.6640625" style="29" bestFit="1" customWidth="1"/>
    <col min="4" max="4" width="13.33203125" style="29" bestFit="1" customWidth="1"/>
    <col min="5" max="6" width="14.5546875" style="29" customWidth="1"/>
    <col min="7" max="17" width="8.88671875" style="29"/>
    <col min="18" max="19" width="8.88671875" style="32"/>
    <col min="20" max="16384" width="8.88671875" style="29"/>
  </cols>
  <sheetData>
    <row r="1" spans="1:19" ht="18" x14ac:dyDescent="0.35">
      <c r="A1" s="1" t="s">
        <v>60</v>
      </c>
      <c r="B1" s="2"/>
      <c r="C1" s="3"/>
      <c r="D1" s="4"/>
      <c r="E1" s="5"/>
      <c r="R1" s="30"/>
      <c r="S1" s="31"/>
    </row>
    <row r="2" spans="1:19" ht="15.6" x14ac:dyDescent="0.3">
      <c r="A2" s="6" t="s">
        <v>79</v>
      </c>
      <c r="B2" s="63"/>
      <c r="C2" s="3"/>
      <c r="D2" s="4"/>
      <c r="E2" s="5"/>
      <c r="S2" s="33"/>
    </row>
    <row r="3" spans="1:19" ht="18" x14ac:dyDescent="0.35">
      <c r="A3" s="7" t="s">
        <v>0</v>
      </c>
      <c r="B3" s="8"/>
      <c r="C3" s="9"/>
      <c r="D3" s="10"/>
      <c r="E3" s="11"/>
      <c r="R3" s="30" t="s">
        <v>19</v>
      </c>
      <c r="S3" s="31" t="s">
        <v>20</v>
      </c>
    </row>
    <row r="4" spans="1:19" ht="15" thickBot="1" x14ac:dyDescent="0.35">
      <c r="O4" s="32">
        <v>-0.6</v>
      </c>
      <c r="P4" s="33">
        <f t="shared" ref="P4:P8" si="0">5*EXP(-((O4-0.8)^2))</f>
        <v>0.70429210460522518</v>
      </c>
      <c r="R4" s="32">
        <v>-0.6</v>
      </c>
      <c r="S4" s="33">
        <f t="shared" ref="S4:S41" si="1">5*EXP(-((R4-1.31)^2))</f>
        <v>0.13020279433574364</v>
      </c>
    </row>
    <row r="5" spans="1:19" ht="30" customHeight="1" thickBot="1" x14ac:dyDescent="0.35">
      <c r="A5" s="13" t="s">
        <v>82</v>
      </c>
      <c r="B5" s="12" t="s">
        <v>1</v>
      </c>
      <c r="C5" s="27" t="s">
        <v>35</v>
      </c>
      <c r="D5" s="54" t="s">
        <v>31</v>
      </c>
      <c r="E5" s="54" t="s">
        <v>36</v>
      </c>
      <c r="O5" s="32">
        <v>-0.5</v>
      </c>
      <c r="P5" s="33">
        <f t="shared" si="0"/>
        <v>0.92259761996494616</v>
      </c>
      <c r="R5" s="32">
        <v>-0.5</v>
      </c>
      <c r="S5" s="33">
        <f t="shared" si="1"/>
        <v>0.18887646771995986</v>
      </c>
    </row>
    <row r="6" spans="1:19" ht="15.6" x14ac:dyDescent="0.3">
      <c r="A6" s="64" t="s">
        <v>37</v>
      </c>
      <c r="B6" s="34" t="s">
        <v>2</v>
      </c>
      <c r="C6" s="20"/>
      <c r="D6" s="18">
        <v>0.6</v>
      </c>
      <c r="E6" s="70">
        <v>15</v>
      </c>
      <c r="O6" s="32">
        <v>-0.4</v>
      </c>
      <c r="P6" s="33">
        <f t="shared" si="0"/>
        <v>1.1846387934106082</v>
      </c>
      <c r="R6" s="32">
        <v>-0.4</v>
      </c>
      <c r="S6" s="33">
        <f t="shared" si="1"/>
        <v>0.26856505938086772</v>
      </c>
    </row>
    <row r="7" spans="1:19" ht="15.6" x14ac:dyDescent="0.3">
      <c r="A7" s="64"/>
      <c r="B7" s="36" t="s">
        <v>3</v>
      </c>
      <c r="C7" s="25"/>
      <c r="D7" s="19">
        <v>0.2</v>
      </c>
      <c r="E7" s="71"/>
      <c r="O7" s="32">
        <v>-0.3</v>
      </c>
      <c r="P7" s="33">
        <f t="shared" si="0"/>
        <v>1.4909863971494366</v>
      </c>
      <c r="R7" s="32">
        <v>-0.3</v>
      </c>
      <c r="S7" s="33">
        <f t="shared" si="1"/>
        <v>0.37431331652301736</v>
      </c>
    </row>
    <row r="8" spans="1:19" ht="16.2" thickBot="1" x14ac:dyDescent="0.35">
      <c r="A8" s="65"/>
      <c r="B8" s="37" t="s">
        <v>81</v>
      </c>
      <c r="C8" s="26"/>
      <c r="D8" s="24">
        <v>0.2</v>
      </c>
      <c r="E8" s="72"/>
      <c r="O8" s="32">
        <v>-0.2</v>
      </c>
      <c r="P8" s="33">
        <f t="shared" si="0"/>
        <v>1.8393972058572117</v>
      </c>
      <c r="R8" s="32">
        <v>-0.2</v>
      </c>
      <c r="S8" s="33">
        <f t="shared" si="1"/>
        <v>0.51136989403134947</v>
      </c>
    </row>
    <row r="9" spans="1:19" ht="15" thickBot="1" x14ac:dyDescent="0.35">
      <c r="E9" s="35"/>
      <c r="R9" s="32">
        <v>-0.1</v>
      </c>
      <c r="S9" s="33">
        <f t="shared" si="1"/>
        <v>0.68477696822726575</v>
      </c>
    </row>
    <row r="10" spans="1:19" ht="31.8" thickBot="1" x14ac:dyDescent="0.35">
      <c r="A10" s="17" t="s">
        <v>83</v>
      </c>
      <c r="B10" s="13" t="s">
        <v>1</v>
      </c>
      <c r="C10" s="27" t="s">
        <v>85</v>
      </c>
      <c r="D10" s="54" t="s">
        <v>31</v>
      </c>
      <c r="E10" s="54" t="s">
        <v>36</v>
      </c>
      <c r="R10" s="32">
        <v>0</v>
      </c>
      <c r="S10" s="33">
        <f t="shared" si="1"/>
        <v>0.89882934729233899</v>
      </c>
    </row>
    <row r="11" spans="1:19" ht="15.6" x14ac:dyDescent="0.3">
      <c r="A11" s="66" t="s">
        <v>75</v>
      </c>
      <c r="B11" s="38" t="s">
        <v>2</v>
      </c>
      <c r="C11" s="20"/>
      <c r="D11" s="22">
        <v>0.8</v>
      </c>
      <c r="E11" s="70">
        <v>4</v>
      </c>
      <c r="R11" s="32">
        <v>0.1</v>
      </c>
      <c r="S11" s="33">
        <f t="shared" si="1"/>
        <v>1.1564302764216432</v>
      </c>
    </row>
    <row r="12" spans="1:19" ht="16.2" thickBot="1" x14ac:dyDescent="0.35">
      <c r="A12" s="67"/>
      <c r="B12" s="39" t="s">
        <v>3</v>
      </c>
      <c r="C12" s="21"/>
      <c r="D12" s="23">
        <v>0.2</v>
      </c>
      <c r="E12" s="72"/>
      <c r="R12" s="32">
        <v>0.2</v>
      </c>
      <c r="S12" s="33">
        <f t="shared" si="1"/>
        <v>1.4583970366097323</v>
      </c>
    </row>
    <row r="13" spans="1:19" ht="15" thickBot="1" x14ac:dyDescent="0.35">
      <c r="E13" s="35"/>
      <c r="R13" s="32">
        <v>0.3</v>
      </c>
      <c r="S13" s="33">
        <f t="shared" si="1"/>
        <v>1.802794412409878</v>
      </c>
    </row>
    <row r="14" spans="1:19" ht="31.8" thickBot="1" x14ac:dyDescent="0.35">
      <c r="A14" s="17" t="s">
        <v>83</v>
      </c>
      <c r="B14" s="13" t="s">
        <v>1</v>
      </c>
      <c r="C14" s="28" t="s">
        <v>85</v>
      </c>
      <c r="D14" s="54" t="s">
        <v>31</v>
      </c>
      <c r="E14" s="54" t="s">
        <v>36</v>
      </c>
      <c r="R14" s="32">
        <v>0.4</v>
      </c>
      <c r="S14" s="33">
        <f t="shared" si="1"/>
        <v>2.184392837666111</v>
      </c>
    </row>
    <row r="15" spans="1:19" ht="15.6" x14ac:dyDescent="0.3">
      <c r="A15" s="68" t="s">
        <v>77</v>
      </c>
      <c r="B15" s="38" t="s">
        <v>2</v>
      </c>
      <c r="C15" s="81"/>
      <c r="D15" s="22">
        <v>0.8</v>
      </c>
      <c r="E15" s="70">
        <v>1</v>
      </c>
      <c r="R15" s="32">
        <v>0.5</v>
      </c>
      <c r="S15" s="33">
        <f t="shared" si="1"/>
        <v>2.5943549523272615</v>
      </c>
    </row>
    <row r="16" spans="1:19" ht="16.2" thickBot="1" x14ac:dyDescent="0.35">
      <c r="A16" s="69"/>
      <c r="B16" s="39" t="s">
        <v>3</v>
      </c>
      <c r="C16" s="82"/>
      <c r="D16" s="23">
        <v>0.2</v>
      </c>
      <c r="E16" s="72"/>
      <c r="R16" s="32">
        <v>0.6</v>
      </c>
      <c r="S16" s="33">
        <f t="shared" si="1"/>
        <v>3.0202448746901265</v>
      </c>
    </row>
    <row r="17" spans="1:19" ht="15" thickBot="1" x14ac:dyDescent="0.35">
      <c r="R17" s="32">
        <v>0.7</v>
      </c>
      <c r="S17" s="33">
        <f t="shared" si="1"/>
        <v>3.446426552733131</v>
      </c>
    </row>
    <row r="18" spans="1:19" ht="16.2" thickBot="1" x14ac:dyDescent="0.35">
      <c r="B18" s="40" t="s">
        <v>4</v>
      </c>
      <c r="E18" s="41" t="str">
        <f>IF(OR(C6="",C7="",C8="",C11="",C12="",C15="",C16=""),"",(C6*D6+C7*D7+C8*D8)*E6+(C11*D11+C12*D12)*E11+(C15*D15+C16*D16)*E15)</f>
        <v/>
      </c>
      <c r="F18" s="35"/>
      <c r="R18" s="32">
        <v>0.8</v>
      </c>
      <c r="S18" s="33">
        <f t="shared" si="1"/>
        <v>3.8548724225005766</v>
      </c>
    </row>
    <row r="19" spans="1:19" ht="16.2" thickBot="1" x14ac:dyDescent="0.35">
      <c r="B19" s="40"/>
      <c r="R19" s="32">
        <v>0.9</v>
      </c>
      <c r="S19" s="33">
        <f t="shared" si="1"/>
        <v>4.226346517639092</v>
      </c>
    </row>
    <row r="20" spans="1:19" ht="16.2" thickBot="1" x14ac:dyDescent="0.35">
      <c r="B20" s="40" t="s">
        <v>24</v>
      </c>
      <c r="E20" s="50"/>
      <c r="R20" s="32">
        <v>1</v>
      </c>
      <c r="S20" s="33">
        <f t="shared" si="1"/>
        <v>4.5418658710463395</v>
      </c>
    </row>
    <row r="21" spans="1:19" ht="15" thickBot="1" x14ac:dyDescent="0.35">
      <c r="R21" s="32">
        <v>1.1000000000000001</v>
      </c>
      <c r="S21" s="33">
        <f t="shared" si="1"/>
        <v>4.7842913343095486</v>
      </c>
    </row>
    <row r="22" spans="1:19" ht="15.6" x14ac:dyDescent="0.3">
      <c r="B22" s="14" t="s">
        <v>26</v>
      </c>
      <c r="C22" s="42">
        <v>10680</v>
      </c>
      <c r="R22" s="32">
        <v>1.2</v>
      </c>
      <c r="S22" s="33">
        <f t="shared" si="1"/>
        <v>4.9398645531541909</v>
      </c>
    </row>
    <row r="23" spans="1:19" ht="15.6" hidden="1" x14ac:dyDescent="0.3">
      <c r="B23" s="51" t="s">
        <v>29</v>
      </c>
      <c r="C23" s="52" t="e">
        <f>IF(((E18-C22)/C22)&lt;-0.4,-0.4,(E18-C22)/C22)</f>
        <v>#VALUE!</v>
      </c>
      <c r="R23" s="32">
        <v>1.3</v>
      </c>
      <c r="S23" s="33">
        <f t="shared" si="1"/>
        <v>4.9995000249991666</v>
      </c>
    </row>
    <row r="24" spans="1:19" ht="15.6" x14ac:dyDescent="0.3">
      <c r="B24" s="15" t="s">
        <v>27</v>
      </c>
      <c r="C24" s="43">
        <v>7.2</v>
      </c>
      <c r="R24" s="32">
        <v>1.3</v>
      </c>
      <c r="S24" s="33">
        <f t="shared" si="1"/>
        <v>4.9995000249991666</v>
      </c>
    </row>
    <row r="25" spans="1:19" ht="15.6" hidden="1" x14ac:dyDescent="0.3">
      <c r="B25" s="15" t="s">
        <v>30</v>
      </c>
      <c r="C25" s="53">
        <f>(E20-C24)/C24</f>
        <v>-1</v>
      </c>
      <c r="R25" s="32">
        <v>1.4</v>
      </c>
      <c r="S25" s="33">
        <f t="shared" si="1"/>
        <v>4.9596635830278561</v>
      </c>
    </row>
    <row r="26" spans="1:19" ht="15.6" x14ac:dyDescent="0.3">
      <c r="B26" s="15" t="s">
        <v>25</v>
      </c>
      <c r="C26" s="59" t="str">
        <f>IF(OR(E18="",E20=""),"",((70/30)*C25-C23))</f>
        <v/>
      </c>
      <c r="R26" s="32">
        <v>1.4</v>
      </c>
      <c r="S26" s="33">
        <f t="shared" si="1"/>
        <v>4.9596635830278561</v>
      </c>
    </row>
    <row r="27" spans="1:19" ht="16.2" thickBot="1" x14ac:dyDescent="0.35">
      <c r="B27" s="16" t="s">
        <v>28</v>
      </c>
      <c r="C27" s="44" t="str">
        <f>IF(C26="","",5*EXP(-((C26-1.31)^2)))</f>
        <v/>
      </c>
      <c r="R27" s="32">
        <v>1.5</v>
      </c>
      <c r="S27" s="33">
        <f t="shared" si="1"/>
        <v>4.8227191713840769</v>
      </c>
    </row>
    <row r="28" spans="1:19" x14ac:dyDescent="0.3">
      <c r="R28" s="32">
        <v>1.6</v>
      </c>
      <c r="S28" s="33">
        <f t="shared" si="1"/>
        <v>4.5966965878325912</v>
      </c>
    </row>
    <row r="29" spans="1:19" x14ac:dyDescent="0.3">
      <c r="A29" s="29" t="s">
        <v>5</v>
      </c>
      <c r="R29" s="32">
        <v>1.7</v>
      </c>
      <c r="S29" s="33">
        <f t="shared" si="1"/>
        <v>4.2945119310392386</v>
      </c>
    </row>
    <row r="30" spans="1:19" x14ac:dyDescent="0.3">
      <c r="R30" s="32">
        <v>1.8</v>
      </c>
      <c r="S30" s="33">
        <f t="shared" si="1"/>
        <v>3.9327460110672745</v>
      </c>
    </row>
    <row r="31" spans="1:19" ht="15.6" x14ac:dyDescent="0.3">
      <c r="A31" s="40" t="s">
        <v>34</v>
      </c>
      <c r="R31" s="32">
        <v>1.9</v>
      </c>
      <c r="S31" s="33">
        <f t="shared" si="1"/>
        <v>3.5301413492856986</v>
      </c>
    </row>
    <row r="32" spans="1:19" x14ac:dyDescent="0.3">
      <c r="A32" s="45" t="s">
        <v>7</v>
      </c>
      <c r="B32" s="46" t="s">
        <v>23</v>
      </c>
      <c r="R32" s="32">
        <v>2</v>
      </c>
      <c r="S32" s="33">
        <f t="shared" si="1"/>
        <v>3.1060067950272541</v>
      </c>
    </row>
    <row r="33" spans="1:19" x14ac:dyDescent="0.3">
      <c r="A33" s="45" t="s">
        <v>7</v>
      </c>
      <c r="B33" s="29" t="s">
        <v>8</v>
      </c>
      <c r="R33" s="32">
        <v>2.1</v>
      </c>
      <c r="S33" s="33">
        <f t="shared" si="1"/>
        <v>2.6787169032529237</v>
      </c>
    </row>
    <row r="34" spans="1:19" x14ac:dyDescent="0.3">
      <c r="A34" s="45"/>
      <c r="R34" s="32">
        <v>2.2000000000000002</v>
      </c>
      <c r="S34" s="33">
        <f t="shared" si="1"/>
        <v>2.264463606199473</v>
      </c>
    </row>
    <row r="35" spans="1:19" x14ac:dyDescent="0.3">
      <c r="A35" s="29" t="s">
        <v>9</v>
      </c>
      <c r="R35" s="32">
        <v>2.2999999999999998</v>
      </c>
      <c r="S35" s="33">
        <f t="shared" si="1"/>
        <v>1.8763678480900374</v>
      </c>
    </row>
    <row r="36" spans="1:19" x14ac:dyDescent="0.3">
      <c r="A36" s="47" t="s">
        <v>10</v>
      </c>
      <c r="B36" s="29" t="s">
        <v>11</v>
      </c>
      <c r="R36" s="32">
        <v>2.4</v>
      </c>
      <c r="S36" s="33">
        <f t="shared" si="1"/>
        <v>1.5239991696787669</v>
      </c>
    </row>
    <row r="37" spans="1:19" x14ac:dyDescent="0.3">
      <c r="A37" s="29" t="s">
        <v>12</v>
      </c>
      <c r="B37" s="29" t="s">
        <v>13</v>
      </c>
      <c r="R37" s="32">
        <v>2.5</v>
      </c>
      <c r="S37" s="33">
        <f t="shared" si="1"/>
        <v>1.2132927109503542</v>
      </c>
    </row>
    <row r="38" spans="1:19" x14ac:dyDescent="0.3">
      <c r="A38" s="29" t="s">
        <v>14</v>
      </c>
      <c r="B38" s="29" t="s">
        <v>15</v>
      </c>
      <c r="R38" s="32">
        <v>2.6</v>
      </c>
      <c r="S38" s="33">
        <f t="shared" si="1"/>
        <v>0.94680503109687053</v>
      </c>
    </row>
    <row r="39" spans="1:19" x14ac:dyDescent="0.3">
      <c r="A39" s="29" t="s">
        <v>16</v>
      </c>
      <c r="B39" s="29" t="s">
        <v>17</v>
      </c>
      <c r="R39" s="32">
        <v>2.7</v>
      </c>
      <c r="S39" s="33">
        <f t="shared" si="1"/>
        <v>0.72421853547333526</v>
      </c>
    </row>
    <row r="40" spans="1:19" x14ac:dyDescent="0.3">
      <c r="A40" s="29" t="s">
        <v>18</v>
      </c>
      <c r="B40" s="29" t="s">
        <v>22</v>
      </c>
      <c r="R40" s="32">
        <v>2.8</v>
      </c>
      <c r="S40" s="33">
        <f t="shared" si="1"/>
        <v>0.54299124228551487</v>
      </c>
    </row>
    <row r="41" spans="1:19" x14ac:dyDescent="0.3">
      <c r="R41" s="32">
        <v>2.9</v>
      </c>
      <c r="S41" s="33">
        <f t="shared" si="1"/>
        <v>0.39905258150039857</v>
      </c>
    </row>
    <row r="42" spans="1:19" ht="18" x14ac:dyDescent="0.35">
      <c r="C42" s="48"/>
    </row>
    <row r="43" spans="1:19" ht="18" x14ac:dyDescent="0.35">
      <c r="C43" s="48"/>
    </row>
    <row r="44" spans="1:19" ht="18" x14ac:dyDescent="0.35">
      <c r="C44" s="48"/>
    </row>
    <row r="45" spans="1:19" ht="18" x14ac:dyDescent="0.35">
      <c r="C45" s="48"/>
    </row>
    <row r="46" spans="1:19" ht="18" x14ac:dyDescent="0.35">
      <c r="C46" s="48"/>
    </row>
    <row r="47" spans="1:19" ht="18" x14ac:dyDescent="0.35">
      <c r="C47" s="48"/>
    </row>
    <row r="48" spans="1:19" ht="18" x14ac:dyDescent="0.35">
      <c r="C48" s="48"/>
    </row>
    <row r="49" spans="3:3" ht="18" x14ac:dyDescent="0.35">
      <c r="C49" s="48"/>
    </row>
    <row r="50" spans="3:3" ht="18" x14ac:dyDescent="0.35">
      <c r="C50" s="48"/>
    </row>
    <row r="71" spans="2:5" x14ac:dyDescent="0.3">
      <c r="B71" s="49"/>
      <c r="E71" s="29" t="s">
        <v>21</v>
      </c>
    </row>
  </sheetData>
  <sheetProtection algorithmName="SHA-512" hashValue="DfsL7JOSBksnPBP9OW32x+qt/e1bOIZLuxxIbXzfIxTgZ4EVqR0j+rzO6NvHOcHZQCgU6stGcrYjF6hSqaUYgA==" saltValue="wtOfTXCvEClXIK2yyg4JoQ==" spinCount="100000" sheet="1" objects="1" scenarios="1" selectLockedCells="1"/>
  <mergeCells count="6">
    <mergeCell ref="A6:A8"/>
    <mergeCell ref="E6:E8"/>
    <mergeCell ref="A11:A12"/>
    <mergeCell ref="E11:E12"/>
    <mergeCell ref="A15:A16"/>
    <mergeCell ref="E15:E16"/>
  </mergeCells>
  <dataValidations count="2">
    <dataValidation allowBlank="1" showInputMessage="1" showErrorMessage="1" prompt="Het tarief voor online leervorm is niet groter dan blended leervorm" sqref="C8"/>
    <dataValidation allowBlank="1" showInputMessage="1" showErrorMessage="1" prompt="Het tarief voor blended leervorm is niet groter dan het tarief voor klassikaal leervorm" sqref="C12 C7"/>
  </dataValidation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1"/>
  <sheetViews>
    <sheetView workbookViewId="0">
      <selection activeCell="C15" sqref="C15:C16"/>
    </sheetView>
  </sheetViews>
  <sheetFormatPr defaultColWidth="8.88671875" defaultRowHeight="14.4" x14ac:dyDescent="0.3"/>
  <cols>
    <col min="1" max="1" width="36.6640625" style="29" customWidth="1"/>
    <col min="2" max="2" width="28.88671875" style="29" customWidth="1"/>
    <col min="3" max="3" width="12.6640625" style="29" bestFit="1" customWidth="1"/>
    <col min="4" max="4" width="13.33203125" style="29" bestFit="1" customWidth="1"/>
    <col min="5" max="6" width="14.5546875" style="29" customWidth="1"/>
    <col min="7" max="17" width="8.88671875" style="29"/>
    <col min="18" max="19" width="8.88671875" style="32"/>
    <col min="20" max="16384" width="8.88671875" style="29"/>
  </cols>
  <sheetData>
    <row r="1" spans="1:19" ht="18" x14ac:dyDescent="0.35">
      <c r="A1" s="1" t="s">
        <v>61</v>
      </c>
      <c r="B1" s="2"/>
      <c r="C1" s="3"/>
      <c r="D1" s="4"/>
      <c r="E1" s="5"/>
      <c r="R1" s="30"/>
      <c r="S1" s="31"/>
    </row>
    <row r="2" spans="1:19" ht="15.6" x14ac:dyDescent="0.3">
      <c r="A2" s="6" t="s">
        <v>79</v>
      </c>
      <c r="B2" s="63"/>
      <c r="C2" s="3"/>
      <c r="D2" s="4"/>
      <c r="E2" s="5"/>
      <c r="S2" s="33"/>
    </row>
    <row r="3" spans="1:19" ht="18" x14ac:dyDescent="0.35">
      <c r="A3" s="7" t="s">
        <v>0</v>
      </c>
      <c r="B3" s="8"/>
      <c r="C3" s="9"/>
      <c r="D3" s="10"/>
      <c r="E3" s="11"/>
      <c r="R3" s="30" t="s">
        <v>19</v>
      </c>
      <c r="S3" s="31" t="s">
        <v>20</v>
      </c>
    </row>
    <row r="4" spans="1:19" ht="15" thickBot="1" x14ac:dyDescent="0.35">
      <c r="O4" s="32">
        <v>-0.6</v>
      </c>
      <c r="P4" s="33">
        <f t="shared" ref="P4:P8" si="0">5*EXP(-((O4-0.8)^2))</f>
        <v>0.70429210460522518</v>
      </c>
      <c r="R4" s="32">
        <v>-0.6</v>
      </c>
      <c r="S4" s="33">
        <f t="shared" ref="S4:S41" si="1">5*EXP(-((R4-1.31)^2))</f>
        <v>0.13020279433574364</v>
      </c>
    </row>
    <row r="5" spans="1:19" ht="30" customHeight="1" thickBot="1" x14ac:dyDescent="0.35">
      <c r="A5" s="13" t="s">
        <v>82</v>
      </c>
      <c r="B5" s="12" t="s">
        <v>1</v>
      </c>
      <c r="C5" s="27" t="s">
        <v>35</v>
      </c>
      <c r="D5" s="54" t="s">
        <v>31</v>
      </c>
      <c r="E5" s="54" t="s">
        <v>36</v>
      </c>
      <c r="O5" s="32">
        <v>-0.5</v>
      </c>
      <c r="P5" s="33">
        <f t="shared" si="0"/>
        <v>0.92259761996494616</v>
      </c>
      <c r="R5" s="32">
        <v>-0.5</v>
      </c>
      <c r="S5" s="33">
        <f t="shared" si="1"/>
        <v>0.18887646771995986</v>
      </c>
    </row>
    <row r="6" spans="1:19" ht="15.6" x14ac:dyDescent="0.3">
      <c r="A6" s="64" t="s">
        <v>37</v>
      </c>
      <c r="B6" s="34" t="s">
        <v>2</v>
      </c>
      <c r="C6" s="20"/>
      <c r="D6" s="18">
        <v>0.6</v>
      </c>
      <c r="E6" s="70">
        <v>15</v>
      </c>
      <c r="O6" s="32">
        <v>-0.4</v>
      </c>
      <c r="P6" s="33">
        <f t="shared" si="0"/>
        <v>1.1846387934106082</v>
      </c>
      <c r="R6" s="32">
        <v>-0.4</v>
      </c>
      <c r="S6" s="33">
        <f t="shared" si="1"/>
        <v>0.26856505938086772</v>
      </c>
    </row>
    <row r="7" spans="1:19" ht="15.6" x14ac:dyDescent="0.3">
      <c r="A7" s="64"/>
      <c r="B7" s="36" t="s">
        <v>3</v>
      </c>
      <c r="C7" s="25"/>
      <c r="D7" s="19">
        <v>0.2</v>
      </c>
      <c r="E7" s="71"/>
      <c r="O7" s="32">
        <v>-0.3</v>
      </c>
      <c r="P7" s="33">
        <f t="shared" si="0"/>
        <v>1.4909863971494366</v>
      </c>
      <c r="R7" s="32">
        <v>-0.3</v>
      </c>
      <c r="S7" s="33">
        <f t="shared" si="1"/>
        <v>0.37431331652301736</v>
      </c>
    </row>
    <row r="8" spans="1:19" ht="16.2" thickBot="1" x14ac:dyDescent="0.35">
      <c r="A8" s="65"/>
      <c r="B8" s="37" t="s">
        <v>81</v>
      </c>
      <c r="C8" s="26"/>
      <c r="D8" s="24">
        <v>0.2</v>
      </c>
      <c r="E8" s="72"/>
      <c r="O8" s="32">
        <v>-0.2</v>
      </c>
      <c r="P8" s="33">
        <f t="shared" si="0"/>
        <v>1.8393972058572117</v>
      </c>
      <c r="R8" s="32">
        <v>-0.2</v>
      </c>
      <c r="S8" s="33">
        <f t="shared" si="1"/>
        <v>0.51136989403134947</v>
      </c>
    </row>
    <row r="9" spans="1:19" ht="15" thickBot="1" x14ac:dyDescent="0.35">
      <c r="E9" s="35"/>
      <c r="R9" s="32">
        <v>-0.1</v>
      </c>
      <c r="S9" s="33">
        <f t="shared" si="1"/>
        <v>0.68477696822726575</v>
      </c>
    </row>
    <row r="10" spans="1:19" ht="31.8" thickBot="1" x14ac:dyDescent="0.35">
      <c r="A10" s="17" t="s">
        <v>83</v>
      </c>
      <c r="B10" s="13" t="s">
        <v>1</v>
      </c>
      <c r="C10" s="27" t="s">
        <v>85</v>
      </c>
      <c r="D10" s="54" t="s">
        <v>31</v>
      </c>
      <c r="E10" s="54" t="s">
        <v>36</v>
      </c>
      <c r="R10" s="32">
        <v>0</v>
      </c>
      <c r="S10" s="33">
        <f t="shared" si="1"/>
        <v>0.89882934729233899</v>
      </c>
    </row>
    <row r="11" spans="1:19" ht="15.6" x14ac:dyDescent="0.3">
      <c r="A11" s="66" t="s">
        <v>75</v>
      </c>
      <c r="B11" s="38" t="s">
        <v>2</v>
      </c>
      <c r="C11" s="20"/>
      <c r="D11" s="22">
        <v>0.8</v>
      </c>
      <c r="E11" s="70">
        <v>4</v>
      </c>
      <c r="R11" s="32">
        <v>0.1</v>
      </c>
      <c r="S11" s="33">
        <f t="shared" si="1"/>
        <v>1.1564302764216432</v>
      </c>
    </row>
    <row r="12" spans="1:19" ht="16.2" thickBot="1" x14ac:dyDescent="0.35">
      <c r="A12" s="67"/>
      <c r="B12" s="39" t="s">
        <v>3</v>
      </c>
      <c r="C12" s="21"/>
      <c r="D12" s="23">
        <v>0.2</v>
      </c>
      <c r="E12" s="72"/>
      <c r="R12" s="32">
        <v>0.2</v>
      </c>
      <c r="S12" s="33">
        <f t="shared" si="1"/>
        <v>1.4583970366097323</v>
      </c>
    </row>
    <row r="13" spans="1:19" ht="15" thickBot="1" x14ac:dyDescent="0.35">
      <c r="E13" s="35"/>
      <c r="R13" s="32">
        <v>0.3</v>
      </c>
      <c r="S13" s="33">
        <f t="shared" si="1"/>
        <v>1.802794412409878</v>
      </c>
    </row>
    <row r="14" spans="1:19" ht="31.8" thickBot="1" x14ac:dyDescent="0.35">
      <c r="A14" s="17" t="s">
        <v>83</v>
      </c>
      <c r="B14" s="13" t="s">
        <v>1</v>
      </c>
      <c r="C14" s="28" t="s">
        <v>85</v>
      </c>
      <c r="D14" s="54" t="s">
        <v>31</v>
      </c>
      <c r="E14" s="54" t="s">
        <v>36</v>
      </c>
      <c r="R14" s="32">
        <v>0.4</v>
      </c>
      <c r="S14" s="33">
        <f t="shared" si="1"/>
        <v>2.184392837666111</v>
      </c>
    </row>
    <row r="15" spans="1:19" ht="15.6" x14ac:dyDescent="0.3">
      <c r="A15" s="68" t="s">
        <v>77</v>
      </c>
      <c r="B15" s="38" t="s">
        <v>2</v>
      </c>
      <c r="C15" s="81"/>
      <c r="D15" s="22">
        <v>0.8</v>
      </c>
      <c r="E15" s="70">
        <v>1</v>
      </c>
      <c r="R15" s="32">
        <v>0.5</v>
      </c>
      <c r="S15" s="33">
        <f t="shared" si="1"/>
        <v>2.5943549523272615</v>
      </c>
    </row>
    <row r="16" spans="1:19" ht="16.2" thickBot="1" x14ac:dyDescent="0.35">
      <c r="A16" s="69"/>
      <c r="B16" s="39" t="s">
        <v>3</v>
      </c>
      <c r="C16" s="82"/>
      <c r="D16" s="23">
        <v>0.2</v>
      </c>
      <c r="E16" s="72"/>
      <c r="R16" s="32">
        <v>0.6</v>
      </c>
      <c r="S16" s="33">
        <f t="shared" si="1"/>
        <v>3.0202448746901265</v>
      </c>
    </row>
    <row r="17" spans="1:19" ht="15" thickBot="1" x14ac:dyDescent="0.35">
      <c r="R17" s="32">
        <v>0.7</v>
      </c>
      <c r="S17" s="33">
        <f t="shared" si="1"/>
        <v>3.446426552733131</v>
      </c>
    </row>
    <row r="18" spans="1:19" ht="16.2" thickBot="1" x14ac:dyDescent="0.35">
      <c r="B18" s="40" t="s">
        <v>4</v>
      </c>
      <c r="E18" s="41" t="str">
        <f>IF(OR(C6="",C7="",C8="",C11="",C12="",C15="",C16=""),"",(C6*D6+C7*D7+C8*D8)*E6+(C11*D11+C12*D12)*E11+(C15*D15+C16*D16)*E15)</f>
        <v/>
      </c>
      <c r="F18" s="35"/>
      <c r="R18" s="32">
        <v>0.8</v>
      </c>
      <c r="S18" s="33">
        <f t="shared" si="1"/>
        <v>3.8548724225005766</v>
      </c>
    </row>
    <row r="19" spans="1:19" ht="16.2" thickBot="1" x14ac:dyDescent="0.35">
      <c r="B19" s="40"/>
      <c r="R19" s="32">
        <v>0.9</v>
      </c>
      <c r="S19" s="33">
        <f t="shared" si="1"/>
        <v>4.226346517639092</v>
      </c>
    </row>
    <row r="20" spans="1:19" ht="16.2" thickBot="1" x14ac:dyDescent="0.35">
      <c r="B20" s="40" t="s">
        <v>24</v>
      </c>
      <c r="E20" s="50"/>
      <c r="R20" s="32">
        <v>1</v>
      </c>
      <c r="S20" s="33">
        <f t="shared" si="1"/>
        <v>4.5418658710463395</v>
      </c>
    </row>
    <row r="21" spans="1:19" ht="15" thickBot="1" x14ac:dyDescent="0.35">
      <c r="R21" s="32">
        <v>1.1000000000000001</v>
      </c>
      <c r="S21" s="33">
        <f t="shared" si="1"/>
        <v>4.7842913343095486</v>
      </c>
    </row>
    <row r="22" spans="1:19" ht="15.6" x14ac:dyDescent="0.3">
      <c r="B22" s="14" t="s">
        <v>26</v>
      </c>
      <c r="C22" s="42">
        <v>10540</v>
      </c>
      <c r="R22" s="32">
        <v>1.2</v>
      </c>
      <c r="S22" s="33">
        <f t="shared" si="1"/>
        <v>4.9398645531541909</v>
      </c>
    </row>
    <row r="23" spans="1:19" ht="15.6" hidden="1" x14ac:dyDescent="0.3">
      <c r="B23" s="51" t="s">
        <v>29</v>
      </c>
      <c r="C23" s="52" t="e">
        <f>IF(((E18-C22)/C22)&lt;-0.4,-0.4,(E18-C22)/C22)</f>
        <v>#VALUE!</v>
      </c>
      <c r="R23" s="32">
        <v>1.3</v>
      </c>
      <c r="S23" s="33">
        <f t="shared" si="1"/>
        <v>4.9995000249991666</v>
      </c>
    </row>
    <row r="24" spans="1:19" ht="15.6" x14ac:dyDescent="0.3">
      <c r="B24" s="15" t="s">
        <v>27</v>
      </c>
      <c r="C24" s="43">
        <v>7.2</v>
      </c>
      <c r="R24" s="32">
        <v>1.3</v>
      </c>
      <c r="S24" s="33">
        <f t="shared" si="1"/>
        <v>4.9995000249991666</v>
      </c>
    </row>
    <row r="25" spans="1:19" ht="15.6" hidden="1" x14ac:dyDescent="0.3">
      <c r="B25" s="15" t="s">
        <v>30</v>
      </c>
      <c r="C25" s="53">
        <f>(E20-C24)/C24</f>
        <v>-1</v>
      </c>
      <c r="R25" s="32">
        <v>1.4</v>
      </c>
      <c r="S25" s="33">
        <f t="shared" si="1"/>
        <v>4.9596635830278561</v>
      </c>
    </row>
    <row r="26" spans="1:19" ht="15.6" x14ac:dyDescent="0.3">
      <c r="B26" s="15" t="s">
        <v>25</v>
      </c>
      <c r="C26" s="59" t="str">
        <f>IF(OR(E18="",E20=""),"",((70/30)*C25-C23))</f>
        <v/>
      </c>
      <c r="R26" s="32">
        <v>1.4</v>
      </c>
      <c r="S26" s="33">
        <f t="shared" si="1"/>
        <v>4.9596635830278561</v>
      </c>
    </row>
    <row r="27" spans="1:19" ht="16.2" thickBot="1" x14ac:dyDescent="0.35">
      <c r="B27" s="16" t="s">
        <v>28</v>
      </c>
      <c r="C27" s="44" t="str">
        <f>IF(C26="","",5*EXP(-((C26-1.31)^2)))</f>
        <v/>
      </c>
      <c r="R27" s="32">
        <v>1.5</v>
      </c>
      <c r="S27" s="33">
        <f t="shared" si="1"/>
        <v>4.8227191713840769</v>
      </c>
    </row>
    <row r="28" spans="1:19" x14ac:dyDescent="0.3">
      <c r="R28" s="32">
        <v>1.6</v>
      </c>
      <c r="S28" s="33">
        <f t="shared" si="1"/>
        <v>4.5966965878325912</v>
      </c>
    </row>
    <row r="29" spans="1:19" x14ac:dyDescent="0.3">
      <c r="A29" s="29" t="s">
        <v>5</v>
      </c>
      <c r="R29" s="32">
        <v>1.7</v>
      </c>
      <c r="S29" s="33">
        <f t="shared" si="1"/>
        <v>4.2945119310392386</v>
      </c>
    </row>
    <row r="30" spans="1:19" x14ac:dyDescent="0.3">
      <c r="R30" s="32">
        <v>1.8</v>
      </c>
      <c r="S30" s="33">
        <f t="shared" si="1"/>
        <v>3.9327460110672745</v>
      </c>
    </row>
    <row r="31" spans="1:19" ht="15.6" x14ac:dyDescent="0.3">
      <c r="A31" s="40" t="s">
        <v>34</v>
      </c>
      <c r="R31" s="32">
        <v>1.9</v>
      </c>
      <c r="S31" s="33">
        <f t="shared" si="1"/>
        <v>3.5301413492856986</v>
      </c>
    </row>
    <row r="32" spans="1:19" x14ac:dyDescent="0.3">
      <c r="A32" s="45" t="s">
        <v>7</v>
      </c>
      <c r="B32" s="46" t="s">
        <v>23</v>
      </c>
      <c r="R32" s="32">
        <v>2</v>
      </c>
      <c r="S32" s="33">
        <f t="shared" si="1"/>
        <v>3.1060067950272541</v>
      </c>
    </row>
    <row r="33" spans="1:19" x14ac:dyDescent="0.3">
      <c r="A33" s="45" t="s">
        <v>7</v>
      </c>
      <c r="B33" s="29" t="s">
        <v>8</v>
      </c>
      <c r="R33" s="32">
        <v>2.1</v>
      </c>
      <c r="S33" s="33">
        <f t="shared" si="1"/>
        <v>2.6787169032529237</v>
      </c>
    </row>
    <row r="34" spans="1:19" x14ac:dyDescent="0.3">
      <c r="A34" s="45"/>
      <c r="R34" s="32">
        <v>2.2000000000000002</v>
      </c>
      <c r="S34" s="33">
        <f t="shared" si="1"/>
        <v>2.264463606199473</v>
      </c>
    </row>
    <row r="35" spans="1:19" x14ac:dyDescent="0.3">
      <c r="A35" s="29" t="s">
        <v>9</v>
      </c>
      <c r="R35" s="32">
        <v>2.2999999999999998</v>
      </c>
      <c r="S35" s="33">
        <f t="shared" si="1"/>
        <v>1.8763678480900374</v>
      </c>
    </row>
    <row r="36" spans="1:19" x14ac:dyDescent="0.3">
      <c r="A36" s="47" t="s">
        <v>10</v>
      </c>
      <c r="B36" s="29" t="s">
        <v>11</v>
      </c>
      <c r="R36" s="32">
        <v>2.4</v>
      </c>
      <c r="S36" s="33">
        <f t="shared" si="1"/>
        <v>1.5239991696787669</v>
      </c>
    </row>
    <row r="37" spans="1:19" x14ac:dyDescent="0.3">
      <c r="A37" s="29" t="s">
        <v>12</v>
      </c>
      <c r="B37" s="29" t="s">
        <v>13</v>
      </c>
      <c r="R37" s="32">
        <v>2.5</v>
      </c>
      <c r="S37" s="33">
        <f t="shared" si="1"/>
        <v>1.2132927109503542</v>
      </c>
    </row>
    <row r="38" spans="1:19" x14ac:dyDescent="0.3">
      <c r="A38" s="29" t="s">
        <v>14</v>
      </c>
      <c r="B38" s="29" t="s">
        <v>15</v>
      </c>
      <c r="R38" s="32">
        <v>2.6</v>
      </c>
      <c r="S38" s="33">
        <f t="shared" si="1"/>
        <v>0.94680503109687053</v>
      </c>
    </row>
    <row r="39" spans="1:19" x14ac:dyDescent="0.3">
      <c r="A39" s="29" t="s">
        <v>16</v>
      </c>
      <c r="B39" s="29" t="s">
        <v>17</v>
      </c>
      <c r="R39" s="32">
        <v>2.7</v>
      </c>
      <c r="S39" s="33">
        <f t="shared" si="1"/>
        <v>0.72421853547333526</v>
      </c>
    </row>
    <row r="40" spans="1:19" x14ac:dyDescent="0.3">
      <c r="A40" s="29" t="s">
        <v>18</v>
      </c>
      <c r="B40" s="29" t="s">
        <v>22</v>
      </c>
      <c r="R40" s="32">
        <v>2.8</v>
      </c>
      <c r="S40" s="33">
        <f t="shared" si="1"/>
        <v>0.54299124228551487</v>
      </c>
    </row>
    <row r="41" spans="1:19" x14ac:dyDescent="0.3">
      <c r="R41" s="32">
        <v>2.9</v>
      </c>
      <c r="S41" s="33">
        <f t="shared" si="1"/>
        <v>0.39905258150039857</v>
      </c>
    </row>
    <row r="42" spans="1:19" ht="18" x14ac:dyDescent="0.35">
      <c r="C42" s="48"/>
    </row>
    <row r="43" spans="1:19" ht="18" x14ac:dyDescent="0.35">
      <c r="C43" s="48"/>
    </row>
    <row r="44" spans="1:19" ht="18" x14ac:dyDescent="0.35">
      <c r="C44" s="48"/>
    </row>
    <row r="45" spans="1:19" ht="18" x14ac:dyDescent="0.35">
      <c r="C45" s="48"/>
    </row>
    <row r="46" spans="1:19" ht="18" x14ac:dyDescent="0.35">
      <c r="C46" s="48"/>
    </row>
    <row r="47" spans="1:19" ht="18" x14ac:dyDescent="0.35">
      <c r="C47" s="48"/>
    </row>
    <row r="48" spans="1:19" ht="18" x14ac:dyDescent="0.35">
      <c r="C48" s="48"/>
    </row>
    <row r="49" spans="3:3" ht="18" x14ac:dyDescent="0.35">
      <c r="C49" s="48"/>
    </row>
    <row r="50" spans="3:3" ht="18" x14ac:dyDescent="0.35">
      <c r="C50" s="48"/>
    </row>
    <row r="71" spans="2:5" x14ac:dyDescent="0.3">
      <c r="B71" s="49"/>
      <c r="E71" s="29" t="s">
        <v>21</v>
      </c>
    </row>
  </sheetData>
  <sheetProtection algorithmName="SHA-512" hashValue="8XtMOWUbzGeR39a3TTBjowyfiBfMNIRFs9Z4XsoCcwWEZ3P1mORLuTLu7TAPDDzxxGTHzM1EX/ZD/Sk6PQ26KA==" saltValue="CQ87wJaq0kvgG1sGuT2dIQ==" spinCount="100000" sheet="1" objects="1" scenarios="1" selectLockedCells="1"/>
  <mergeCells count="6">
    <mergeCell ref="A6:A8"/>
    <mergeCell ref="E6:E8"/>
    <mergeCell ref="A11:A12"/>
    <mergeCell ref="E11:E12"/>
    <mergeCell ref="A15:A16"/>
    <mergeCell ref="E15:E16"/>
  </mergeCells>
  <dataValidations count="2">
    <dataValidation allowBlank="1" showInputMessage="1" showErrorMessage="1" prompt="Het tarief voor blended leervorm is niet groter dan het tarief voor klassikaal leervorm" sqref="C12 C7"/>
    <dataValidation allowBlank="1" showInputMessage="1" showErrorMessage="1" prompt="Het tarief voor online leervorm is niet groter dan blended leervorm" sqref="C8"/>
  </dataValidation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1"/>
  <sheetViews>
    <sheetView workbookViewId="0">
      <selection activeCell="C15" sqref="C15:C16"/>
    </sheetView>
  </sheetViews>
  <sheetFormatPr defaultColWidth="8.88671875" defaultRowHeight="14.4" x14ac:dyDescent="0.3"/>
  <cols>
    <col min="1" max="1" width="36.109375" style="29" customWidth="1"/>
    <col min="2" max="2" width="28.88671875" style="29" customWidth="1"/>
    <col min="3" max="3" width="12.6640625" style="29" bestFit="1" customWidth="1"/>
    <col min="4" max="4" width="13.33203125" style="29" bestFit="1" customWidth="1"/>
    <col min="5" max="6" width="14.5546875" style="29" customWidth="1"/>
    <col min="7" max="17" width="8.88671875" style="29"/>
    <col min="18" max="19" width="8.88671875" style="32"/>
    <col min="20" max="16384" width="8.88671875" style="29"/>
  </cols>
  <sheetData>
    <row r="1" spans="1:19" ht="18" x14ac:dyDescent="0.35">
      <c r="A1" s="1" t="s">
        <v>62</v>
      </c>
      <c r="B1" s="2"/>
      <c r="C1" s="3"/>
      <c r="D1" s="4"/>
      <c r="E1" s="5"/>
      <c r="R1" s="30"/>
      <c r="S1" s="31"/>
    </row>
    <row r="2" spans="1:19" ht="15.6" x14ac:dyDescent="0.3">
      <c r="A2" s="6" t="s">
        <v>79</v>
      </c>
      <c r="B2" s="63"/>
      <c r="C2" s="3"/>
      <c r="D2" s="4"/>
      <c r="E2" s="5"/>
      <c r="S2" s="33"/>
    </row>
    <row r="3" spans="1:19" ht="18" x14ac:dyDescent="0.35">
      <c r="A3" s="7" t="s">
        <v>0</v>
      </c>
      <c r="B3" s="8"/>
      <c r="C3" s="9"/>
      <c r="D3" s="10"/>
      <c r="E3" s="11"/>
      <c r="R3" s="30" t="s">
        <v>19</v>
      </c>
      <c r="S3" s="31" t="s">
        <v>20</v>
      </c>
    </row>
    <row r="4" spans="1:19" ht="15" thickBot="1" x14ac:dyDescent="0.35">
      <c r="O4" s="32">
        <v>-0.6</v>
      </c>
      <c r="P4" s="33">
        <f t="shared" ref="P4:P8" si="0">5*EXP(-((O4-0.8)^2))</f>
        <v>0.70429210460522518</v>
      </c>
      <c r="R4" s="32">
        <v>-0.6</v>
      </c>
      <c r="S4" s="33">
        <f t="shared" ref="S4:S41" si="1">5*EXP(-((R4-1.31)^2))</f>
        <v>0.13020279433574364</v>
      </c>
    </row>
    <row r="5" spans="1:19" ht="30" customHeight="1" thickBot="1" x14ac:dyDescent="0.35">
      <c r="A5" s="13" t="s">
        <v>82</v>
      </c>
      <c r="B5" s="12" t="s">
        <v>1</v>
      </c>
      <c r="C5" s="27" t="s">
        <v>35</v>
      </c>
      <c r="D5" s="54" t="s">
        <v>31</v>
      </c>
      <c r="E5" s="54" t="s">
        <v>36</v>
      </c>
      <c r="O5" s="32">
        <v>-0.5</v>
      </c>
      <c r="P5" s="33">
        <f t="shared" si="0"/>
        <v>0.92259761996494616</v>
      </c>
      <c r="R5" s="32">
        <v>-0.5</v>
      </c>
      <c r="S5" s="33">
        <f t="shared" si="1"/>
        <v>0.18887646771995986</v>
      </c>
    </row>
    <row r="6" spans="1:19" ht="15.6" x14ac:dyDescent="0.3">
      <c r="A6" s="64" t="s">
        <v>37</v>
      </c>
      <c r="B6" s="34" t="s">
        <v>2</v>
      </c>
      <c r="C6" s="20"/>
      <c r="D6" s="18">
        <v>0.6</v>
      </c>
      <c r="E6" s="70">
        <v>15</v>
      </c>
      <c r="O6" s="32">
        <v>-0.4</v>
      </c>
      <c r="P6" s="33">
        <f t="shared" si="0"/>
        <v>1.1846387934106082</v>
      </c>
      <c r="R6" s="32">
        <v>-0.4</v>
      </c>
      <c r="S6" s="33">
        <f t="shared" si="1"/>
        <v>0.26856505938086772</v>
      </c>
    </row>
    <row r="7" spans="1:19" ht="15.6" x14ac:dyDescent="0.3">
      <c r="A7" s="64"/>
      <c r="B7" s="36" t="s">
        <v>3</v>
      </c>
      <c r="C7" s="25"/>
      <c r="D7" s="19">
        <v>0.2</v>
      </c>
      <c r="E7" s="71"/>
      <c r="O7" s="32">
        <v>-0.3</v>
      </c>
      <c r="P7" s="33">
        <f t="shared" si="0"/>
        <v>1.4909863971494366</v>
      </c>
      <c r="R7" s="32">
        <v>-0.3</v>
      </c>
      <c r="S7" s="33">
        <f t="shared" si="1"/>
        <v>0.37431331652301736</v>
      </c>
    </row>
    <row r="8" spans="1:19" ht="16.2" thickBot="1" x14ac:dyDescent="0.35">
      <c r="A8" s="65"/>
      <c r="B8" s="37" t="s">
        <v>81</v>
      </c>
      <c r="C8" s="26"/>
      <c r="D8" s="24">
        <v>0.2</v>
      </c>
      <c r="E8" s="72"/>
      <c r="O8" s="32">
        <v>-0.2</v>
      </c>
      <c r="P8" s="33">
        <f t="shared" si="0"/>
        <v>1.8393972058572117</v>
      </c>
      <c r="R8" s="32">
        <v>-0.2</v>
      </c>
      <c r="S8" s="33">
        <f t="shared" si="1"/>
        <v>0.51136989403134947</v>
      </c>
    </row>
    <row r="9" spans="1:19" ht="15" thickBot="1" x14ac:dyDescent="0.35">
      <c r="E9" s="35"/>
      <c r="R9" s="32">
        <v>-0.1</v>
      </c>
      <c r="S9" s="33">
        <f t="shared" si="1"/>
        <v>0.68477696822726575</v>
      </c>
    </row>
    <row r="10" spans="1:19" ht="31.8" thickBot="1" x14ac:dyDescent="0.35">
      <c r="A10" s="17" t="s">
        <v>83</v>
      </c>
      <c r="B10" s="13" t="s">
        <v>1</v>
      </c>
      <c r="C10" s="27" t="s">
        <v>85</v>
      </c>
      <c r="D10" s="54" t="s">
        <v>31</v>
      </c>
      <c r="E10" s="54" t="s">
        <v>36</v>
      </c>
      <c r="R10" s="32">
        <v>0</v>
      </c>
      <c r="S10" s="33">
        <f t="shared" si="1"/>
        <v>0.89882934729233899</v>
      </c>
    </row>
    <row r="11" spans="1:19" ht="15.6" x14ac:dyDescent="0.3">
      <c r="A11" s="66" t="s">
        <v>75</v>
      </c>
      <c r="B11" s="38" t="s">
        <v>2</v>
      </c>
      <c r="C11" s="20"/>
      <c r="D11" s="22">
        <v>0.8</v>
      </c>
      <c r="E11" s="70">
        <v>4</v>
      </c>
      <c r="R11" s="32">
        <v>0.1</v>
      </c>
      <c r="S11" s="33">
        <f t="shared" si="1"/>
        <v>1.1564302764216432</v>
      </c>
    </row>
    <row r="12" spans="1:19" ht="16.2" thickBot="1" x14ac:dyDescent="0.35">
      <c r="A12" s="67"/>
      <c r="B12" s="39" t="s">
        <v>3</v>
      </c>
      <c r="C12" s="21"/>
      <c r="D12" s="23">
        <v>0.2</v>
      </c>
      <c r="E12" s="72"/>
      <c r="R12" s="32">
        <v>0.2</v>
      </c>
      <c r="S12" s="33">
        <f t="shared" si="1"/>
        <v>1.4583970366097323</v>
      </c>
    </row>
    <row r="13" spans="1:19" ht="15" thickBot="1" x14ac:dyDescent="0.35">
      <c r="E13" s="35"/>
      <c r="R13" s="32">
        <v>0.3</v>
      </c>
      <c r="S13" s="33">
        <f t="shared" si="1"/>
        <v>1.802794412409878</v>
      </c>
    </row>
    <row r="14" spans="1:19" ht="31.8" thickBot="1" x14ac:dyDescent="0.35">
      <c r="A14" s="17" t="s">
        <v>83</v>
      </c>
      <c r="B14" s="13" t="s">
        <v>1</v>
      </c>
      <c r="C14" s="28" t="s">
        <v>85</v>
      </c>
      <c r="D14" s="54" t="s">
        <v>31</v>
      </c>
      <c r="E14" s="54" t="s">
        <v>36</v>
      </c>
      <c r="R14" s="32">
        <v>0.4</v>
      </c>
      <c r="S14" s="33">
        <f t="shared" si="1"/>
        <v>2.184392837666111</v>
      </c>
    </row>
    <row r="15" spans="1:19" ht="15.6" x14ac:dyDescent="0.3">
      <c r="A15" s="68" t="s">
        <v>77</v>
      </c>
      <c r="B15" s="38" t="s">
        <v>2</v>
      </c>
      <c r="C15" s="81"/>
      <c r="D15" s="22">
        <v>0.8</v>
      </c>
      <c r="E15" s="70">
        <v>1</v>
      </c>
      <c r="R15" s="32">
        <v>0.5</v>
      </c>
      <c r="S15" s="33">
        <f t="shared" si="1"/>
        <v>2.5943549523272615</v>
      </c>
    </row>
    <row r="16" spans="1:19" ht="16.2" thickBot="1" x14ac:dyDescent="0.35">
      <c r="A16" s="69"/>
      <c r="B16" s="39" t="s">
        <v>3</v>
      </c>
      <c r="C16" s="82"/>
      <c r="D16" s="23">
        <v>0.2</v>
      </c>
      <c r="E16" s="72"/>
      <c r="R16" s="32">
        <v>0.6</v>
      </c>
      <c r="S16" s="33">
        <f t="shared" si="1"/>
        <v>3.0202448746901265</v>
      </c>
    </row>
    <row r="17" spans="1:19" ht="15" thickBot="1" x14ac:dyDescent="0.35">
      <c r="R17" s="32">
        <v>0.7</v>
      </c>
      <c r="S17" s="33">
        <f t="shared" si="1"/>
        <v>3.446426552733131</v>
      </c>
    </row>
    <row r="18" spans="1:19" ht="16.2" thickBot="1" x14ac:dyDescent="0.35">
      <c r="B18" s="40" t="s">
        <v>4</v>
      </c>
      <c r="E18" s="41" t="str">
        <f>IF(OR(C6="",C7="",C8="",C11="",C12="",C15="",C16=""),"",(C6*D6+C7*D7+C8*D8)*E6+(C11*D11+C12*D12)*E11+(C15*D15+C16*D16)*E15)</f>
        <v/>
      </c>
      <c r="F18" s="35"/>
      <c r="R18" s="32">
        <v>0.8</v>
      </c>
      <c r="S18" s="33">
        <f t="shared" si="1"/>
        <v>3.8548724225005766</v>
      </c>
    </row>
    <row r="19" spans="1:19" ht="16.2" thickBot="1" x14ac:dyDescent="0.35">
      <c r="B19" s="40"/>
      <c r="R19" s="32">
        <v>0.9</v>
      </c>
      <c r="S19" s="33">
        <f t="shared" si="1"/>
        <v>4.226346517639092</v>
      </c>
    </row>
    <row r="20" spans="1:19" ht="16.2" thickBot="1" x14ac:dyDescent="0.35">
      <c r="B20" s="40" t="s">
        <v>24</v>
      </c>
      <c r="E20" s="50"/>
      <c r="R20" s="32">
        <v>1</v>
      </c>
      <c r="S20" s="33">
        <f t="shared" si="1"/>
        <v>4.5418658710463395</v>
      </c>
    </row>
    <row r="21" spans="1:19" ht="15" thickBot="1" x14ac:dyDescent="0.35">
      <c r="R21" s="32">
        <v>1.1000000000000001</v>
      </c>
      <c r="S21" s="33">
        <f t="shared" si="1"/>
        <v>4.7842913343095486</v>
      </c>
    </row>
    <row r="22" spans="1:19" ht="15.6" x14ac:dyDescent="0.3">
      <c r="B22" s="14" t="s">
        <v>26</v>
      </c>
      <c r="C22" s="42">
        <v>10250</v>
      </c>
      <c r="R22" s="32">
        <v>1.2</v>
      </c>
      <c r="S22" s="33">
        <f t="shared" si="1"/>
        <v>4.9398645531541909</v>
      </c>
    </row>
    <row r="23" spans="1:19" ht="15.6" hidden="1" x14ac:dyDescent="0.3">
      <c r="B23" s="51" t="s">
        <v>29</v>
      </c>
      <c r="C23" s="52" t="e">
        <f>IF(((E18-C22)/C22)&lt;-0.4,-0.4,(E18-C22)/C22)</f>
        <v>#VALUE!</v>
      </c>
      <c r="R23" s="32">
        <v>1.3</v>
      </c>
      <c r="S23" s="33">
        <f t="shared" si="1"/>
        <v>4.9995000249991666</v>
      </c>
    </row>
    <row r="24" spans="1:19" ht="15.6" x14ac:dyDescent="0.3">
      <c r="B24" s="15" t="s">
        <v>27</v>
      </c>
      <c r="C24" s="43">
        <v>7.2</v>
      </c>
      <c r="R24" s="32">
        <v>1.3</v>
      </c>
      <c r="S24" s="33">
        <f t="shared" si="1"/>
        <v>4.9995000249991666</v>
      </c>
    </row>
    <row r="25" spans="1:19" ht="15.6" hidden="1" x14ac:dyDescent="0.3">
      <c r="B25" s="15" t="s">
        <v>30</v>
      </c>
      <c r="C25" s="53">
        <f>(E20-C24)/C24</f>
        <v>-1</v>
      </c>
      <c r="R25" s="32">
        <v>1.4</v>
      </c>
      <c r="S25" s="33">
        <f t="shared" si="1"/>
        <v>4.9596635830278561</v>
      </c>
    </row>
    <row r="26" spans="1:19" ht="15.6" x14ac:dyDescent="0.3">
      <c r="B26" s="15" t="s">
        <v>25</v>
      </c>
      <c r="C26" s="59" t="str">
        <f>IF(OR(E18="",E20=""),"",((70/30)*C25-C23))</f>
        <v/>
      </c>
      <c r="R26" s="32">
        <v>1.4</v>
      </c>
      <c r="S26" s="33">
        <f t="shared" si="1"/>
        <v>4.9596635830278561</v>
      </c>
    </row>
    <row r="27" spans="1:19" ht="16.2" thickBot="1" x14ac:dyDescent="0.35">
      <c r="B27" s="16" t="s">
        <v>28</v>
      </c>
      <c r="C27" s="44" t="str">
        <f>IF(C26="","",5*EXP(-((C26-1.31)^2)))</f>
        <v/>
      </c>
      <c r="R27" s="32">
        <v>1.5</v>
      </c>
      <c r="S27" s="33">
        <f t="shared" si="1"/>
        <v>4.8227191713840769</v>
      </c>
    </row>
    <row r="28" spans="1:19" x14ac:dyDescent="0.3">
      <c r="R28" s="32">
        <v>1.6</v>
      </c>
      <c r="S28" s="33">
        <f t="shared" si="1"/>
        <v>4.5966965878325912</v>
      </c>
    </row>
    <row r="29" spans="1:19" x14ac:dyDescent="0.3">
      <c r="A29" s="29" t="s">
        <v>5</v>
      </c>
      <c r="R29" s="32">
        <v>1.7</v>
      </c>
      <c r="S29" s="33">
        <f t="shared" si="1"/>
        <v>4.2945119310392386</v>
      </c>
    </row>
    <row r="30" spans="1:19" x14ac:dyDescent="0.3">
      <c r="R30" s="32">
        <v>1.8</v>
      </c>
      <c r="S30" s="33">
        <f t="shared" si="1"/>
        <v>3.9327460110672745</v>
      </c>
    </row>
    <row r="31" spans="1:19" ht="15.6" x14ac:dyDescent="0.3">
      <c r="A31" s="40" t="s">
        <v>34</v>
      </c>
      <c r="R31" s="32">
        <v>1.9</v>
      </c>
      <c r="S31" s="33">
        <f t="shared" si="1"/>
        <v>3.5301413492856986</v>
      </c>
    </row>
    <row r="32" spans="1:19" x14ac:dyDescent="0.3">
      <c r="A32" s="45" t="s">
        <v>7</v>
      </c>
      <c r="B32" s="46" t="s">
        <v>23</v>
      </c>
      <c r="R32" s="32">
        <v>2</v>
      </c>
      <c r="S32" s="33">
        <f t="shared" si="1"/>
        <v>3.1060067950272541</v>
      </c>
    </row>
    <row r="33" spans="1:19" x14ac:dyDescent="0.3">
      <c r="A33" s="45" t="s">
        <v>7</v>
      </c>
      <c r="B33" s="29" t="s">
        <v>8</v>
      </c>
      <c r="R33" s="32">
        <v>2.1</v>
      </c>
      <c r="S33" s="33">
        <f t="shared" si="1"/>
        <v>2.6787169032529237</v>
      </c>
    </row>
    <row r="34" spans="1:19" x14ac:dyDescent="0.3">
      <c r="A34" s="45"/>
      <c r="R34" s="32">
        <v>2.2000000000000002</v>
      </c>
      <c r="S34" s="33">
        <f t="shared" si="1"/>
        <v>2.264463606199473</v>
      </c>
    </row>
    <row r="35" spans="1:19" x14ac:dyDescent="0.3">
      <c r="A35" s="29" t="s">
        <v>9</v>
      </c>
      <c r="R35" s="32">
        <v>2.2999999999999998</v>
      </c>
      <c r="S35" s="33">
        <f t="shared" si="1"/>
        <v>1.8763678480900374</v>
      </c>
    </row>
    <row r="36" spans="1:19" x14ac:dyDescent="0.3">
      <c r="A36" s="47" t="s">
        <v>10</v>
      </c>
      <c r="B36" s="29" t="s">
        <v>11</v>
      </c>
      <c r="R36" s="32">
        <v>2.4</v>
      </c>
      <c r="S36" s="33">
        <f t="shared" si="1"/>
        <v>1.5239991696787669</v>
      </c>
    </row>
    <row r="37" spans="1:19" x14ac:dyDescent="0.3">
      <c r="A37" s="29" t="s">
        <v>12</v>
      </c>
      <c r="B37" s="29" t="s">
        <v>13</v>
      </c>
      <c r="R37" s="32">
        <v>2.5</v>
      </c>
      <c r="S37" s="33">
        <f t="shared" si="1"/>
        <v>1.2132927109503542</v>
      </c>
    </row>
    <row r="38" spans="1:19" x14ac:dyDescent="0.3">
      <c r="A38" s="29" t="s">
        <v>14</v>
      </c>
      <c r="B38" s="29" t="s">
        <v>15</v>
      </c>
      <c r="R38" s="32">
        <v>2.6</v>
      </c>
      <c r="S38" s="33">
        <f t="shared" si="1"/>
        <v>0.94680503109687053</v>
      </c>
    </row>
    <row r="39" spans="1:19" x14ac:dyDescent="0.3">
      <c r="A39" s="29" t="s">
        <v>16</v>
      </c>
      <c r="B39" s="29" t="s">
        <v>17</v>
      </c>
      <c r="R39" s="32">
        <v>2.7</v>
      </c>
      <c r="S39" s="33">
        <f t="shared" si="1"/>
        <v>0.72421853547333526</v>
      </c>
    </row>
    <row r="40" spans="1:19" x14ac:dyDescent="0.3">
      <c r="A40" s="29" t="s">
        <v>18</v>
      </c>
      <c r="B40" s="29" t="s">
        <v>22</v>
      </c>
      <c r="R40" s="32">
        <v>2.8</v>
      </c>
      <c r="S40" s="33">
        <f t="shared" si="1"/>
        <v>0.54299124228551487</v>
      </c>
    </row>
    <row r="41" spans="1:19" x14ac:dyDescent="0.3">
      <c r="R41" s="32">
        <v>2.9</v>
      </c>
      <c r="S41" s="33">
        <f t="shared" si="1"/>
        <v>0.39905258150039857</v>
      </c>
    </row>
    <row r="42" spans="1:19" ht="18" x14ac:dyDescent="0.35">
      <c r="C42" s="48"/>
    </row>
    <row r="43" spans="1:19" ht="18" x14ac:dyDescent="0.35">
      <c r="C43" s="48"/>
    </row>
    <row r="44" spans="1:19" ht="18" x14ac:dyDescent="0.35">
      <c r="C44" s="48"/>
    </row>
    <row r="45" spans="1:19" ht="18" x14ac:dyDescent="0.35">
      <c r="C45" s="48"/>
    </row>
    <row r="46" spans="1:19" ht="18" x14ac:dyDescent="0.35">
      <c r="C46" s="48"/>
    </row>
    <row r="47" spans="1:19" ht="18" x14ac:dyDescent="0.35">
      <c r="C47" s="48"/>
    </row>
    <row r="48" spans="1:19" ht="18" x14ac:dyDescent="0.35">
      <c r="C48" s="48"/>
    </row>
    <row r="49" spans="3:3" ht="18" x14ac:dyDescent="0.35">
      <c r="C49" s="48"/>
    </row>
    <row r="50" spans="3:3" ht="18" x14ac:dyDescent="0.35">
      <c r="C50" s="48"/>
    </row>
    <row r="71" spans="2:5" x14ac:dyDescent="0.3">
      <c r="B71" s="49"/>
      <c r="E71" s="29" t="s">
        <v>21</v>
      </c>
    </row>
  </sheetData>
  <sheetProtection algorithmName="SHA-512" hashValue="Mn2H5nPoNfJGvvcjV6THUc2pDbafRDzZgQ0HvjcaGt4qFIJ9OfkXEvNZ9Y6DwICEKYh3+ARKah3sfDPfuCE81Q==" saltValue="5Uj4YaYilO7oa3Tltw5usA==" spinCount="100000" sheet="1" objects="1" scenarios="1" selectLockedCells="1"/>
  <mergeCells count="6">
    <mergeCell ref="A6:A8"/>
    <mergeCell ref="E6:E8"/>
    <mergeCell ref="A11:A12"/>
    <mergeCell ref="E11:E12"/>
    <mergeCell ref="A15:A16"/>
    <mergeCell ref="E15:E16"/>
  </mergeCells>
  <dataValidations count="2">
    <dataValidation allowBlank="1" showInputMessage="1" showErrorMessage="1" prompt="Het tarief voor online leervorm is niet groter dan blended leervorm" sqref="C8"/>
    <dataValidation allowBlank="1" showInputMessage="1" showErrorMessage="1" prompt="Het tarief voor blended leervorm is niet groter dan het tarief voor klassikaal leervorm" sqref="C12 C7"/>
  </dataValidation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1"/>
  <sheetViews>
    <sheetView workbookViewId="0">
      <selection activeCell="C15" sqref="C15:C16"/>
    </sheetView>
  </sheetViews>
  <sheetFormatPr defaultColWidth="8.88671875" defaultRowHeight="14.4" x14ac:dyDescent="0.3"/>
  <cols>
    <col min="1" max="1" width="36.6640625" style="29" customWidth="1"/>
    <col min="2" max="2" width="28.88671875" style="29" customWidth="1"/>
    <col min="3" max="3" width="12.6640625" style="29" bestFit="1" customWidth="1"/>
    <col min="4" max="4" width="13.33203125" style="29" bestFit="1" customWidth="1"/>
    <col min="5" max="6" width="14.5546875" style="29" customWidth="1"/>
    <col min="7" max="17" width="8.88671875" style="29"/>
    <col min="18" max="19" width="8.88671875" style="33"/>
    <col min="20" max="16384" width="8.88671875" style="29"/>
  </cols>
  <sheetData>
    <row r="1" spans="1:19" ht="18" x14ac:dyDescent="0.35">
      <c r="A1" s="1" t="s">
        <v>63</v>
      </c>
      <c r="B1" s="2"/>
      <c r="C1" s="3"/>
      <c r="D1" s="4"/>
      <c r="E1" s="5"/>
      <c r="R1" s="61"/>
      <c r="S1" s="62"/>
    </row>
    <row r="2" spans="1:19" ht="15.6" x14ac:dyDescent="0.3">
      <c r="A2" s="6" t="s">
        <v>79</v>
      </c>
      <c r="B2" s="63"/>
      <c r="C2" s="3"/>
      <c r="D2" s="4"/>
      <c r="E2" s="5"/>
    </row>
    <row r="3" spans="1:19" ht="18" x14ac:dyDescent="0.35">
      <c r="A3" s="7" t="s">
        <v>0</v>
      </c>
      <c r="B3" s="8"/>
      <c r="C3" s="9"/>
      <c r="D3" s="10"/>
      <c r="E3" s="11"/>
      <c r="R3" s="61" t="s">
        <v>19</v>
      </c>
      <c r="S3" s="62" t="s">
        <v>20</v>
      </c>
    </row>
    <row r="4" spans="1:19" ht="15" thickBot="1" x14ac:dyDescent="0.35">
      <c r="O4" s="32">
        <v>-0.6</v>
      </c>
      <c r="P4" s="33">
        <f t="shared" ref="P4:P8" si="0">5*EXP(-((O4-0.8)^2))</f>
        <v>0.70429210460522518</v>
      </c>
      <c r="R4" s="33">
        <v>-0.6</v>
      </c>
      <c r="S4" s="33">
        <f t="shared" ref="S4:S41" si="1">5*EXP(-((R4-1.31)^2))</f>
        <v>0.13020279433574364</v>
      </c>
    </row>
    <row r="5" spans="1:19" ht="30" customHeight="1" thickBot="1" x14ac:dyDescent="0.35">
      <c r="A5" s="13" t="s">
        <v>82</v>
      </c>
      <c r="B5" s="12" t="s">
        <v>1</v>
      </c>
      <c r="C5" s="27" t="s">
        <v>35</v>
      </c>
      <c r="D5" s="54" t="s">
        <v>31</v>
      </c>
      <c r="E5" s="54" t="s">
        <v>36</v>
      </c>
      <c r="O5" s="32">
        <v>-0.5</v>
      </c>
      <c r="P5" s="33">
        <f t="shared" si="0"/>
        <v>0.92259761996494616</v>
      </c>
      <c r="R5" s="33">
        <v>-0.5</v>
      </c>
      <c r="S5" s="33">
        <f t="shared" si="1"/>
        <v>0.18887646771995986</v>
      </c>
    </row>
    <row r="6" spans="1:19" ht="15.6" x14ac:dyDescent="0.3">
      <c r="A6" s="64" t="s">
        <v>37</v>
      </c>
      <c r="B6" s="34" t="s">
        <v>2</v>
      </c>
      <c r="C6" s="20"/>
      <c r="D6" s="18">
        <v>0.6</v>
      </c>
      <c r="E6" s="70">
        <v>15</v>
      </c>
      <c r="O6" s="32">
        <v>-0.4</v>
      </c>
      <c r="P6" s="33">
        <f t="shared" si="0"/>
        <v>1.1846387934106082</v>
      </c>
      <c r="R6" s="33">
        <v>-0.4</v>
      </c>
      <c r="S6" s="33">
        <f t="shared" si="1"/>
        <v>0.26856505938086772</v>
      </c>
    </row>
    <row r="7" spans="1:19" ht="15.6" x14ac:dyDescent="0.3">
      <c r="A7" s="64"/>
      <c r="B7" s="36" t="s">
        <v>3</v>
      </c>
      <c r="C7" s="25"/>
      <c r="D7" s="19">
        <v>0.2</v>
      </c>
      <c r="E7" s="71"/>
      <c r="O7" s="32">
        <v>-0.3</v>
      </c>
      <c r="P7" s="33">
        <f t="shared" si="0"/>
        <v>1.4909863971494366</v>
      </c>
      <c r="R7" s="33">
        <v>-0.3</v>
      </c>
      <c r="S7" s="33">
        <f t="shared" si="1"/>
        <v>0.37431331652301736</v>
      </c>
    </row>
    <row r="8" spans="1:19" ht="16.2" thickBot="1" x14ac:dyDescent="0.35">
      <c r="A8" s="65"/>
      <c r="B8" s="37" t="s">
        <v>81</v>
      </c>
      <c r="C8" s="26"/>
      <c r="D8" s="24">
        <v>0.2</v>
      </c>
      <c r="E8" s="72"/>
      <c r="O8" s="32">
        <v>-0.2</v>
      </c>
      <c r="P8" s="33">
        <f t="shared" si="0"/>
        <v>1.8393972058572117</v>
      </c>
      <c r="R8" s="33">
        <v>-0.2</v>
      </c>
      <c r="S8" s="33">
        <f t="shared" si="1"/>
        <v>0.51136989403134947</v>
      </c>
    </row>
    <row r="9" spans="1:19" ht="15" thickBot="1" x14ac:dyDescent="0.35">
      <c r="E9" s="35"/>
      <c r="R9" s="33">
        <v>-0.1</v>
      </c>
      <c r="S9" s="33">
        <f t="shared" si="1"/>
        <v>0.68477696822726575</v>
      </c>
    </row>
    <row r="10" spans="1:19" ht="31.8" thickBot="1" x14ac:dyDescent="0.35">
      <c r="A10" s="17" t="s">
        <v>83</v>
      </c>
      <c r="B10" s="13" t="s">
        <v>1</v>
      </c>
      <c r="C10" s="27" t="s">
        <v>85</v>
      </c>
      <c r="D10" s="54" t="s">
        <v>31</v>
      </c>
      <c r="E10" s="54" t="s">
        <v>36</v>
      </c>
      <c r="R10" s="33">
        <v>0</v>
      </c>
      <c r="S10" s="33">
        <f t="shared" si="1"/>
        <v>0.89882934729233899</v>
      </c>
    </row>
    <row r="11" spans="1:19" ht="15.6" x14ac:dyDescent="0.3">
      <c r="A11" s="66" t="s">
        <v>75</v>
      </c>
      <c r="B11" s="38" t="s">
        <v>2</v>
      </c>
      <c r="C11" s="20"/>
      <c r="D11" s="22">
        <v>0.8</v>
      </c>
      <c r="E11" s="70">
        <v>4</v>
      </c>
      <c r="R11" s="33">
        <v>0.1</v>
      </c>
      <c r="S11" s="33">
        <f t="shared" si="1"/>
        <v>1.1564302764216432</v>
      </c>
    </row>
    <row r="12" spans="1:19" ht="16.2" thickBot="1" x14ac:dyDescent="0.35">
      <c r="A12" s="67"/>
      <c r="B12" s="39" t="s">
        <v>3</v>
      </c>
      <c r="C12" s="21"/>
      <c r="D12" s="23">
        <v>0.2</v>
      </c>
      <c r="E12" s="72"/>
      <c r="R12" s="33">
        <v>0.2</v>
      </c>
      <c r="S12" s="33">
        <f t="shared" si="1"/>
        <v>1.4583970366097323</v>
      </c>
    </row>
    <row r="13" spans="1:19" ht="15" thickBot="1" x14ac:dyDescent="0.35">
      <c r="E13" s="35"/>
      <c r="R13" s="33">
        <v>0.3</v>
      </c>
      <c r="S13" s="33">
        <f t="shared" si="1"/>
        <v>1.802794412409878</v>
      </c>
    </row>
    <row r="14" spans="1:19" ht="31.8" thickBot="1" x14ac:dyDescent="0.35">
      <c r="A14" s="17" t="s">
        <v>83</v>
      </c>
      <c r="B14" s="13" t="s">
        <v>1</v>
      </c>
      <c r="C14" s="28" t="s">
        <v>85</v>
      </c>
      <c r="D14" s="54" t="s">
        <v>31</v>
      </c>
      <c r="E14" s="54" t="s">
        <v>36</v>
      </c>
      <c r="R14" s="33">
        <v>0.4</v>
      </c>
      <c r="S14" s="33">
        <f t="shared" si="1"/>
        <v>2.184392837666111</v>
      </c>
    </row>
    <row r="15" spans="1:19" ht="15.6" x14ac:dyDescent="0.3">
      <c r="A15" s="68" t="s">
        <v>77</v>
      </c>
      <c r="B15" s="38" t="s">
        <v>2</v>
      </c>
      <c r="C15" s="81"/>
      <c r="D15" s="22">
        <v>0.8</v>
      </c>
      <c r="E15" s="70">
        <v>1</v>
      </c>
      <c r="R15" s="33">
        <v>0.5</v>
      </c>
      <c r="S15" s="33">
        <f t="shared" si="1"/>
        <v>2.5943549523272615</v>
      </c>
    </row>
    <row r="16" spans="1:19" ht="16.2" thickBot="1" x14ac:dyDescent="0.35">
      <c r="A16" s="69"/>
      <c r="B16" s="39" t="s">
        <v>3</v>
      </c>
      <c r="C16" s="82"/>
      <c r="D16" s="23">
        <v>0.2</v>
      </c>
      <c r="E16" s="72"/>
      <c r="R16" s="33">
        <v>0.6</v>
      </c>
      <c r="S16" s="33">
        <f t="shared" si="1"/>
        <v>3.0202448746901265</v>
      </c>
    </row>
    <row r="17" spans="1:19" ht="15" thickBot="1" x14ac:dyDescent="0.35">
      <c r="R17" s="33">
        <v>0.7</v>
      </c>
      <c r="S17" s="33">
        <f t="shared" si="1"/>
        <v>3.446426552733131</v>
      </c>
    </row>
    <row r="18" spans="1:19" ht="16.2" thickBot="1" x14ac:dyDescent="0.35">
      <c r="B18" s="40" t="s">
        <v>4</v>
      </c>
      <c r="E18" s="41" t="str">
        <f>IF(OR(C6="",C7="",C8="",C11="",C12="",C15="",C16=""),"",(C6*D6+C7*D7+C8*D8)*E6+(C11*D11+C12*D12)*E11+(C15*D15+C16*D16)*E15)</f>
        <v/>
      </c>
      <c r="F18" s="35"/>
      <c r="R18" s="33">
        <v>0.8</v>
      </c>
      <c r="S18" s="33">
        <f t="shared" si="1"/>
        <v>3.8548724225005766</v>
      </c>
    </row>
    <row r="19" spans="1:19" ht="16.2" thickBot="1" x14ac:dyDescent="0.35">
      <c r="B19" s="40"/>
      <c r="R19" s="33">
        <v>0.9</v>
      </c>
      <c r="S19" s="33">
        <f t="shared" si="1"/>
        <v>4.226346517639092</v>
      </c>
    </row>
    <row r="20" spans="1:19" ht="16.2" thickBot="1" x14ac:dyDescent="0.35">
      <c r="B20" s="40" t="s">
        <v>24</v>
      </c>
      <c r="E20" s="50"/>
      <c r="R20" s="33">
        <v>1</v>
      </c>
      <c r="S20" s="33">
        <f t="shared" si="1"/>
        <v>4.5418658710463395</v>
      </c>
    </row>
    <row r="21" spans="1:19" ht="15" thickBot="1" x14ac:dyDescent="0.35">
      <c r="R21" s="33">
        <v>1.1000000000000001</v>
      </c>
      <c r="S21" s="33">
        <f t="shared" si="1"/>
        <v>4.7842913343095486</v>
      </c>
    </row>
    <row r="22" spans="1:19" ht="15.6" x14ac:dyDescent="0.3">
      <c r="B22" s="14" t="s">
        <v>26</v>
      </c>
      <c r="C22" s="42">
        <v>10540</v>
      </c>
      <c r="R22" s="33">
        <v>1.2</v>
      </c>
      <c r="S22" s="33">
        <f t="shared" si="1"/>
        <v>4.9398645531541909</v>
      </c>
    </row>
    <row r="23" spans="1:19" ht="15.6" hidden="1" x14ac:dyDescent="0.3">
      <c r="B23" s="51" t="s">
        <v>29</v>
      </c>
      <c r="C23" s="52" t="e">
        <f>IF(((E18-C22)/C22)&lt;-0.4,-0.4,(E18-C22)/C22)</f>
        <v>#VALUE!</v>
      </c>
      <c r="R23" s="33">
        <v>1.3</v>
      </c>
      <c r="S23" s="33">
        <f t="shared" si="1"/>
        <v>4.9995000249991666</v>
      </c>
    </row>
    <row r="24" spans="1:19" ht="15.6" x14ac:dyDescent="0.3">
      <c r="B24" s="15" t="s">
        <v>27</v>
      </c>
      <c r="C24" s="43">
        <v>7.2</v>
      </c>
      <c r="R24" s="33">
        <v>1.3</v>
      </c>
      <c r="S24" s="33">
        <f t="shared" si="1"/>
        <v>4.9995000249991666</v>
      </c>
    </row>
    <row r="25" spans="1:19" ht="15.6" hidden="1" x14ac:dyDescent="0.3">
      <c r="B25" s="15" t="s">
        <v>30</v>
      </c>
      <c r="C25" s="53">
        <f>(E20-C24)/C24</f>
        <v>-1</v>
      </c>
      <c r="R25" s="33">
        <v>1.4</v>
      </c>
      <c r="S25" s="33">
        <f t="shared" si="1"/>
        <v>4.9596635830278561</v>
      </c>
    </row>
    <row r="26" spans="1:19" ht="15.6" x14ac:dyDescent="0.3">
      <c r="B26" s="15" t="s">
        <v>25</v>
      </c>
      <c r="C26" s="59" t="str">
        <f>IF(OR(E18="",E20=""),"",((70/30)*C25-C23))</f>
        <v/>
      </c>
      <c r="R26" s="33">
        <v>1.4</v>
      </c>
      <c r="S26" s="33">
        <f t="shared" si="1"/>
        <v>4.9596635830278561</v>
      </c>
    </row>
    <row r="27" spans="1:19" ht="16.2" thickBot="1" x14ac:dyDescent="0.35">
      <c r="B27" s="16" t="s">
        <v>28</v>
      </c>
      <c r="C27" s="44" t="str">
        <f>IF(C26="","",5*EXP(-((C26-1.31)^2)))</f>
        <v/>
      </c>
      <c r="R27" s="33">
        <v>1.5</v>
      </c>
      <c r="S27" s="33">
        <f t="shared" si="1"/>
        <v>4.8227191713840769</v>
      </c>
    </row>
    <row r="28" spans="1:19" x14ac:dyDescent="0.3">
      <c r="R28" s="33">
        <v>1.6</v>
      </c>
      <c r="S28" s="33">
        <f t="shared" si="1"/>
        <v>4.5966965878325912</v>
      </c>
    </row>
    <row r="29" spans="1:19" x14ac:dyDescent="0.3">
      <c r="A29" s="29" t="s">
        <v>5</v>
      </c>
      <c r="R29" s="33">
        <v>1.7</v>
      </c>
      <c r="S29" s="33">
        <f t="shared" si="1"/>
        <v>4.2945119310392386</v>
      </c>
    </row>
    <row r="30" spans="1:19" x14ac:dyDescent="0.3">
      <c r="R30" s="33">
        <v>1.8</v>
      </c>
      <c r="S30" s="33">
        <f t="shared" si="1"/>
        <v>3.9327460110672745</v>
      </c>
    </row>
    <row r="31" spans="1:19" ht="15.6" x14ac:dyDescent="0.3">
      <c r="A31" s="40" t="s">
        <v>34</v>
      </c>
      <c r="R31" s="33">
        <v>1.9</v>
      </c>
      <c r="S31" s="33">
        <f t="shared" si="1"/>
        <v>3.5301413492856986</v>
      </c>
    </row>
    <row r="32" spans="1:19" x14ac:dyDescent="0.3">
      <c r="A32" s="45" t="s">
        <v>7</v>
      </c>
      <c r="B32" s="46" t="s">
        <v>23</v>
      </c>
      <c r="R32" s="33">
        <v>2</v>
      </c>
      <c r="S32" s="33">
        <f t="shared" si="1"/>
        <v>3.1060067950272541</v>
      </c>
    </row>
    <row r="33" spans="1:19" x14ac:dyDescent="0.3">
      <c r="A33" s="45" t="s">
        <v>7</v>
      </c>
      <c r="B33" s="29" t="s">
        <v>8</v>
      </c>
      <c r="R33" s="33">
        <v>2.1</v>
      </c>
      <c r="S33" s="33">
        <f t="shared" si="1"/>
        <v>2.6787169032529237</v>
      </c>
    </row>
    <row r="34" spans="1:19" x14ac:dyDescent="0.3">
      <c r="A34" s="45"/>
      <c r="R34" s="33">
        <v>2.2000000000000002</v>
      </c>
      <c r="S34" s="33">
        <f t="shared" si="1"/>
        <v>2.264463606199473</v>
      </c>
    </row>
    <row r="35" spans="1:19" x14ac:dyDescent="0.3">
      <c r="A35" s="29" t="s">
        <v>9</v>
      </c>
      <c r="R35" s="33">
        <v>2.2999999999999998</v>
      </c>
      <c r="S35" s="33">
        <f t="shared" si="1"/>
        <v>1.8763678480900374</v>
      </c>
    </row>
    <row r="36" spans="1:19" x14ac:dyDescent="0.3">
      <c r="A36" s="47" t="s">
        <v>10</v>
      </c>
      <c r="B36" s="29" t="s">
        <v>11</v>
      </c>
      <c r="R36" s="33">
        <v>2.4</v>
      </c>
      <c r="S36" s="33">
        <f t="shared" si="1"/>
        <v>1.5239991696787669</v>
      </c>
    </row>
    <row r="37" spans="1:19" x14ac:dyDescent="0.3">
      <c r="A37" s="29" t="s">
        <v>12</v>
      </c>
      <c r="B37" s="29" t="s">
        <v>13</v>
      </c>
      <c r="R37" s="33">
        <v>2.5</v>
      </c>
      <c r="S37" s="33">
        <f t="shared" si="1"/>
        <v>1.2132927109503542</v>
      </c>
    </row>
    <row r="38" spans="1:19" x14ac:dyDescent="0.3">
      <c r="A38" s="29" t="s">
        <v>14</v>
      </c>
      <c r="B38" s="29" t="s">
        <v>15</v>
      </c>
      <c r="R38" s="33">
        <v>2.6</v>
      </c>
      <c r="S38" s="33">
        <f t="shared" si="1"/>
        <v>0.94680503109687053</v>
      </c>
    </row>
    <row r="39" spans="1:19" x14ac:dyDescent="0.3">
      <c r="A39" s="29" t="s">
        <v>16</v>
      </c>
      <c r="B39" s="29" t="s">
        <v>17</v>
      </c>
      <c r="R39" s="33">
        <v>2.7</v>
      </c>
      <c r="S39" s="33">
        <f t="shared" si="1"/>
        <v>0.72421853547333526</v>
      </c>
    </row>
    <row r="40" spans="1:19" x14ac:dyDescent="0.3">
      <c r="A40" s="29" t="s">
        <v>18</v>
      </c>
      <c r="B40" s="29" t="s">
        <v>22</v>
      </c>
      <c r="R40" s="33">
        <v>2.8</v>
      </c>
      <c r="S40" s="33">
        <f t="shared" si="1"/>
        <v>0.54299124228551487</v>
      </c>
    </row>
    <row r="41" spans="1:19" x14ac:dyDescent="0.3">
      <c r="R41" s="33">
        <v>2.9</v>
      </c>
      <c r="S41" s="33">
        <f t="shared" si="1"/>
        <v>0.39905258150039857</v>
      </c>
    </row>
    <row r="42" spans="1:19" ht="18" x14ac:dyDescent="0.35">
      <c r="C42" s="48"/>
    </row>
    <row r="43" spans="1:19" ht="18" x14ac:dyDescent="0.35">
      <c r="C43" s="48"/>
    </row>
    <row r="44" spans="1:19" ht="18" x14ac:dyDescent="0.35">
      <c r="C44" s="48"/>
    </row>
    <row r="45" spans="1:19" ht="18" x14ac:dyDescent="0.35">
      <c r="C45" s="48"/>
    </row>
    <row r="46" spans="1:19" ht="18" x14ac:dyDescent="0.35">
      <c r="C46" s="48"/>
    </row>
    <row r="47" spans="1:19" ht="18" x14ac:dyDescent="0.35">
      <c r="C47" s="48"/>
    </row>
    <row r="48" spans="1:19" ht="18" x14ac:dyDescent="0.35">
      <c r="C48" s="48"/>
    </row>
    <row r="49" spans="3:3" ht="18" x14ac:dyDescent="0.35">
      <c r="C49" s="48"/>
    </row>
    <row r="50" spans="3:3" ht="18" x14ac:dyDescent="0.35">
      <c r="C50" s="48"/>
    </row>
    <row r="71" spans="2:5" x14ac:dyDescent="0.3">
      <c r="B71" s="49"/>
      <c r="E71" s="29" t="s">
        <v>21</v>
      </c>
    </row>
  </sheetData>
  <sheetProtection algorithmName="SHA-512" hashValue="PupJkxBrwiQqRxgYsgtF4LASGbGyDjSSxwl09j/IR0VeWc3a/jQtEYULJ9ySRrEBoVRJ45m7oem4/HoK3FMV7w==" saltValue="+SKA85oY/t/vV6NQ/jjZwg==" spinCount="100000" sheet="1" objects="1" scenarios="1" selectLockedCells="1"/>
  <mergeCells count="6">
    <mergeCell ref="A6:A8"/>
    <mergeCell ref="E6:E8"/>
    <mergeCell ref="A11:A12"/>
    <mergeCell ref="E11:E12"/>
    <mergeCell ref="A15:A16"/>
    <mergeCell ref="E15:E16"/>
  </mergeCells>
  <dataValidations count="2">
    <dataValidation allowBlank="1" showInputMessage="1" showErrorMessage="1" prompt="Het tarief voor online leervorm is niet groter dan blended leervorm" sqref="C8"/>
    <dataValidation allowBlank="1" showInputMessage="1" showErrorMessage="1" prompt="Het tarief voor blended leervorm is niet groter dan het tarief voor klassikaal leervorm" sqref="C12 C7"/>
  </dataValidation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1"/>
  <sheetViews>
    <sheetView workbookViewId="0">
      <selection activeCell="C15" sqref="C15:C16"/>
    </sheetView>
  </sheetViews>
  <sheetFormatPr defaultColWidth="8.88671875" defaultRowHeight="14.4" x14ac:dyDescent="0.3"/>
  <cols>
    <col min="1" max="1" width="36.88671875" style="29" customWidth="1"/>
    <col min="2" max="2" width="28.88671875" style="29" customWidth="1"/>
    <col min="3" max="3" width="12.6640625" style="29" bestFit="1" customWidth="1"/>
    <col min="4" max="4" width="13.33203125" style="29" bestFit="1" customWidth="1"/>
    <col min="5" max="6" width="14.5546875" style="29" customWidth="1"/>
    <col min="7" max="17" width="8.88671875" style="29"/>
    <col min="18" max="19" width="8.88671875" style="32"/>
    <col min="20" max="16384" width="8.88671875" style="29"/>
  </cols>
  <sheetData>
    <row r="1" spans="1:19" ht="18" x14ac:dyDescent="0.35">
      <c r="A1" s="1" t="s">
        <v>64</v>
      </c>
      <c r="B1" s="2"/>
      <c r="C1" s="3"/>
      <c r="D1" s="4"/>
      <c r="E1" s="5"/>
      <c r="R1" s="30"/>
      <c r="S1" s="31"/>
    </row>
    <row r="2" spans="1:19" ht="15.6" x14ac:dyDescent="0.3">
      <c r="A2" s="6" t="s">
        <v>79</v>
      </c>
      <c r="B2" s="63"/>
      <c r="C2" s="3"/>
      <c r="D2" s="4"/>
      <c r="E2" s="5"/>
      <c r="S2" s="33"/>
    </row>
    <row r="3" spans="1:19" ht="18" x14ac:dyDescent="0.35">
      <c r="A3" s="7" t="s">
        <v>0</v>
      </c>
      <c r="B3" s="8"/>
      <c r="C3" s="9"/>
      <c r="D3" s="10"/>
      <c r="E3" s="11"/>
      <c r="R3" s="30" t="s">
        <v>19</v>
      </c>
      <c r="S3" s="31" t="s">
        <v>20</v>
      </c>
    </row>
    <row r="4" spans="1:19" ht="15" thickBot="1" x14ac:dyDescent="0.35">
      <c r="O4" s="32">
        <v>-0.6</v>
      </c>
      <c r="P4" s="33">
        <f t="shared" ref="P4:P8" si="0">5*EXP(-((O4-0.8)^2))</f>
        <v>0.70429210460522518</v>
      </c>
      <c r="R4" s="32">
        <v>-0.6</v>
      </c>
      <c r="S4" s="33">
        <f t="shared" ref="S4:S41" si="1">5*EXP(-((R4-1.31)^2))</f>
        <v>0.13020279433574364</v>
      </c>
    </row>
    <row r="5" spans="1:19" ht="30" customHeight="1" thickBot="1" x14ac:dyDescent="0.35">
      <c r="A5" s="13" t="s">
        <v>82</v>
      </c>
      <c r="B5" s="12" t="s">
        <v>1</v>
      </c>
      <c r="C5" s="27" t="s">
        <v>35</v>
      </c>
      <c r="D5" s="54" t="s">
        <v>31</v>
      </c>
      <c r="E5" s="54" t="s">
        <v>36</v>
      </c>
      <c r="O5" s="32">
        <v>-0.5</v>
      </c>
      <c r="P5" s="33">
        <f t="shared" si="0"/>
        <v>0.92259761996494616</v>
      </c>
      <c r="R5" s="32">
        <v>-0.5</v>
      </c>
      <c r="S5" s="33">
        <f t="shared" si="1"/>
        <v>0.18887646771995986</v>
      </c>
    </row>
    <row r="6" spans="1:19" ht="15.6" x14ac:dyDescent="0.3">
      <c r="A6" s="64" t="s">
        <v>37</v>
      </c>
      <c r="B6" s="34" t="s">
        <v>2</v>
      </c>
      <c r="C6" s="20"/>
      <c r="D6" s="18">
        <v>0.6</v>
      </c>
      <c r="E6" s="70">
        <v>15</v>
      </c>
      <c r="O6" s="32">
        <v>-0.4</v>
      </c>
      <c r="P6" s="33">
        <f t="shared" si="0"/>
        <v>1.1846387934106082</v>
      </c>
      <c r="R6" s="32">
        <v>-0.4</v>
      </c>
      <c r="S6" s="33">
        <f t="shared" si="1"/>
        <v>0.26856505938086772</v>
      </c>
    </row>
    <row r="7" spans="1:19" ht="15.6" x14ac:dyDescent="0.3">
      <c r="A7" s="64"/>
      <c r="B7" s="36" t="s">
        <v>3</v>
      </c>
      <c r="C7" s="25"/>
      <c r="D7" s="19">
        <v>0.2</v>
      </c>
      <c r="E7" s="71"/>
      <c r="O7" s="32">
        <v>-0.3</v>
      </c>
      <c r="P7" s="33">
        <f t="shared" si="0"/>
        <v>1.4909863971494366</v>
      </c>
      <c r="R7" s="32">
        <v>-0.3</v>
      </c>
      <c r="S7" s="33">
        <f t="shared" si="1"/>
        <v>0.37431331652301736</v>
      </c>
    </row>
    <row r="8" spans="1:19" ht="16.2" thickBot="1" x14ac:dyDescent="0.35">
      <c r="A8" s="65"/>
      <c r="B8" s="37" t="s">
        <v>81</v>
      </c>
      <c r="C8" s="26"/>
      <c r="D8" s="24">
        <v>0.2</v>
      </c>
      <c r="E8" s="72"/>
      <c r="O8" s="32">
        <v>-0.2</v>
      </c>
      <c r="P8" s="33">
        <f t="shared" si="0"/>
        <v>1.8393972058572117</v>
      </c>
      <c r="R8" s="32">
        <v>-0.2</v>
      </c>
      <c r="S8" s="33">
        <f t="shared" si="1"/>
        <v>0.51136989403134947</v>
      </c>
    </row>
    <row r="9" spans="1:19" ht="15" thickBot="1" x14ac:dyDescent="0.35">
      <c r="E9" s="35"/>
      <c r="R9" s="32">
        <v>-0.1</v>
      </c>
      <c r="S9" s="33">
        <f t="shared" si="1"/>
        <v>0.68477696822726575</v>
      </c>
    </row>
    <row r="10" spans="1:19" ht="31.8" thickBot="1" x14ac:dyDescent="0.35">
      <c r="A10" s="17" t="s">
        <v>83</v>
      </c>
      <c r="B10" s="13" t="s">
        <v>1</v>
      </c>
      <c r="C10" s="27" t="s">
        <v>85</v>
      </c>
      <c r="D10" s="54" t="s">
        <v>31</v>
      </c>
      <c r="E10" s="54" t="s">
        <v>36</v>
      </c>
      <c r="R10" s="32">
        <v>0</v>
      </c>
      <c r="S10" s="33">
        <f t="shared" si="1"/>
        <v>0.89882934729233899</v>
      </c>
    </row>
    <row r="11" spans="1:19" ht="15.6" x14ac:dyDescent="0.3">
      <c r="A11" s="66" t="s">
        <v>75</v>
      </c>
      <c r="B11" s="38" t="s">
        <v>2</v>
      </c>
      <c r="C11" s="20"/>
      <c r="D11" s="22">
        <v>0.8</v>
      </c>
      <c r="E11" s="70">
        <v>4</v>
      </c>
      <c r="R11" s="32">
        <v>0.1</v>
      </c>
      <c r="S11" s="33">
        <f t="shared" si="1"/>
        <v>1.1564302764216432</v>
      </c>
    </row>
    <row r="12" spans="1:19" ht="16.2" thickBot="1" x14ac:dyDescent="0.35">
      <c r="A12" s="67"/>
      <c r="B12" s="39" t="s">
        <v>3</v>
      </c>
      <c r="C12" s="21"/>
      <c r="D12" s="23">
        <v>0.2</v>
      </c>
      <c r="E12" s="72"/>
      <c r="R12" s="32">
        <v>0.2</v>
      </c>
      <c r="S12" s="33">
        <f t="shared" si="1"/>
        <v>1.4583970366097323</v>
      </c>
    </row>
    <row r="13" spans="1:19" ht="15" thickBot="1" x14ac:dyDescent="0.35">
      <c r="E13" s="35"/>
      <c r="R13" s="32">
        <v>0.3</v>
      </c>
      <c r="S13" s="33">
        <f t="shared" si="1"/>
        <v>1.802794412409878</v>
      </c>
    </row>
    <row r="14" spans="1:19" ht="31.8" thickBot="1" x14ac:dyDescent="0.35">
      <c r="A14" s="17" t="s">
        <v>83</v>
      </c>
      <c r="B14" s="13" t="s">
        <v>1</v>
      </c>
      <c r="C14" s="28" t="s">
        <v>85</v>
      </c>
      <c r="D14" s="54" t="s">
        <v>31</v>
      </c>
      <c r="E14" s="54" t="s">
        <v>36</v>
      </c>
      <c r="R14" s="32">
        <v>0.4</v>
      </c>
      <c r="S14" s="33">
        <f t="shared" si="1"/>
        <v>2.184392837666111</v>
      </c>
    </row>
    <row r="15" spans="1:19" ht="15.6" x14ac:dyDescent="0.3">
      <c r="A15" s="68" t="s">
        <v>77</v>
      </c>
      <c r="B15" s="38" t="s">
        <v>2</v>
      </c>
      <c r="C15" s="81"/>
      <c r="D15" s="22">
        <v>0.8</v>
      </c>
      <c r="E15" s="70">
        <v>1</v>
      </c>
      <c r="R15" s="32">
        <v>0.5</v>
      </c>
      <c r="S15" s="33">
        <f t="shared" si="1"/>
        <v>2.5943549523272615</v>
      </c>
    </row>
    <row r="16" spans="1:19" ht="16.2" thickBot="1" x14ac:dyDescent="0.35">
      <c r="A16" s="69"/>
      <c r="B16" s="39" t="s">
        <v>3</v>
      </c>
      <c r="C16" s="82"/>
      <c r="D16" s="23">
        <v>0.2</v>
      </c>
      <c r="E16" s="72"/>
      <c r="R16" s="32">
        <v>0.6</v>
      </c>
      <c r="S16" s="33">
        <f t="shared" si="1"/>
        <v>3.0202448746901265</v>
      </c>
    </row>
    <row r="17" spans="1:19" ht="15" thickBot="1" x14ac:dyDescent="0.35">
      <c r="R17" s="32">
        <v>0.7</v>
      </c>
      <c r="S17" s="33">
        <f t="shared" si="1"/>
        <v>3.446426552733131</v>
      </c>
    </row>
    <row r="18" spans="1:19" ht="16.2" thickBot="1" x14ac:dyDescent="0.35">
      <c r="B18" s="40" t="s">
        <v>4</v>
      </c>
      <c r="E18" s="41" t="str">
        <f>IF(OR(C6="",C7="",C8="",C11="",C12="",C15="",C16=""),"",(C6*D6+C7*D7+C8*D8)*E6+(C11*D11+C12*D12)*E11+(C15*D15+C16*D16)*E15)</f>
        <v/>
      </c>
      <c r="F18" s="35"/>
      <c r="R18" s="32">
        <v>0.8</v>
      </c>
      <c r="S18" s="33">
        <f t="shared" si="1"/>
        <v>3.8548724225005766</v>
      </c>
    </row>
    <row r="19" spans="1:19" ht="16.2" thickBot="1" x14ac:dyDescent="0.35">
      <c r="B19" s="40"/>
      <c r="R19" s="32">
        <v>0.9</v>
      </c>
      <c r="S19" s="33">
        <f t="shared" si="1"/>
        <v>4.226346517639092</v>
      </c>
    </row>
    <row r="20" spans="1:19" ht="16.2" thickBot="1" x14ac:dyDescent="0.35">
      <c r="B20" s="40" t="s">
        <v>24</v>
      </c>
      <c r="E20" s="50"/>
      <c r="R20" s="32">
        <v>1</v>
      </c>
      <c r="S20" s="33">
        <f t="shared" si="1"/>
        <v>4.5418658710463395</v>
      </c>
    </row>
    <row r="21" spans="1:19" ht="15" thickBot="1" x14ac:dyDescent="0.35">
      <c r="R21" s="32">
        <v>1.1000000000000001</v>
      </c>
      <c r="S21" s="33">
        <f t="shared" si="1"/>
        <v>4.7842913343095486</v>
      </c>
    </row>
    <row r="22" spans="1:19" ht="15.6" x14ac:dyDescent="0.3">
      <c r="B22" s="14" t="s">
        <v>26</v>
      </c>
      <c r="C22" s="42">
        <v>11240</v>
      </c>
      <c r="R22" s="32">
        <v>1.2</v>
      </c>
      <c r="S22" s="33">
        <f t="shared" si="1"/>
        <v>4.9398645531541909</v>
      </c>
    </row>
    <row r="23" spans="1:19" ht="15.6" hidden="1" x14ac:dyDescent="0.3">
      <c r="B23" s="51" t="s">
        <v>29</v>
      </c>
      <c r="C23" s="52" t="e">
        <f>IF(((E18-C22)/C22)&lt;-0.4,-0.4,(E18-C22)/C22)</f>
        <v>#VALUE!</v>
      </c>
      <c r="R23" s="32">
        <v>1.3</v>
      </c>
      <c r="S23" s="33">
        <f t="shared" si="1"/>
        <v>4.9995000249991666</v>
      </c>
    </row>
    <row r="24" spans="1:19" ht="15.6" x14ac:dyDescent="0.3">
      <c r="B24" s="15" t="s">
        <v>27</v>
      </c>
      <c r="C24" s="43">
        <v>7.2</v>
      </c>
      <c r="R24" s="32">
        <v>1.3</v>
      </c>
      <c r="S24" s="33">
        <f t="shared" si="1"/>
        <v>4.9995000249991666</v>
      </c>
    </row>
    <row r="25" spans="1:19" ht="15.6" hidden="1" x14ac:dyDescent="0.3">
      <c r="B25" s="15" t="s">
        <v>30</v>
      </c>
      <c r="C25" s="53">
        <f>(E20-C24)/C24</f>
        <v>-1</v>
      </c>
      <c r="R25" s="32">
        <v>1.4</v>
      </c>
      <c r="S25" s="33">
        <f t="shared" si="1"/>
        <v>4.9596635830278561</v>
      </c>
    </row>
    <row r="26" spans="1:19" ht="15.6" x14ac:dyDescent="0.3">
      <c r="B26" s="15" t="s">
        <v>25</v>
      </c>
      <c r="C26" s="59" t="str">
        <f>IF(OR(E18="",E20=""),"",((70/30)*C25-C23))</f>
        <v/>
      </c>
      <c r="R26" s="32">
        <v>1.4</v>
      </c>
      <c r="S26" s="33">
        <f t="shared" si="1"/>
        <v>4.9596635830278561</v>
      </c>
    </row>
    <row r="27" spans="1:19" ht="16.2" thickBot="1" x14ac:dyDescent="0.35">
      <c r="B27" s="16" t="s">
        <v>28</v>
      </c>
      <c r="C27" s="44" t="str">
        <f>IF(C26="","",5*EXP(-((C26-1.31)^2)))</f>
        <v/>
      </c>
      <c r="R27" s="32">
        <v>1.5</v>
      </c>
      <c r="S27" s="33">
        <f t="shared" si="1"/>
        <v>4.8227191713840769</v>
      </c>
    </row>
    <row r="28" spans="1:19" x14ac:dyDescent="0.3">
      <c r="R28" s="32">
        <v>1.6</v>
      </c>
      <c r="S28" s="33">
        <f t="shared" si="1"/>
        <v>4.5966965878325912</v>
      </c>
    </row>
    <row r="29" spans="1:19" x14ac:dyDescent="0.3">
      <c r="A29" s="29" t="s">
        <v>5</v>
      </c>
      <c r="R29" s="32">
        <v>1.7</v>
      </c>
      <c r="S29" s="33">
        <f t="shared" si="1"/>
        <v>4.2945119310392386</v>
      </c>
    </row>
    <row r="30" spans="1:19" x14ac:dyDescent="0.3">
      <c r="R30" s="32">
        <v>1.8</v>
      </c>
      <c r="S30" s="33">
        <f t="shared" si="1"/>
        <v>3.9327460110672745</v>
      </c>
    </row>
    <row r="31" spans="1:19" ht="15.6" x14ac:dyDescent="0.3">
      <c r="A31" s="40" t="s">
        <v>34</v>
      </c>
      <c r="R31" s="32">
        <v>1.9</v>
      </c>
      <c r="S31" s="33">
        <f t="shared" si="1"/>
        <v>3.5301413492856986</v>
      </c>
    </row>
    <row r="32" spans="1:19" x14ac:dyDescent="0.3">
      <c r="A32" s="45" t="s">
        <v>7</v>
      </c>
      <c r="B32" s="46" t="s">
        <v>23</v>
      </c>
      <c r="R32" s="32">
        <v>2</v>
      </c>
      <c r="S32" s="33">
        <f t="shared" si="1"/>
        <v>3.1060067950272541</v>
      </c>
    </row>
    <row r="33" spans="1:19" x14ac:dyDescent="0.3">
      <c r="A33" s="45" t="s">
        <v>7</v>
      </c>
      <c r="B33" s="29" t="s">
        <v>8</v>
      </c>
      <c r="R33" s="32">
        <v>2.1</v>
      </c>
      <c r="S33" s="33">
        <f t="shared" si="1"/>
        <v>2.6787169032529237</v>
      </c>
    </row>
    <row r="34" spans="1:19" x14ac:dyDescent="0.3">
      <c r="A34" s="45"/>
      <c r="R34" s="32">
        <v>2.2000000000000002</v>
      </c>
      <c r="S34" s="33">
        <f t="shared" si="1"/>
        <v>2.264463606199473</v>
      </c>
    </row>
    <row r="35" spans="1:19" x14ac:dyDescent="0.3">
      <c r="A35" s="29" t="s">
        <v>9</v>
      </c>
      <c r="R35" s="32">
        <v>2.2999999999999998</v>
      </c>
      <c r="S35" s="33">
        <f t="shared" si="1"/>
        <v>1.8763678480900374</v>
      </c>
    </row>
    <row r="36" spans="1:19" x14ac:dyDescent="0.3">
      <c r="A36" s="47" t="s">
        <v>10</v>
      </c>
      <c r="B36" s="29" t="s">
        <v>11</v>
      </c>
      <c r="R36" s="32">
        <v>2.4</v>
      </c>
      <c r="S36" s="33">
        <f t="shared" si="1"/>
        <v>1.5239991696787669</v>
      </c>
    </row>
    <row r="37" spans="1:19" x14ac:dyDescent="0.3">
      <c r="A37" s="29" t="s">
        <v>12</v>
      </c>
      <c r="B37" s="29" t="s">
        <v>13</v>
      </c>
      <c r="R37" s="32">
        <v>2.5</v>
      </c>
      <c r="S37" s="33">
        <f t="shared" si="1"/>
        <v>1.2132927109503542</v>
      </c>
    </row>
    <row r="38" spans="1:19" x14ac:dyDescent="0.3">
      <c r="A38" s="29" t="s">
        <v>14</v>
      </c>
      <c r="B38" s="29" t="s">
        <v>15</v>
      </c>
      <c r="R38" s="32">
        <v>2.6</v>
      </c>
      <c r="S38" s="33">
        <f t="shared" si="1"/>
        <v>0.94680503109687053</v>
      </c>
    </row>
    <row r="39" spans="1:19" x14ac:dyDescent="0.3">
      <c r="A39" s="29" t="s">
        <v>16</v>
      </c>
      <c r="B39" s="29" t="s">
        <v>17</v>
      </c>
      <c r="R39" s="32">
        <v>2.7</v>
      </c>
      <c r="S39" s="33">
        <f t="shared" si="1"/>
        <v>0.72421853547333526</v>
      </c>
    </row>
    <row r="40" spans="1:19" x14ac:dyDescent="0.3">
      <c r="A40" s="29" t="s">
        <v>18</v>
      </c>
      <c r="B40" s="29" t="s">
        <v>22</v>
      </c>
      <c r="R40" s="32">
        <v>2.8</v>
      </c>
      <c r="S40" s="33">
        <f t="shared" si="1"/>
        <v>0.54299124228551487</v>
      </c>
    </row>
    <row r="41" spans="1:19" x14ac:dyDescent="0.3">
      <c r="R41" s="32">
        <v>2.9</v>
      </c>
      <c r="S41" s="33">
        <f t="shared" si="1"/>
        <v>0.39905258150039857</v>
      </c>
    </row>
    <row r="42" spans="1:19" ht="18" x14ac:dyDescent="0.35">
      <c r="C42" s="48"/>
    </row>
    <row r="43" spans="1:19" ht="18" x14ac:dyDescent="0.35">
      <c r="C43" s="48"/>
    </row>
    <row r="44" spans="1:19" ht="18" x14ac:dyDescent="0.35">
      <c r="C44" s="48"/>
    </row>
    <row r="45" spans="1:19" ht="18" x14ac:dyDescent="0.35">
      <c r="C45" s="48"/>
    </row>
    <row r="46" spans="1:19" ht="18" x14ac:dyDescent="0.35">
      <c r="C46" s="48"/>
    </row>
    <row r="47" spans="1:19" ht="18" x14ac:dyDescent="0.35">
      <c r="C47" s="48"/>
    </row>
    <row r="48" spans="1:19" ht="18" x14ac:dyDescent="0.35">
      <c r="C48" s="48"/>
    </row>
    <row r="49" spans="3:3" ht="18" x14ac:dyDescent="0.35">
      <c r="C49" s="48"/>
    </row>
    <row r="50" spans="3:3" ht="18" x14ac:dyDescent="0.35">
      <c r="C50" s="48"/>
    </row>
    <row r="71" spans="2:5" x14ac:dyDescent="0.3">
      <c r="B71" s="49"/>
      <c r="E71" s="29" t="s">
        <v>21</v>
      </c>
    </row>
  </sheetData>
  <sheetProtection algorithmName="SHA-512" hashValue="nv8DkhZoVTYRUOMb4o+KLuTUsuvJ5xpoHVGwxhqWxmJjfQZm5muclJtRToxJL/NqMCNK2/WF9evOJlSCE9JRzQ==" saltValue="Tp3kiQOveTvK7m2A0hbX7A==" spinCount="100000" sheet="1" objects="1" scenarios="1" selectLockedCells="1"/>
  <mergeCells count="6">
    <mergeCell ref="A6:A8"/>
    <mergeCell ref="E6:E8"/>
    <mergeCell ref="A11:A12"/>
    <mergeCell ref="E11:E12"/>
    <mergeCell ref="A15:A16"/>
    <mergeCell ref="E15:E16"/>
  </mergeCells>
  <dataValidations count="2">
    <dataValidation allowBlank="1" showInputMessage="1" showErrorMessage="1" prompt="Het tarief voor blended leervorm is niet groter dan het tarief voor klassikaal leervorm" sqref="C12 C7"/>
    <dataValidation allowBlank="1" showInputMessage="1" showErrorMessage="1" prompt="Het tarief voor online leervorm is niet groter dan blended leervorm" sqref="C8"/>
  </dataValidation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1"/>
  <sheetViews>
    <sheetView workbookViewId="0">
      <selection activeCell="C15" sqref="C15:C16"/>
    </sheetView>
  </sheetViews>
  <sheetFormatPr defaultColWidth="8.88671875" defaultRowHeight="14.4" x14ac:dyDescent="0.3"/>
  <cols>
    <col min="1" max="1" width="36.44140625" style="29" customWidth="1"/>
    <col min="2" max="2" width="28.88671875" style="29" customWidth="1"/>
    <col min="3" max="3" width="12.6640625" style="29" bestFit="1" customWidth="1"/>
    <col min="4" max="4" width="13.33203125" style="29" bestFit="1" customWidth="1"/>
    <col min="5" max="6" width="14.5546875" style="29" customWidth="1"/>
    <col min="7" max="17" width="8.88671875" style="29"/>
    <col min="18" max="19" width="8.88671875" style="32"/>
    <col min="20" max="16384" width="8.88671875" style="29"/>
  </cols>
  <sheetData>
    <row r="1" spans="1:19" ht="18" x14ac:dyDescent="0.35">
      <c r="A1" s="1" t="s">
        <v>65</v>
      </c>
      <c r="B1" s="2"/>
      <c r="C1" s="3"/>
      <c r="D1" s="4"/>
      <c r="E1" s="5"/>
      <c r="R1" s="30"/>
      <c r="S1" s="31"/>
    </row>
    <row r="2" spans="1:19" ht="15.6" x14ac:dyDescent="0.3">
      <c r="A2" s="6" t="s">
        <v>79</v>
      </c>
      <c r="B2" s="63"/>
      <c r="C2" s="3"/>
      <c r="D2" s="4"/>
      <c r="E2" s="5"/>
      <c r="S2" s="33"/>
    </row>
    <row r="3" spans="1:19" ht="18" x14ac:dyDescent="0.35">
      <c r="A3" s="7" t="s">
        <v>0</v>
      </c>
      <c r="B3" s="8"/>
      <c r="C3" s="9"/>
      <c r="D3" s="10"/>
      <c r="E3" s="11"/>
      <c r="R3" s="30" t="s">
        <v>19</v>
      </c>
      <c r="S3" s="31" t="s">
        <v>20</v>
      </c>
    </row>
    <row r="4" spans="1:19" ht="15" thickBot="1" x14ac:dyDescent="0.35">
      <c r="O4" s="32">
        <v>-0.6</v>
      </c>
      <c r="P4" s="33">
        <f t="shared" ref="P4:P8" si="0">5*EXP(-((O4-0.8)^2))</f>
        <v>0.70429210460522518</v>
      </c>
      <c r="R4" s="32">
        <v>-0.6</v>
      </c>
      <c r="S4" s="33">
        <f t="shared" ref="S4:S41" si="1">5*EXP(-((R4-1.31)^2))</f>
        <v>0.13020279433574364</v>
      </c>
    </row>
    <row r="5" spans="1:19" ht="30" customHeight="1" thickBot="1" x14ac:dyDescent="0.35">
      <c r="A5" s="13" t="s">
        <v>82</v>
      </c>
      <c r="B5" s="12" t="s">
        <v>1</v>
      </c>
      <c r="C5" s="27" t="s">
        <v>35</v>
      </c>
      <c r="D5" s="54" t="s">
        <v>31</v>
      </c>
      <c r="E5" s="54" t="s">
        <v>36</v>
      </c>
      <c r="O5" s="32">
        <v>-0.5</v>
      </c>
      <c r="P5" s="33">
        <f t="shared" si="0"/>
        <v>0.92259761996494616</v>
      </c>
      <c r="R5" s="32">
        <v>-0.5</v>
      </c>
      <c r="S5" s="33">
        <f t="shared" si="1"/>
        <v>0.18887646771995986</v>
      </c>
    </row>
    <row r="6" spans="1:19" ht="15.6" x14ac:dyDescent="0.3">
      <c r="A6" s="64" t="s">
        <v>37</v>
      </c>
      <c r="B6" s="34" t="s">
        <v>2</v>
      </c>
      <c r="C6" s="20"/>
      <c r="D6" s="18">
        <v>0.6</v>
      </c>
      <c r="E6" s="70">
        <v>15</v>
      </c>
      <c r="O6" s="32">
        <v>-0.4</v>
      </c>
      <c r="P6" s="33">
        <f t="shared" si="0"/>
        <v>1.1846387934106082</v>
      </c>
      <c r="R6" s="32">
        <v>-0.4</v>
      </c>
      <c r="S6" s="33">
        <f t="shared" si="1"/>
        <v>0.26856505938086772</v>
      </c>
    </row>
    <row r="7" spans="1:19" ht="15.6" x14ac:dyDescent="0.3">
      <c r="A7" s="64"/>
      <c r="B7" s="36" t="s">
        <v>3</v>
      </c>
      <c r="C7" s="25"/>
      <c r="D7" s="19">
        <v>0.2</v>
      </c>
      <c r="E7" s="71"/>
      <c r="O7" s="32">
        <v>-0.3</v>
      </c>
      <c r="P7" s="33">
        <f t="shared" si="0"/>
        <v>1.4909863971494366</v>
      </c>
      <c r="R7" s="32">
        <v>-0.3</v>
      </c>
      <c r="S7" s="33">
        <f t="shared" si="1"/>
        <v>0.37431331652301736</v>
      </c>
    </row>
    <row r="8" spans="1:19" ht="16.2" thickBot="1" x14ac:dyDescent="0.35">
      <c r="A8" s="65"/>
      <c r="B8" s="37" t="s">
        <v>81</v>
      </c>
      <c r="C8" s="26"/>
      <c r="D8" s="24">
        <v>0.2</v>
      </c>
      <c r="E8" s="72"/>
      <c r="O8" s="32">
        <v>-0.2</v>
      </c>
      <c r="P8" s="33">
        <f t="shared" si="0"/>
        <v>1.8393972058572117</v>
      </c>
      <c r="R8" s="32">
        <v>-0.2</v>
      </c>
      <c r="S8" s="33">
        <f t="shared" si="1"/>
        <v>0.51136989403134947</v>
      </c>
    </row>
    <row r="9" spans="1:19" ht="15" thickBot="1" x14ac:dyDescent="0.35">
      <c r="E9" s="35"/>
      <c r="R9" s="32">
        <v>-0.1</v>
      </c>
      <c r="S9" s="33">
        <f t="shared" si="1"/>
        <v>0.68477696822726575</v>
      </c>
    </row>
    <row r="10" spans="1:19" ht="31.8" thickBot="1" x14ac:dyDescent="0.35">
      <c r="A10" s="17" t="s">
        <v>83</v>
      </c>
      <c r="B10" s="13" t="s">
        <v>1</v>
      </c>
      <c r="C10" s="27" t="s">
        <v>85</v>
      </c>
      <c r="D10" s="54" t="s">
        <v>31</v>
      </c>
      <c r="E10" s="54" t="s">
        <v>36</v>
      </c>
      <c r="R10" s="32">
        <v>0</v>
      </c>
      <c r="S10" s="33">
        <f t="shared" si="1"/>
        <v>0.89882934729233899</v>
      </c>
    </row>
    <row r="11" spans="1:19" ht="15.6" x14ac:dyDescent="0.3">
      <c r="A11" s="66" t="s">
        <v>75</v>
      </c>
      <c r="B11" s="38" t="s">
        <v>2</v>
      </c>
      <c r="C11" s="20"/>
      <c r="D11" s="22">
        <v>0.8</v>
      </c>
      <c r="E11" s="70">
        <v>4</v>
      </c>
      <c r="R11" s="32">
        <v>0.1</v>
      </c>
      <c r="S11" s="33">
        <f t="shared" si="1"/>
        <v>1.1564302764216432</v>
      </c>
    </row>
    <row r="12" spans="1:19" ht="16.2" thickBot="1" x14ac:dyDescent="0.35">
      <c r="A12" s="67"/>
      <c r="B12" s="39" t="s">
        <v>3</v>
      </c>
      <c r="C12" s="21"/>
      <c r="D12" s="23">
        <v>0.2</v>
      </c>
      <c r="E12" s="72"/>
      <c r="R12" s="32">
        <v>0.2</v>
      </c>
      <c r="S12" s="33">
        <f t="shared" si="1"/>
        <v>1.4583970366097323</v>
      </c>
    </row>
    <row r="13" spans="1:19" ht="15" thickBot="1" x14ac:dyDescent="0.35">
      <c r="E13" s="35"/>
      <c r="R13" s="32">
        <v>0.3</v>
      </c>
      <c r="S13" s="33">
        <f t="shared" si="1"/>
        <v>1.802794412409878</v>
      </c>
    </row>
    <row r="14" spans="1:19" ht="31.8" thickBot="1" x14ac:dyDescent="0.35">
      <c r="A14" s="17" t="s">
        <v>83</v>
      </c>
      <c r="B14" s="13" t="s">
        <v>1</v>
      </c>
      <c r="C14" s="28" t="s">
        <v>85</v>
      </c>
      <c r="D14" s="54" t="s">
        <v>31</v>
      </c>
      <c r="E14" s="54" t="s">
        <v>36</v>
      </c>
      <c r="R14" s="32">
        <v>0.4</v>
      </c>
      <c r="S14" s="33">
        <f t="shared" si="1"/>
        <v>2.184392837666111</v>
      </c>
    </row>
    <row r="15" spans="1:19" ht="15.6" x14ac:dyDescent="0.3">
      <c r="A15" s="68" t="s">
        <v>77</v>
      </c>
      <c r="B15" s="38" t="s">
        <v>2</v>
      </c>
      <c r="C15" s="81"/>
      <c r="D15" s="22">
        <v>0.8</v>
      </c>
      <c r="E15" s="70">
        <v>1</v>
      </c>
      <c r="R15" s="32">
        <v>0.5</v>
      </c>
      <c r="S15" s="33">
        <f t="shared" si="1"/>
        <v>2.5943549523272615</v>
      </c>
    </row>
    <row r="16" spans="1:19" ht="16.2" thickBot="1" x14ac:dyDescent="0.35">
      <c r="A16" s="69"/>
      <c r="B16" s="39" t="s">
        <v>3</v>
      </c>
      <c r="C16" s="82"/>
      <c r="D16" s="23">
        <v>0.2</v>
      </c>
      <c r="E16" s="72"/>
      <c r="R16" s="32">
        <v>0.6</v>
      </c>
      <c r="S16" s="33">
        <f t="shared" si="1"/>
        <v>3.0202448746901265</v>
      </c>
    </row>
    <row r="17" spans="1:19" ht="15" thickBot="1" x14ac:dyDescent="0.35">
      <c r="R17" s="32">
        <v>0.7</v>
      </c>
      <c r="S17" s="33">
        <f t="shared" si="1"/>
        <v>3.446426552733131</v>
      </c>
    </row>
    <row r="18" spans="1:19" ht="16.2" thickBot="1" x14ac:dyDescent="0.35">
      <c r="B18" s="40" t="s">
        <v>4</v>
      </c>
      <c r="E18" s="41" t="str">
        <f>IF(OR(C6="",C7="",C8="",C11="",C12="",C15="",C16=""),"",(C6*D6+C7*D7+C8*D8)*E6+(C11*D11+C12*D12)*E11+(C15*D15+C16*D16)*E15)</f>
        <v/>
      </c>
      <c r="F18" s="35"/>
      <c r="R18" s="32">
        <v>0.8</v>
      </c>
      <c r="S18" s="33">
        <f t="shared" si="1"/>
        <v>3.8548724225005766</v>
      </c>
    </row>
    <row r="19" spans="1:19" ht="16.2" thickBot="1" x14ac:dyDescent="0.35">
      <c r="B19" s="40"/>
      <c r="R19" s="32">
        <v>0.9</v>
      </c>
      <c r="S19" s="33">
        <f t="shared" si="1"/>
        <v>4.226346517639092</v>
      </c>
    </row>
    <row r="20" spans="1:19" ht="16.2" thickBot="1" x14ac:dyDescent="0.35">
      <c r="B20" s="40" t="s">
        <v>24</v>
      </c>
      <c r="E20" s="50"/>
      <c r="R20" s="32">
        <v>1</v>
      </c>
      <c r="S20" s="33">
        <f t="shared" si="1"/>
        <v>4.5418658710463395</v>
      </c>
    </row>
    <row r="21" spans="1:19" ht="15" thickBot="1" x14ac:dyDescent="0.35">
      <c r="R21" s="32">
        <v>1.1000000000000001</v>
      </c>
      <c r="S21" s="33">
        <f t="shared" si="1"/>
        <v>4.7842913343095486</v>
      </c>
    </row>
    <row r="22" spans="1:19" ht="15.6" x14ac:dyDescent="0.3">
      <c r="B22" s="14" t="s">
        <v>26</v>
      </c>
      <c r="C22" s="42">
        <v>10400</v>
      </c>
      <c r="R22" s="32">
        <v>1.2</v>
      </c>
      <c r="S22" s="33">
        <f t="shared" si="1"/>
        <v>4.9398645531541909</v>
      </c>
    </row>
    <row r="23" spans="1:19" ht="15.6" hidden="1" x14ac:dyDescent="0.3">
      <c r="B23" s="51" t="s">
        <v>29</v>
      </c>
      <c r="C23" s="52" t="e">
        <f>IF(((E18-C22)/C22)&lt;-0.4,-0.4,(E18-C22)/C22)</f>
        <v>#VALUE!</v>
      </c>
      <c r="R23" s="32">
        <v>1.3</v>
      </c>
      <c r="S23" s="33">
        <f t="shared" si="1"/>
        <v>4.9995000249991666</v>
      </c>
    </row>
    <row r="24" spans="1:19" ht="15.6" x14ac:dyDescent="0.3">
      <c r="B24" s="15" t="s">
        <v>27</v>
      </c>
      <c r="C24" s="43">
        <v>7.2</v>
      </c>
      <c r="R24" s="32">
        <v>1.3</v>
      </c>
      <c r="S24" s="33">
        <f t="shared" si="1"/>
        <v>4.9995000249991666</v>
      </c>
    </row>
    <row r="25" spans="1:19" ht="15.6" hidden="1" x14ac:dyDescent="0.3">
      <c r="B25" s="15" t="s">
        <v>30</v>
      </c>
      <c r="C25" s="53">
        <f>(E20-C24)/C24</f>
        <v>-1</v>
      </c>
      <c r="R25" s="32">
        <v>1.4</v>
      </c>
      <c r="S25" s="33">
        <f t="shared" si="1"/>
        <v>4.9596635830278561</v>
      </c>
    </row>
    <row r="26" spans="1:19" ht="15.6" x14ac:dyDescent="0.3">
      <c r="B26" s="15" t="s">
        <v>25</v>
      </c>
      <c r="C26" s="59" t="str">
        <f>IF(OR(E18="",E20=""),"",((70/30)*C25-C23))</f>
        <v/>
      </c>
      <c r="R26" s="32">
        <v>1.4</v>
      </c>
      <c r="S26" s="33">
        <f t="shared" si="1"/>
        <v>4.9596635830278561</v>
      </c>
    </row>
    <row r="27" spans="1:19" ht="16.2" thickBot="1" x14ac:dyDescent="0.35">
      <c r="B27" s="16" t="s">
        <v>28</v>
      </c>
      <c r="C27" s="44" t="str">
        <f>IF(C26="","",5*EXP(-((C26-1.31)^2)))</f>
        <v/>
      </c>
      <c r="R27" s="32">
        <v>1.5</v>
      </c>
      <c r="S27" s="33">
        <f t="shared" si="1"/>
        <v>4.8227191713840769</v>
      </c>
    </row>
    <row r="28" spans="1:19" x14ac:dyDescent="0.3">
      <c r="R28" s="32">
        <v>1.6</v>
      </c>
      <c r="S28" s="33">
        <f t="shared" si="1"/>
        <v>4.5966965878325912</v>
      </c>
    </row>
    <row r="29" spans="1:19" x14ac:dyDescent="0.3">
      <c r="A29" s="29" t="s">
        <v>5</v>
      </c>
      <c r="R29" s="32">
        <v>1.7</v>
      </c>
      <c r="S29" s="33">
        <f t="shared" si="1"/>
        <v>4.2945119310392386</v>
      </c>
    </row>
    <row r="30" spans="1:19" x14ac:dyDescent="0.3">
      <c r="R30" s="32">
        <v>1.8</v>
      </c>
      <c r="S30" s="33">
        <f t="shared" si="1"/>
        <v>3.9327460110672745</v>
      </c>
    </row>
    <row r="31" spans="1:19" ht="15.6" x14ac:dyDescent="0.3">
      <c r="A31" s="40" t="s">
        <v>34</v>
      </c>
      <c r="R31" s="32">
        <v>1.9</v>
      </c>
      <c r="S31" s="33">
        <f t="shared" si="1"/>
        <v>3.5301413492856986</v>
      </c>
    </row>
    <row r="32" spans="1:19" x14ac:dyDescent="0.3">
      <c r="A32" s="45" t="s">
        <v>7</v>
      </c>
      <c r="B32" s="46" t="s">
        <v>23</v>
      </c>
      <c r="R32" s="32">
        <v>2</v>
      </c>
      <c r="S32" s="33">
        <f t="shared" si="1"/>
        <v>3.1060067950272541</v>
      </c>
    </row>
    <row r="33" spans="1:19" x14ac:dyDescent="0.3">
      <c r="A33" s="45" t="s">
        <v>7</v>
      </c>
      <c r="B33" s="29" t="s">
        <v>8</v>
      </c>
      <c r="R33" s="32">
        <v>2.1</v>
      </c>
      <c r="S33" s="33">
        <f t="shared" si="1"/>
        <v>2.6787169032529237</v>
      </c>
    </row>
    <row r="34" spans="1:19" x14ac:dyDescent="0.3">
      <c r="A34" s="45"/>
      <c r="R34" s="32">
        <v>2.2000000000000002</v>
      </c>
      <c r="S34" s="33">
        <f t="shared" si="1"/>
        <v>2.264463606199473</v>
      </c>
    </row>
    <row r="35" spans="1:19" x14ac:dyDescent="0.3">
      <c r="A35" s="29" t="s">
        <v>9</v>
      </c>
      <c r="R35" s="32">
        <v>2.2999999999999998</v>
      </c>
      <c r="S35" s="33">
        <f t="shared" si="1"/>
        <v>1.8763678480900374</v>
      </c>
    </row>
    <row r="36" spans="1:19" x14ac:dyDescent="0.3">
      <c r="A36" s="47" t="s">
        <v>10</v>
      </c>
      <c r="B36" s="29" t="s">
        <v>11</v>
      </c>
      <c r="R36" s="32">
        <v>2.4</v>
      </c>
      <c r="S36" s="33">
        <f t="shared" si="1"/>
        <v>1.5239991696787669</v>
      </c>
    </row>
    <row r="37" spans="1:19" x14ac:dyDescent="0.3">
      <c r="A37" s="29" t="s">
        <v>12</v>
      </c>
      <c r="B37" s="29" t="s">
        <v>13</v>
      </c>
      <c r="R37" s="32">
        <v>2.5</v>
      </c>
      <c r="S37" s="33">
        <f t="shared" si="1"/>
        <v>1.2132927109503542</v>
      </c>
    </row>
    <row r="38" spans="1:19" x14ac:dyDescent="0.3">
      <c r="A38" s="29" t="s">
        <v>14</v>
      </c>
      <c r="B38" s="29" t="s">
        <v>15</v>
      </c>
      <c r="R38" s="32">
        <v>2.6</v>
      </c>
      <c r="S38" s="33">
        <f t="shared" si="1"/>
        <v>0.94680503109687053</v>
      </c>
    </row>
    <row r="39" spans="1:19" x14ac:dyDescent="0.3">
      <c r="A39" s="29" t="s">
        <v>16</v>
      </c>
      <c r="B39" s="29" t="s">
        <v>17</v>
      </c>
      <c r="R39" s="32">
        <v>2.7</v>
      </c>
      <c r="S39" s="33">
        <f t="shared" si="1"/>
        <v>0.72421853547333526</v>
      </c>
    </row>
    <row r="40" spans="1:19" x14ac:dyDescent="0.3">
      <c r="A40" s="29" t="s">
        <v>18</v>
      </c>
      <c r="B40" s="29" t="s">
        <v>22</v>
      </c>
      <c r="R40" s="32">
        <v>2.8</v>
      </c>
      <c r="S40" s="33">
        <f t="shared" si="1"/>
        <v>0.54299124228551487</v>
      </c>
    </row>
    <row r="41" spans="1:19" x14ac:dyDescent="0.3">
      <c r="R41" s="32">
        <v>2.9</v>
      </c>
      <c r="S41" s="33">
        <f t="shared" si="1"/>
        <v>0.39905258150039857</v>
      </c>
    </row>
    <row r="42" spans="1:19" ht="18" x14ac:dyDescent="0.35">
      <c r="C42" s="48"/>
    </row>
    <row r="43" spans="1:19" ht="18" x14ac:dyDescent="0.35">
      <c r="C43" s="48"/>
    </row>
    <row r="44" spans="1:19" ht="18" x14ac:dyDescent="0.35">
      <c r="C44" s="48"/>
    </row>
    <row r="45" spans="1:19" ht="18" x14ac:dyDescent="0.35">
      <c r="C45" s="48"/>
    </row>
    <row r="46" spans="1:19" ht="18" x14ac:dyDescent="0.35">
      <c r="C46" s="48"/>
    </row>
    <row r="47" spans="1:19" ht="18" x14ac:dyDescent="0.35">
      <c r="C47" s="48"/>
    </row>
    <row r="48" spans="1:19" ht="18" x14ac:dyDescent="0.35">
      <c r="C48" s="48"/>
    </row>
    <row r="49" spans="3:3" ht="18" x14ac:dyDescent="0.35">
      <c r="C49" s="48"/>
    </row>
    <row r="50" spans="3:3" ht="18" x14ac:dyDescent="0.35">
      <c r="C50" s="48"/>
    </row>
    <row r="71" spans="2:5" x14ac:dyDescent="0.3">
      <c r="B71" s="49"/>
      <c r="E71" s="29" t="s">
        <v>21</v>
      </c>
    </row>
  </sheetData>
  <sheetProtection algorithmName="SHA-512" hashValue="F7KpkIfWhFxS5GnkHvqcTwHkHoNnx6TKg5JEuQdyT7guLojbfczegxZOGUEUQUo1XumgdWujifXkRkVR55XS1g==" saltValue="VXqpPNv+EAxggwzrfZqUMw==" spinCount="100000" sheet="1" objects="1" scenarios="1" selectLockedCells="1"/>
  <mergeCells count="6">
    <mergeCell ref="A6:A8"/>
    <mergeCell ref="E6:E8"/>
    <mergeCell ref="A11:A12"/>
    <mergeCell ref="E11:E12"/>
    <mergeCell ref="A15:A16"/>
    <mergeCell ref="E15:E16"/>
  </mergeCells>
  <dataValidations count="2">
    <dataValidation allowBlank="1" showInputMessage="1" showErrorMessage="1" prompt="Het tarief voor online leervorm is niet groter dan blended leervorm" sqref="C8"/>
    <dataValidation allowBlank="1" showInputMessage="1" showErrorMessage="1" prompt="Het tarief voor blended leervorm is niet groter dan het tarief voor klassikaal leervorm" sqref="C12 C7"/>
  </dataValidation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1"/>
  <sheetViews>
    <sheetView workbookViewId="0">
      <selection activeCell="C15" sqref="C15:C16"/>
    </sheetView>
  </sheetViews>
  <sheetFormatPr defaultColWidth="8.88671875" defaultRowHeight="14.4" x14ac:dyDescent="0.3"/>
  <cols>
    <col min="1" max="1" width="36.88671875" style="29" customWidth="1"/>
    <col min="2" max="2" width="28.88671875" style="29" customWidth="1"/>
    <col min="3" max="3" width="12.6640625" style="29" bestFit="1" customWidth="1"/>
    <col min="4" max="4" width="13.33203125" style="29" bestFit="1" customWidth="1"/>
    <col min="5" max="6" width="14.5546875" style="29" customWidth="1"/>
    <col min="7" max="17" width="8.88671875" style="29"/>
    <col min="18" max="19" width="8.88671875" style="32"/>
    <col min="20" max="16384" width="8.88671875" style="29"/>
  </cols>
  <sheetData>
    <row r="1" spans="1:19" ht="18" x14ac:dyDescent="0.35">
      <c r="A1" s="1" t="s">
        <v>66</v>
      </c>
      <c r="B1" s="2"/>
      <c r="C1" s="3"/>
      <c r="D1" s="4"/>
      <c r="E1" s="5"/>
      <c r="R1" s="30"/>
      <c r="S1" s="31"/>
    </row>
    <row r="2" spans="1:19" ht="15.6" x14ac:dyDescent="0.3">
      <c r="A2" s="6" t="s">
        <v>79</v>
      </c>
      <c r="B2" s="63"/>
      <c r="C2" s="3"/>
      <c r="D2" s="4"/>
      <c r="E2" s="5"/>
      <c r="S2" s="33"/>
    </row>
    <row r="3" spans="1:19" ht="18" x14ac:dyDescent="0.35">
      <c r="A3" s="7" t="s">
        <v>0</v>
      </c>
      <c r="B3" s="8"/>
      <c r="C3" s="9"/>
      <c r="D3" s="10"/>
      <c r="E3" s="11"/>
      <c r="R3" s="30" t="s">
        <v>19</v>
      </c>
      <c r="S3" s="31" t="s">
        <v>20</v>
      </c>
    </row>
    <row r="4" spans="1:19" ht="15" thickBot="1" x14ac:dyDescent="0.35">
      <c r="O4" s="32">
        <v>-0.6</v>
      </c>
      <c r="P4" s="33">
        <f t="shared" ref="P4:P8" si="0">5*EXP(-((O4-0.8)^2))</f>
        <v>0.70429210460522518</v>
      </c>
      <c r="R4" s="32">
        <v>-0.6</v>
      </c>
      <c r="S4" s="33">
        <f t="shared" ref="S4:S41" si="1">5*EXP(-((R4-1.31)^2))</f>
        <v>0.13020279433574364</v>
      </c>
    </row>
    <row r="5" spans="1:19" ht="30" customHeight="1" thickBot="1" x14ac:dyDescent="0.35">
      <c r="A5" s="13" t="s">
        <v>82</v>
      </c>
      <c r="B5" s="12" t="s">
        <v>1</v>
      </c>
      <c r="C5" s="27" t="s">
        <v>35</v>
      </c>
      <c r="D5" s="54" t="s">
        <v>31</v>
      </c>
      <c r="E5" s="54" t="s">
        <v>36</v>
      </c>
      <c r="O5" s="32">
        <v>-0.5</v>
      </c>
      <c r="P5" s="33">
        <f t="shared" si="0"/>
        <v>0.92259761996494616</v>
      </c>
      <c r="R5" s="32">
        <v>-0.5</v>
      </c>
      <c r="S5" s="33">
        <f t="shared" si="1"/>
        <v>0.18887646771995986</v>
      </c>
    </row>
    <row r="6" spans="1:19" ht="15.6" x14ac:dyDescent="0.3">
      <c r="A6" s="64" t="s">
        <v>37</v>
      </c>
      <c r="B6" s="34" t="s">
        <v>2</v>
      </c>
      <c r="C6" s="20"/>
      <c r="D6" s="18">
        <v>0.6</v>
      </c>
      <c r="E6" s="70">
        <v>15</v>
      </c>
      <c r="O6" s="32">
        <v>-0.4</v>
      </c>
      <c r="P6" s="33">
        <f t="shared" si="0"/>
        <v>1.1846387934106082</v>
      </c>
      <c r="R6" s="32">
        <v>-0.4</v>
      </c>
      <c r="S6" s="33">
        <f t="shared" si="1"/>
        <v>0.26856505938086772</v>
      </c>
    </row>
    <row r="7" spans="1:19" ht="15.6" x14ac:dyDescent="0.3">
      <c r="A7" s="64"/>
      <c r="B7" s="36" t="s">
        <v>3</v>
      </c>
      <c r="C7" s="25"/>
      <c r="D7" s="19">
        <v>0.2</v>
      </c>
      <c r="E7" s="71"/>
      <c r="O7" s="32">
        <v>-0.3</v>
      </c>
      <c r="P7" s="33">
        <f t="shared" si="0"/>
        <v>1.4909863971494366</v>
      </c>
      <c r="R7" s="32">
        <v>-0.3</v>
      </c>
      <c r="S7" s="33">
        <f t="shared" si="1"/>
        <v>0.37431331652301736</v>
      </c>
    </row>
    <row r="8" spans="1:19" ht="16.2" thickBot="1" x14ac:dyDescent="0.35">
      <c r="A8" s="65"/>
      <c r="B8" s="37" t="s">
        <v>81</v>
      </c>
      <c r="C8" s="26"/>
      <c r="D8" s="24">
        <v>0.2</v>
      </c>
      <c r="E8" s="72"/>
      <c r="O8" s="32">
        <v>-0.2</v>
      </c>
      <c r="P8" s="33">
        <f t="shared" si="0"/>
        <v>1.8393972058572117</v>
      </c>
      <c r="R8" s="32">
        <v>-0.2</v>
      </c>
      <c r="S8" s="33">
        <f t="shared" si="1"/>
        <v>0.51136989403134947</v>
      </c>
    </row>
    <row r="9" spans="1:19" ht="15" thickBot="1" x14ac:dyDescent="0.35">
      <c r="E9" s="35"/>
      <c r="R9" s="32">
        <v>-0.1</v>
      </c>
      <c r="S9" s="33">
        <f t="shared" si="1"/>
        <v>0.68477696822726575</v>
      </c>
    </row>
    <row r="10" spans="1:19" ht="31.8" thickBot="1" x14ac:dyDescent="0.35">
      <c r="A10" s="17" t="s">
        <v>83</v>
      </c>
      <c r="B10" s="13" t="s">
        <v>1</v>
      </c>
      <c r="C10" s="27" t="s">
        <v>85</v>
      </c>
      <c r="D10" s="54" t="s">
        <v>31</v>
      </c>
      <c r="E10" s="54" t="s">
        <v>36</v>
      </c>
      <c r="R10" s="32">
        <v>0</v>
      </c>
      <c r="S10" s="33">
        <f t="shared" si="1"/>
        <v>0.89882934729233899</v>
      </c>
    </row>
    <row r="11" spans="1:19" ht="15.6" x14ac:dyDescent="0.3">
      <c r="A11" s="66" t="s">
        <v>75</v>
      </c>
      <c r="B11" s="38" t="s">
        <v>2</v>
      </c>
      <c r="C11" s="20"/>
      <c r="D11" s="22">
        <v>0.8</v>
      </c>
      <c r="E11" s="70">
        <v>4</v>
      </c>
      <c r="R11" s="32">
        <v>0.1</v>
      </c>
      <c r="S11" s="33">
        <f t="shared" si="1"/>
        <v>1.1564302764216432</v>
      </c>
    </row>
    <row r="12" spans="1:19" ht="16.2" thickBot="1" x14ac:dyDescent="0.35">
      <c r="A12" s="67"/>
      <c r="B12" s="39" t="s">
        <v>3</v>
      </c>
      <c r="C12" s="21"/>
      <c r="D12" s="23">
        <v>0.2</v>
      </c>
      <c r="E12" s="72"/>
      <c r="R12" s="32">
        <v>0.2</v>
      </c>
      <c r="S12" s="33">
        <f t="shared" si="1"/>
        <v>1.4583970366097323</v>
      </c>
    </row>
    <row r="13" spans="1:19" ht="15" thickBot="1" x14ac:dyDescent="0.35">
      <c r="E13" s="35"/>
      <c r="R13" s="32">
        <v>0.3</v>
      </c>
      <c r="S13" s="33">
        <f t="shared" si="1"/>
        <v>1.802794412409878</v>
      </c>
    </row>
    <row r="14" spans="1:19" ht="31.8" thickBot="1" x14ac:dyDescent="0.35">
      <c r="A14" s="17" t="s">
        <v>83</v>
      </c>
      <c r="B14" s="13" t="s">
        <v>1</v>
      </c>
      <c r="C14" s="28" t="s">
        <v>85</v>
      </c>
      <c r="D14" s="54" t="s">
        <v>31</v>
      </c>
      <c r="E14" s="54" t="s">
        <v>36</v>
      </c>
      <c r="R14" s="32">
        <v>0.4</v>
      </c>
      <c r="S14" s="33">
        <f t="shared" si="1"/>
        <v>2.184392837666111</v>
      </c>
    </row>
    <row r="15" spans="1:19" ht="15.6" x14ac:dyDescent="0.3">
      <c r="A15" s="68" t="s">
        <v>77</v>
      </c>
      <c r="B15" s="38" t="s">
        <v>2</v>
      </c>
      <c r="C15" s="81"/>
      <c r="D15" s="22">
        <v>0.8</v>
      </c>
      <c r="E15" s="70">
        <v>1</v>
      </c>
      <c r="R15" s="32">
        <v>0.5</v>
      </c>
      <c r="S15" s="33">
        <f t="shared" si="1"/>
        <v>2.5943549523272615</v>
      </c>
    </row>
    <row r="16" spans="1:19" ht="16.2" thickBot="1" x14ac:dyDescent="0.35">
      <c r="A16" s="69"/>
      <c r="B16" s="39" t="s">
        <v>3</v>
      </c>
      <c r="C16" s="82"/>
      <c r="D16" s="23">
        <v>0.2</v>
      </c>
      <c r="E16" s="72"/>
      <c r="R16" s="32">
        <v>0.6</v>
      </c>
      <c r="S16" s="33">
        <f t="shared" si="1"/>
        <v>3.0202448746901265</v>
      </c>
    </row>
    <row r="17" spans="1:19" ht="15" thickBot="1" x14ac:dyDescent="0.35">
      <c r="R17" s="32">
        <v>0.7</v>
      </c>
      <c r="S17" s="33">
        <f t="shared" si="1"/>
        <v>3.446426552733131</v>
      </c>
    </row>
    <row r="18" spans="1:19" ht="16.2" thickBot="1" x14ac:dyDescent="0.35">
      <c r="B18" s="40" t="s">
        <v>4</v>
      </c>
      <c r="E18" s="41" t="str">
        <f>IF(OR(C6="",C7="",C8="",C11="",C12="",C15="",C16=""),"",(C6*D6+C7*D7+C8*D8)*E6+(C11*D11+C12*D12)*E11+(C15*D15+C16*D16)*E15)</f>
        <v/>
      </c>
      <c r="F18" s="35"/>
      <c r="R18" s="32">
        <v>0.8</v>
      </c>
      <c r="S18" s="33">
        <f t="shared" si="1"/>
        <v>3.8548724225005766</v>
      </c>
    </row>
    <row r="19" spans="1:19" ht="16.2" thickBot="1" x14ac:dyDescent="0.35">
      <c r="B19" s="40"/>
      <c r="R19" s="32">
        <v>0.9</v>
      </c>
      <c r="S19" s="33">
        <f t="shared" si="1"/>
        <v>4.226346517639092</v>
      </c>
    </row>
    <row r="20" spans="1:19" ht="16.2" thickBot="1" x14ac:dyDescent="0.35">
      <c r="B20" s="40" t="s">
        <v>24</v>
      </c>
      <c r="E20" s="50"/>
      <c r="R20" s="32">
        <v>1</v>
      </c>
      <c r="S20" s="33">
        <f t="shared" si="1"/>
        <v>4.5418658710463395</v>
      </c>
    </row>
    <row r="21" spans="1:19" ht="15" thickBot="1" x14ac:dyDescent="0.35">
      <c r="R21" s="32">
        <v>1.1000000000000001</v>
      </c>
      <c r="S21" s="33">
        <f t="shared" si="1"/>
        <v>4.7842913343095486</v>
      </c>
    </row>
    <row r="22" spans="1:19" ht="15.6" x14ac:dyDescent="0.3">
      <c r="B22" s="14" t="s">
        <v>26</v>
      </c>
      <c r="C22" s="42">
        <v>10400</v>
      </c>
      <c r="R22" s="32">
        <v>1.2</v>
      </c>
      <c r="S22" s="33">
        <f t="shared" si="1"/>
        <v>4.9398645531541909</v>
      </c>
    </row>
    <row r="23" spans="1:19" ht="15.6" hidden="1" x14ac:dyDescent="0.3">
      <c r="B23" s="51" t="s">
        <v>29</v>
      </c>
      <c r="C23" s="52" t="e">
        <f>IF(((E18-C22)/C22)&lt;-0.4,-0.4,(E18-C22)/C22)</f>
        <v>#VALUE!</v>
      </c>
      <c r="R23" s="32">
        <v>1.3</v>
      </c>
      <c r="S23" s="33">
        <f t="shared" si="1"/>
        <v>4.9995000249991666</v>
      </c>
    </row>
    <row r="24" spans="1:19" ht="15.6" x14ac:dyDescent="0.3">
      <c r="B24" s="15" t="s">
        <v>27</v>
      </c>
      <c r="C24" s="43">
        <v>7.2</v>
      </c>
      <c r="R24" s="32">
        <v>1.3</v>
      </c>
      <c r="S24" s="33">
        <f t="shared" si="1"/>
        <v>4.9995000249991666</v>
      </c>
    </row>
    <row r="25" spans="1:19" ht="15.6" hidden="1" x14ac:dyDescent="0.3">
      <c r="B25" s="15" t="s">
        <v>30</v>
      </c>
      <c r="C25" s="53">
        <f>(E20-C24)/C24</f>
        <v>-1</v>
      </c>
      <c r="R25" s="32">
        <v>1.4</v>
      </c>
      <c r="S25" s="33">
        <f t="shared" si="1"/>
        <v>4.9596635830278561</v>
      </c>
    </row>
    <row r="26" spans="1:19" ht="15.6" x14ac:dyDescent="0.3">
      <c r="B26" s="15" t="s">
        <v>25</v>
      </c>
      <c r="C26" s="59" t="str">
        <f>IF(OR(E18="",E20=""),"",((70/30)*C25-C23))</f>
        <v/>
      </c>
      <c r="R26" s="32">
        <v>1.4</v>
      </c>
      <c r="S26" s="33">
        <f t="shared" si="1"/>
        <v>4.9596635830278561</v>
      </c>
    </row>
    <row r="27" spans="1:19" ht="16.2" thickBot="1" x14ac:dyDescent="0.35">
      <c r="B27" s="16" t="s">
        <v>28</v>
      </c>
      <c r="C27" s="44" t="str">
        <f>IF(C26="","",5*EXP(-((C26-1.31)^2)))</f>
        <v/>
      </c>
      <c r="R27" s="32">
        <v>1.5</v>
      </c>
      <c r="S27" s="33">
        <f t="shared" si="1"/>
        <v>4.8227191713840769</v>
      </c>
    </row>
    <row r="28" spans="1:19" x14ac:dyDescent="0.3">
      <c r="R28" s="32">
        <v>1.6</v>
      </c>
      <c r="S28" s="33">
        <f t="shared" si="1"/>
        <v>4.5966965878325912</v>
      </c>
    </row>
    <row r="29" spans="1:19" x14ac:dyDescent="0.3">
      <c r="A29" s="29" t="s">
        <v>5</v>
      </c>
      <c r="R29" s="32">
        <v>1.7</v>
      </c>
      <c r="S29" s="33">
        <f t="shared" si="1"/>
        <v>4.2945119310392386</v>
      </c>
    </row>
    <row r="30" spans="1:19" x14ac:dyDescent="0.3">
      <c r="R30" s="32">
        <v>1.8</v>
      </c>
      <c r="S30" s="33">
        <f t="shared" si="1"/>
        <v>3.9327460110672745</v>
      </c>
    </row>
    <row r="31" spans="1:19" ht="15.6" x14ac:dyDescent="0.3">
      <c r="A31" s="40" t="s">
        <v>34</v>
      </c>
      <c r="R31" s="32">
        <v>1.9</v>
      </c>
      <c r="S31" s="33">
        <f t="shared" si="1"/>
        <v>3.5301413492856986</v>
      </c>
    </row>
    <row r="32" spans="1:19" x14ac:dyDescent="0.3">
      <c r="A32" s="45" t="s">
        <v>7</v>
      </c>
      <c r="B32" s="46" t="s">
        <v>23</v>
      </c>
      <c r="R32" s="32">
        <v>2</v>
      </c>
      <c r="S32" s="33">
        <f t="shared" si="1"/>
        <v>3.1060067950272541</v>
      </c>
    </row>
    <row r="33" spans="1:19" x14ac:dyDescent="0.3">
      <c r="A33" s="45" t="s">
        <v>7</v>
      </c>
      <c r="B33" s="29" t="s">
        <v>8</v>
      </c>
      <c r="R33" s="32">
        <v>2.1</v>
      </c>
      <c r="S33" s="33">
        <f t="shared" si="1"/>
        <v>2.6787169032529237</v>
      </c>
    </row>
    <row r="34" spans="1:19" x14ac:dyDescent="0.3">
      <c r="A34" s="45"/>
      <c r="R34" s="32">
        <v>2.2000000000000002</v>
      </c>
      <c r="S34" s="33">
        <f t="shared" si="1"/>
        <v>2.264463606199473</v>
      </c>
    </row>
    <row r="35" spans="1:19" x14ac:dyDescent="0.3">
      <c r="A35" s="29" t="s">
        <v>9</v>
      </c>
      <c r="R35" s="32">
        <v>2.2999999999999998</v>
      </c>
      <c r="S35" s="33">
        <f t="shared" si="1"/>
        <v>1.8763678480900374</v>
      </c>
    </row>
    <row r="36" spans="1:19" x14ac:dyDescent="0.3">
      <c r="A36" s="47" t="s">
        <v>10</v>
      </c>
      <c r="B36" s="29" t="s">
        <v>11</v>
      </c>
      <c r="R36" s="32">
        <v>2.4</v>
      </c>
      <c r="S36" s="33">
        <f t="shared" si="1"/>
        <v>1.5239991696787669</v>
      </c>
    </row>
    <row r="37" spans="1:19" x14ac:dyDescent="0.3">
      <c r="A37" s="29" t="s">
        <v>12</v>
      </c>
      <c r="B37" s="29" t="s">
        <v>13</v>
      </c>
      <c r="R37" s="32">
        <v>2.5</v>
      </c>
      <c r="S37" s="33">
        <f t="shared" si="1"/>
        <v>1.2132927109503542</v>
      </c>
    </row>
    <row r="38" spans="1:19" x14ac:dyDescent="0.3">
      <c r="A38" s="29" t="s">
        <v>14</v>
      </c>
      <c r="B38" s="29" t="s">
        <v>15</v>
      </c>
      <c r="R38" s="32">
        <v>2.6</v>
      </c>
      <c r="S38" s="33">
        <f t="shared" si="1"/>
        <v>0.94680503109687053</v>
      </c>
    </row>
    <row r="39" spans="1:19" x14ac:dyDescent="0.3">
      <c r="A39" s="29" t="s">
        <v>16</v>
      </c>
      <c r="B39" s="29" t="s">
        <v>17</v>
      </c>
      <c r="R39" s="32">
        <v>2.7</v>
      </c>
      <c r="S39" s="33">
        <f t="shared" si="1"/>
        <v>0.72421853547333526</v>
      </c>
    </row>
    <row r="40" spans="1:19" x14ac:dyDescent="0.3">
      <c r="A40" s="29" t="s">
        <v>18</v>
      </c>
      <c r="B40" s="29" t="s">
        <v>22</v>
      </c>
      <c r="R40" s="32">
        <v>2.8</v>
      </c>
      <c r="S40" s="33">
        <f t="shared" si="1"/>
        <v>0.54299124228551487</v>
      </c>
    </row>
    <row r="41" spans="1:19" x14ac:dyDescent="0.3">
      <c r="R41" s="32">
        <v>2.9</v>
      </c>
      <c r="S41" s="33">
        <f t="shared" si="1"/>
        <v>0.39905258150039857</v>
      </c>
    </row>
    <row r="42" spans="1:19" ht="18" x14ac:dyDescent="0.35">
      <c r="C42" s="48"/>
    </row>
    <row r="43" spans="1:19" ht="18" x14ac:dyDescent="0.35">
      <c r="C43" s="48"/>
    </row>
    <row r="44" spans="1:19" ht="18" x14ac:dyDescent="0.35">
      <c r="C44" s="48"/>
    </row>
    <row r="45" spans="1:19" ht="18" x14ac:dyDescent="0.35">
      <c r="C45" s="48"/>
    </row>
    <row r="46" spans="1:19" ht="18" x14ac:dyDescent="0.35">
      <c r="C46" s="48"/>
    </row>
    <row r="47" spans="1:19" ht="18" x14ac:dyDescent="0.35">
      <c r="C47" s="48"/>
    </row>
    <row r="48" spans="1:19" ht="18" x14ac:dyDescent="0.35">
      <c r="C48" s="48"/>
    </row>
    <row r="49" spans="3:3" ht="18" x14ac:dyDescent="0.35">
      <c r="C49" s="48"/>
    </row>
    <row r="50" spans="3:3" ht="18" x14ac:dyDescent="0.35">
      <c r="C50" s="48"/>
    </row>
    <row r="71" spans="2:5" x14ac:dyDescent="0.3">
      <c r="B71" s="49"/>
      <c r="E71" s="29" t="s">
        <v>21</v>
      </c>
    </row>
  </sheetData>
  <sheetProtection algorithmName="SHA-512" hashValue="eqV9x2wzyM2Vt1P9IaQeOloCYjtQiSRLD324d8rT1cXubhsJSHBkIp5eH6Z1aDJS16lOVxnWja0e7H74UQErmQ==" saltValue="jGtyzr/jEWU8RDCFBa3kAw==" spinCount="100000" sheet="1" objects="1" scenarios="1" selectLockedCells="1"/>
  <mergeCells count="6">
    <mergeCell ref="A6:A8"/>
    <mergeCell ref="E6:E8"/>
    <mergeCell ref="A11:A12"/>
    <mergeCell ref="E11:E12"/>
    <mergeCell ref="A15:A16"/>
    <mergeCell ref="E15:E16"/>
  </mergeCells>
  <dataValidations count="2">
    <dataValidation allowBlank="1" showInputMessage="1" showErrorMessage="1" prompt="Het tarief voor blended leervorm is niet groter dan het tarief voor klassikaal leervorm" sqref="C12 C7"/>
    <dataValidation allowBlank="1" showInputMessage="1" showErrorMessage="1" prompt="Het tarief voor online leervorm is niet groter dan blended leervorm" sqref="C8"/>
  </dataValidation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1"/>
  <sheetViews>
    <sheetView workbookViewId="0">
      <selection activeCell="C15" sqref="C15:C16"/>
    </sheetView>
  </sheetViews>
  <sheetFormatPr defaultColWidth="8.88671875" defaultRowHeight="14.4" x14ac:dyDescent="0.3"/>
  <cols>
    <col min="1" max="1" width="36.5546875" style="29" customWidth="1"/>
    <col min="2" max="2" width="28.88671875" style="29" customWidth="1"/>
    <col min="3" max="3" width="12.6640625" style="29" bestFit="1" customWidth="1"/>
    <col min="4" max="4" width="13.33203125" style="29" bestFit="1" customWidth="1"/>
    <col min="5" max="6" width="14.5546875" style="29" customWidth="1"/>
    <col min="7" max="17" width="8.88671875" style="29"/>
    <col min="18" max="19" width="8.88671875" style="32"/>
    <col min="20" max="16384" width="8.88671875" style="29"/>
  </cols>
  <sheetData>
    <row r="1" spans="1:19" ht="18" x14ac:dyDescent="0.35">
      <c r="A1" s="1" t="s">
        <v>67</v>
      </c>
      <c r="B1" s="2"/>
      <c r="C1" s="3"/>
      <c r="D1" s="4"/>
      <c r="E1" s="5"/>
      <c r="R1" s="30"/>
      <c r="S1" s="31"/>
    </row>
    <row r="2" spans="1:19" ht="15.6" x14ac:dyDescent="0.3">
      <c r="A2" s="6" t="s">
        <v>79</v>
      </c>
      <c r="B2" s="63"/>
      <c r="C2" s="3"/>
      <c r="D2" s="4"/>
      <c r="E2" s="5"/>
      <c r="S2" s="33"/>
    </row>
    <row r="3" spans="1:19" ht="18" x14ac:dyDescent="0.35">
      <c r="A3" s="7" t="s">
        <v>0</v>
      </c>
      <c r="B3" s="8"/>
      <c r="C3" s="9"/>
      <c r="D3" s="10"/>
      <c r="E3" s="11"/>
      <c r="R3" s="30" t="s">
        <v>19</v>
      </c>
      <c r="S3" s="31" t="s">
        <v>20</v>
      </c>
    </row>
    <row r="4" spans="1:19" ht="15" thickBot="1" x14ac:dyDescent="0.35">
      <c r="O4" s="32">
        <v>-0.6</v>
      </c>
      <c r="P4" s="33">
        <f t="shared" ref="P4:P8" si="0">5*EXP(-((O4-0.8)^2))</f>
        <v>0.70429210460522518</v>
      </c>
      <c r="R4" s="32">
        <v>-0.6</v>
      </c>
      <c r="S4" s="33">
        <f t="shared" ref="S4:S41" si="1">5*EXP(-((R4-1.31)^2))</f>
        <v>0.13020279433574364</v>
      </c>
    </row>
    <row r="5" spans="1:19" ht="30" customHeight="1" thickBot="1" x14ac:dyDescent="0.35">
      <c r="A5" s="13" t="s">
        <v>82</v>
      </c>
      <c r="B5" s="12" t="s">
        <v>1</v>
      </c>
      <c r="C5" s="27" t="s">
        <v>35</v>
      </c>
      <c r="D5" s="54" t="s">
        <v>31</v>
      </c>
      <c r="E5" s="54" t="s">
        <v>36</v>
      </c>
      <c r="O5" s="32">
        <v>-0.5</v>
      </c>
      <c r="P5" s="33">
        <f t="shared" si="0"/>
        <v>0.92259761996494616</v>
      </c>
      <c r="R5" s="32">
        <v>-0.5</v>
      </c>
      <c r="S5" s="33">
        <f t="shared" si="1"/>
        <v>0.18887646771995986</v>
      </c>
    </row>
    <row r="6" spans="1:19" ht="15.6" x14ac:dyDescent="0.3">
      <c r="A6" s="64" t="s">
        <v>37</v>
      </c>
      <c r="B6" s="34" t="s">
        <v>2</v>
      </c>
      <c r="C6" s="20"/>
      <c r="D6" s="18">
        <v>0.6</v>
      </c>
      <c r="E6" s="70">
        <v>15</v>
      </c>
      <c r="O6" s="32">
        <v>-0.4</v>
      </c>
      <c r="P6" s="33">
        <f t="shared" si="0"/>
        <v>1.1846387934106082</v>
      </c>
      <c r="R6" s="32">
        <v>-0.4</v>
      </c>
      <c r="S6" s="33">
        <f t="shared" si="1"/>
        <v>0.26856505938086772</v>
      </c>
    </row>
    <row r="7" spans="1:19" ht="15.6" x14ac:dyDescent="0.3">
      <c r="A7" s="64"/>
      <c r="B7" s="36" t="s">
        <v>3</v>
      </c>
      <c r="C7" s="25"/>
      <c r="D7" s="19">
        <v>0.2</v>
      </c>
      <c r="E7" s="71"/>
      <c r="O7" s="32">
        <v>-0.3</v>
      </c>
      <c r="P7" s="33">
        <f t="shared" si="0"/>
        <v>1.4909863971494366</v>
      </c>
      <c r="R7" s="32">
        <v>-0.3</v>
      </c>
      <c r="S7" s="33">
        <f t="shared" si="1"/>
        <v>0.37431331652301736</v>
      </c>
    </row>
    <row r="8" spans="1:19" ht="16.2" thickBot="1" x14ac:dyDescent="0.35">
      <c r="A8" s="65"/>
      <c r="B8" s="37" t="s">
        <v>81</v>
      </c>
      <c r="C8" s="26"/>
      <c r="D8" s="24">
        <v>0.2</v>
      </c>
      <c r="E8" s="72"/>
      <c r="O8" s="32">
        <v>-0.2</v>
      </c>
      <c r="P8" s="33">
        <f t="shared" si="0"/>
        <v>1.8393972058572117</v>
      </c>
      <c r="R8" s="32">
        <v>-0.2</v>
      </c>
      <c r="S8" s="33">
        <f t="shared" si="1"/>
        <v>0.51136989403134947</v>
      </c>
    </row>
    <row r="9" spans="1:19" ht="15" thickBot="1" x14ac:dyDescent="0.35">
      <c r="E9" s="35"/>
      <c r="R9" s="32">
        <v>-0.1</v>
      </c>
      <c r="S9" s="33">
        <f t="shared" si="1"/>
        <v>0.68477696822726575</v>
      </c>
    </row>
    <row r="10" spans="1:19" ht="31.8" thickBot="1" x14ac:dyDescent="0.35">
      <c r="A10" s="17" t="s">
        <v>83</v>
      </c>
      <c r="B10" s="13" t="s">
        <v>1</v>
      </c>
      <c r="C10" s="27" t="s">
        <v>85</v>
      </c>
      <c r="D10" s="54" t="s">
        <v>31</v>
      </c>
      <c r="E10" s="54" t="s">
        <v>36</v>
      </c>
      <c r="R10" s="32">
        <v>0</v>
      </c>
      <c r="S10" s="33">
        <f t="shared" si="1"/>
        <v>0.89882934729233899</v>
      </c>
    </row>
    <row r="11" spans="1:19" ht="15.6" x14ac:dyDescent="0.3">
      <c r="A11" s="66" t="s">
        <v>75</v>
      </c>
      <c r="B11" s="38" t="s">
        <v>2</v>
      </c>
      <c r="C11" s="20"/>
      <c r="D11" s="22">
        <v>0.8</v>
      </c>
      <c r="E11" s="70">
        <v>4</v>
      </c>
      <c r="R11" s="32">
        <v>0.1</v>
      </c>
      <c r="S11" s="33">
        <f t="shared" si="1"/>
        <v>1.1564302764216432</v>
      </c>
    </row>
    <row r="12" spans="1:19" ht="16.2" thickBot="1" x14ac:dyDescent="0.35">
      <c r="A12" s="67"/>
      <c r="B12" s="39" t="s">
        <v>3</v>
      </c>
      <c r="C12" s="21"/>
      <c r="D12" s="23">
        <v>0.2</v>
      </c>
      <c r="E12" s="72"/>
      <c r="R12" s="32">
        <v>0.2</v>
      </c>
      <c r="S12" s="33">
        <f t="shared" si="1"/>
        <v>1.4583970366097323</v>
      </c>
    </row>
    <row r="13" spans="1:19" ht="15" thickBot="1" x14ac:dyDescent="0.35">
      <c r="E13" s="35"/>
      <c r="R13" s="32">
        <v>0.3</v>
      </c>
      <c r="S13" s="33">
        <f t="shared" si="1"/>
        <v>1.802794412409878</v>
      </c>
    </row>
    <row r="14" spans="1:19" ht="31.8" thickBot="1" x14ac:dyDescent="0.35">
      <c r="A14" s="17" t="s">
        <v>83</v>
      </c>
      <c r="B14" s="13" t="s">
        <v>1</v>
      </c>
      <c r="C14" s="28" t="s">
        <v>85</v>
      </c>
      <c r="D14" s="54" t="s">
        <v>31</v>
      </c>
      <c r="E14" s="54" t="s">
        <v>36</v>
      </c>
      <c r="R14" s="32">
        <v>0.4</v>
      </c>
      <c r="S14" s="33">
        <f t="shared" si="1"/>
        <v>2.184392837666111</v>
      </c>
    </row>
    <row r="15" spans="1:19" ht="15.6" x14ac:dyDescent="0.3">
      <c r="A15" s="68" t="s">
        <v>77</v>
      </c>
      <c r="B15" s="38" t="s">
        <v>2</v>
      </c>
      <c r="C15" s="81"/>
      <c r="D15" s="22">
        <v>0.8</v>
      </c>
      <c r="E15" s="70">
        <v>1</v>
      </c>
      <c r="R15" s="32">
        <v>0.5</v>
      </c>
      <c r="S15" s="33">
        <f t="shared" si="1"/>
        <v>2.5943549523272615</v>
      </c>
    </row>
    <row r="16" spans="1:19" ht="16.2" thickBot="1" x14ac:dyDescent="0.35">
      <c r="A16" s="69"/>
      <c r="B16" s="39" t="s">
        <v>3</v>
      </c>
      <c r="C16" s="82"/>
      <c r="D16" s="23">
        <v>0.2</v>
      </c>
      <c r="E16" s="72"/>
      <c r="R16" s="32">
        <v>0.6</v>
      </c>
      <c r="S16" s="33">
        <f t="shared" si="1"/>
        <v>3.0202448746901265</v>
      </c>
    </row>
    <row r="17" spans="1:19" ht="15" thickBot="1" x14ac:dyDescent="0.35">
      <c r="R17" s="32">
        <v>0.7</v>
      </c>
      <c r="S17" s="33">
        <f t="shared" si="1"/>
        <v>3.446426552733131</v>
      </c>
    </row>
    <row r="18" spans="1:19" ht="16.2" thickBot="1" x14ac:dyDescent="0.35">
      <c r="B18" s="40" t="s">
        <v>4</v>
      </c>
      <c r="E18" s="41" t="str">
        <f>IF(OR(C6="",C7="",C8="",C11="",C12="",C15="",C16=""),"",(C6*D6+C7*D7+C8*D8)*E6+(C11*D11+C12*D12)*E11+(C15*D15+C16*D16)*E15)</f>
        <v/>
      </c>
      <c r="F18" s="35"/>
      <c r="R18" s="32">
        <v>0.8</v>
      </c>
      <c r="S18" s="33">
        <f t="shared" si="1"/>
        <v>3.8548724225005766</v>
      </c>
    </row>
    <row r="19" spans="1:19" ht="16.2" thickBot="1" x14ac:dyDescent="0.35">
      <c r="B19" s="40"/>
      <c r="R19" s="32">
        <v>0.9</v>
      </c>
      <c r="S19" s="33">
        <f t="shared" si="1"/>
        <v>4.226346517639092</v>
      </c>
    </row>
    <row r="20" spans="1:19" ht="16.2" thickBot="1" x14ac:dyDescent="0.35">
      <c r="B20" s="40" t="s">
        <v>24</v>
      </c>
      <c r="E20" s="50"/>
      <c r="R20" s="32">
        <v>1</v>
      </c>
      <c r="S20" s="33">
        <f t="shared" si="1"/>
        <v>4.5418658710463395</v>
      </c>
    </row>
    <row r="21" spans="1:19" ht="15" thickBot="1" x14ac:dyDescent="0.35">
      <c r="R21" s="32">
        <v>1.1000000000000001</v>
      </c>
      <c r="S21" s="33">
        <f t="shared" si="1"/>
        <v>4.7842913343095486</v>
      </c>
    </row>
    <row r="22" spans="1:19" ht="15.6" x14ac:dyDescent="0.3">
      <c r="B22" s="14" t="s">
        <v>26</v>
      </c>
      <c r="C22" s="42">
        <v>10400</v>
      </c>
      <c r="R22" s="32">
        <v>1.2</v>
      </c>
      <c r="S22" s="33">
        <f t="shared" si="1"/>
        <v>4.9398645531541909</v>
      </c>
    </row>
    <row r="23" spans="1:19" ht="15.6" hidden="1" x14ac:dyDescent="0.3">
      <c r="B23" s="51" t="s">
        <v>29</v>
      </c>
      <c r="C23" s="52" t="e">
        <f>IF(((E18-C22)/C22)&lt;-0.4,-0.4,(E18-C22)/C22)</f>
        <v>#VALUE!</v>
      </c>
      <c r="R23" s="32">
        <v>1.3</v>
      </c>
      <c r="S23" s="33">
        <f t="shared" si="1"/>
        <v>4.9995000249991666</v>
      </c>
    </row>
    <row r="24" spans="1:19" ht="15.6" x14ac:dyDescent="0.3">
      <c r="B24" s="15" t="s">
        <v>27</v>
      </c>
      <c r="C24" s="43">
        <v>7.2</v>
      </c>
      <c r="R24" s="32">
        <v>1.3</v>
      </c>
      <c r="S24" s="33">
        <f t="shared" si="1"/>
        <v>4.9995000249991666</v>
      </c>
    </row>
    <row r="25" spans="1:19" ht="15.6" hidden="1" x14ac:dyDescent="0.3">
      <c r="B25" s="15" t="s">
        <v>30</v>
      </c>
      <c r="C25" s="53">
        <f>(E20-C24)/C24</f>
        <v>-1</v>
      </c>
      <c r="R25" s="32">
        <v>1.4</v>
      </c>
      <c r="S25" s="33">
        <f t="shared" si="1"/>
        <v>4.9596635830278561</v>
      </c>
    </row>
    <row r="26" spans="1:19" ht="15.6" x14ac:dyDescent="0.3">
      <c r="B26" s="15" t="s">
        <v>25</v>
      </c>
      <c r="C26" s="59" t="str">
        <f>IF(OR(E18="",E20=""),"",((70/30)*C25-C23))</f>
        <v/>
      </c>
      <c r="R26" s="32">
        <v>1.4</v>
      </c>
      <c r="S26" s="33">
        <f t="shared" si="1"/>
        <v>4.9596635830278561</v>
      </c>
    </row>
    <row r="27" spans="1:19" ht="16.2" thickBot="1" x14ac:dyDescent="0.35">
      <c r="B27" s="16" t="s">
        <v>28</v>
      </c>
      <c r="C27" s="44" t="str">
        <f>IF(C26="","",5*EXP(-((C26-1.31)^2)))</f>
        <v/>
      </c>
      <c r="R27" s="32">
        <v>1.5</v>
      </c>
      <c r="S27" s="33">
        <f t="shared" si="1"/>
        <v>4.8227191713840769</v>
      </c>
    </row>
    <row r="28" spans="1:19" x14ac:dyDescent="0.3">
      <c r="R28" s="32">
        <v>1.6</v>
      </c>
      <c r="S28" s="33">
        <f t="shared" si="1"/>
        <v>4.5966965878325912</v>
      </c>
    </row>
    <row r="29" spans="1:19" x14ac:dyDescent="0.3">
      <c r="A29" s="29" t="s">
        <v>5</v>
      </c>
      <c r="R29" s="32">
        <v>1.7</v>
      </c>
      <c r="S29" s="33">
        <f t="shared" si="1"/>
        <v>4.2945119310392386</v>
      </c>
    </row>
    <row r="30" spans="1:19" x14ac:dyDescent="0.3">
      <c r="R30" s="32">
        <v>1.8</v>
      </c>
      <c r="S30" s="33">
        <f t="shared" si="1"/>
        <v>3.9327460110672745</v>
      </c>
    </row>
    <row r="31" spans="1:19" ht="15.6" x14ac:dyDescent="0.3">
      <c r="A31" s="40" t="s">
        <v>34</v>
      </c>
      <c r="R31" s="32">
        <v>1.9</v>
      </c>
      <c r="S31" s="33">
        <f t="shared" si="1"/>
        <v>3.5301413492856986</v>
      </c>
    </row>
    <row r="32" spans="1:19" x14ac:dyDescent="0.3">
      <c r="A32" s="45" t="s">
        <v>7</v>
      </c>
      <c r="B32" s="46" t="s">
        <v>23</v>
      </c>
      <c r="R32" s="32">
        <v>2</v>
      </c>
      <c r="S32" s="33">
        <f t="shared" si="1"/>
        <v>3.1060067950272541</v>
      </c>
    </row>
    <row r="33" spans="1:19" x14ac:dyDescent="0.3">
      <c r="A33" s="45" t="s">
        <v>7</v>
      </c>
      <c r="B33" s="29" t="s">
        <v>8</v>
      </c>
      <c r="R33" s="32">
        <v>2.1</v>
      </c>
      <c r="S33" s="33">
        <f t="shared" si="1"/>
        <v>2.6787169032529237</v>
      </c>
    </row>
    <row r="34" spans="1:19" x14ac:dyDescent="0.3">
      <c r="A34" s="45"/>
      <c r="R34" s="32">
        <v>2.2000000000000002</v>
      </c>
      <c r="S34" s="33">
        <f t="shared" si="1"/>
        <v>2.264463606199473</v>
      </c>
    </row>
    <row r="35" spans="1:19" x14ac:dyDescent="0.3">
      <c r="A35" s="29" t="s">
        <v>9</v>
      </c>
      <c r="R35" s="32">
        <v>2.2999999999999998</v>
      </c>
      <c r="S35" s="33">
        <f t="shared" si="1"/>
        <v>1.8763678480900374</v>
      </c>
    </row>
    <row r="36" spans="1:19" x14ac:dyDescent="0.3">
      <c r="A36" s="47" t="s">
        <v>10</v>
      </c>
      <c r="B36" s="29" t="s">
        <v>11</v>
      </c>
      <c r="R36" s="32">
        <v>2.4</v>
      </c>
      <c r="S36" s="33">
        <f t="shared" si="1"/>
        <v>1.5239991696787669</v>
      </c>
    </row>
    <row r="37" spans="1:19" x14ac:dyDescent="0.3">
      <c r="A37" s="29" t="s">
        <v>12</v>
      </c>
      <c r="B37" s="29" t="s">
        <v>13</v>
      </c>
      <c r="R37" s="32">
        <v>2.5</v>
      </c>
      <c r="S37" s="33">
        <f t="shared" si="1"/>
        <v>1.2132927109503542</v>
      </c>
    </row>
    <row r="38" spans="1:19" x14ac:dyDescent="0.3">
      <c r="A38" s="29" t="s">
        <v>14</v>
      </c>
      <c r="B38" s="29" t="s">
        <v>15</v>
      </c>
      <c r="R38" s="32">
        <v>2.6</v>
      </c>
      <c r="S38" s="33">
        <f t="shared" si="1"/>
        <v>0.94680503109687053</v>
      </c>
    </row>
    <row r="39" spans="1:19" x14ac:dyDescent="0.3">
      <c r="A39" s="29" t="s">
        <v>16</v>
      </c>
      <c r="B39" s="29" t="s">
        <v>17</v>
      </c>
      <c r="R39" s="32">
        <v>2.7</v>
      </c>
      <c r="S39" s="33">
        <f t="shared" si="1"/>
        <v>0.72421853547333526</v>
      </c>
    </row>
    <row r="40" spans="1:19" x14ac:dyDescent="0.3">
      <c r="A40" s="29" t="s">
        <v>18</v>
      </c>
      <c r="B40" s="29" t="s">
        <v>22</v>
      </c>
      <c r="R40" s="32">
        <v>2.8</v>
      </c>
      <c r="S40" s="33">
        <f t="shared" si="1"/>
        <v>0.54299124228551487</v>
      </c>
    </row>
    <row r="41" spans="1:19" x14ac:dyDescent="0.3">
      <c r="R41" s="32">
        <v>2.9</v>
      </c>
      <c r="S41" s="33">
        <f t="shared" si="1"/>
        <v>0.39905258150039857</v>
      </c>
    </row>
    <row r="42" spans="1:19" ht="18" x14ac:dyDescent="0.35">
      <c r="C42" s="48"/>
    </row>
    <row r="43" spans="1:19" ht="18" x14ac:dyDescent="0.35">
      <c r="C43" s="48"/>
    </row>
    <row r="44" spans="1:19" ht="18" x14ac:dyDescent="0.35">
      <c r="C44" s="48"/>
    </row>
    <row r="45" spans="1:19" ht="18" x14ac:dyDescent="0.35">
      <c r="C45" s="48"/>
    </row>
    <row r="46" spans="1:19" ht="18" x14ac:dyDescent="0.35">
      <c r="C46" s="48"/>
    </row>
    <row r="47" spans="1:19" ht="18" x14ac:dyDescent="0.35">
      <c r="C47" s="48"/>
    </row>
    <row r="48" spans="1:19" ht="18" x14ac:dyDescent="0.35">
      <c r="C48" s="48"/>
    </row>
    <row r="49" spans="3:3" ht="18" x14ac:dyDescent="0.35">
      <c r="C49" s="48"/>
    </row>
    <row r="50" spans="3:3" ht="18" x14ac:dyDescent="0.35">
      <c r="C50" s="48"/>
    </row>
    <row r="71" spans="2:5" x14ac:dyDescent="0.3">
      <c r="B71" s="49"/>
      <c r="E71" s="29" t="s">
        <v>21</v>
      </c>
    </row>
  </sheetData>
  <sheetProtection algorithmName="SHA-512" hashValue="8PdTQQH/u/YReByRcbPYkEvv6azY6V2595FpH78d049bQlCSekUwg5wbYtBZC9byHs+JAXX+K+TpTzgLdJOQXg==" saltValue="2wTKBi09ZYrx37OEtiutfQ==" spinCount="100000" sheet="1" objects="1" scenarios="1" selectLockedCells="1"/>
  <mergeCells count="6">
    <mergeCell ref="A6:A8"/>
    <mergeCell ref="E6:E8"/>
    <mergeCell ref="A11:A12"/>
    <mergeCell ref="E11:E12"/>
    <mergeCell ref="A15:A16"/>
    <mergeCell ref="E15:E16"/>
  </mergeCells>
  <dataValidations count="2">
    <dataValidation allowBlank="1" showInputMessage="1" showErrorMessage="1" prompt="Het tarief voor online leervorm is niet groter dan blended leervorm" sqref="C8"/>
    <dataValidation allowBlank="1" showInputMessage="1" showErrorMessage="1" prompt="Het tarief voor blended leervorm is niet groter dan het tarief voor klassikaal leervorm" sqref="C12 C7"/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1"/>
  <sheetViews>
    <sheetView workbookViewId="0">
      <selection activeCell="C15" sqref="C15:C16"/>
    </sheetView>
  </sheetViews>
  <sheetFormatPr defaultColWidth="8.88671875" defaultRowHeight="14.4" x14ac:dyDescent="0.3"/>
  <cols>
    <col min="1" max="1" width="36.44140625" style="29" customWidth="1"/>
    <col min="2" max="2" width="28.88671875" style="29" customWidth="1"/>
    <col min="3" max="3" width="12.6640625" style="29" bestFit="1" customWidth="1"/>
    <col min="4" max="4" width="13.33203125" style="29" bestFit="1" customWidth="1"/>
    <col min="5" max="6" width="14.5546875" style="29" customWidth="1"/>
    <col min="7" max="17" width="8.88671875" style="29"/>
    <col min="18" max="19" width="8.88671875" style="32"/>
    <col min="20" max="16384" width="8.88671875" style="29"/>
  </cols>
  <sheetData>
    <row r="1" spans="1:19" ht="18" x14ac:dyDescent="0.35">
      <c r="A1" s="1" t="s">
        <v>41</v>
      </c>
      <c r="B1" s="2"/>
      <c r="C1" s="3"/>
      <c r="D1" s="4"/>
      <c r="E1" s="5"/>
      <c r="R1" s="30"/>
      <c r="S1" s="31"/>
    </row>
    <row r="2" spans="1:19" ht="15.6" x14ac:dyDescent="0.3">
      <c r="A2" s="6" t="s">
        <v>79</v>
      </c>
      <c r="B2" s="63"/>
      <c r="C2" s="3"/>
      <c r="D2" s="4"/>
      <c r="E2" s="5"/>
      <c r="S2" s="33"/>
    </row>
    <row r="3" spans="1:19" ht="18" x14ac:dyDescent="0.35">
      <c r="A3" s="7" t="s">
        <v>0</v>
      </c>
      <c r="B3" s="8"/>
      <c r="C3" s="9"/>
      <c r="D3" s="10"/>
      <c r="E3" s="11"/>
      <c r="R3" s="30" t="s">
        <v>19</v>
      </c>
      <c r="S3" s="31" t="s">
        <v>20</v>
      </c>
    </row>
    <row r="4" spans="1:19" ht="15" thickBot="1" x14ac:dyDescent="0.35">
      <c r="O4" s="32">
        <v>-0.6</v>
      </c>
      <c r="P4" s="33">
        <f t="shared" ref="P4:P8" si="0">5*EXP(-((O4-0.8)^2))</f>
        <v>0.70429210460522518</v>
      </c>
      <c r="R4" s="32">
        <v>-0.6</v>
      </c>
      <c r="S4" s="33">
        <f t="shared" ref="S4:S41" si="1">5*EXP(-((R4-1.31)^2))</f>
        <v>0.13020279433574364</v>
      </c>
    </row>
    <row r="5" spans="1:19" ht="30" customHeight="1" thickBot="1" x14ac:dyDescent="0.35">
      <c r="A5" s="17" t="s">
        <v>82</v>
      </c>
      <c r="B5" s="12" t="s">
        <v>1</v>
      </c>
      <c r="C5" s="27" t="s">
        <v>35</v>
      </c>
      <c r="D5" s="54" t="s">
        <v>31</v>
      </c>
      <c r="E5" s="54" t="s">
        <v>36</v>
      </c>
      <c r="O5" s="32">
        <v>-0.5</v>
      </c>
      <c r="P5" s="33">
        <f t="shared" si="0"/>
        <v>0.92259761996494616</v>
      </c>
      <c r="R5" s="32">
        <v>-0.5</v>
      </c>
      <c r="S5" s="33">
        <f t="shared" si="1"/>
        <v>0.18887646771995986</v>
      </c>
    </row>
    <row r="6" spans="1:19" ht="15.6" x14ac:dyDescent="0.3">
      <c r="A6" s="64" t="s">
        <v>37</v>
      </c>
      <c r="B6" s="34" t="s">
        <v>2</v>
      </c>
      <c r="C6" s="20"/>
      <c r="D6" s="18">
        <v>0.6</v>
      </c>
      <c r="E6" s="70">
        <v>15</v>
      </c>
      <c r="O6" s="32">
        <v>-0.4</v>
      </c>
      <c r="P6" s="33">
        <f t="shared" si="0"/>
        <v>1.1846387934106082</v>
      </c>
      <c r="R6" s="32">
        <v>-0.4</v>
      </c>
      <c r="S6" s="33">
        <f t="shared" si="1"/>
        <v>0.26856505938086772</v>
      </c>
    </row>
    <row r="7" spans="1:19" ht="15.6" x14ac:dyDescent="0.3">
      <c r="A7" s="64"/>
      <c r="B7" s="36" t="s">
        <v>3</v>
      </c>
      <c r="C7" s="25"/>
      <c r="D7" s="19">
        <v>0.2</v>
      </c>
      <c r="E7" s="71"/>
      <c r="O7" s="32">
        <v>-0.3</v>
      </c>
      <c r="P7" s="33">
        <f t="shared" si="0"/>
        <v>1.4909863971494366</v>
      </c>
      <c r="R7" s="32">
        <v>-0.3</v>
      </c>
      <c r="S7" s="33">
        <f t="shared" si="1"/>
        <v>0.37431331652301736</v>
      </c>
    </row>
    <row r="8" spans="1:19" ht="16.2" thickBot="1" x14ac:dyDescent="0.35">
      <c r="A8" s="65"/>
      <c r="B8" s="37" t="s">
        <v>81</v>
      </c>
      <c r="C8" s="26"/>
      <c r="D8" s="24">
        <v>0.2</v>
      </c>
      <c r="E8" s="72"/>
      <c r="O8" s="32">
        <v>-0.2</v>
      </c>
      <c r="P8" s="33">
        <f t="shared" si="0"/>
        <v>1.8393972058572117</v>
      </c>
      <c r="R8" s="32">
        <v>-0.2</v>
      </c>
      <c r="S8" s="33">
        <f t="shared" si="1"/>
        <v>0.51136989403134947</v>
      </c>
    </row>
    <row r="9" spans="1:19" ht="15" thickBot="1" x14ac:dyDescent="0.35">
      <c r="E9" s="35"/>
      <c r="R9" s="32">
        <v>-0.1</v>
      </c>
      <c r="S9" s="33">
        <f t="shared" si="1"/>
        <v>0.68477696822726575</v>
      </c>
    </row>
    <row r="10" spans="1:19" ht="31.8" thickBot="1" x14ac:dyDescent="0.35">
      <c r="A10" s="17" t="s">
        <v>83</v>
      </c>
      <c r="B10" s="13" t="s">
        <v>1</v>
      </c>
      <c r="C10" s="27" t="s">
        <v>85</v>
      </c>
      <c r="D10" s="54" t="s">
        <v>31</v>
      </c>
      <c r="E10" s="54" t="s">
        <v>36</v>
      </c>
      <c r="R10" s="32">
        <v>0</v>
      </c>
      <c r="S10" s="33">
        <f t="shared" si="1"/>
        <v>0.89882934729233899</v>
      </c>
    </row>
    <row r="11" spans="1:19" ht="15.6" x14ac:dyDescent="0.3">
      <c r="A11" s="66" t="s">
        <v>75</v>
      </c>
      <c r="B11" s="38" t="s">
        <v>2</v>
      </c>
      <c r="C11" s="20"/>
      <c r="D11" s="22">
        <v>0.8</v>
      </c>
      <c r="E11" s="70">
        <v>4</v>
      </c>
      <c r="R11" s="32">
        <v>0.1</v>
      </c>
      <c r="S11" s="33">
        <f t="shared" si="1"/>
        <v>1.1564302764216432</v>
      </c>
    </row>
    <row r="12" spans="1:19" ht="16.2" thickBot="1" x14ac:dyDescent="0.35">
      <c r="A12" s="67"/>
      <c r="B12" s="39" t="s">
        <v>3</v>
      </c>
      <c r="C12" s="21"/>
      <c r="D12" s="23">
        <v>0.2</v>
      </c>
      <c r="E12" s="72"/>
      <c r="R12" s="32">
        <v>0.2</v>
      </c>
      <c r="S12" s="33">
        <f t="shared" si="1"/>
        <v>1.4583970366097323</v>
      </c>
    </row>
    <row r="13" spans="1:19" ht="15" thickBot="1" x14ac:dyDescent="0.35">
      <c r="E13" s="35"/>
      <c r="R13" s="32">
        <v>0.3</v>
      </c>
      <c r="S13" s="33">
        <f t="shared" si="1"/>
        <v>1.802794412409878</v>
      </c>
    </row>
    <row r="14" spans="1:19" ht="31.8" thickBot="1" x14ac:dyDescent="0.35">
      <c r="A14" s="17" t="s">
        <v>83</v>
      </c>
      <c r="B14" s="13" t="s">
        <v>1</v>
      </c>
      <c r="C14" s="28" t="s">
        <v>85</v>
      </c>
      <c r="D14" s="54" t="s">
        <v>31</v>
      </c>
      <c r="E14" s="54" t="s">
        <v>36</v>
      </c>
      <c r="R14" s="32">
        <v>0.4</v>
      </c>
      <c r="S14" s="33">
        <f t="shared" si="1"/>
        <v>2.184392837666111</v>
      </c>
    </row>
    <row r="15" spans="1:19" ht="15.6" x14ac:dyDescent="0.3">
      <c r="A15" s="68" t="s">
        <v>77</v>
      </c>
      <c r="B15" s="38" t="s">
        <v>2</v>
      </c>
      <c r="C15" s="81"/>
      <c r="D15" s="22">
        <v>0.8</v>
      </c>
      <c r="E15" s="70">
        <v>1</v>
      </c>
      <c r="R15" s="32">
        <v>0.5</v>
      </c>
      <c r="S15" s="33">
        <f t="shared" si="1"/>
        <v>2.5943549523272615</v>
      </c>
    </row>
    <row r="16" spans="1:19" ht="16.2" thickBot="1" x14ac:dyDescent="0.35">
      <c r="A16" s="69"/>
      <c r="B16" s="39" t="s">
        <v>3</v>
      </c>
      <c r="C16" s="82"/>
      <c r="D16" s="23">
        <v>0.2</v>
      </c>
      <c r="E16" s="72"/>
      <c r="R16" s="32">
        <v>0.6</v>
      </c>
      <c r="S16" s="33">
        <f t="shared" si="1"/>
        <v>3.0202448746901265</v>
      </c>
    </row>
    <row r="17" spans="1:19" ht="15" thickBot="1" x14ac:dyDescent="0.35">
      <c r="R17" s="32">
        <v>0.7</v>
      </c>
      <c r="S17" s="33">
        <f t="shared" si="1"/>
        <v>3.446426552733131</v>
      </c>
    </row>
    <row r="18" spans="1:19" ht="16.2" thickBot="1" x14ac:dyDescent="0.35">
      <c r="B18" s="40" t="s">
        <v>4</v>
      </c>
      <c r="E18" s="41" t="str">
        <f>IF(OR(C6="",C7="",C8="",C11="",C12="",C15="",C16=""),"",(C6*D6+C7*D7+C8*D8)*E6+(C11*D11+C12*D12)*E11+(C15*D15+C16*D16)*E15)</f>
        <v/>
      </c>
      <c r="F18" s="35"/>
      <c r="R18" s="32">
        <v>0.8</v>
      </c>
      <c r="S18" s="33">
        <f t="shared" si="1"/>
        <v>3.8548724225005766</v>
      </c>
    </row>
    <row r="19" spans="1:19" ht="16.2" thickBot="1" x14ac:dyDescent="0.35">
      <c r="B19" s="40"/>
      <c r="R19" s="32">
        <v>0.9</v>
      </c>
      <c r="S19" s="33">
        <f t="shared" si="1"/>
        <v>4.226346517639092</v>
      </c>
    </row>
    <row r="20" spans="1:19" ht="16.2" thickBot="1" x14ac:dyDescent="0.35">
      <c r="B20" s="40" t="s">
        <v>24</v>
      </c>
      <c r="E20" s="50"/>
      <c r="R20" s="32">
        <v>1</v>
      </c>
      <c r="S20" s="33">
        <f t="shared" si="1"/>
        <v>4.5418658710463395</v>
      </c>
    </row>
    <row r="21" spans="1:19" ht="15" thickBot="1" x14ac:dyDescent="0.35">
      <c r="R21" s="32">
        <v>1.1000000000000001</v>
      </c>
      <c r="S21" s="33">
        <f t="shared" si="1"/>
        <v>4.7842913343095486</v>
      </c>
    </row>
    <row r="22" spans="1:19" ht="15.6" x14ac:dyDescent="0.3">
      <c r="B22" s="14" t="s">
        <v>26</v>
      </c>
      <c r="C22" s="42">
        <v>10820</v>
      </c>
      <c r="R22" s="32">
        <v>1.2</v>
      </c>
      <c r="S22" s="33">
        <f t="shared" si="1"/>
        <v>4.9398645531541909</v>
      </c>
    </row>
    <row r="23" spans="1:19" ht="15.6" hidden="1" x14ac:dyDescent="0.3">
      <c r="B23" s="51" t="s">
        <v>29</v>
      </c>
      <c r="C23" s="52" t="e">
        <f>IF(((E18-C22)/C22)&lt;-0.4,-0.4,(E18-C22)/C22)</f>
        <v>#VALUE!</v>
      </c>
      <c r="R23" s="32">
        <v>1.3</v>
      </c>
      <c r="S23" s="33">
        <f t="shared" si="1"/>
        <v>4.9995000249991666</v>
      </c>
    </row>
    <row r="24" spans="1:19" ht="15.6" x14ac:dyDescent="0.3">
      <c r="B24" s="15" t="s">
        <v>27</v>
      </c>
      <c r="C24" s="43">
        <v>7.2</v>
      </c>
      <c r="R24" s="32">
        <v>1.3</v>
      </c>
      <c r="S24" s="33">
        <f t="shared" si="1"/>
        <v>4.9995000249991666</v>
      </c>
    </row>
    <row r="25" spans="1:19" ht="15.6" hidden="1" x14ac:dyDescent="0.3">
      <c r="B25" s="15" t="s">
        <v>30</v>
      </c>
      <c r="C25" s="53">
        <f>(E20-C24)/C24</f>
        <v>-1</v>
      </c>
      <c r="R25" s="32">
        <v>1.4</v>
      </c>
      <c r="S25" s="33">
        <f t="shared" si="1"/>
        <v>4.9596635830278561</v>
      </c>
    </row>
    <row r="26" spans="1:19" ht="15.6" x14ac:dyDescent="0.3">
      <c r="B26" s="15" t="s">
        <v>25</v>
      </c>
      <c r="C26" s="59" t="str">
        <f>IF(OR(E18="",E20=""),"",((70/30)*C25-C23))</f>
        <v/>
      </c>
      <c r="R26" s="32">
        <v>1.4</v>
      </c>
      <c r="S26" s="33">
        <f t="shared" si="1"/>
        <v>4.9596635830278561</v>
      </c>
    </row>
    <row r="27" spans="1:19" ht="16.2" thickBot="1" x14ac:dyDescent="0.35">
      <c r="B27" s="16" t="s">
        <v>28</v>
      </c>
      <c r="C27" s="44" t="str">
        <f>IF(C26="","",5*EXP(-((C26-1.31)^2)))</f>
        <v/>
      </c>
      <c r="R27" s="32">
        <v>1.5</v>
      </c>
      <c r="S27" s="33">
        <f t="shared" si="1"/>
        <v>4.8227191713840769</v>
      </c>
    </row>
    <row r="28" spans="1:19" x14ac:dyDescent="0.3">
      <c r="R28" s="32">
        <v>1.6</v>
      </c>
      <c r="S28" s="33">
        <f t="shared" si="1"/>
        <v>4.5966965878325912</v>
      </c>
    </row>
    <row r="29" spans="1:19" x14ac:dyDescent="0.3">
      <c r="A29" s="29" t="s">
        <v>5</v>
      </c>
      <c r="R29" s="32">
        <v>1.7</v>
      </c>
      <c r="S29" s="33">
        <f t="shared" si="1"/>
        <v>4.2945119310392386</v>
      </c>
    </row>
    <row r="30" spans="1:19" x14ac:dyDescent="0.3">
      <c r="R30" s="32">
        <v>1.8</v>
      </c>
      <c r="S30" s="33">
        <f t="shared" si="1"/>
        <v>3.9327460110672745</v>
      </c>
    </row>
    <row r="31" spans="1:19" ht="15.6" x14ac:dyDescent="0.3">
      <c r="A31" s="40" t="s">
        <v>34</v>
      </c>
      <c r="R31" s="32">
        <v>1.9</v>
      </c>
      <c r="S31" s="33">
        <f t="shared" si="1"/>
        <v>3.5301413492856986</v>
      </c>
    </row>
    <row r="32" spans="1:19" x14ac:dyDescent="0.3">
      <c r="A32" s="45" t="s">
        <v>7</v>
      </c>
      <c r="B32" s="46" t="s">
        <v>23</v>
      </c>
      <c r="R32" s="32">
        <v>2</v>
      </c>
      <c r="S32" s="33">
        <f t="shared" si="1"/>
        <v>3.1060067950272541</v>
      </c>
    </row>
    <row r="33" spans="1:19" x14ac:dyDescent="0.3">
      <c r="A33" s="45" t="s">
        <v>7</v>
      </c>
      <c r="B33" s="29" t="s">
        <v>8</v>
      </c>
      <c r="R33" s="32">
        <v>2.1</v>
      </c>
      <c r="S33" s="33">
        <f t="shared" si="1"/>
        <v>2.6787169032529237</v>
      </c>
    </row>
    <row r="34" spans="1:19" x14ac:dyDescent="0.3">
      <c r="A34" s="45"/>
      <c r="R34" s="32">
        <v>2.2000000000000002</v>
      </c>
      <c r="S34" s="33">
        <f t="shared" si="1"/>
        <v>2.264463606199473</v>
      </c>
    </row>
    <row r="35" spans="1:19" x14ac:dyDescent="0.3">
      <c r="A35" s="29" t="s">
        <v>9</v>
      </c>
      <c r="R35" s="32">
        <v>2.2999999999999998</v>
      </c>
      <c r="S35" s="33">
        <f t="shared" si="1"/>
        <v>1.8763678480900374</v>
      </c>
    </row>
    <row r="36" spans="1:19" x14ac:dyDescent="0.3">
      <c r="A36" s="47" t="s">
        <v>10</v>
      </c>
      <c r="B36" s="29" t="s">
        <v>11</v>
      </c>
      <c r="R36" s="32">
        <v>2.4</v>
      </c>
      <c r="S36" s="33">
        <f t="shared" si="1"/>
        <v>1.5239991696787669</v>
      </c>
    </row>
    <row r="37" spans="1:19" x14ac:dyDescent="0.3">
      <c r="A37" s="29" t="s">
        <v>12</v>
      </c>
      <c r="B37" s="29" t="s">
        <v>13</v>
      </c>
      <c r="R37" s="32">
        <v>2.5</v>
      </c>
      <c r="S37" s="33">
        <f t="shared" si="1"/>
        <v>1.2132927109503542</v>
      </c>
    </row>
    <row r="38" spans="1:19" x14ac:dyDescent="0.3">
      <c r="A38" s="29" t="s">
        <v>14</v>
      </c>
      <c r="B38" s="29" t="s">
        <v>15</v>
      </c>
      <c r="R38" s="32">
        <v>2.6</v>
      </c>
      <c r="S38" s="33">
        <f t="shared" si="1"/>
        <v>0.94680503109687053</v>
      </c>
    </row>
    <row r="39" spans="1:19" x14ac:dyDescent="0.3">
      <c r="A39" s="29" t="s">
        <v>16</v>
      </c>
      <c r="B39" s="29" t="s">
        <v>17</v>
      </c>
      <c r="R39" s="32">
        <v>2.7</v>
      </c>
      <c r="S39" s="33">
        <f t="shared" si="1"/>
        <v>0.72421853547333526</v>
      </c>
    </row>
    <row r="40" spans="1:19" x14ac:dyDescent="0.3">
      <c r="A40" s="29" t="s">
        <v>18</v>
      </c>
      <c r="B40" s="29" t="s">
        <v>22</v>
      </c>
      <c r="R40" s="32">
        <v>2.8</v>
      </c>
      <c r="S40" s="33">
        <f t="shared" si="1"/>
        <v>0.54299124228551487</v>
      </c>
    </row>
    <row r="41" spans="1:19" x14ac:dyDescent="0.3">
      <c r="R41" s="32">
        <v>2.9</v>
      </c>
      <c r="S41" s="33">
        <f t="shared" si="1"/>
        <v>0.39905258150039857</v>
      </c>
    </row>
    <row r="42" spans="1:19" ht="18" x14ac:dyDescent="0.35">
      <c r="C42" s="48"/>
    </row>
    <row r="43" spans="1:19" ht="18" x14ac:dyDescent="0.35">
      <c r="C43" s="48"/>
    </row>
    <row r="44" spans="1:19" ht="18" x14ac:dyDescent="0.35">
      <c r="C44" s="48"/>
    </row>
    <row r="45" spans="1:19" ht="18" x14ac:dyDescent="0.35">
      <c r="C45" s="48"/>
    </row>
    <row r="46" spans="1:19" ht="18" x14ac:dyDescent="0.35">
      <c r="C46" s="48"/>
    </row>
    <row r="47" spans="1:19" ht="18" x14ac:dyDescent="0.35">
      <c r="C47" s="48"/>
    </row>
    <row r="48" spans="1:19" ht="18" x14ac:dyDescent="0.35">
      <c r="C48" s="48"/>
    </row>
    <row r="49" spans="3:3" ht="18" x14ac:dyDescent="0.35">
      <c r="C49" s="48"/>
    </row>
    <row r="50" spans="3:3" ht="18" x14ac:dyDescent="0.35">
      <c r="C50" s="48"/>
    </row>
    <row r="71" spans="2:5" x14ac:dyDescent="0.3">
      <c r="B71" s="49"/>
      <c r="E71" s="29" t="s">
        <v>21</v>
      </c>
    </row>
  </sheetData>
  <sheetProtection algorithmName="SHA-512" hashValue="6QSZGoJafSxnuGaDnKVf2I4fzcUjCsWxsFTbc8yU+QfIn5TcUhUET3o321gzkYbdaeA2HHSZStcM4ylrXM/eWw==" saltValue="rr2U3m89Z992YPuDeG+oKQ==" spinCount="100000" sheet="1" objects="1" scenarios="1" selectLockedCells="1"/>
  <mergeCells count="6">
    <mergeCell ref="A6:A8"/>
    <mergeCell ref="E6:E8"/>
    <mergeCell ref="A11:A12"/>
    <mergeCell ref="E11:E12"/>
    <mergeCell ref="A15:A16"/>
    <mergeCell ref="E15:E16"/>
  </mergeCells>
  <dataValidations count="2">
    <dataValidation allowBlank="1" showInputMessage="1" showErrorMessage="1" prompt="Het tarief voor blended leervorm is niet groter dan het tarief voor klassikaal leervorm" sqref="C12 C7"/>
    <dataValidation allowBlank="1" showInputMessage="1" showErrorMessage="1" prompt="Het tarief voor online leervorm is niet groter dan blended leervorm" sqref="C8"/>
  </dataValidation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1"/>
  <sheetViews>
    <sheetView workbookViewId="0">
      <selection activeCell="C15" sqref="C15:C16"/>
    </sheetView>
  </sheetViews>
  <sheetFormatPr defaultColWidth="8.88671875" defaultRowHeight="14.4" x14ac:dyDescent="0.3"/>
  <cols>
    <col min="1" max="1" width="36.6640625" style="29" customWidth="1"/>
    <col min="2" max="2" width="28.88671875" style="29" customWidth="1"/>
    <col min="3" max="3" width="12.6640625" style="29" bestFit="1" customWidth="1"/>
    <col min="4" max="4" width="13.33203125" style="29" bestFit="1" customWidth="1"/>
    <col min="5" max="6" width="14.5546875" style="29" customWidth="1"/>
    <col min="7" max="17" width="8.88671875" style="29"/>
    <col min="18" max="19" width="8.88671875" style="32"/>
    <col min="20" max="16384" width="8.88671875" style="29"/>
  </cols>
  <sheetData>
    <row r="1" spans="1:19" ht="18" x14ac:dyDescent="0.35">
      <c r="A1" s="1" t="s">
        <v>68</v>
      </c>
      <c r="B1" s="2"/>
      <c r="C1" s="3"/>
      <c r="D1" s="4"/>
      <c r="E1" s="5"/>
      <c r="R1" s="30"/>
      <c r="S1" s="31"/>
    </row>
    <row r="2" spans="1:19" ht="15.6" x14ac:dyDescent="0.3">
      <c r="A2" s="6" t="s">
        <v>79</v>
      </c>
      <c r="B2" s="63"/>
      <c r="C2" s="3"/>
      <c r="D2" s="4"/>
      <c r="E2" s="5"/>
      <c r="S2" s="33"/>
    </row>
    <row r="3" spans="1:19" ht="18" x14ac:dyDescent="0.35">
      <c r="A3" s="7" t="s">
        <v>0</v>
      </c>
      <c r="B3" s="8"/>
      <c r="C3" s="9"/>
      <c r="D3" s="10"/>
      <c r="E3" s="11"/>
      <c r="R3" s="30" t="s">
        <v>19</v>
      </c>
      <c r="S3" s="31" t="s">
        <v>20</v>
      </c>
    </row>
    <row r="4" spans="1:19" ht="15" thickBot="1" x14ac:dyDescent="0.35">
      <c r="O4" s="32">
        <v>-0.6</v>
      </c>
      <c r="P4" s="33">
        <f t="shared" ref="P4:P8" si="0">5*EXP(-((O4-0.8)^2))</f>
        <v>0.70429210460522518</v>
      </c>
      <c r="R4" s="32">
        <v>-0.6</v>
      </c>
      <c r="S4" s="33">
        <f t="shared" ref="S4:S41" si="1">5*EXP(-((R4-1.31)^2))</f>
        <v>0.13020279433574364</v>
      </c>
    </row>
    <row r="5" spans="1:19" ht="30" customHeight="1" thickBot="1" x14ac:dyDescent="0.35">
      <c r="A5" s="13" t="s">
        <v>82</v>
      </c>
      <c r="B5" s="12" t="s">
        <v>1</v>
      </c>
      <c r="C5" s="27" t="s">
        <v>35</v>
      </c>
      <c r="D5" s="54" t="s">
        <v>31</v>
      </c>
      <c r="E5" s="54" t="s">
        <v>36</v>
      </c>
      <c r="O5" s="32">
        <v>-0.5</v>
      </c>
      <c r="P5" s="33">
        <f t="shared" si="0"/>
        <v>0.92259761996494616</v>
      </c>
      <c r="R5" s="32">
        <v>-0.5</v>
      </c>
      <c r="S5" s="33">
        <f t="shared" si="1"/>
        <v>0.18887646771995986</v>
      </c>
    </row>
    <row r="6" spans="1:19" ht="15.6" x14ac:dyDescent="0.3">
      <c r="A6" s="64" t="s">
        <v>37</v>
      </c>
      <c r="B6" s="34" t="s">
        <v>2</v>
      </c>
      <c r="C6" s="20"/>
      <c r="D6" s="18">
        <v>0.6</v>
      </c>
      <c r="E6" s="70">
        <v>15</v>
      </c>
      <c r="O6" s="32">
        <v>-0.4</v>
      </c>
      <c r="P6" s="33">
        <f t="shared" si="0"/>
        <v>1.1846387934106082</v>
      </c>
      <c r="R6" s="32">
        <v>-0.4</v>
      </c>
      <c r="S6" s="33">
        <f t="shared" si="1"/>
        <v>0.26856505938086772</v>
      </c>
    </row>
    <row r="7" spans="1:19" ht="15.6" x14ac:dyDescent="0.3">
      <c r="A7" s="64"/>
      <c r="B7" s="36" t="s">
        <v>3</v>
      </c>
      <c r="C7" s="25"/>
      <c r="D7" s="19">
        <v>0.2</v>
      </c>
      <c r="E7" s="71"/>
      <c r="O7" s="32">
        <v>-0.3</v>
      </c>
      <c r="P7" s="33">
        <f t="shared" si="0"/>
        <v>1.4909863971494366</v>
      </c>
      <c r="R7" s="32">
        <v>-0.3</v>
      </c>
      <c r="S7" s="33">
        <f t="shared" si="1"/>
        <v>0.37431331652301736</v>
      </c>
    </row>
    <row r="8" spans="1:19" ht="16.2" thickBot="1" x14ac:dyDescent="0.35">
      <c r="A8" s="65"/>
      <c r="B8" s="37" t="s">
        <v>81</v>
      </c>
      <c r="C8" s="26"/>
      <c r="D8" s="24">
        <v>0.2</v>
      </c>
      <c r="E8" s="72"/>
      <c r="O8" s="32">
        <v>-0.2</v>
      </c>
      <c r="P8" s="33">
        <f t="shared" si="0"/>
        <v>1.8393972058572117</v>
      </c>
      <c r="R8" s="32">
        <v>-0.2</v>
      </c>
      <c r="S8" s="33">
        <f t="shared" si="1"/>
        <v>0.51136989403134947</v>
      </c>
    </row>
    <row r="9" spans="1:19" ht="15" thickBot="1" x14ac:dyDescent="0.35">
      <c r="E9" s="35"/>
      <c r="R9" s="32">
        <v>-0.1</v>
      </c>
      <c r="S9" s="33">
        <f t="shared" si="1"/>
        <v>0.68477696822726575</v>
      </c>
    </row>
    <row r="10" spans="1:19" ht="31.8" thickBot="1" x14ac:dyDescent="0.35">
      <c r="A10" s="17" t="s">
        <v>83</v>
      </c>
      <c r="B10" s="13" t="s">
        <v>1</v>
      </c>
      <c r="C10" s="27" t="s">
        <v>85</v>
      </c>
      <c r="D10" s="54" t="s">
        <v>31</v>
      </c>
      <c r="E10" s="54" t="s">
        <v>36</v>
      </c>
      <c r="R10" s="32">
        <v>0</v>
      </c>
      <c r="S10" s="33">
        <f t="shared" si="1"/>
        <v>0.89882934729233899</v>
      </c>
    </row>
    <row r="11" spans="1:19" ht="15.6" x14ac:dyDescent="0.3">
      <c r="A11" s="66" t="s">
        <v>75</v>
      </c>
      <c r="B11" s="38" t="s">
        <v>2</v>
      </c>
      <c r="C11" s="20"/>
      <c r="D11" s="22">
        <v>0.8</v>
      </c>
      <c r="E11" s="70">
        <v>4</v>
      </c>
      <c r="R11" s="32">
        <v>0.1</v>
      </c>
      <c r="S11" s="33">
        <f t="shared" si="1"/>
        <v>1.1564302764216432</v>
      </c>
    </row>
    <row r="12" spans="1:19" ht="16.2" thickBot="1" x14ac:dyDescent="0.35">
      <c r="A12" s="67"/>
      <c r="B12" s="39" t="s">
        <v>3</v>
      </c>
      <c r="C12" s="21"/>
      <c r="D12" s="23">
        <v>0.2</v>
      </c>
      <c r="E12" s="72"/>
      <c r="R12" s="32">
        <v>0.2</v>
      </c>
      <c r="S12" s="33">
        <f t="shared" si="1"/>
        <v>1.4583970366097323</v>
      </c>
    </row>
    <row r="13" spans="1:19" ht="15" thickBot="1" x14ac:dyDescent="0.35">
      <c r="E13" s="35"/>
      <c r="R13" s="32">
        <v>0.3</v>
      </c>
      <c r="S13" s="33">
        <f t="shared" si="1"/>
        <v>1.802794412409878</v>
      </c>
    </row>
    <row r="14" spans="1:19" ht="31.8" thickBot="1" x14ac:dyDescent="0.35">
      <c r="A14" s="17" t="s">
        <v>83</v>
      </c>
      <c r="B14" s="13" t="s">
        <v>1</v>
      </c>
      <c r="C14" s="28" t="s">
        <v>85</v>
      </c>
      <c r="D14" s="54" t="s">
        <v>31</v>
      </c>
      <c r="E14" s="54" t="s">
        <v>36</v>
      </c>
      <c r="R14" s="32">
        <v>0.4</v>
      </c>
      <c r="S14" s="33">
        <f t="shared" si="1"/>
        <v>2.184392837666111</v>
      </c>
    </row>
    <row r="15" spans="1:19" ht="15.6" x14ac:dyDescent="0.3">
      <c r="A15" s="68" t="s">
        <v>77</v>
      </c>
      <c r="B15" s="38" t="s">
        <v>2</v>
      </c>
      <c r="C15" s="81"/>
      <c r="D15" s="22">
        <v>0.8</v>
      </c>
      <c r="E15" s="70">
        <v>1</v>
      </c>
      <c r="R15" s="32">
        <v>0.5</v>
      </c>
      <c r="S15" s="33">
        <f t="shared" si="1"/>
        <v>2.5943549523272615</v>
      </c>
    </row>
    <row r="16" spans="1:19" ht="16.2" thickBot="1" x14ac:dyDescent="0.35">
      <c r="A16" s="69"/>
      <c r="B16" s="39" t="s">
        <v>3</v>
      </c>
      <c r="C16" s="82"/>
      <c r="D16" s="23">
        <v>0.2</v>
      </c>
      <c r="E16" s="72"/>
      <c r="R16" s="32">
        <v>0.6</v>
      </c>
      <c r="S16" s="33">
        <f t="shared" si="1"/>
        <v>3.0202448746901265</v>
      </c>
    </row>
    <row r="17" spans="1:19" ht="15" thickBot="1" x14ac:dyDescent="0.35">
      <c r="R17" s="32">
        <v>0.7</v>
      </c>
      <c r="S17" s="33">
        <f t="shared" si="1"/>
        <v>3.446426552733131</v>
      </c>
    </row>
    <row r="18" spans="1:19" ht="16.2" thickBot="1" x14ac:dyDescent="0.35">
      <c r="B18" s="40" t="s">
        <v>4</v>
      </c>
      <c r="E18" s="41" t="str">
        <f>IF(OR(C6="",C7="",C8="",C11="",C12="",C15="",C16=""),"",(C6*D6+C7*D7+C8*D8)*E6+(C11*D11+C12*D12)*E11+(C15*D15+C16*D16)*E15)</f>
        <v/>
      </c>
      <c r="F18" s="35"/>
      <c r="R18" s="32">
        <v>0.8</v>
      </c>
      <c r="S18" s="33">
        <f t="shared" si="1"/>
        <v>3.8548724225005766</v>
      </c>
    </row>
    <row r="19" spans="1:19" ht="16.2" thickBot="1" x14ac:dyDescent="0.35">
      <c r="B19" s="40"/>
      <c r="R19" s="32">
        <v>0.9</v>
      </c>
      <c r="S19" s="33">
        <f t="shared" si="1"/>
        <v>4.226346517639092</v>
      </c>
    </row>
    <row r="20" spans="1:19" ht="16.2" thickBot="1" x14ac:dyDescent="0.35">
      <c r="B20" s="40" t="s">
        <v>24</v>
      </c>
      <c r="E20" s="50"/>
      <c r="R20" s="32">
        <v>1</v>
      </c>
      <c r="S20" s="33">
        <f t="shared" si="1"/>
        <v>4.5418658710463395</v>
      </c>
    </row>
    <row r="21" spans="1:19" ht="15" thickBot="1" x14ac:dyDescent="0.35">
      <c r="R21" s="32">
        <v>1.1000000000000001</v>
      </c>
      <c r="S21" s="33">
        <f t="shared" si="1"/>
        <v>4.7842913343095486</v>
      </c>
    </row>
    <row r="22" spans="1:19" ht="15.6" x14ac:dyDescent="0.3">
      <c r="B22" s="14" t="s">
        <v>26</v>
      </c>
      <c r="C22" s="42">
        <v>10400</v>
      </c>
      <c r="R22" s="32">
        <v>1.2</v>
      </c>
      <c r="S22" s="33">
        <f t="shared" si="1"/>
        <v>4.9398645531541909</v>
      </c>
    </row>
    <row r="23" spans="1:19" ht="15.6" hidden="1" x14ac:dyDescent="0.3">
      <c r="B23" s="51" t="s">
        <v>29</v>
      </c>
      <c r="C23" s="52" t="e">
        <f>IF(((E18-C22)/C22)&lt;-0.4,-0.4,(E18-C22)/C22)</f>
        <v>#VALUE!</v>
      </c>
      <c r="R23" s="32">
        <v>1.3</v>
      </c>
      <c r="S23" s="33">
        <f t="shared" si="1"/>
        <v>4.9995000249991666</v>
      </c>
    </row>
    <row r="24" spans="1:19" ht="15.6" x14ac:dyDescent="0.3">
      <c r="B24" s="15" t="s">
        <v>27</v>
      </c>
      <c r="C24" s="43">
        <v>7.2</v>
      </c>
      <c r="R24" s="32">
        <v>1.3</v>
      </c>
      <c r="S24" s="33">
        <f t="shared" si="1"/>
        <v>4.9995000249991666</v>
      </c>
    </row>
    <row r="25" spans="1:19" ht="15.6" hidden="1" x14ac:dyDescent="0.3">
      <c r="B25" s="15" t="s">
        <v>30</v>
      </c>
      <c r="C25" s="53">
        <f>(E20-C24)/C24</f>
        <v>-1</v>
      </c>
      <c r="R25" s="32">
        <v>1.4</v>
      </c>
      <c r="S25" s="33">
        <f t="shared" si="1"/>
        <v>4.9596635830278561</v>
      </c>
    </row>
    <row r="26" spans="1:19" ht="15.6" x14ac:dyDescent="0.3">
      <c r="B26" s="15" t="s">
        <v>25</v>
      </c>
      <c r="C26" s="59" t="str">
        <f>IF(OR(E18="",E20=""),"",((70/30)*C25-C23))</f>
        <v/>
      </c>
      <c r="R26" s="32">
        <v>1.4</v>
      </c>
      <c r="S26" s="33">
        <f t="shared" si="1"/>
        <v>4.9596635830278561</v>
      </c>
    </row>
    <row r="27" spans="1:19" ht="16.2" thickBot="1" x14ac:dyDescent="0.35">
      <c r="B27" s="16" t="s">
        <v>28</v>
      </c>
      <c r="C27" s="44" t="str">
        <f>IF(C26="","",5*EXP(-((C26-1.31)^2)))</f>
        <v/>
      </c>
      <c r="R27" s="32">
        <v>1.5</v>
      </c>
      <c r="S27" s="33">
        <f t="shared" si="1"/>
        <v>4.8227191713840769</v>
      </c>
    </row>
    <row r="28" spans="1:19" x14ac:dyDescent="0.3">
      <c r="R28" s="32">
        <v>1.6</v>
      </c>
      <c r="S28" s="33">
        <f t="shared" si="1"/>
        <v>4.5966965878325912</v>
      </c>
    </row>
    <row r="29" spans="1:19" x14ac:dyDescent="0.3">
      <c r="A29" s="29" t="s">
        <v>5</v>
      </c>
      <c r="R29" s="32">
        <v>1.7</v>
      </c>
      <c r="S29" s="33">
        <f t="shared" si="1"/>
        <v>4.2945119310392386</v>
      </c>
    </row>
    <row r="30" spans="1:19" x14ac:dyDescent="0.3">
      <c r="R30" s="32">
        <v>1.8</v>
      </c>
      <c r="S30" s="33">
        <f t="shared" si="1"/>
        <v>3.9327460110672745</v>
      </c>
    </row>
    <row r="31" spans="1:19" ht="15.6" x14ac:dyDescent="0.3">
      <c r="A31" s="40" t="s">
        <v>34</v>
      </c>
      <c r="R31" s="32">
        <v>1.9</v>
      </c>
      <c r="S31" s="33">
        <f t="shared" si="1"/>
        <v>3.5301413492856986</v>
      </c>
    </row>
    <row r="32" spans="1:19" x14ac:dyDescent="0.3">
      <c r="A32" s="45" t="s">
        <v>7</v>
      </c>
      <c r="B32" s="46" t="s">
        <v>23</v>
      </c>
      <c r="R32" s="32">
        <v>2</v>
      </c>
      <c r="S32" s="33">
        <f t="shared" si="1"/>
        <v>3.1060067950272541</v>
      </c>
    </row>
    <row r="33" spans="1:19" x14ac:dyDescent="0.3">
      <c r="A33" s="45" t="s">
        <v>7</v>
      </c>
      <c r="B33" s="29" t="s">
        <v>8</v>
      </c>
      <c r="R33" s="32">
        <v>2.1</v>
      </c>
      <c r="S33" s="33">
        <f t="shared" si="1"/>
        <v>2.6787169032529237</v>
      </c>
    </row>
    <row r="34" spans="1:19" x14ac:dyDescent="0.3">
      <c r="A34" s="45"/>
      <c r="R34" s="32">
        <v>2.2000000000000002</v>
      </c>
      <c r="S34" s="33">
        <f t="shared" si="1"/>
        <v>2.264463606199473</v>
      </c>
    </row>
    <row r="35" spans="1:19" x14ac:dyDescent="0.3">
      <c r="A35" s="29" t="s">
        <v>9</v>
      </c>
      <c r="R35" s="32">
        <v>2.2999999999999998</v>
      </c>
      <c r="S35" s="33">
        <f t="shared" si="1"/>
        <v>1.8763678480900374</v>
      </c>
    </row>
    <row r="36" spans="1:19" x14ac:dyDescent="0.3">
      <c r="A36" s="47" t="s">
        <v>10</v>
      </c>
      <c r="B36" s="29" t="s">
        <v>11</v>
      </c>
      <c r="R36" s="32">
        <v>2.4</v>
      </c>
      <c r="S36" s="33">
        <f t="shared" si="1"/>
        <v>1.5239991696787669</v>
      </c>
    </row>
    <row r="37" spans="1:19" x14ac:dyDescent="0.3">
      <c r="A37" s="29" t="s">
        <v>12</v>
      </c>
      <c r="B37" s="29" t="s">
        <v>13</v>
      </c>
      <c r="R37" s="32">
        <v>2.5</v>
      </c>
      <c r="S37" s="33">
        <f t="shared" si="1"/>
        <v>1.2132927109503542</v>
      </c>
    </row>
    <row r="38" spans="1:19" x14ac:dyDescent="0.3">
      <c r="A38" s="29" t="s">
        <v>14</v>
      </c>
      <c r="B38" s="29" t="s">
        <v>15</v>
      </c>
      <c r="R38" s="32">
        <v>2.6</v>
      </c>
      <c r="S38" s="33">
        <f t="shared" si="1"/>
        <v>0.94680503109687053</v>
      </c>
    </row>
    <row r="39" spans="1:19" x14ac:dyDescent="0.3">
      <c r="A39" s="29" t="s">
        <v>16</v>
      </c>
      <c r="B39" s="29" t="s">
        <v>17</v>
      </c>
      <c r="R39" s="32">
        <v>2.7</v>
      </c>
      <c r="S39" s="33">
        <f t="shared" si="1"/>
        <v>0.72421853547333526</v>
      </c>
    </row>
    <row r="40" spans="1:19" x14ac:dyDescent="0.3">
      <c r="A40" s="29" t="s">
        <v>18</v>
      </c>
      <c r="B40" s="29" t="s">
        <v>22</v>
      </c>
      <c r="R40" s="32">
        <v>2.8</v>
      </c>
      <c r="S40" s="33">
        <f t="shared" si="1"/>
        <v>0.54299124228551487</v>
      </c>
    </row>
    <row r="41" spans="1:19" x14ac:dyDescent="0.3">
      <c r="R41" s="32">
        <v>2.9</v>
      </c>
      <c r="S41" s="33">
        <f t="shared" si="1"/>
        <v>0.39905258150039857</v>
      </c>
    </row>
    <row r="42" spans="1:19" ht="18" x14ac:dyDescent="0.35">
      <c r="C42" s="48"/>
    </row>
    <row r="43" spans="1:19" ht="18" x14ac:dyDescent="0.35">
      <c r="C43" s="48"/>
    </row>
    <row r="44" spans="1:19" ht="18" x14ac:dyDescent="0.35">
      <c r="C44" s="48"/>
    </row>
    <row r="45" spans="1:19" ht="18" x14ac:dyDescent="0.35">
      <c r="C45" s="48"/>
    </row>
    <row r="46" spans="1:19" ht="18" x14ac:dyDescent="0.35">
      <c r="C46" s="48"/>
    </row>
    <row r="47" spans="1:19" ht="18" x14ac:dyDescent="0.35">
      <c r="C47" s="48"/>
    </row>
    <row r="48" spans="1:19" ht="18" x14ac:dyDescent="0.35">
      <c r="C48" s="48"/>
    </row>
    <row r="49" spans="3:3" ht="18" x14ac:dyDescent="0.35">
      <c r="C49" s="48"/>
    </row>
    <row r="50" spans="3:3" ht="18" x14ac:dyDescent="0.35">
      <c r="C50" s="48"/>
    </row>
    <row r="71" spans="2:5" x14ac:dyDescent="0.3">
      <c r="B71" s="49"/>
      <c r="E71" s="29" t="s">
        <v>21</v>
      </c>
    </row>
  </sheetData>
  <sheetProtection algorithmName="SHA-512" hashValue="QzMHZnzJYlIrdA3Vdp4kESqP5hAA+1PIaiC51K//afHThH2pc5xW8/xq5UOONN+oaqfGc+7B3TF4uLnVBtG/cQ==" saltValue="9wb7ndOIYKFg098CgqQKDg==" spinCount="100000" sheet="1" objects="1" scenarios="1" selectLockedCells="1"/>
  <mergeCells count="6">
    <mergeCell ref="A6:A8"/>
    <mergeCell ref="E6:E8"/>
    <mergeCell ref="A11:A12"/>
    <mergeCell ref="E11:E12"/>
    <mergeCell ref="A15:A16"/>
    <mergeCell ref="E15:E16"/>
  </mergeCells>
  <dataValidations count="2">
    <dataValidation allowBlank="1" showInputMessage="1" showErrorMessage="1" prompt="Het tarief voor blended leervorm is niet groter dan het tarief voor klassikaal leervorm" sqref="C12 C7"/>
    <dataValidation allowBlank="1" showInputMessage="1" showErrorMessage="1" prompt="Het tarief voor online leervorm is niet groter dan blended leervorm" sqref="C8"/>
  </dataValidation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1"/>
  <sheetViews>
    <sheetView workbookViewId="0">
      <selection activeCell="C15" sqref="C15:C16"/>
    </sheetView>
  </sheetViews>
  <sheetFormatPr defaultColWidth="8.88671875" defaultRowHeight="14.4" x14ac:dyDescent="0.3"/>
  <cols>
    <col min="1" max="1" width="36.88671875" style="29" customWidth="1"/>
    <col min="2" max="2" width="28.88671875" style="29" customWidth="1"/>
    <col min="3" max="3" width="12.6640625" style="29" bestFit="1" customWidth="1"/>
    <col min="4" max="4" width="13.33203125" style="29" bestFit="1" customWidth="1"/>
    <col min="5" max="6" width="14.5546875" style="29" customWidth="1"/>
    <col min="7" max="17" width="8.88671875" style="29"/>
    <col min="18" max="19" width="8.88671875" style="32"/>
    <col min="20" max="16384" width="8.88671875" style="29"/>
  </cols>
  <sheetData>
    <row r="1" spans="1:19" ht="18" x14ac:dyDescent="0.35">
      <c r="A1" s="1" t="s">
        <v>69</v>
      </c>
      <c r="B1" s="2"/>
      <c r="C1" s="3"/>
      <c r="D1" s="4"/>
      <c r="E1" s="5"/>
      <c r="R1" s="30"/>
      <c r="S1" s="31"/>
    </row>
    <row r="2" spans="1:19" ht="15.6" x14ac:dyDescent="0.3">
      <c r="A2" s="6" t="s">
        <v>79</v>
      </c>
      <c r="B2" s="63"/>
      <c r="C2" s="3"/>
      <c r="D2" s="4"/>
      <c r="E2" s="5"/>
      <c r="S2" s="33"/>
    </row>
    <row r="3" spans="1:19" ht="18" x14ac:dyDescent="0.35">
      <c r="A3" s="7" t="s">
        <v>0</v>
      </c>
      <c r="B3" s="8"/>
      <c r="C3" s="9"/>
      <c r="D3" s="10"/>
      <c r="E3" s="11"/>
      <c r="R3" s="30" t="s">
        <v>19</v>
      </c>
      <c r="S3" s="31" t="s">
        <v>20</v>
      </c>
    </row>
    <row r="4" spans="1:19" ht="15" thickBot="1" x14ac:dyDescent="0.35">
      <c r="O4" s="32">
        <v>-0.6</v>
      </c>
      <c r="P4" s="33">
        <f t="shared" ref="P4:P8" si="0">5*EXP(-((O4-0.8)^2))</f>
        <v>0.70429210460522518</v>
      </c>
      <c r="R4" s="32">
        <v>-0.6</v>
      </c>
      <c r="S4" s="33">
        <f t="shared" ref="S4:S41" si="1">5*EXP(-((R4-1.31)^2))</f>
        <v>0.13020279433574364</v>
      </c>
    </row>
    <row r="5" spans="1:19" ht="30" customHeight="1" thickBot="1" x14ac:dyDescent="0.35">
      <c r="A5" s="13" t="s">
        <v>82</v>
      </c>
      <c r="B5" s="12" t="s">
        <v>1</v>
      </c>
      <c r="C5" s="27" t="s">
        <v>35</v>
      </c>
      <c r="D5" s="54" t="s">
        <v>31</v>
      </c>
      <c r="E5" s="54" t="s">
        <v>36</v>
      </c>
      <c r="O5" s="32">
        <v>-0.5</v>
      </c>
      <c r="P5" s="33">
        <f t="shared" si="0"/>
        <v>0.92259761996494616</v>
      </c>
      <c r="R5" s="32">
        <v>-0.5</v>
      </c>
      <c r="S5" s="33">
        <f t="shared" si="1"/>
        <v>0.18887646771995986</v>
      </c>
    </row>
    <row r="6" spans="1:19" ht="15.6" x14ac:dyDescent="0.3">
      <c r="A6" s="64" t="s">
        <v>37</v>
      </c>
      <c r="B6" s="34" t="s">
        <v>2</v>
      </c>
      <c r="C6" s="20"/>
      <c r="D6" s="18">
        <v>0.6</v>
      </c>
      <c r="E6" s="70">
        <v>15</v>
      </c>
      <c r="O6" s="32">
        <v>-0.4</v>
      </c>
      <c r="P6" s="33">
        <f t="shared" si="0"/>
        <v>1.1846387934106082</v>
      </c>
      <c r="R6" s="32">
        <v>-0.4</v>
      </c>
      <c r="S6" s="33">
        <f t="shared" si="1"/>
        <v>0.26856505938086772</v>
      </c>
    </row>
    <row r="7" spans="1:19" ht="15.6" x14ac:dyDescent="0.3">
      <c r="A7" s="64"/>
      <c r="B7" s="36" t="s">
        <v>3</v>
      </c>
      <c r="C7" s="25"/>
      <c r="D7" s="19">
        <v>0.2</v>
      </c>
      <c r="E7" s="71"/>
      <c r="O7" s="32">
        <v>-0.3</v>
      </c>
      <c r="P7" s="33">
        <f t="shared" si="0"/>
        <v>1.4909863971494366</v>
      </c>
      <c r="R7" s="32">
        <v>-0.3</v>
      </c>
      <c r="S7" s="33">
        <f t="shared" si="1"/>
        <v>0.37431331652301736</v>
      </c>
    </row>
    <row r="8" spans="1:19" ht="16.2" thickBot="1" x14ac:dyDescent="0.35">
      <c r="A8" s="65"/>
      <c r="B8" s="37" t="s">
        <v>81</v>
      </c>
      <c r="C8" s="26"/>
      <c r="D8" s="24">
        <v>0.2</v>
      </c>
      <c r="E8" s="72"/>
      <c r="O8" s="32">
        <v>-0.2</v>
      </c>
      <c r="P8" s="33">
        <f t="shared" si="0"/>
        <v>1.8393972058572117</v>
      </c>
      <c r="R8" s="32">
        <v>-0.2</v>
      </c>
      <c r="S8" s="33">
        <f t="shared" si="1"/>
        <v>0.51136989403134947</v>
      </c>
    </row>
    <row r="9" spans="1:19" ht="15" thickBot="1" x14ac:dyDescent="0.35">
      <c r="E9" s="35"/>
      <c r="R9" s="32">
        <v>-0.1</v>
      </c>
      <c r="S9" s="33">
        <f t="shared" si="1"/>
        <v>0.68477696822726575</v>
      </c>
    </row>
    <row r="10" spans="1:19" ht="31.8" thickBot="1" x14ac:dyDescent="0.35">
      <c r="A10" s="17" t="s">
        <v>83</v>
      </c>
      <c r="B10" s="13" t="s">
        <v>1</v>
      </c>
      <c r="C10" s="27" t="s">
        <v>85</v>
      </c>
      <c r="D10" s="54" t="s">
        <v>31</v>
      </c>
      <c r="E10" s="54" t="s">
        <v>36</v>
      </c>
      <c r="R10" s="32">
        <v>0</v>
      </c>
      <c r="S10" s="33">
        <f t="shared" si="1"/>
        <v>0.89882934729233899</v>
      </c>
    </row>
    <row r="11" spans="1:19" ht="15.6" x14ac:dyDescent="0.3">
      <c r="A11" s="66" t="s">
        <v>75</v>
      </c>
      <c r="B11" s="38" t="s">
        <v>2</v>
      </c>
      <c r="C11" s="20"/>
      <c r="D11" s="22">
        <v>0.8</v>
      </c>
      <c r="E11" s="70">
        <v>4</v>
      </c>
      <c r="R11" s="32">
        <v>0.1</v>
      </c>
      <c r="S11" s="33">
        <f t="shared" si="1"/>
        <v>1.1564302764216432</v>
      </c>
    </row>
    <row r="12" spans="1:19" ht="16.2" thickBot="1" x14ac:dyDescent="0.35">
      <c r="A12" s="67"/>
      <c r="B12" s="39" t="s">
        <v>3</v>
      </c>
      <c r="C12" s="21"/>
      <c r="D12" s="23">
        <v>0.2</v>
      </c>
      <c r="E12" s="72"/>
      <c r="R12" s="32">
        <v>0.2</v>
      </c>
      <c r="S12" s="33">
        <f t="shared" si="1"/>
        <v>1.4583970366097323</v>
      </c>
    </row>
    <row r="13" spans="1:19" ht="15" thickBot="1" x14ac:dyDescent="0.35">
      <c r="E13" s="35"/>
      <c r="R13" s="32">
        <v>0.3</v>
      </c>
      <c r="S13" s="33">
        <f t="shared" si="1"/>
        <v>1.802794412409878</v>
      </c>
    </row>
    <row r="14" spans="1:19" ht="31.8" thickBot="1" x14ac:dyDescent="0.35">
      <c r="A14" s="17" t="s">
        <v>83</v>
      </c>
      <c r="B14" s="13" t="s">
        <v>1</v>
      </c>
      <c r="C14" s="28" t="s">
        <v>85</v>
      </c>
      <c r="D14" s="54" t="s">
        <v>31</v>
      </c>
      <c r="E14" s="54" t="s">
        <v>36</v>
      </c>
      <c r="R14" s="32">
        <v>0.4</v>
      </c>
      <c r="S14" s="33">
        <f t="shared" si="1"/>
        <v>2.184392837666111</v>
      </c>
    </row>
    <row r="15" spans="1:19" ht="15.6" x14ac:dyDescent="0.3">
      <c r="A15" s="68" t="s">
        <v>77</v>
      </c>
      <c r="B15" s="38" t="s">
        <v>2</v>
      </c>
      <c r="C15" s="81"/>
      <c r="D15" s="22">
        <v>0.8</v>
      </c>
      <c r="E15" s="70">
        <v>1</v>
      </c>
      <c r="R15" s="32">
        <v>0.5</v>
      </c>
      <c r="S15" s="33">
        <f t="shared" si="1"/>
        <v>2.5943549523272615</v>
      </c>
    </row>
    <row r="16" spans="1:19" ht="16.2" thickBot="1" x14ac:dyDescent="0.35">
      <c r="A16" s="69"/>
      <c r="B16" s="39" t="s">
        <v>3</v>
      </c>
      <c r="C16" s="82"/>
      <c r="D16" s="23">
        <v>0.2</v>
      </c>
      <c r="E16" s="72"/>
      <c r="R16" s="32">
        <v>0.6</v>
      </c>
      <c r="S16" s="33">
        <f t="shared" si="1"/>
        <v>3.0202448746901265</v>
      </c>
    </row>
    <row r="17" spans="1:19" ht="15" thickBot="1" x14ac:dyDescent="0.35">
      <c r="R17" s="32">
        <v>0.7</v>
      </c>
      <c r="S17" s="33">
        <f t="shared" si="1"/>
        <v>3.446426552733131</v>
      </c>
    </row>
    <row r="18" spans="1:19" ht="16.2" thickBot="1" x14ac:dyDescent="0.35">
      <c r="B18" s="40" t="s">
        <v>4</v>
      </c>
      <c r="E18" s="41" t="str">
        <f>IF(OR(C6="",C7="",C8="",C11="",C12="",C15="",C16=""),"",(C6*D6+C7*D7+C8*D8)*E6+(C11*D11+C12*D12)*E11+(C15*D15+C16*D16)*E15)</f>
        <v/>
      </c>
      <c r="F18" s="35"/>
      <c r="R18" s="32">
        <v>0.8</v>
      </c>
      <c r="S18" s="33">
        <f t="shared" si="1"/>
        <v>3.8548724225005766</v>
      </c>
    </row>
    <row r="19" spans="1:19" ht="16.2" thickBot="1" x14ac:dyDescent="0.35">
      <c r="B19" s="40"/>
      <c r="R19" s="32">
        <v>0.9</v>
      </c>
      <c r="S19" s="33">
        <f t="shared" si="1"/>
        <v>4.226346517639092</v>
      </c>
    </row>
    <row r="20" spans="1:19" ht="16.2" thickBot="1" x14ac:dyDescent="0.35">
      <c r="B20" s="40" t="s">
        <v>24</v>
      </c>
      <c r="E20" s="50"/>
      <c r="R20" s="32">
        <v>1</v>
      </c>
      <c r="S20" s="33">
        <f t="shared" si="1"/>
        <v>4.5418658710463395</v>
      </c>
    </row>
    <row r="21" spans="1:19" ht="15" thickBot="1" x14ac:dyDescent="0.35">
      <c r="R21" s="32">
        <v>1.1000000000000001</v>
      </c>
      <c r="S21" s="33">
        <f t="shared" si="1"/>
        <v>4.7842913343095486</v>
      </c>
    </row>
    <row r="22" spans="1:19" ht="15.6" x14ac:dyDescent="0.3">
      <c r="B22" s="14" t="s">
        <v>26</v>
      </c>
      <c r="C22" s="42">
        <v>10400</v>
      </c>
      <c r="R22" s="32">
        <v>1.2</v>
      </c>
      <c r="S22" s="33">
        <f t="shared" si="1"/>
        <v>4.9398645531541909</v>
      </c>
    </row>
    <row r="23" spans="1:19" ht="15.6" hidden="1" x14ac:dyDescent="0.3">
      <c r="B23" s="51" t="s">
        <v>29</v>
      </c>
      <c r="C23" s="52" t="e">
        <f>IF(((E18-C22)/C22)&lt;-0.4,-0.4,(E18-C22)/C22)</f>
        <v>#VALUE!</v>
      </c>
      <c r="R23" s="32">
        <v>1.3</v>
      </c>
      <c r="S23" s="33">
        <f t="shared" si="1"/>
        <v>4.9995000249991666</v>
      </c>
    </row>
    <row r="24" spans="1:19" ht="15.6" x14ac:dyDescent="0.3">
      <c r="B24" s="15" t="s">
        <v>27</v>
      </c>
      <c r="C24" s="43">
        <v>7.2</v>
      </c>
      <c r="R24" s="32">
        <v>1.3</v>
      </c>
      <c r="S24" s="33">
        <f t="shared" si="1"/>
        <v>4.9995000249991666</v>
      </c>
    </row>
    <row r="25" spans="1:19" ht="15.6" hidden="1" x14ac:dyDescent="0.3">
      <c r="B25" s="15" t="s">
        <v>30</v>
      </c>
      <c r="C25" s="53">
        <f>(E20-C24)/C24</f>
        <v>-1</v>
      </c>
      <c r="R25" s="32">
        <v>1.4</v>
      </c>
      <c r="S25" s="33">
        <f t="shared" si="1"/>
        <v>4.9596635830278561</v>
      </c>
    </row>
    <row r="26" spans="1:19" ht="15.6" x14ac:dyDescent="0.3">
      <c r="B26" s="15" t="s">
        <v>25</v>
      </c>
      <c r="C26" s="59" t="str">
        <f>IF(OR(E18="",E20=""),"",((70/30)*C25-C23))</f>
        <v/>
      </c>
      <c r="R26" s="32">
        <v>1.4</v>
      </c>
      <c r="S26" s="33">
        <f t="shared" si="1"/>
        <v>4.9596635830278561</v>
      </c>
    </row>
    <row r="27" spans="1:19" ht="16.2" thickBot="1" x14ac:dyDescent="0.35">
      <c r="B27" s="16" t="s">
        <v>28</v>
      </c>
      <c r="C27" s="44" t="str">
        <f>IF(C26="","",5*EXP(-((C26-1.31)^2)))</f>
        <v/>
      </c>
      <c r="R27" s="32">
        <v>1.5</v>
      </c>
      <c r="S27" s="33">
        <f t="shared" si="1"/>
        <v>4.8227191713840769</v>
      </c>
    </row>
    <row r="28" spans="1:19" x14ac:dyDescent="0.3">
      <c r="R28" s="32">
        <v>1.6</v>
      </c>
      <c r="S28" s="33">
        <f t="shared" si="1"/>
        <v>4.5966965878325912</v>
      </c>
    </row>
    <row r="29" spans="1:19" x14ac:dyDescent="0.3">
      <c r="A29" s="29" t="s">
        <v>5</v>
      </c>
      <c r="R29" s="32">
        <v>1.7</v>
      </c>
      <c r="S29" s="33">
        <f t="shared" si="1"/>
        <v>4.2945119310392386</v>
      </c>
    </row>
    <row r="30" spans="1:19" x14ac:dyDescent="0.3">
      <c r="R30" s="32">
        <v>1.8</v>
      </c>
      <c r="S30" s="33">
        <f t="shared" si="1"/>
        <v>3.9327460110672745</v>
      </c>
    </row>
    <row r="31" spans="1:19" ht="15.6" x14ac:dyDescent="0.3">
      <c r="A31" s="40" t="s">
        <v>34</v>
      </c>
      <c r="R31" s="32">
        <v>1.9</v>
      </c>
      <c r="S31" s="33">
        <f t="shared" si="1"/>
        <v>3.5301413492856986</v>
      </c>
    </row>
    <row r="32" spans="1:19" x14ac:dyDescent="0.3">
      <c r="A32" s="45" t="s">
        <v>7</v>
      </c>
      <c r="B32" s="46" t="s">
        <v>23</v>
      </c>
      <c r="R32" s="32">
        <v>2</v>
      </c>
      <c r="S32" s="33">
        <f t="shared" si="1"/>
        <v>3.1060067950272541</v>
      </c>
    </row>
    <row r="33" spans="1:19" x14ac:dyDescent="0.3">
      <c r="A33" s="45" t="s">
        <v>7</v>
      </c>
      <c r="B33" s="29" t="s">
        <v>8</v>
      </c>
      <c r="R33" s="32">
        <v>2.1</v>
      </c>
      <c r="S33" s="33">
        <f t="shared" si="1"/>
        <v>2.6787169032529237</v>
      </c>
    </row>
    <row r="34" spans="1:19" x14ac:dyDescent="0.3">
      <c r="A34" s="45"/>
      <c r="R34" s="32">
        <v>2.2000000000000002</v>
      </c>
      <c r="S34" s="33">
        <f t="shared" si="1"/>
        <v>2.264463606199473</v>
      </c>
    </row>
    <row r="35" spans="1:19" x14ac:dyDescent="0.3">
      <c r="A35" s="29" t="s">
        <v>9</v>
      </c>
      <c r="R35" s="32">
        <v>2.2999999999999998</v>
      </c>
      <c r="S35" s="33">
        <f t="shared" si="1"/>
        <v>1.8763678480900374</v>
      </c>
    </row>
    <row r="36" spans="1:19" x14ac:dyDescent="0.3">
      <c r="A36" s="47" t="s">
        <v>10</v>
      </c>
      <c r="B36" s="29" t="s">
        <v>11</v>
      </c>
      <c r="R36" s="32">
        <v>2.4</v>
      </c>
      <c r="S36" s="33">
        <f t="shared" si="1"/>
        <v>1.5239991696787669</v>
      </c>
    </row>
    <row r="37" spans="1:19" x14ac:dyDescent="0.3">
      <c r="A37" s="29" t="s">
        <v>12</v>
      </c>
      <c r="B37" s="29" t="s">
        <v>13</v>
      </c>
      <c r="R37" s="32">
        <v>2.5</v>
      </c>
      <c r="S37" s="33">
        <f t="shared" si="1"/>
        <v>1.2132927109503542</v>
      </c>
    </row>
    <row r="38" spans="1:19" x14ac:dyDescent="0.3">
      <c r="A38" s="29" t="s">
        <v>14</v>
      </c>
      <c r="B38" s="29" t="s">
        <v>15</v>
      </c>
      <c r="R38" s="32">
        <v>2.6</v>
      </c>
      <c r="S38" s="33">
        <f t="shared" si="1"/>
        <v>0.94680503109687053</v>
      </c>
    </row>
    <row r="39" spans="1:19" x14ac:dyDescent="0.3">
      <c r="A39" s="29" t="s">
        <v>16</v>
      </c>
      <c r="B39" s="29" t="s">
        <v>17</v>
      </c>
      <c r="R39" s="32">
        <v>2.7</v>
      </c>
      <c r="S39" s="33">
        <f t="shared" si="1"/>
        <v>0.72421853547333526</v>
      </c>
    </row>
    <row r="40" spans="1:19" x14ac:dyDescent="0.3">
      <c r="A40" s="29" t="s">
        <v>18</v>
      </c>
      <c r="B40" s="29" t="s">
        <v>22</v>
      </c>
      <c r="R40" s="32">
        <v>2.8</v>
      </c>
      <c r="S40" s="33">
        <f t="shared" si="1"/>
        <v>0.54299124228551487</v>
      </c>
    </row>
    <row r="41" spans="1:19" x14ac:dyDescent="0.3">
      <c r="R41" s="32">
        <v>2.9</v>
      </c>
      <c r="S41" s="33">
        <f t="shared" si="1"/>
        <v>0.39905258150039857</v>
      </c>
    </row>
    <row r="42" spans="1:19" ht="18" x14ac:dyDescent="0.35">
      <c r="C42" s="48"/>
    </row>
    <row r="43" spans="1:19" ht="18" x14ac:dyDescent="0.35">
      <c r="C43" s="48"/>
    </row>
    <row r="44" spans="1:19" ht="18" x14ac:dyDescent="0.35">
      <c r="C44" s="48"/>
    </row>
    <row r="45" spans="1:19" ht="18" x14ac:dyDescent="0.35">
      <c r="C45" s="48"/>
    </row>
    <row r="46" spans="1:19" ht="18" x14ac:dyDescent="0.35">
      <c r="C46" s="48"/>
    </row>
    <row r="47" spans="1:19" ht="18" x14ac:dyDescent="0.35">
      <c r="C47" s="48"/>
    </row>
    <row r="48" spans="1:19" ht="18" x14ac:dyDescent="0.35">
      <c r="C48" s="48"/>
    </row>
    <row r="49" spans="3:3" ht="18" x14ac:dyDescent="0.35">
      <c r="C49" s="48"/>
    </row>
    <row r="50" spans="3:3" ht="18" x14ac:dyDescent="0.35">
      <c r="C50" s="48"/>
    </row>
    <row r="71" spans="2:5" x14ac:dyDescent="0.3">
      <c r="B71" s="49"/>
      <c r="E71" s="29" t="s">
        <v>21</v>
      </c>
    </row>
  </sheetData>
  <sheetProtection algorithmName="SHA-512" hashValue="JttLOnsCJTmn6PORrWIRW9HayG0wEoMpxFhMUChFR57W7GuhuWI5vecmy+i4JwCZozx/bvPB8jDAWrfn98vSUA==" saltValue="sJLcXpc3jhQ6X0X6vBtQDw==" spinCount="100000" sheet="1" objects="1" scenarios="1" selectLockedCells="1"/>
  <mergeCells count="6">
    <mergeCell ref="A6:A8"/>
    <mergeCell ref="E6:E8"/>
    <mergeCell ref="A11:A12"/>
    <mergeCell ref="E11:E12"/>
    <mergeCell ref="A15:A16"/>
    <mergeCell ref="E15:E16"/>
  </mergeCells>
  <dataValidations count="2">
    <dataValidation allowBlank="1" showInputMessage="1" showErrorMessage="1" prompt="Het tarief voor online leervorm is niet groter dan blended leervorm" sqref="C8"/>
    <dataValidation allowBlank="1" showInputMessage="1" showErrorMessage="1" prompt="Het tarief voor blended leervorm is niet groter dan het tarief voor klassikaal leervorm" sqref="C12 C7"/>
  </dataValidations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1"/>
  <sheetViews>
    <sheetView workbookViewId="0">
      <selection activeCell="C15" sqref="C15:C16"/>
    </sheetView>
  </sheetViews>
  <sheetFormatPr defaultColWidth="8.88671875" defaultRowHeight="14.4" x14ac:dyDescent="0.3"/>
  <cols>
    <col min="1" max="1" width="36.5546875" style="29" customWidth="1"/>
    <col min="2" max="2" width="28.88671875" style="29" customWidth="1"/>
    <col min="3" max="3" width="12.6640625" style="29" bestFit="1" customWidth="1"/>
    <col min="4" max="4" width="13.33203125" style="29" bestFit="1" customWidth="1"/>
    <col min="5" max="6" width="14.5546875" style="29" customWidth="1"/>
    <col min="7" max="17" width="8.88671875" style="29"/>
    <col min="18" max="19" width="8.88671875" style="32"/>
    <col min="20" max="16384" width="8.88671875" style="29"/>
  </cols>
  <sheetData>
    <row r="1" spans="1:19" ht="18" x14ac:dyDescent="0.35">
      <c r="A1" s="1" t="s">
        <v>70</v>
      </c>
      <c r="B1" s="2"/>
      <c r="C1" s="3"/>
      <c r="D1" s="4"/>
      <c r="E1" s="5"/>
      <c r="R1" s="30"/>
      <c r="S1" s="31"/>
    </row>
    <row r="2" spans="1:19" ht="15.6" x14ac:dyDescent="0.3">
      <c r="A2" s="6" t="s">
        <v>79</v>
      </c>
      <c r="B2" s="63"/>
      <c r="C2" s="3"/>
      <c r="D2" s="4"/>
      <c r="E2" s="5"/>
      <c r="S2" s="33"/>
    </row>
    <row r="3" spans="1:19" ht="18" x14ac:dyDescent="0.35">
      <c r="A3" s="7" t="s">
        <v>0</v>
      </c>
      <c r="B3" s="8"/>
      <c r="C3" s="9"/>
      <c r="D3" s="10"/>
      <c r="E3" s="11"/>
      <c r="R3" s="30" t="s">
        <v>19</v>
      </c>
      <c r="S3" s="31" t="s">
        <v>20</v>
      </c>
    </row>
    <row r="4" spans="1:19" ht="15" thickBot="1" x14ac:dyDescent="0.35">
      <c r="O4" s="32">
        <v>-0.6</v>
      </c>
      <c r="P4" s="33">
        <f t="shared" ref="P4:P8" si="0">5*EXP(-((O4-0.8)^2))</f>
        <v>0.70429210460522518</v>
      </c>
      <c r="R4" s="32">
        <v>-0.6</v>
      </c>
      <c r="S4" s="33">
        <f t="shared" ref="S4:S41" si="1">5*EXP(-((R4-1.31)^2))</f>
        <v>0.13020279433574364</v>
      </c>
    </row>
    <row r="5" spans="1:19" ht="30" customHeight="1" thickBot="1" x14ac:dyDescent="0.35">
      <c r="A5" s="13" t="s">
        <v>82</v>
      </c>
      <c r="B5" s="12" t="s">
        <v>1</v>
      </c>
      <c r="C5" s="27" t="s">
        <v>35</v>
      </c>
      <c r="D5" s="54" t="s">
        <v>31</v>
      </c>
      <c r="E5" s="54" t="s">
        <v>36</v>
      </c>
      <c r="O5" s="32">
        <v>-0.5</v>
      </c>
      <c r="P5" s="33">
        <f t="shared" si="0"/>
        <v>0.92259761996494616</v>
      </c>
      <c r="R5" s="32">
        <v>-0.5</v>
      </c>
      <c r="S5" s="33">
        <f t="shared" si="1"/>
        <v>0.18887646771995986</v>
      </c>
    </row>
    <row r="6" spans="1:19" ht="15.6" x14ac:dyDescent="0.3">
      <c r="A6" s="64" t="s">
        <v>37</v>
      </c>
      <c r="B6" s="34" t="s">
        <v>2</v>
      </c>
      <c r="C6" s="20"/>
      <c r="D6" s="18">
        <v>0.6</v>
      </c>
      <c r="E6" s="70">
        <v>15</v>
      </c>
      <c r="O6" s="32">
        <v>-0.4</v>
      </c>
      <c r="P6" s="33">
        <f t="shared" si="0"/>
        <v>1.1846387934106082</v>
      </c>
      <c r="R6" s="32">
        <v>-0.4</v>
      </c>
      <c r="S6" s="33">
        <f t="shared" si="1"/>
        <v>0.26856505938086772</v>
      </c>
    </row>
    <row r="7" spans="1:19" ht="15.6" x14ac:dyDescent="0.3">
      <c r="A7" s="64"/>
      <c r="B7" s="36" t="s">
        <v>3</v>
      </c>
      <c r="C7" s="25"/>
      <c r="D7" s="19">
        <v>0.2</v>
      </c>
      <c r="E7" s="71"/>
      <c r="O7" s="32">
        <v>-0.3</v>
      </c>
      <c r="P7" s="33">
        <f t="shared" si="0"/>
        <v>1.4909863971494366</v>
      </c>
      <c r="R7" s="32">
        <v>-0.3</v>
      </c>
      <c r="S7" s="33">
        <f t="shared" si="1"/>
        <v>0.37431331652301736</v>
      </c>
    </row>
    <row r="8" spans="1:19" ht="16.2" thickBot="1" x14ac:dyDescent="0.35">
      <c r="A8" s="65"/>
      <c r="B8" s="37" t="s">
        <v>81</v>
      </c>
      <c r="C8" s="26"/>
      <c r="D8" s="24">
        <v>0.2</v>
      </c>
      <c r="E8" s="72"/>
      <c r="O8" s="32">
        <v>-0.2</v>
      </c>
      <c r="P8" s="33">
        <f t="shared" si="0"/>
        <v>1.8393972058572117</v>
      </c>
      <c r="R8" s="32">
        <v>-0.2</v>
      </c>
      <c r="S8" s="33">
        <f t="shared" si="1"/>
        <v>0.51136989403134947</v>
      </c>
    </row>
    <row r="9" spans="1:19" ht="15" thickBot="1" x14ac:dyDescent="0.35">
      <c r="E9" s="35"/>
      <c r="R9" s="32">
        <v>-0.1</v>
      </c>
      <c r="S9" s="33">
        <f t="shared" si="1"/>
        <v>0.68477696822726575</v>
      </c>
    </row>
    <row r="10" spans="1:19" ht="31.8" thickBot="1" x14ac:dyDescent="0.35">
      <c r="A10" s="17" t="s">
        <v>83</v>
      </c>
      <c r="B10" s="13" t="s">
        <v>1</v>
      </c>
      <c r="C10" s="27" t="s">
        <v>85</v>
      </c>
      <c r="D10" s="54" t="s">
        <v>31</v>
      </c>
      <c r="E10" s="54" t="s">
        <v>36</v>
      </c>
      <c r="R10" s="32">
        <v>0</v>
      </c>
      <c r="S10" s="33">
        <f t="shared" si="1"/>
        <v>0.89882934729233899</v>
      </c>
    </row>
    <row r="11" spans="1:19" ht="15.6" x14ac:dyDescent="0.3">
      <c r="A11" s="66" t="s">
        <v>75</v>
      </c>
      <c r="B11" s="38" t="s">
        <v>2</v>
      </c>
      <c r="C11" s="20"/>
      <c r="D11" s="22">
        <v>0.8</v>
      </c>
      <c r="E11" s="70">
        <v>4</v>
      </c>
      <c r="R11" s="32">
        <v>0.1</v>
      </c>
      <c r="S11" s="33">
        <f t="shared" si="1"/>
        <v>1.1564302764216432</v>
      </c>
    </row>
    <row r="12" spans="1:19" ht="16.2" thickBot="1" x14ac:dyDescent="0.35">
      <c r="A12" s="67"/>
      <c r="B12" s="39" t="s">
        <v>3</v>
      </c>
      <c r="C12" s="21"/>
      <c r="D12" s="23">
        <v>0.2</v>
      </c>
      <c r="E12" s="72"/>
      <c r="R12" s="32">
        <v>0.2</v>
      </c>
      <c r="S12" s="33">
        <f t="shared" si="1"/>
        <v>1.4583970366097323</v>
      </c>
    </row>
    <row r="13" spans="1:19" ht="15" thickBot="1" x14ac:dyDescent="0.35">
      <c r="E13" s="35"/>
      <c r="R13" s="32">
        <v>0.3</v>
      </c>
      <c r="S13" s="33">
        <f t="shared" si="1"/>
        <v>1.802794412409878</v>
      </c>
    </row>
    <row r="14" spans="1:19" ht="31.8" thickBot="1" x14ac:dyDescent="0.35">
      <c r="A14" s="17" t="s">
        <v>83</v>
      </c>
      <c r="B14" s="13" t="s">
        <v>1</v>
      </c>
      <c r="C14" s="28" t="s">
        <v>85</v>
      </c>
      <c r="D14" s="54" t="s">
        <v>31</v>
      </c>
      <c r="E14" s="54" t="s">
        <v>36</v>
      </c>
      <c r="R14" s="32">
        <v>0.4</v>
      </c>
      <c r="S14" s="33">
        <f t="shared" si="1"/>
        <v>2.184392837666111</v>
      </c>
    </row>
    <row r="15" spans="1:19" ht="15.6" x14ac:dyDescent="0.3">
      <c r="A15" s="68" t="s">
        <v>77</v>
      </c>
      <c r="B15" s="38" t="s">
        <v>2</v>
      </c>
      <c r="C15" s="81"/>
      <c r="D15" s="22">
        <v>0.8</v>
      </c>
      <c r="E15" s="70">
        <v>1</v>
      </c>
      <c r="R15" s="32">
        <v>0.5</v>
      </c>
      <c r="S15" s="33">
        <f t="shared" si="1"/>
        <v>2.5943549523272615</v>
      </c>
    </row>
    <row r="16" spans="1:19" ht="16.2" thickBot="1" x14ac:dyDescent="0.35">
      <c r="A16" s="69"/>
      <c r="B16" s="39" t="s">
        <v>3</v>
      </c>
      <c r="C16" s="82"/>
      <c r="D16" s="23">
        <v>0.2</v>
      </c>
      <c r="E16" s="72"/>
      <c r="R16" s="32">
        <v>0.6</v>
      </c>
      <c r="S16" s="33">
        <f t="shared" si="1"/>
        <v>3.0202448746901265</v>
      </c>
    </row>
    <row r="17" spans="1:19" ht="15" thickBot="1" x14ac:dyDescent="0.35">
      <c r="R17" s="32">
        <v>0.7</v>
      </c>
      <c r="S17" s="33">
        <f t="shared" si="1"/>
        <v>3.446426552733131</v>
      </c>
    </row>
    <row r="18" spans="1:19" ht="16.2" thickBot="1" x14ac:dyDescent="0.35">
      <c r="B18" s="40" t="s">
        <v>4</v>
      </c>
      <c r="E18" s="41" t="str">
        <f>IF(OR(C6="",C7="",C8="",C11="",C12="",C15="",C16=""),"",(C6*D6+C7*D7+C8*D8)*E6+(C11*D11+C12*D12)*E11+(C15*D15+C16*D16)*E15)</f>
        <v/>
      </c>
      <c r="F18" s="35"/>
      <c r="R18" s="32">
        <v>0.8</v>
      </c>
      <c r="S18" s="33">
        <f t="shared" si="1"/>
        <v>3.8548724225005766</v>
      </c>
    </row>
    <row r="19" spans="1:19" ht="16.2" thickBot="1" x14ac:dyDescent="0.35">
      <c r="B19" s="40"/>
      <c r="R19" s="32">
        <v>0.9</v>
      </c>
      <c r="S19" s="33">
        <f t="shared" si="1"/>
        <v>4.226346517639092</v>
      </c>
    </row>
    <row r="20" spans="1:19" ht="16.2" thickBot="1" x14ac:dyDescent="0.35">
      <c r="B20" s="40" t="s">
        <v>24</v>
      </c>
      <c r="E20" s="50"/>
      <c r="R20" s="32">
        <v>1</v>
      </c>
      <c r="S20" s="33">
        <f t="shared" si="1"/>
        <v>4.5418658710463395</v>
      </c>
    </row>
    <row r="21" spans="1:19" ht="15" thickBot="1" x14ac:dyDescent="0.35">
      <c r="R21" s="32">
        <v>1.1000000000000001</v>
      </c>
      <c r="S21" s="33">
        <f t="shared" si="1"/>
        <v>4.7842913343095486</v>
      </c>
    </row>
    <row r="22" spans="1:19" ht="15.6" x14ac:dyDescent="0.3">
      <c r="B22" s="14" t="s">
        <v>26</v>
      </c>
      <c r="C22" s="42">
        <v>10400</v>
      </c>
      <c r="R22" s="32">
        <v>1.2</v>
      </c>
      <c r="S22" s="33">
        <f t="shared" si="1"/>
        <v>4.9398645531541909</v>
      </c>
    </row>
    <row r="23" spans="1:19" ht="15.6" hidden="1" x14ac:dyDescent="0.3">
      <c r="B23" s="51" t="s">
        <v>29</v>
      </c>
      <c r="C23" s="52" t="e">
        <f>IF(((E18-C22)/C22)&lt;-0.4,-0.4,(E18-C22)/C22)</f>
        <v>#VALUE!</v>
      </c>
      <c r="R23" s="32">
        <v>1.3</v>
      </c>
      <c r="S23" s="33">
        <f t="shared" si="1"/>
        <v>4.9995000249991666</v>
      </c>
    </row>
    <row r="24" spans="1:19" ht="15.6" x14ac:dyDescent="0.3">
      <c r="B24" s="15" t="s">
        <v>27</v>
      </c>
      <c r="C24" s="43">
        <v>7.2</v>
      </c>
      <c r="R24" s="32">
        <v>1.3</v>
      </c>
      <c r="S24" s="33">
        <f t="shared" si="1"/>
        <v>4.9995000249991666</v>
      </c>
    </row>
    <row r="25" spans="1:19" ht="15.6" hidden="1" x14ac:dyDescent="0.3">
      <c r="B25" s="15" t="s">
        <v>30</v>
      </c>
      <c r="C25" s="53">
        <f>(E20-C24)/C24</f>
        <v>-1</v>
      </c>
      <c r="R25" s="32">
        <v>1.4</v>
      </c>
      <c r="S25" s="33">
        <f t="shared" si="1"/>
        <v>4.9596635830278561</v>
      </c>
    </row>
    <row r="26" spans="1:19" ht="15.6" x14ac:dyDescent="0.3">
      <c r="B26" s="15" t="s">
        <v>25</v>
      </c>
      <c r="C26" s="59" t="str">
        <f>IF(OR(E18="",E20=""),"",((70/30)*C25-C23))</f>
        <v/>
      </c>
      <c r="R26" s="32">
        <v>1.4</v>
      </c>
      <c r="S26" s="33">
        <f t="shared" si="1"/>
        <v>4.9596635830278561</v>
      </c>
    </row>
    <row r="27" spans="1:19" ht="16.2" thickBot="1" x14ac:dyDescent="0.35">
      <c r="B27" s="16" t="s">
        <v>28</v>
      </c>
      <c r="C27" s="44" t="str">
        <f>IF(C26="","",5*EXP(-((C26-1.31)^2)))</f>
        <v/>
      </c>
      <c r="R27" s="32">
        <v>1.5</v>
      </c>
      <c r="S27" s="33">
        <f t="shared" si="1"/>
        <v>4.8227191713840769</v>
      </c>
    </row>
    <row r="28" spans="1:19" x14ac:dyDescent="0.3">
      <c r="R28" s="32">
        <v>1.6</v>
      </c>
      <c r="S28" s="33">
        <f t="shared" si="1"/>
        <v>4.5966965878325912</v>
      </c>
    </row>
    <row r="29" spans="1:19" x14ac:dyDescent="0.3">
      <c r="A29" s="29" t="s">
        <v>5</v>
      </c>
      <c r="R29" s="32">
        <v>1.7</v>
      </c>
      <c r="S29" s="33">
        <f t="shared" si="1"/>
        <v>4.2945119310392386</v>
      </c>
    </row>
    <row r="30" spans="1:19" x14ac:dyDescent="0.3">
      <c r="R30" s="32">
        <v>1.8</v>
      </c>
      <c r="S30" s="33">
        <f t="shared" si="1"/>
        <v>3.9327460110672745</v>
      </c>
    </row>
    <row r="31" spans="1:19" ht="15.6" x14ac:dyDescent="0.3">
      <c r="A31" s="40" t="s">
        <v>34</v>
      </c>
      <c r="R31" s="32">
        <v>1.9</v>
      </c>
      <c r="S31" s="33">
        <f t="shared" si="1"/>
        <v>3.5301413492856986</v>
      </c>
    </row>
    <row r="32" spans="1:19" x14ac:dyDescent="0.3">
      <c r="A32" s="45" t="s">
        <v>7</v>
      </c>
      <c r="B32" s="46" t="s">
        <v>23</v>
      </c>
      <c r="R32" s="32">
        <v>2</v>
      </c>
      <c r="S32" s="33">
        <f t="shared" si="1"/>
        <v>3.1060067950272541</v>
      </c>
    </row>
    <row r="33" spans="1:19" x14ac:dyDescent="0.3">
      <c r="A33" s="45" t="s">
        <v>7</v>
      </c>
      <c r="B33" s="29" t="s">
        <v>8</v>
      </c>
      <c r="R33" s="32">
        <v>2.1</v>
      </c>
      <c r="S33" s="33">
        <f t="shared" si="1"/>
        <v>2.6787169032529237</v>
      </c>
    </row>
    <row r="34" spans="1:19" x14ac:dyDescent="0.3">
      <c r="A34" s="45"/>
      <c r="R34" s="32">
        <v>2.2000000000000002</v>
      </c>
      <c r="S34" s="33">
        <f t="shared" si="1"/>
        <v>2.264463606199473</v>
      </c>
    </row>
    <row r="35" spans="1:19" x14ac:dyDescent="0.3">
      <c r="A35" s="29" t="s">
        <v>9</v>
      </c>
      <c r="R35" s="32">
        <v>2.2999999999999998</v>
      </c>
      <c r="S35" s="33">
        <f t="shared" si="1"/>
        <v>1.8763678480900374</v>
      </c>
    </row>
    <row r="36" spans="1:19" x14ac:dyDescent="0.3">
      <c r="A36" s="47" t="s">
        <v>10</v>
      </c>
      <c r="B36" s="29" t="s">
        <v>11</v>
      </c>
      <c r="R36" s="32">
        <v>2.4</v>
      </c>
      <c r="S36" s="33">
        <f t="shared" si="1"/>
        <v>1.5239991696787669</v>
      </c>
    </row>
    <row r="37" spans="1:19" x14ac:dyDescent="0.3">
      <c r="A37" s="29" t="s">
        <v>12</v>
      </c>
      <c r="B37" s="29" t="s">
        <v>13</v>
      </c>
      <c r="R37" s="32">
        <v>2.5</v>
      </c>
      <c r="S37" s="33">
        <f t="shared" si="1"/>
        <v>1.2132927109503542</v>
      </c>
    </row>
    <row r="38" spans="1:19" x14ac:dyDescent="0.3">
      <c r="A38" s="29" t="s">
        <v>14</v>
      </c>
      <c r="B38" s="29" t="s">
        <v>15</v>
      </c>
      <c r="R38" s="32">
        <v>2.6</v>
      </c>
      <c r="S38" s="33">
        <f t="shared" si="1"/>
        <v>0.94680503109687053</v>
      </c>
    </row>
    <row r="39" spans="1:19" x14ac:dyDescent="0.3">
      <c r="A39" s="29" t="s">
        <v>16</v>
      </c>
      <c r="B39" s="29" t="s">
        <v>17</v>
      </c>
      <c r="R39" s="32">
        <v>2.7</v>
      </c>
      <c r="S39" s="33">
        <f t="shared" si="1"/>
        <v>0.72421853547333526</v>
      </c>
    </row>
    <row r="40" spans="1:19" x14ac:dyDescent="0.3">
      <c r="A40" s="29" t="s">
        <v>18</v>
      </c>
      <c r="B40" s="29" t="s">
        <v>22</v>
      </c>
      <c r="R40" s="32">
        <v>2.8</v>
      </c>
      <c r="S40" s="33">
        <f t="shared" si="1"/>
        <v>0.54299124228551487</v>
      </c>
    </row>
    <row r="41" spans="1:19" x14ac:dyDescent="0.3">
      <c r="R41" s="32">
        <v>2.9</v>
      </c>
      <c r="S41" s="33">
        <f t="shared" si="1"/>
        <v>0.39905258150039857</v>
      </c>
    </row>
    <row r="42" spans="1:19" ht="18" x14ac:dyDescent="0.35">
      <c r="C42" s="48"/>
    </row>
    <row r="43" spans="1:19" ht="18" x14ac:dyDescent="0.35">
      <c r="C43" s="48"/>
    </row>
    <row r="44" spans="1:19" ht="18" x14ac:dyDescent="0.35">
      <c r="C44" s="48"/>
    </row>
    <row r="45" spans="1:19" ht="18" x14ac:dyDescent="0.35">
      <c r="C45" s="48"/>
    </row>
    <row r="46" spans="1:19" ht="18" x14ac:dyDescent="0.35">
      <c r="C46" s="48"/>
    </row>
    <row r="47" spans="1:19" ht="18" x14ac:dyDescent="0.35">
      <c r="C47" s="48"/>
    </row>
    <row r="48" spans="1:19" ht="18" x14ac:dyDescent="0.35">
      <c r="C48" s="48"/>
    </row>
    <row r="49" spans="3:3" ht="18" x14ac:dyDescent="0.35">
      <c r="C49" s="48"/>
    </row>
    <row r="50" spans="3:3" ht="18" x14ac:dyDescent="0.35">
      <c r="C50" s="48"/>
    </row>
    <row r="71" spans="2:5" x14ac:dyDescent="0.3">
      <c r="B71" s="49"/>
      <c r="E71" s="29" t="s">
        <v>21</v>
      </c>
    </row>
  </sheetData>
  <sheetProtection algorithmName="SHA-512" hashValue="j3Yr91S0H58X+kME3a/PUjU8IaNRA50mf6126AP9TlcjdgDWhsFEgm+qKHrIyGvEjcbIBECtE2B1R3qyszvpqg==" saltValue="3YBJrjHhD/RByGnlPdzzOg==" spinCount="100000" sheet="1" objects="1" scenarios="1" selectLockedCells="1"/>
  <mergeCells count="6">
    <mergeCell ref="A6:A8"/>
    <mergeCell ref="E6:E8"/>
    <mergeCell ref="A11:A12"/>
    <mergeCell ref="E11:E12"/>
    <mergeCell ref="A15:A16"/>
    <mergeCell ref="E15:E16"/>
  </mergeCells>
  <dataValidations count="2">
    <dataValidation allowBlank="1" showInputMessage="1" showErrorMessage="1" prompt="Het tarief voor blended leervorm is niet groter dan het tarief voor klassikaal leervorm" sqref="C12 C7"/>
    <dataValidation allowBlank="1" showInputMessage="1" showErrorMessage="1" prompt="Het tarief voor online leervorm is niet groter dan blended leervorm" sqref="C8"/>
  </dataValidations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1"/>
  <sheetViews>
    <sheetView workbookViewId="0">
      <selection activeCell="C15" sqref="C15:C16"/>
    </sheetView>
  </sheetViews>
  <sheetFormatPr defaultColWidth="8.88671875" defaultRowHeight="14.4" x14ac:dyDescent="0.3"/>
  <cols>
    <col min="1" max="1" width="36.88671875" style="29" customWidth="1"/>
    <col min="2" max="2" width="28.88671875" style="29" customWidth="1"/>
    <col min="3" max="3" width="12.6640625" style="29" bestFit="1" customWidth="1"/>
    <col min="4" max="4" width="13.33203125" style="29" bestFit="1" customWidth="1"/>
    <col min="5" max="6" width="14.5546875" style="29" customWidth="1"/>
    <col min="7" max="17" width="8.88671875" style="29"/>
    <col min="18" max="19" width="8.88671875" style="32"/>
    <col min="20" max="16384" width="8.88671875" style="29"/>
  </cols>
  <sheetData>
    <row r="1" spans="1:19" ht="18" x14ac:dyDescent="0.35">
      <c r="A1" s="1" t="s">
        <v>71</v>
      </c>
      <c r="B1" s="2"/>
      <c r="C1" s="3"/>
      <c r="D1" s="4"/>
      <c r="E1" s="5"/>
      <c r="R1" s="30"/>
      <c r="S1" s="31"/>
    </row>
    <row r="2" spans="1:19" ht="15.6" x14ac:dyDescent="0.3">
      <c r="A2" s="6" t="s">
        <v>79</v>
      </c>
      <c r="B2" s="63"/>
      <c r="C2" s="3"/>
      <c r="D2" s="4"/>
      <c r="E2" s="5"/>
      <c r="S2" s="33"/>
    </row>
    <row r="3" spans="1:19" ht="18" x14ac:dyDescent="0.35">
      <c r="A3" s="7" t="s">
        <v>0</v>
      </c>
      <c r="B3" s="8"/>
      <c r="C3" s="9"/>
      <c r="D3" s="10"/>
      <c r="E3" s="11"/>
      <c r="R3" s="30" t="s">
        <v>19</v>
      </c>
      <c r="S3" s="31" t="s">
        <v>20</v>
      </c>
    </row>
    <row r="4" spans="1:19" ht="15" thickBot="1" x14ac:dyDescent="0.35">
      <c r="O4" s="32">
        <v>-0.6</v>
      </c>
      <c r="P4" s="33">
        <f t="shared" ref="P4:P8" si="0">5*EXP(-((O4-0.8)^2))</f>
        <v>0.70429210460522518</v>
      </c>
      <c r="R4" s="32">
        <v>-0.6</v>
      </c>
      <c r="S4" s="33">
        <f t="shared" ref="S4:S41" si="1">5*EXP(-((R4-1.31)^2))</f>
        <v>0.13020279433574364</v>
      </c>
    </row>
    <row r="5" spans="1:19" ht="30" customHeight="1" thickBot="1" x14ac:dyDescent="0.35">
      <c r="A5" s="13" t="s">
        <v>82</v>
      </c>
      <c r="B5" s="12" t="s">
        <v>1</v>
      </c>
      <c r="C5" s="27" t="s">
        <v>35</v>
      </c>
      <c r="D5" s="54" t="s">
        <v>31</v>
      </c>
      <c r="E5" s="54" t="s">
        <v>36</v>
      </c>
      <c r="O5" s="32">
        <v>-0.5</v>
      </c>
      <c r="P5" s="33">
        <f t="shared" si="0"/>
        <v>0.92259761996494616</v>
      </c>
      <c r="R5" s="32">
        <v>-0.5</v>
      </c>
      <c r="S5" s="33">
        <f t="shared" si="1"/>
        <v>0.18887646771995986</v>
      </c>
    </row>
    <row r="6" spans="1:19" ht="15.6" x14ac:dyDescent="0.3">
      <c r="A6" s="64" t="s">
        <v>37</v>
      </c>
      <c r="B6" s="34" t="s">
        <v>2</v>
      </c>
      <c r="C6" s="20"/>
      <c r="D6" s="18">
        <v>0.6</v>
      </c>
      <c r="E6" s="70">
        <v>15</v>
      </c>
      <c r="O6" s="32">
        <v>-0.4</v>
      </c>
      <c r="P6" s="33">
        <f t="shared" si="0"/>
        <v>1.1846387934106082</v>
      </c>
      <c r="R6" s="32">
        <v>-0.4</v>
      </c>
      <c r="S6" s="33">
        <f t="shared" si="1"/>
        <v>0.26856505938086772</v>
      </c>
    </row>
    <row r="7" spans="1:19" ht="15.6" x14ac:dyDescent="0.3">
      <c r="A7" s="64"/>
      <c r="B7" s="36" t="s">
        <v>3</v>
      </c>
      <c r="C7" s="25"/>
      <c r="D7" s="19">
        <v>0.2</v>
      </c>
      <c r="E7" s="71"/>
      <c r="O7" s="32">
        <v>-0.3</v>
      </c>
      <c r="P7" s="33">
        <f t="shared" si="0"/>
        <v>1.4909863971494366</v>
      </c>
      <c r="R7" s="32">
        <v>-0.3</v>
      </c>
      <c r="S7" s="33">
        <f t="shared" si="1"/>
        <v>0.37431331652301736</v>
      </c>
    </row>
    <row r="8" spans="1:19" ht="16.2" thickBot="1" x14ac:dyDescent="0.35">
      <c r="A8" s="65"/>
      <c r="B8" s="37" t="s">
        <v>81</v>
      </c>
      <c r="C8" s="26"/>
      <c r="D8" s="24">
        <v>0.2</v>
      </c>
      <c r="E8" s="72"/>
      <c r="O8" s="32">
        <v>-0.2</v>
      </c>
      <c r="P8" s="33">
        <f t="shared" si="0"/>
        <v>1.8393972058572117</v>
      </c>
      <c r="R8" s="32">
        <v>-0.2</v>
      </c>
      <c r="S8" s="33">
        <f t="shared" si="1"/>
        <v>0.51136989403134947</v>
      </c>
    </row>
    <row r="9" spans="1:19" ht="15" thickBot="1" x14ac:dyDescent="0.35">
      <c r="E9" s="35"/>
      <c r="R9" s="32">
        <v>-0.1</v>
      </c>
      <c r="S9" s="33">
        <f t="shared" si="1"/>
        <v>0.68477696822726575</v>
      </c>
    </row>
    <row r="10" spans="1:19" ht="31.8" thickBot="1" x14ac:dyDescent="0.35">
      <c r="A10" s="17" t="s">
        <v>83</v>
      </c>
      <c r="B10" s="13" t="s">
        <v>1</v>
      </c>
      <c r="C10" s="27" t="s">
        <v>85</v>
      </c>
      <c r="D10" s="54" t="s">
        <v>31</v>
      </c>
      <c r="E10" s="54" t="s">
        <v>36</v>
      </c>
      <c r="R10" s="32">
        <v>0</v>
      </c>
      <c r="S10" s="33">
        <f t="shared" si="1"/>
        <v>0.89882934729233899</v>
      </c>
    </row>
    <row r="11" spans="1:19" ht="15.6" x14ac:dyDescent="0.3">
      <c r="A11" s="66" t="s">
        <v>75</v>
      </c>
      <c r="B11" s="38" t="s">
        <v>2</v>
      </c>
      <c r="C11" s="20"/>
      <c r="D11" s="22">
        <v>0.8</v>
      </c>
      <c r="E11" s="70">
        <v>4</v>
      </c>
      <c r="R11" s="32">
        <v>0.1</v>
      </c>
      <c r="S11" s="33">
        <f t="shared" si="1"/>
        <v>1.1564302764216432</v>
      </c>
    </row>
    <row r="12" spans="1:19" ht="16.2" thickBot="1" x14ac:dyDescent="0.35">
      <c r="A12" s="67"/>
      <c r="B12" s="39" t="s">
        <v>3</v>
      </c>
      <c r="C12" s="21"/>
      <c r="D12" s="23">
        <v>0.2</v>
      </c>
      <c r="E12" s="72"/>
      <c r="R12" s="32">
        <v>0.2</v>
      </c>
      <c r="S12" s="33">
        <f t="shared" si="1"/>
        <v>1.4583970366097323</v>
      </c>
    </row>
    <row r="13" spans="1:19" ht="15" thickBot="1" x14ac:dyDescent="0.35">
      <c r="E13" s="35"/>
      <c r="R13" s="32">
        <v>0.3</v>
      </c>
      <c r="S13" s="33">
        <f t="shared" si="1"/>
        <v>1.802794412409878</v>
      </c>
    </row>
    <row r="14" spans="1:19" ht="31.8" thickBot="1" x14ac:dyDescent="0.35">
      <c r="A14" s="17" t="s">
        <v>83</v>
      </c>
      <c r="B14" s="13" t="s">
        <v>1</v>
      </c>
      <c r="C14" s="28" t="s">
        <v>85</v>
      </c>
      <c r="D14" s="54" t="s">
        <v>31</v>
      </c>
      <c r="E14" s="54" t="s">
        <v>36</v>
      </c>
      <c r="R14" s="32">
        <v>0.4</v>
      </c>
      <c r="S14" s="33">
        <f t="shared" si="1"/>
        <v>2.184392837666111</v>
      </c>
    </row>
    <row r="15" spans="1:19" ht="15.6" x14ac:dyDescent="0.3">
      <c r="A15" s="68" t="s">
        <v>77</v>
      </c>
      <c r="B15" s="38" t="s">
        <v>2</v>
      </c>
      <c r="C15" s="81"/>
      <c r="D15" s="22">
        <v>0.8</v>
      </c>
      <c r="E15" s="70">
        <v>1</v>
      </c>
      <c r="R15" s="32">
        <v>0.5</v>
      </c>
      <c r="S15" s="33">
        <f t="shared" si="1"/>
        <v>2.5943549523272615</v>
      </c>
    </row>
    <row r="16" spans="1:19" ht="16.2" thickBot="1" x14ac:dyDescent="0.35">
      <c r="A16" s="69"/>
      <c r="B16" s="39" t="s">
        <v>3</v>
      </c>
      <c r="C16" s="82"/>
      <c r="D16" s="23">
        <v>0.2</v>
      </c>
      <c r="E16" s="72"/>
      <c r="R16" s="32">
        <v>0.6</v>
      </c>
      <c r="S16" s="33">
        <f t="shared" si="1"/>
        <v>3.0202448746901265</v>
      </c>
    </row>
    <row r="17" spans="1:19" ht="15" thickBot="1" x14ac:dyDescent="0.35">
      <c r="R17" s="32">
        <v>0.7</v>
      </c>
      <c r="S17" s="33">
        <f t="shared" si="1"/>
        <v>3.446426552733131</v>
      </c>
    </row>
    <row r="18" spans="1:19" ht="16.2" thickBot="1" x14ac:dyDescent="0.35">
      <c r="B18" s="40" t="s">
        <v>4</v>
      </c>
      <c r="E18" s="41" t="str">
        <f>IF(OR(C6="",C7="",C8="",C11="",C12="",C15="",C16=""),"",(C6*D6+C7*D7+C8*D8)*E6+(C11*D11+C12*D12)*E11+(C15*D15+C16*D16)*E15)</f>
        <v/>
      </c>
      <c r="F18" s="35"/>
      <c r="R18" s="32">
        <v>0.8</v>
      </c>
      <c r="S18" s="33">
        <f t="shared" si="1"/>
        <v>3.8548724225005766</v>
      </c>
    </row>
    <row r="19" spans="1:19" ht="16.2" thickBot="1" x14ac:dyDescent="0.35">
      <c r="B19" s="40"/>
      <c r="R19" s="32">
        <v>0.9</v>
      </c>
      <c r="S19" s="33">
        <f t="shared" si="1"/>
        <v>4.226346517639092</v>
      </c>
    </row>
    <row r="20" spans="1:19" ht="16.2" thickBot="1" x14ac:dyDescent="0.35">
      <c r="B20" s="40" t="s">
        <v>24</v>
      </c>
      <c r="E20" s="50"/>
      <c r="R20" s="32">
        <v>1</v>
      </c>
      <c r="S20" s="33">
        <f t="shared" si="1"/>
        <v>4.5418658710463395</v>
      </c>
    </row>
    <row r="21" spans="1:19" ht="15" thickBot="1" x14ac:dyDescent="0.35">
      <c r="R21" s="32">
        <v>1.1000000000000001</v>
      </c>
      <c r="S21" s="33">
        <f t="shared" si="1"/>
        <v>4.7842913343095486</v>
      </c>
    </row>
    <row r="22" spans="1:19" ht="15.6" x14ac:dyDescent="0.3">
      <c r="B22" s="14" t="s">
        <v>26</v>
      </c>
      <c r="C22" s="42">
        <v>10400</v>
      </c>
      <c r="R22" s="32">
        <v>1.2</v>
      </c>
      <c r="S22" s="33">
        <f t="shared" si="1"/>
        <v>4.9398645531541909</v>
      </c>
    </row>
    <row r="23" spans="1:19" ht="15.6" hidden="1" x14ac:dyDescent="0.3">
      <c r="B23" s="51" t="s">
        <v>29</v>
      </c>
      <c r="C23" s="52" t="e">
        <f>IF(((E18-C22)/C22)&lt;-0.4,-0.4,(E18-C22)/C22)</f>
        <v>#VALUE!</v>
      </c>
      <c r="R23" s="32">
        <v>1.3</v>
      </c>
      <c r="S23" s="33">
        <f t="shared" si="1"/>
        <v>4.9995000249991666</v>
      </c>
    </row>
    <row r="24" spans="1:19" ht="15.6" x14ac:dyDescent="0.3">
      <c r="B24" s="15" t="s">
        <v>27</v>
      </c>
      <c r="C24" s="43">
        <v>7.2</v>
      </c>
      <c r="R24" s="32">
        <v>1.3</v>
      </c>
      <c r="S24" s="33">
        <f t="shared" si="1"/>
        <v>4.9995000249991666</v>
      </c>
    </row>
    <row r="25" spans="1:19" ht="15.6" hidden="1" x14ac:dyDescent="0.3">
      <c r="B25" s="15" t="s">
        <v>30</v>
      </c>
      <c r="C25" s="53">
        <f>(E20-C24)/C24</f>
        <v>-1</v>
      </c>
      <c r="R25" s="32">
        <v>1.4</v>
      </c>
      <c r="S25" s="33">
        <f t="shared" si="1"/>
        <v>4.9596635830278561</v>
      </c>
    </row>
    <row r="26" spans="1:19" ht="15.6" x14ac:dyDescent="0.3">
      <c r="B26" s="15" t="s">
        <v>25</v>
      </c>
      <c r="C26" s="59" t="str">
        <f>IF(OR(E18="",E20=""),"",((70/30)*C25-C23))</f>
        <v/>
      </c>
      <c r="R26" s="32">
        <v>1.4</v>
      </c>
      <c r="S26" s="33">
        <f t="shared" si="1"/>
        <v>4.9596635830278561</v>
      </c>
    </row>
    <row r="27" spans="1:19" ht="16.2" thickBot="1" x14ac:dyDescent="0.35">
      <c r="B27" s="16" t="s">
        <v>28</v>
      </c>
      <c r="C27" s="44" t="str">
        <f>IF(C26="","",5*EXP(-((C26-1.31)^2)))</f>
        <v/>
      </c>
      <c r="R27" s="32">
        <v>1.5</v>
      </c>
      <c r="S27" s="33">
        <f t="shared" si="1"/>
        <v>4.8227191713840769</v>
      </c>
    </row>
    <row r="28" spans="1:19" x14ac:dyDescent="0.3">
      <c r="R28" s="32">
        <v>1.6</v>
      </c>
      <c r="S28" s="33">
        <f t="shared" si="1"/>
        <v>4.5966965878325912</v>
      </c>
    </row>
    <row r="29" spans="1:19" x14ac:dyDescent="0.3">
      <c r="A29" s="29" t="s">
        <v>5</v>
      </c>
      <c r="R29" s="32">
        <v>1.7</v>
      </c>
      <c r="S29" s="33">
        <f t="shared" si="1"/>
        <v>4.2945119310392386</v>
      </c>
    </row>
    <row r="30" spans="1:19" x14ac:dyDescent="0.3">
      <c r="R30" s="32">
        <v>1.8</v>
      </c>
      <c r="S30" s="33">
        <f t="shared" si="1"/>
        <v>3.9327460110672745</v>
      </c>
    </row>
    <row r="31" spans="1:19" ht="15.6" x14ac:dyDescent="0.3">
      <c r="A31" s="40" t="s">
        <v>34</v>
      </c>
      <c r="R31" s="32">
        <v>1.9</v>
      </c>
      <c r="S31" s="33">
        <f t="shared" si="1"/>
        <v>3.5301413492856986</v>
      </c>
    </row>
    <row r="32" spans="1:19" x14ac:dyDescent="0.3">
      <c r="A32" s="45" t="s">
        <v>7</v>
      </c>
      <c r="B32" s="46" t="s">
        <v>23</v>
      </c>
      <c r="R32" s="32">
        <v>2</v>
      </c>
      <c r="S32" s="33">
        <f t="shared" si="1"/>
        <v>3.1060067950272541</v>
      </c>
    </row>
    <row r="33" spans="1:19" x14ac:dyDescent="0.3">
      <c r="A33" s="45" t="s">
        <v>7</v>
      </c>
      <c r="B33" s="29" t="s">
        <v>8</v>
      </c>
      <c r="R33" s="32">
        <v>2.1</v>
      </c>
      <c r="S33" s="33">
        <f t="shared" si="1"/>
        <v>2.6787169032529237</v>
      </c>
    </row>
    <row r="34" spans="1:19" x14ac:dyDescent="0.3">
      <c r="A34" s="45"/>
      <c r="R34" s="32">
        <v>2.2000000000000002</v>
      </c>
      <c r="S34" s="33">
        <f t="shared" si="1"/>
        <v>2.264463606199473</v>
      </c>
    </row>
    <row r="35" spans="1:19" x14ac:dyDescent="0.3">
      <c r="A35" s="29" t="s">
        <v>9</v>
      </c>
      <c r="R35" s="32">
        <v>2.2999999999999998</v>
      </c>
      <c r="S35" s="33">
        <f t="shared" si="1"/>
        <v>1.8763678480900374</v>
      </c>
    </row>
    <row r="36" spans="1:19" x14ac:dyDescent="0.3">
      <c r="A36" s="47" t="s">
        <v>10</v>
      </c>
      <c r="B36" s="29" t="s">
        <v>11</v>
      </c>
      <c r="R36" s="32">
        <v>2.4</v>
      </c>
      <c r="S36" s="33">
        <f t="shared" si="1"/>
        <v>1.5239991696787669</v>
      </c>
    </row>
    <row r="37" spans="1:19" x14ac:dyDescent="0.3">
      <c r="A37" s="29" t="s">
        <v>12</v>
      </c>
      <c r="B37" s="29" t="s">
        <v>13</v>
      </c>
      <c r="R37" s="32">
        <v>2.5</v>
      </c>
      <c r="S37" s="33">
        <f t="shared" si="1"/>
        <v>1.2132927109503542</v>
      </c>
    </row>
    <row r="38" spans="1:19" x14ac:dyDescent="0.3">
      <c r="A38" s="29" t="s">
        <v>14</v>
      </c>
      <c r="B38" s="29" t="s">
        <v>15</v>
      </c>
      <c r="R38" s="32">
        <v>2.6</v>
      </c>
      <c r="S38" s="33">
        <f t="shared" si="1"/>
        <v>0.94680503109687053</v>
      </c>
    </row>
    <row r="39" spans="1:19" x14ac:dyDescent="0.3">
      <c r="A39" s="29" t="s">
        <v>16</v>
      </c>
      <c r="B39" s="29" t="s">
        <v>17</v>
      </c>
      <c r="R39" s="32">
        <v>2.7</v>
      </c>
      <c r="S39" s="33">
        <f t="shared" si="1"/>
        <v>0.72421853547333526</v>
      </c>
    </row>
    <row r="40" spans="1:19" x14ac:dyDescent="0.3">
      <c r="A40" s="29" t="s">
        <v>18</v>
      </c>
      <c r="B40" s="29" t="s">
        <v>22</v>
      </c>
      <c r="R40" s="32">
        <v>2.8</v>
      </c>
      <c r="S40" s="33">
        <f t="shared" si="1"/>
        <v>0.54299124228551487</v>
      </c>
    </row>
    <row r="41" spans="1:19" x14ac:dyDescent="0.3">
      <c r="R41" s="32">
        <v>2.9</v>
      </c>
      <c r="S41" s="33">
        <f t="shared" si="1"/>
        <v>0.39905258150039857</v>
      </c>
    </row>
    <row r="42" spans="1:19" ht="18" x14ac:dyDescent="0.35">
      <c r="C42" s="48"/>
    </row>
    <row r="43" spans="1:19" ht="18" x14ac:dyDescent="0.35">
      <c r="C43" s="48"/>
    </row>
    <row r="44" spans="1:19" ht="18" x14ac:dyDescent="0.35">
      <c r="C44" s="48"/>
    </row>
    <row r="45" spans="1:19" ht="18" x14ac:dyDescent="0.35">
      <c r="C45" s="48"/>
    </row>
    <row r="46" spans="1:19" ht="18" x14ac:dyDescent="0.35">
      <c r="C46" s="48"/>
    </row>
    <row r="47" spans="1:19" ht="18" x14ac:dyDescent="0.35">
      <c r="C47" s="48"/>
    </row>
    <row r="48" spans="1:19" ht="18" x14ac:dyDescent="0.35">
      <c r="C48" s="48"/>
    </row>
    <row r="49" spans="3:3" ht="18" x14ac:dyDescent="0.35">
      <c r="C49" s="48"/>
    </row>
    <row r="50" spans="3:3" ht="18" x14ac:dyDescent="0.35">
      <c r="C50" s="48"/>
    </row>
    <row r="71" spans="2:5" x14ac:dyDescent="0.3">
      <c r="B71" s="49"/>
      <c r="E71" s="29" t="s">
        <v>21</v>
      </c>
    </row>
  </sheetData>
  <sheetProtection algorithmName="SHA-512" hashValue="DWY0AFlCyjoFadNRbpjI4xFW/qAUyVB1AHJ74ehrcFKXTjvazBeGvov6tcyjt0zaZLA6YnRNQQdbMDmYR81VDA==" saltValue="nY4eoAxYXlPtXx4xLY7bMQ==" spinCount="100000" sheet="1" objects="1" scenarios="1" selectLockedCells="1"/>
  <mergeCells count="6">
    <mergeCell ref="A6:A8"/>
    <mergeCell ref="E6:E8"/>
    <mergeCell ref="A11:A12"/>
    <mergeCell ref="E11:E12"/>
    <mergeCell ref="A15:A16"/>
    <mergeCell ref="E15:E16"/>
  </mergeCells>
  <dataValidations count="2">
    <dataValidation allowBlank="1" showInputMessage="1" showErrorMessage="1" prompt="Het tarief voor online leervorm is niet groter dan blended leervorm" sqref="C8"/>
    <dataValidation allowBlank="1" showInputMessage="1" showErrorMessage="1" prompt="Het tarief voor blended leervorm is niet groter dan het tarief voor klassikaal leervorm" sqref="C12 C7"/>
  </dataValidations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1"/>
  <sheetViews>
    <sheetView workbookViewId="0">
      <selection activeCell="C15" sqref="C15:C16"/>
    </sheetView>
  </sheetViews>
  <sheetFormatPr defaultColWidth="8.88671875" defaultRowHeight="14.4" x14ac:dyDescent="0.3"/>
  <cols>
    <col min="1" max="1" width="36.6640625" style="29" customWidth="1"/>
    <col min="2" max="2" width="28.88671875" style="29" customWidth="1"/>
    <col min="3" max="3" width="12.6640625" style="29" bestFit="1" customWidth="1"/>
    <col min="4" max="4" width="13.33203125" style="29" bestFit="1" customWidth="1"/>
    <col min="5" max="6" width="14.5546875" style="29" customWidth="1"/>
    <col min="7" max="17" width="8.88671875" style="29"/>
    <col min="18" max="19" width="8.88671875" style="32"/>
    <col min="20" max="16384" width="8.88671875" style="29"/>
  </cols>
  <sheetData>
    <row r="1" spans="1:19" ht="18" x14ac:dyDescent="0.35">
      <c r="A1" s="1" t="s">
        <v>72</v>
      </c>
      <c r="B1" s="2"/>
      <c r="C1" s="3"/>
      <c r="D1" s="4"/>
      <c r="E1" s="5"/>
      <c r="R1" s="30"/>
      <c r="S1" s="31"/>
    </row>
    <row r="2" spans="1:19" ht="15.6" x14ac:dyDescent="0.3">
      <c r="A2" s="6" t="s">
        <v>79</v>
      </c>
      <c r="B2" s="63"/>
      <c r="C2" s="3"/>
      <c r="D2" s="4"/>
      <c r="E2" s="5"/>
      <c r="S2" s="33"/>
    </row>
    <row r="3" spans="1:19" ht="18" x14ac:dyDescent="0.35">
      <c r="A3" s="7" t="s">
        <v>0</v>
      </c>
      <c r="B3" s="8"/>
      <c r="C3" s="9"/>
      <c r="D3" s="10"/>
      <c r="E3" s="11"/>
      <c r="R3" s="30" t="s">
        <v>19</v>
      </c>
      <c r="S3" s="31" t="s">
        <v>20</v>
      </c>
    </row>
    <row r="4" spans="1:19" ht="15" thickBot="1" x14ac:dyDescent="0.35">
      <c r="O4" s="32">
        <v>-0.6</v>
      </c>
      <c r="P4" s="33">
        <f t="shared" ref="P4:P8" si="0">5*EXP(-((O4-0.8)^2))</f>
        <v>0.70429210460522518</v>
      </c>
      <c r="R4" s="32">
        <v>-0.6</v>
      </c>
      <c r="S4" s="33">
        <f t="shared" ref="S4:S41" si="1">5*EXP(-((R4-1.31)^2))</f>
        <v>0.13020279433574364</v>
      </c>
    </row>
    <row r="5" spans="1:19" ht="30" customHeight="1" thickBot="1" x14ac:dyDescent="0.35">
      <c r="A5" s="13" t="s">
        <v>82</v>
      </c>
      <c r="B5" s="12" t="s">
        <v>1</v>
      </c>
      <c r="C5" s="27" t="s">
        <v>35</v>
      </c>
      <c r="D5" s="54" t="s">
        <v>31</v>
      </c>
      <c r="E5" s="54" t="s">
        <v>36</v>
      </c>
      <c r="O5" s="32">
        <v>-0.5</v>
      </c>
      <c r="P5" s="33">
        <f t="shared" si="0"/>
        <v>0.92259761996494616</v>
      </c>
      <c r="R5" s="32">
        <v>-0.5</v>
      </c>
      <c r="S5" s="33">
        <f t="shared" si="1"/>
        <v>0.18887646771995986</v>
      </c>
    </row>
    <row r="6" spans="1:19" ht="15.6" x14ac:dyDescent="0.3">
      <c r="A6" s="64" t="s">
        <v>37</v>
      </c>
      <c r="B6" s="34" t="s">
        <v>2</v>
      </c>
      <c r="C6" s="20"/>
      <c r="D6" s="18">
        <v>0.6</v>
      </c>
      <c r="E6" s="70">
        <v>15</v>
      </c>
      <c r="O6" s="32">
        <v>-0.4</v>
      </c>
      <c r="P6" s="33">
        <f t="shared" si="0"/>
        <v>1.1846387934106082</v>
      </c>
      <c r="R6" s="32">
        <v>-0.4</v>
      </c>
      <c r="S6" s="33">
        <f t="shared" si="1"/>
        <v>0.26856505938086772</v>
      </c>
    </row>
    <row r="7" spans="1:19" ht="15.6" x14ac:dyDescent="0.3">
      <c r="A7" s="64"/>
      <c r="B7" s="36" t="s">
        <v>3</v>
      </c>
      <c r="C7" s="25"/>
      <c r="D7" s="19">
        <v>0.2</v>
      </c>
      <c r="E7" s="71"/>
      <c r="O7" s="32">
        <v>-0.3</v>
      </c>
      <c r="P7" s="33">
        <f t="shared" si="0"/>
        <v>1.4909863971494366</v>
      </c>
      <c r="R7" s="32">
        <v>-0.3</v>
      </c>
      <c r="S7" s="33">
        <f t="shared" si="1"/>
        <v>0.37431331652301736</v>
      </c>
    </row>
    <row r="8" spans="1:19" ht="16.2" thickBot="1" x14ac:dyDescent="0.35">
      <c r="A8" s="65"/>
      <c r="B8" s="37" t="s">
        <v>81</v>
      </c>
      <c r="C8" s="26"/>
      <c r="D8" s="24">
        <v>0.2</v>
      </c>
      <c r="E8" s="72"/>
      <c r="O8" s="32">
        <v>-0.2</v>
      </c>
      <c r="P8" s="33">
        <f t="shared" si="0"/>
        <v>1.8393972058572117</v>
      </c>
      <c r="R8" s="32">
        <v>-0.2</v>
      </c>
      <c r="S8" s="33">
        <f t="shared" si="1"/>
        <v>0.51136989403134947</v>
      </c>
    </row>
    <row r="9" spans="1:19" ht="15" thickBot="1" x14ac:dyDescent="0.35">
      <c r="E9" s="35"/>
      <c r="R9" s="32">
        <v>-0.1</v>
      </c>
      <c r="S9" s="33">
        <f t="shared" si="1"/>
        <v>0.68477696822726575</v>
      </c>
    </row>
    <row r="10" spans="1:19" ht="31.8" thickBot="1" x14ac:dyDescent="0.35">
      <c r="A10" s="17" t="s">
        <v>83</v>
      </c>
      <c r="B10" s="13" t="s">
        <v>1</v>
      </c>
      <c r="C10" s="27" t="s">
        <v>85</v>
      </c>
      <c r="D10" s="54" t="s">
        <v>31</v>
      </c>
      <c r="E10" s="54" t="s">
        <v>36</v>
      </c>
      <c r="R10" s="32">
        <v>0</v>
      </c>
      <c r="S10" s="33">
        <f t="shared" si="1"/>
        <v>0.89882934729233899</v>
      </c>
    </row>
    <row r="11" spans="1:19" ht="15.6" x14ac:dyDescent="0.3">
      <c r="A11" s="66" t="s">
        <v>75</v>
      </c>
      <c r="B11" s="38" t="s">
        <v>2</v>
      </c>
      <c r="C11" s="20"/>
      <c r="D11" s="22">
        <v>0.8</v>
      </c>
      <c r="E11" s="70">
        <v>4</v>
      </c>
      <c r="R11" s="32">
        <v>0.1</v>
      </c>
      <c r="S11" s="33">
        <f t="shared" si="1"/>
        <v>1.1564302764216432</v>
      </c>
    </row>
    <row r="12" spans="1:19" ht="16.2" thickBot="1" x14ac:dyDescent="0.35">
      <c r="A12" s="67"/>
      <c r="B12" s="39" t="s">
        <v>3</v>
      </c>
      <c r="C12" s="21"/>
      <c r="D12" s="23">
        <v>0.2</v>
      </c>
      <c r="E12" s="72"/>
      <c r="R12" s="32">
        <v>0.2</v>
      </c>
      <c r="S12" s="33">
        <f t="shared" si="1"/>
        <v>1.4583970366097323</v>
      </c>
    </row>
    <row r="13" spans="1:19" ht="15" thickBot="1" x14ac:dyDescent="0.35">
      <c r="E13" s="35"/>
      <c r="R13" s="32">
        <v>0.3</v>
      </c>
      <c r="S13" s="33">
        <f t="shared" si="1"/>
        <v>1.802794412409878</v>
      </c>
    </row>
    <row r="14" spans="1:19" ht="31.8" thickBot="1" x14ac:dyDescent="0.35">
      <c r="A14" s="17" t="s">
        <v>83</v>
      </c>
      <c r="B14" s="13" t="s">
        <v>1</v>
      </c>
      <c r="C14" s="28" t="s">
        <v>85</v>
      </c>
      <c r="D14" s="54" t="s">
        <v>31</v>
      </c>
      <c r="E14" s="54" t="s">
        <v>36</v>
      </c>
      <c r="R14" s="32">
        <v>0.4</v>
      </c>
      <c r="S14" s="33">
        <f t="shared" si="1"/>
        <v>2.184392837666111</v>
      </c>
    </row>
    <row r="15" spans="1:19" ht="15.6" x14ac:dyDescent="0.3">
      <c r="A15" s="68" t="s">
        <v>77</v>
      </c>
      <c r="B15" s="38" t="s">
        <v>2</v>
      </c>
      <c r="C15" s="81"/>
      <c r="D15" s="22">
        <v>0.8</v>
      </c>
      <c r="E15" s="70">
        <v>1</v>
      </c>
      <c r="R15" s="32">
        <v>0.5</v>
      </c>
      <c r="S15" s="33">
        <f t="shared" si="1"/>
        <v>2.5943549523272615</v>
      </c>
    </row>
    <row r="16" spans="1:19" ht="16.2" thickBot="1" x14ac:dyDescent="0.35">
      <c r="A16" s="69"/>
      <c r="B16" s="39" t="s">
        <v>3</v>
      </c>
      <c r="C16" s="82"/>
      <c r="D16" s="23">
        <v>0.2</v>
      </c>
      <c r="E16" s="72"/>
      <c r="R16" s="32">
        <v>0.6</v>
      </c>
      <c r="S16" s="33">
        <f t="shared" si="1"/>
        <v>3.0202448746901265</v>
      </c>
    </row>
    <row r="17" spans="1:19" ht="15" thickBot="1" x14ac:dyDescent="0.35">
      <c r="R17" s="32">
        <v>0.7</v>
      </c>
      <c r="S17" s="33">
        <f t="shared" si="1"/>
        <v>3.446426552733131</v>
      </c>
    </row>
    <row r="18" spans="1:19" ht="16.2" thickBot="1" x14ac:dyDescent="0.35">
      <c r="B18" s="40" t="s">
        <v>4</v>
      </c>
      <c r="E18" s="41" t="str">
        <f>IF(OR(C6="",C7="",C8="",C11="",C12="",C15="",C16=""),"",(C6*D6+C7*D7+C8*D8)*E6+(C11*D11+C12*D12)*E11+(C15*D15+C16*D16)*E15)</f>
        <v/>
      </c>
      <c r="F18" s="35"/>
      <c r="R18" s="32">
        <v>0.8</v>
      </c>
      <c r="S18" s="33">
        <f t="shared" si="1"/>
        <v>3.8548724225005766</v>
      </c>
    </row>
    <row r="19" spans="1:19" ht="16.2" thickBot="1" x14ac:dyDescent="0.35">
      <c r="B19" s="40"/>
      <c r="R19" s="32">
        <v>0.9</v>
      </c>
      <c r="S19" s="33">
        <f t="shared" si="1"/>
        <v>4.226346517639092</v>
      </c>
    </row>
    <row r="20" spans="1:19" ht="16.2" thickBot="1" x14ac:dyDescent="0.35">
      <c r="B20" s="40" t="s">
        <v>24</v>
      </c>
      <c r="E20" s="50"/>
      <c r="R20" s="32">
        <v>1</v>
      </c>
      <c r="S20" s="33">
        <f t="shared" si="1"/>
        <v>4.5418658710463395</v>
      </c>
    </row>
    <row r="21" spans="1:19" ht="15" thickBot="1" x14ac:dyDescent="0.35">
      <c r="R21" s="32">
        <v>1.1000000000000001</v>
      </c>
      <c r="S21" s="33">
        <f t="shared" si="1"/>
        <v>4.7842913343095486</v>
      </c>
    </row>
    <row r="22" spans="1:19" ht="15.6" x14ac:dyDescent="0.3">
      <c r="B22" s="14" t="s">
        <v>26</v>
      </c>
      <c r="C22" s="42">
        <v>10400</v>
      </c>
      <c r="R22" s="32">
        <v>1.2</v>
      </c>
      <c r="S22" s="33">
        <f t="shared" si="1"/>
        <v>4.9398645531541909</v>
      </c>
    </row>
    <row r="23" spans="1:19" ht="15.6" hidden="1" x14ac:dyDescent="0.3">
      <c r="B23" s="51" t="s">
        <v>29</v>
      </c>
      <c r="C23" s="52" t="e">
        <f>IF(((E18-C22)/C22)&lt;-0.4,-0.4,(E18-C22)/C22)</f>
        <v>#VALUE!</v>
      </c>
      <c r="R23" s="32">
        <v>1.3</v>
      </c>
      <c r="S23" s="33">
        <f t="shared" si="1"/>
        <v>4.9995000249991666</v>
      </c>
    </row>
    <row r="24" spans="1:19" ht="15.6" x14ac:dyDescent="0.3">
      <c r="B24" s="15" t="s">
        <v>27</v>
      </c>
      <c r="C24" s="43">
        <v>7.2</v>
      </c>
      <c r="R24" s="32">
        <v>1.3</v>
      </c>
      <c r="S24" s="33">
        <f t="shared" si="1"/>
        <v>4.9995000249991666</v>
      </c>
    </row>
    <row r="25" spans="1:19" ht="15.6" hidden="1" x14ac:dyDescent="0.3">
      <c r="B25" s="15" t="s">
        <v>30</v>
      </c>
      <c r="C25" s="53">
        <f>(E20-C24)/C24</f>
        <v>-1</v>
      </c>
      <c r="R25" s="32">
        <v>1.4</v>
      </c>
      <c r="S25" s="33">
        <f t="shared" si="1"/>
        <v>4.9596635830278561</v>
      </c>
    </row>
    <row r="26" spans="1:19" ht="15.6" x14ac:dyDescent="0.3">
      <c r="B26" s="15" t="s">
        <v>25</v>
      </c>
      <c r="C26" s="59" t="str">
        <f>IF(OR(E18="",E20=""),"",((70/30)*C25-C23))</f>
        <v/>
      </c>
      <c r="R26" s="32">
        <v>1.4</v>
      </c>
      <c r="S26" s="33">
        <f t="shared" si="1"/>
        <v>4.9596635830278561</v>
      </c>
    </row>
    <row r="27" spans="1:19" ht="16.2" thickBot="1" x14ac:dyDescent="0.35">
      <c r="B27" s="16" t="s">
        <v>28</v>
      </c>
      <c r="C27" s="44" t="str">
        <f>IF(C26="","",5*EXP(-((C26-1.31)^2)))</f>
        <v/>
      </c>
      <c r="R27" s="32">
        <v>1.5</v>
      </c>
      <c r="S27" s="33">
        <f t="shared" si="1"/>
        <v>4.8227191713840769</v>
      </c>
    </row>
    <row r="28" spans="1:19" x14ac:dyDescent="0.3">
      <c r="R28" s="32">
        <v>1.6</v>
      </c>
      <c r="S28" s="33">
        <f t="shared" si="1"/>
        <v>4.5966965878325912</v>
      </c>
    </row>
    <row r="29" spans="1:19" x14ac:dyDescent="0.3">
      <c r="A29" s="29" t="s">
        <v>5</v>
      </c>
      <c r="R29" s="32">
        <v>1.7</v>
      </c>
      <c r="S29" s="33">
        <f t="shared" si="1"/>
        <v>4.2945119310392386</v>
      </c>
    </row>
    <row r="30" spans="1:19" x14ac:dyDescent="0.3">
      <c r="R30" s="32">
        <v>1.8</v>
      </c>
      <c r="S30" s="33">
        <f t="shared" si="1"/>
        <v>3.9327460110672745</v>
      </c>
    </row>
    <row r="31" spans="1:19" ht="15.6" x14ac:dyDescent="0.3">
      <c r="A31" s="40" t="s">
        <v>34</v>
      </c>
      <c r="R31" s="32">
        <v>1.9</v>
      </c>
      <c r="S31" s="33">
        <f t="shared" si="1"/>
        <v>3.5301413492856986</v>
      </c>
    </row>
    <row r="32" spans="1:19" x14ac:dyDescent="0.3">
      <c r="A32" s="45" t="s">
        <v>7</v>
      </c>
      <c r="B32" s="46" t="s">
        <v>23</v>
      </c>
      <c r="R32" s="32">
        <v>2</v>
      </c>
      <c r="S32" s="33">
        <f t="shared" si="1"/>
        <v>3.1060067950272541</v>
      </c>
    </row>
    <row r="33" spans="1:19" x14ac:dyDescent="0.3">
      <c r="A33" s="45" t="s">
        <v>7</v>
      </c>
      <c r="B33" s="29" t="s">
        <v>8</v>
      </c>
      <c r="R33" s="32">
        <v>2.1</v>
      </c>
      <c r="S33" s="33">
        <f t="shared" si="1"/>
        <v>2.6787169032529237</v>
      </c>
    </row>
    <row r="34" spans="1:19" x14ac:dyDescent="0.3">
      <c r="A34" s="45"/>
      <c r="R34" s="32">
        <v>2.2000000000000002</v>
      </c>
      <c r="S34" s="33">
        <f t="shared" si="1"/>
        <v>2.264463606199473</v>
      </c>
    </row>
    <row r="35" spans="1:19" x14ac:dyDescent="0.3">
      <c r="A35" s="29" t="s">
        <v>9</v>
      </c>
      <c r="R35" s="32">
        <v>2.2999999999999998</v>
      </c>
      <c r="S35" s="33">
        <f t="shared" si="1"/>
        <v>1.8763678480900374</v>
      </c>
    </row>
    <row r="36" spans="1:19" x14ac:dyDescent="0.3">
      <c r="A36" s="47" t="s">
        <v>10</v>
      </c>
      <c r="B36" s="29" t="s">
        <v>11</v>
      </c>
      <c r="R36" s="32">
        <v>2.4</v>
      </c>
      <c r="S36" s="33">
        <f t="shared" si="1"/>
        <v>1.5239991696787669</v>
      </c>
    </row>
    <row r="37" spans="1:19" x14ac:dyDescent="0.3">
      <c r="A37" s="29" t="s">
        <v>12</v>
      </c>
      <c r="B37" s="29" t="s">
        <v>13</v>
      </c>
      <c r="R37" s="32">
        <v>2.5</v>
      </c>
      <c r="S37" s="33">
        <f t="shared" si="1"/>
        <v>1.2132927109503542</v>
      </c>
    </row>
    <row r="38" spans="1:19" x14ac:dyDescent="0.3">
      <c r="A38" s="29" t="s">
        <v>14</v>
      </c>
      <c r="B38" s="29" t="s">
        <v>15</v>
      </c>
      <c r="R38" s="32">
        <v>2.6</v>
      </c>
      <c r="S38" s="33">
        <f t="shared" si="1"/>
        <v>0.94680503109687053</v>
      </c>
    </row>
    <row r="39" spans="1:19" x14ac:dyDescent="0.3">
      <c r="A39" s="29" t="s">
        <v>16</v>
      </c>
      <c r="B39" s="29" t="s">
        <v>17</v>
      </c>
      <c r="R39" s="32">
        <v>2.7</v>
      </c>
      <c r="S39" s="33">
        <f t="shared" si="1"/>
        <v>0.72421853547333526</v>
      </c>
    </row>
    <row r="40" spans="1:19" x14ac:dyDescent="0.3">
      <c r="A40" s="29" t="s">
        <v>18</v>
      </c>
      <c r="B40" s="29" t="s">
        <v>22</v>
      </c>
      <c r="R40" s="32">
        <v>2.8</v>
      </c>
      <c r="S40" s="33">
        <f t="shared" si="1"/>
        <v>0.54299124228551487</v>
      </c>
    </row>
    <row r="41" spans="1:19" x14ac:dyDescent="0.3">
      <c r="R41" s="32">
        <v>2.9</v>
      </c>
      <c r="S41" s="33">
        <f t="shared" si="1"/>
        <v>0.39905258150039857</v>
      </c>
    </row>
    <row r="42" spans="1:19" ht="18" x14ac:dyDescent="0.35">
      <c r="C42" s="48"/>
    </row>
    <row r="43" spans="1:19" ht="18" x14ac:dyDescent="0.35">
      <c r="C43" s="48"/>
    </row>
    <row r="44" spans="1:19" ht="18" x14ac:dyDescent="0.35">
      <c r="C44" s="48"/>
    </row>
    <row r="45" spans="1:19" ht="18" x14ac:dyDescent="0.35">
      <c r="C45" s="48"/>
    </row>
    <row r="46" spans="1:19" ht="18" x14ac:dyDescent="0.35">
      <c r="C46" s="48"/>
    </row>
    <row r="47" spans="1:19" ht="18" x14ac:dyDescent="0.35">
      <c r="C47" s="48"/>
    </row>
    <row r="48" spans="1:19" ht="18" x14ac:dyDescent="0.35">
      <c r="C48" s="48"/>
    </row>
    <row r="49" spans="3:3" ht="18" x14ac:dyDescent="0.35">
      <c r="C49" s="48"/>
    </row>
    <row r="50" spans="3:3" ht="18" x14ac:dyDescent="0.35">
      <c r="C50" s="48"/>
    </row>
    <row r="71" spans="2:5" x14ac:dyDescent="0.3">
      <c r="B71" s="49"/>
      <c r="E71" s="29" t="s">
        <v>21</v>
      </c>
    </row>
  </sheetData>
  <sheetProtection algorithmName="SHA-512" hashValue="Zsb3rK7RU61So8k4VfrJ9WuzVt2Dh2dBav85akBzONgElUB5zlEMdHAQBo46TLsC3xlljV6U7PmGOwyR6EkhoA==" saltValue="RCi3G/9DyaUm5NIuXcEY9Q==" spinCount="100000" sheet="1" objects="1" scenarios="1" selectLockedCells="1"/>
  <mergeCells count="6">
    <mergeCell ref="A6:A8"/>
    <mergeCell ref="E6:E8"/>
    <mergeCell ref="A11:A12"/>
    <mergeCell ref="E11:E12"/>
    <mergeCell ref="A15:A16"/>
    <mergeCell ref="E15:E16"/>
  </mergeCells>
  <dataValidations count="2">
    <dataValidation allowBlank="1" showInputMessage="1" showErrorMessage="1" prompt="Het tarief voor blended leervorm is niet groter dan het tarief voor klassikaal leervorm" sqref="C12 C7"/>
    <dataValidation allowBlank="1" showInputMessage="1" showErrorMessage="1" prompt="Het tarief voor online leervorm is niet groter dan blended leervorm" sqref="C8"/>
  </dataValidation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1"/>
  <sheetViews>
    <sheetView workbookViewId="0">
      <selection activeCell="C15" sqref="C15:C16"/>
    </sheetView>
  </sheetViews>
  <sheetFormatPr defaultColWidth="8.88671875" defaultRowHeight="14.4" x14ac:dyDescent="0.3"/>
  <cols>
    <col min="1" max="1" width="36.44140625" style="29" customWidth="1"/>
    <col min="2" max="2" width="28.88671875" style="29" customWidth="1"/>
    <col min="3" max="3" width="12.6640625" style="29" bestFit="1" customWidth="1"/>
    <col min="4" max="4" width="13.33203125" style="29" bestFit="1" customWidth="1"/>
    <col min="5" max="6" width="14.5546875" style="29" customWidth="1"/>
    <col min="7" max="17" width="8.88671875" style="29"/>
    <col min="18" max="19" width="8.88671875" style="32"/>
    <col min="20" max="16384" width="8.88671875" style="29"/>
  </cols>
  <sheetData>
    <row r="1" spans="1:19" ht="18" x14ac:dyDescent="0.35">
      <c r="A1" s="1" t="s">
        <v>73</v>
      </c>
      <c r="B1" s="2"/>
      <c r="C1" s="3"/>
      <c r="D1" s="4"/>
      <c r="E1" s="5"/>
      <c r="R1" s="30"/>
      <c r="S1" s="31"/>
    </row>
    <row r="2" spans="1:19" ht="15.6" x14ac:dyDescent="0.3">
      <c r="A2" s="6" t="s">
        <v>79</v>
      </c>
      <c r="B2" s="63"/>
      <c r="C2" s="3"/>
      <c r="D2" s="4"/>
      <c r="E2" s="5"/>
      <c r="S2" s="33"/>
    </row>
    <row r="3" spans="1:19" ht="18" x14ac:dyDescent="0.35">
      <c r="A3" s="7" t="s">
        <v>0</v>
      </c>
      <c r="B3" s="8"/>
      <c r="C3" s="9"/>
      <c r="D3" s="10"/>
      <c r="E3" s="11"/>
      <c r="R3" s="30" t="s">
        <v>19</v>
      </c>
      <c r="S3" s="31" t="s">
        <v>20</v>
      </c>
    </row>
    <row r="4" spans="1:19" ht="15" thickBot="1" x14ac:dyDescent="0.35">
      <c r="O4" s="32">
        <v>-0.6</v>
      </c>
      <c r="P4" s="33">
        <f t="shared" ref="P4:P8" si="0">5*EXP(-((O4-0.8)^2))</f>
        <v>0.70429210460522518</v>
      </c>
      <c r="R4" s="32">
        <v>-0.6</v>
      </c>
      <c r="S4" s="33">
        <f t="shared" ref="S4:S41" si="1">5*EXP(-((R4-1.31)^2))</f>
        <v>0.13020279433574364</v>
      </c>
    </row>
    <row r="5" spans="1:19" ht="30" customHeight="1" thickBot="1" x14ac:dyDescent="0.35">
      <c r="A5" s="13" t="s">
        <v>82</v>
      </c>
      <c r="B5" s="12" t="s">
        <v>1</v>
      </c>
      <c r="C5" s="27" t="s">
        <v>35</v>
      </c>
      <c r="D5" s="54" t="s">
        <v>31</v>
      </c>
      <c r="E5" s="54" t="s">
        <v>36</v>
      </c>
      <c r="O5" s="32">
        <v>-0.5</v>
      </c>
      <c r="P5" s="33">
        <f t="shared" si="0"/>
        <v>0.92259761996494616</v>
      </c>
      <c r="R5" s="32">
        <v>-0.5</v>
      </c>
      <c r="S5" s="33">
        <f t="shared" si="1"/>
        <v>0.18887646771995986</v>
      </c>
    </row>
    <row r="6" spans="1:19" ht="15.6" x14ac:dyDescent="0.3">
      <c r="A6" s="64" t="s">
        <v>37</v>
      </c>
      <c r="B6" s="34" t="s">
        <v>2</v>
      </c>
      <c r="C6" s="20"/>
      <c r="D6" s="18">
        <v>0.6</v>
      </c>
      <c r="E6" s="70">
        <v>15</v>
      </c>
      <c r="O6" s="32">
        <v>-0.4</v>
      </c>
      <c r="P6" s="33">
        <f t="shared" si="0"/>
        <v>1.1846387934106082</v>
      </c>
      <c r="R6" s="32">
        <v>-0.4</v>
      </c>
      <c r="S6" s="33">
        <f t="shared" si="1"/>
        <v>0.26856505938086772</v>
      </c>
    </row>
    <row r="7" spans="1:19" ht="15.6" x14ac:dyDescent="0.3">
      <c r="A7" s="64"/>
      <c r="B7" s="36" t="s">
        <v>3</v>
      </c>
      <c r="C7" s="25"/>
      <c r="D7" s="19">
        <v>0.2</v>
      </c>
      <c r="E7" s="71"/>
      <c r="O7" s="32">
        <v>-0.3</v>
      </c>
      <c r="P7" s="33">
        <f t="shared" si="0"/>
        <v>1.4909863971494366</v>
      </c>
      <c r="R7" s="32">
        <v>-0.3</v>
      </c>
      <c r="S7" s="33">
        <f t="shared" si="1"/>
        <v>0.37431331652301736</v>
      </c>
    </row>
    <row r="8" spans="1:19" ht="16.2" thickBot="1" x14ac:dyDescent="0.35">
      <c r="A8" s="65"/>
      <c r="B8" s="37" t="s">
        <v>81</v>
      </c>
      <c r="C8" s="26"/>
      <c r="D8" s="24">
        <v>0.2</v>
      </c>
      <c r="E8" s="72"/>
      <c r="O8" s="32">
        <v>-0.2</v>
      </c>
      <c r="P8" s="33">
        <f t="shared" si="0"/>
        <v>1.8393972058572117</v>
      </c>
      <c r="R8" s="32">
        <v>-0.2</v>
      </c>
      <c r="S8" s="33">
        <f t="shared" si="1"/>
        <v>0.51136989403134947</v>
      </c>
    </row>
    <row r="9" spans="1:19" ht="15" thickBot="1" x14ac:dyDescent="0.35">
      <c r="E9" s="35"/>
      <c r="R9" s="32">
        <v>-0.1</v>
      </c>
      <c r="S9" s="33">
        <f t="shared" si="1"/>
        <v>0.68477696822726575</v>
      </c>
    </row>
    <row r="10" spans="1:19" ht="28.2" thickBot="1" x14ac:dyDescent="0.35">
      <c r="A10" s="17" t="s">
        <v>83</v>
      </c>
      <c r="B10" s="13" t="s">
        <v>1</v>
      </c>
      <c r="C10" s="27" t="s">
        <v>84</v>
      </c>
      <c r="D10" s="54" t="s">
        <v>31</v>
      </c>
      <c r="E10" s="54" t="s">
        <v>36</v>
      </c>
      <c r="R10" s="32">
        <v>0</v>
      </c>
      <c r="S10" s="33">
        <f t="shared" si="1"/>
        <v>0.89882934729233899</v>
      </c>
    </row>
    <row r="11" spans="1:19" ht="15.6" x14ac:dyDescent="0.3">
      <c r="A11" s="66" t="s">
        <v>75</v>
      </c>
      <c r="B11" s="38" t="s">
        <v>2</v>
      </c>
      <c r="C11" s="20"/>
      <c r="D11" s="22">
        <v>0.8</v>
      </c>
      <c r="E11" s="70">
        <v>4</v>
      </c>
      <c r="R11" s="32">
        <v>0.1</v>
      </c>
      <c r="S11" s="33">
        <f t="shared" si="1"/>
        <v>1.1564302764216432</v>
      </c>
    </row>
    <row r="12" spans="1:19" ht="16.2" thickBot="1" x14ac:dyDescent="0.35">
      <c r="A12" s="67"/>
      <c r="B12" s="39" t="s">
        <v>3</v>
      </c>
      <c r="C12" s="21"/>
      <c r="D12" s="23">
        <v>0.2</v>
      </c>
      <c r="E12" s="72"/>
      <c r="R12" s="32">
        <v>0.2</v>
      </c>
      <c r="S12" s="33">
        <f t="shared" si="1"/>
        <v>1.4583970366097323</v>
      </c>
    </row>
    <row r="13" spans="1:19" ht="15" thickBot="1" x14ac:dyDescent="0.35">
      <c r="E13" s="35"/>
      <c r="R13" s="32">
        <v>0.3</v>
      </c>
      <c r="S13" s="33">
        <f t="shared" si="1"/>
        <v>1.802794412409878</v>
      </c>
    </row>
    <row r="14" spans="1:19" ht="28.2" thickBot="1" x14ac:dyDescent="0.35">
      <c r="A14" s="17" t="s">
        <v>83</v>
      </c>
      <c r="B14" s="13" t="s">
        <v>1</v>
      </c>
      <c r="C14" s="28" t="s">
        <v>84</v>
      </c>
      <c r="D14" s="54" t="s">
        <v>31</v>
      </c>
      <c r="E14" s="54" t="s">
        <v>36</v>
      </c>
      <c r="R14" s="32">
        <v>0.4</v>
      </c>
      <c r="S14" s="33">
        <f t="shared" si="1"/>
        <v>2.184392837666111</v>
      </c>
    </row>
    <row r="15" spans="1:19" ht="15.6" x14ac:dyDescent="0.3">
      <c r="A15" s="68" t="s">
        <v>77</v>
      </c>
      <c r="B15" s="38" t="s">
        <v>2</v>
      </c>
      <c r="C15" s="81"/>
      <c r="D15" s="22">
        <v>0.8</v>
      </c>
      <c r="E15" s="70">
        <v>1</v>
      </c>
      <c r="R15" s="32">
        <v>0.5</v>
      </c>
      <c r="S15" s="33">
        <f t="shared" si="1"/>
        <v>2.5943549523272615</v>
      </c>
    </row>
    <row r="16" spans="1:19" ht="16.2" thickBot="1" x14ac:dyDescent="0.35">
      <c r="A16" s="69"/>
      <c r="B16" s="39" t="s">
        <v>3</v>
      </c>
      <c r="C16" s="82"/>
      <c r="D16" s="23">
        <v>0.2</v>
      </c>
      <c r="E16" s="72"/>
      <c r="R16" s="32">
        <v>0.6</v>
      </c>
      <c r="S16" s="33">
        <f t="shared" si="1"/>
        <v>3.0202448746901265</v>
      </c>
    </row>
    <row r="17" spans="1:19" ht="15" thickBot="1" x14ac:dyDescent="0.35">
      <c r="R17" s="32">
        <v>0.7</v>
      </c>
      <c r="S17" s="33">
        <f t="shared" si="1"/>
        <v>3.446426552733131</v>
      </c>
    </row>
    <row r="18" spans="1:19" ht="16.2" thickBot="1" x14ac:dyDescent="0.35">
      <c r="B18" s="40" t="s">
        <v>4</v>
      </c>
      <c r="E18" s="41" t="str">
        <f>IF(OR(C6="",C7="",C8="",C11="",C12="",C15="",C16=""),"",(C6*D6+C7*D7+C8*D8)*E6+(C11*D11+C12*D12)*E11+(C15*D15+C16*D16)*E15)</f>
        <v/>
      </c>
      <c r="F18" s="35"/>
      <c r="R18" s="32">
        <v>0.8</v>
      </c>
      <c r="S18" s="33">
        <f t="shared" si="1"/>
        <v>3.8548724225005766</v>
      </c>
    </row>
    <row r="19" spans="1:19" ht="16.2" thickBot="1" x14ac:dyDescent="0.35">
      <c r="B19" s="40"/>
      <c r="R19" s="32">
        <v>0.9</v>
      </c>
      <c r="S19" s="33">
        <f t="shared" si="1"/>
        <v>4.226346517639092</v>
      </c>
    </row>
    <row r="20" spans="1:19" ht="16.2" thickBot="1" x14ac:dyDescent="0.35">
      <c r="B20" s="40" t="s">
        <v>24</v>
      </c>
      <c r="E20" s="50"/>
      <c r="R20" s="32">
        <v>1</v>
      </c>
      <c r="S20" s="33">
        <f t="shared" si="1"/>
        <v>4.5418658710463395</v>
      </c>
    </row>
    <row r="21" spans="1:19" ht="15" thickBot="1" x14ac:dyDescent="0.35">
      <c r="R21" s="32">
        <v>1.1000000000000001</v>
      </c>
      <c r="S21" s="33">
        <f t="shared" si="1"/>
        <v>4.7842913343095486</v>
      </c>
    </row>
    <row r="22" spans="1:19" ht="15.6" x14ac:dyDescent="0.3">
      <c r="B22" s="14" t="s">
        <v>26</v>
      </c>
      <c r="C22" s="42">
        <v>10400</v>
      </c>
      <c r="R22" s="32">
        <v>1.2</v>
      </c>
      <c r="S22" s="33">
        <f t="shared" si="1"/>
        <v>4.9398645531541909</v>
      </c>
    </row>
    <row r="23" spans="1:19" ht="15.6" hidden="1" x14ac:dyDescent="0.3">
      <c r="B23" s="51" t="s">
        <v>29</v>
      </c>
      <c r="C23" s="52" t="e">
        <f>IF(((E18-C22)/C22)&lt;-0.4,-0.4,(E18-C22)/C22)</f>
        <v>#VALUE!</v>
      </c>
      <c r="R23" s="32">
        <v>1.3</v>
      </c>
      <c r="S23" s="33">
        <f t="shared" si="1"/>
        <v>4.9995000249991666</v>
      </c>
    </row>
    <row r="24" spans="1:19" ht="15.6" x14ac:dyDescent="0.3">
      <c r="B24" s="15" t="s">
        <v>27</v>
      </c>
      <c r="C24" s="43">
        <v>7.2</v>
      </c>
      <c r="R24" s="32">
        <v>1.3</v>
      </c>
      <c r="S24" s="33">
        <f t="shared" si="1"/>
        <v>4.9995000249991666</v>
      </c>
    </row>
    <row r="25" spans="1:19" ht="15.6" hidden="1" x14ac:dyDescent="0.3">
      <c r="B25" s="15" t="s">
        <v>30</v>
      </c>
      <c r="C25" s="53">
        <f>(E20-C24)/C24</f>
        <v>-1</v>
      </c>
      <c r="R25" s="32">
        <v>1.4</v>
      </c>
      <c r="S25" s="33">
        <f t="shared" si="1"/>
        <v>4.9596635830278561</v>
      </c>
    </row>
    <row r="26" spans="1:19" ht="15.6" x14ac:dyDescent="0.3">
      <c r="B26" s="15" t="s">
        <v>25</v>
      </c>
      <c r="C26" s="59" t="str">
        <f>IF(OR(E18="",E20=""),"",((70/30)*C25-C23))</f>
        <v/>
      </c>
      <c r="R26" s="32">
        <v>1.4</v>
      </c>
      <c r="S26" s="33">
        <f t="shared" si="1"/>
        <v>4.9596635830278561</v>
      </c>
    </row>
    <row r="27" spans="1:19" ht="16.2" thickBot="1" x14ac:dyDescent="0.35">
      <c r="B27" s="16" t="s">
        <v>28</v>
      </c>
      <c r="C27" s="44" t="str">
        <f>IF(C26="","",5*EXP(-((C26-1.31)^2)))</f>
        <v/>
      </c>
      <c r="R27" s="32">
        <v>1.5</v>
      </c>
      <c r="S27" s="33">
        <f t="shared" si="1"/>
        <v>4.8227191713840769</v>
      </c>
    </row>
    <row r="28" spans="1:19" x14ac:dyDescent="0.3">
      <c r="R28" s="32">
        <v>1.6</v>
      </c>
      <c r="S28" s="33">
        <f t="shared" si="1"/>
        <v>4.5966965878325912</v>
      </c>
    </row>
    <row r="29" spans="1:19" x14ac:dyDescent="0.3">
      <c r="A29" s="29" t="s">
        <v>5</v>
      </c>
      <c r="R29" s="32">
        <v>1.7</v>
      </c>
      <c r="S29" s="33">
        <f t="shared" si="1"/>
        <v>4.2945119310392386</v>
      </c>
    </row>
    <row r="30" spans="1:19" x14ac:dyDescent="0.3">
      <c r="R30" s="32">
        <v>1.8</v>
      </c>
      <c r="S30" s="33">
        <f t="shared" si="1"/>
        <v>3.9327460110672745</v>
      </c>
    </row>
    <row r="31" spans="1:19" ht="15.6" x14ac:dyDescent="0.3">
      <c r="A31" s="40" t="s">
        <v>34</v>
      </c>
      <c r="R31" s="32">
        <v>1.9</v>
      </c>
      <c r="S31" s="33">
        <f t="shared" si="1"/>
        <v>3.5301413492856986</v>
      </c>
    </row>
    <row r="32" spans="1:19" x14ac:dyDescent="0.3">
      <c r="A32" s="45" t="s">
        <v>7</v>
      </c>
      <c r="B32" s="46" t="s">
        <v>23</v>
      </c>
      <c r="R32" s="32">
        <v>2</v>
      </c>
      <c r="S32" s="33">
        <f t="shared" si="1"/>
        <v>3.1060067950272541</v>
      </c>
    </row>
    <row r="33" spans="1:19" x14ac:dyDescent="0.3">
      <c r="A33" s="45" t="s">
        <v>7</v>
      </c>
      <c r="B33" s="29" t="s">
        <v>8</v>
      </c>
      <c r="R33" s="32">
        <v>2.1</v>
      </c>
      <c r="S33" s="33">
        <f t="shared" si="1"/>
        <v>2.6787169032529237</v>
      </c>
    </row>
    <row r="34" spans="1:19" x14ac:dyDescent="0.3">
      <c r="A34" s="45"/>
      <c r="R34" s="32">
        <v>2.2000000000000002</v>
      </c>
      <c r="S34" s="33">
        <f t="shared" si="1"/>
        <v>2.264463606199473</v>
      </c>
    </row>
    <row r="35" spans="1:19" x14ac:dyDescent="0.3">
      <c r="A35" s="29" t="s">
        <v>9</v>
      </c>
      <c r="R35" s="32">
        <v>2.2999999999999998</v>
      </c>
      <c r="S35" s="33">
        <f t="shared" si="1"/>
        <v>1.8763678480900374</v>
      </c>
    </row>
    <row r="36" spans="1:19" x14ac:dyDescent="0.3">
      <c r="A36" s="47" t="s">
        <v>10</v>
      </c>
      <c r="B36" s="29" t="s">
        <v>11</v>
      </c>
      <c r="R36" s="32">
        <v>2.4</v>
      </c>
      <c r="S36" s="33">
        <f t="shared" si="1"/>
        <v>1.5239991696787669</v>
      </c>
    </row>
    <row r="37" spans="1:19" x14ac:dyDescent="0.3">
      <c r="A37" s="29" t="s">
        <v>12</v>
      </c>
      <c r="B37" s="29" t="s">
        <v>13</v>
      </c>
      <c r="R37" s="32">
        <v>2.5</v>
      </c>
      <c r="S37" s="33">
        <f t="shared" si="1"/>
        <v>1.2132927109503542</v>
      </c>
    </row>
    <row r="38" spans="1:19" x14ac:dyDescent="0.3">
      <c r="A38" s="29" t="s">
        <v>14</v>
      </c>
      <c r="B38" s="29" t="s">
        <v>15</v>
      </c>
      <c r="R38" s="32">
        <v>2.6</v>
      </c>
      <c r="S38" s="33">
        <f t="shared" si="1"/>
        <v>0.94680503109687053</v>
      </c>
    </row>
    <row r="39" spans="1:19" x14ac:dyDescent="0.3">
      <c r="A39" s="29" t="s">
        <v>16</v>
      </c>
      <c r="B39" s="29" t="s">
        <v>17</v>
      </c>
      <c r="R39" s="32">
        <v>2.7</v>
      </c>
      <c r="S39" s="33">
        <f t="shared" si="1"/>
        <v>0.72421853547333526</v>
      </c>
    </row>
    <row r="40" spans="1:19" x14ac:dyDescent="0.3">
      <c r="A40" s="29" t="s">
        <v>18</v>
      </c>
      <c r="B40" s="29" t="s">
        <v>22</v>
      </c>
      <c r="R40" s="32">
        <v>2.8</v>
      </c>
      <c r="S40" s="33">
        <f t="shared" si="1"/>
        <v>0.54299124228551487</v>
      </c>
    </row>
    <row r="41" spans="1:19" x14ac:dyDescent="0.3">
      <c r="R41" s="32">
        <v>2.9</v>
      </c>
      <c r="S41" s="33">
        <f t="shared" si="1"/>
        <v>0.39905258150039857</v>
      </c>
    </row>
    <row r="42" spans="1:19" ht="18" x14ac:dyDescent="0.35">
      <c r="C42" s="48"/>
    </row>
    <row r="43" spans="1:19" ht="18" x14ac:dyDescent="0.35">
      <c r="C43" s="48"/>
    </row>
    <row r="44" spans="1:19" ht="18" x14ac:dyDescent="0.35">
      <c r="C44" s="48"/>
    </row>
    <row r="45" spans="1:19" ht="18" x14ac:dyDescent="0.35">
      <c r="C45" s="48"/>
    </row>
    <row r="46" spans="1:19" ht="18" x14ac:dyDescent="0.35">
      <c r="C46" s="48"/>
    </row>
    <row r="47" spans="1:19" ht="18" x14ac:dyDescent="0.35">
      <c r="C47" s="48"/>
    </row>
    <row r="48" spans="1:19" ht="18" x14ac:dyDescent="0.35">
      <c r="C48" s="48"/>
    </row>
    <row r="49" spans="3:3" ht="18" x14ac:dyDescent="0.35">
      <c r="C49" s="48"/>
    </row>
    <row r="50" spans="3:3" ht="18" x14ac:dyDescent="0.35">
      <c r="C50" s="48"/>
    </row>
    <row r="71" spans="2:5" x14ac:dyDescent="0.3">
      <c r="B71" s="49"/>
      <c r="E71" s="29" t="s">
        <v>21</v>
      </c>
    </row>
  </sheetData>
  <sheetProtection algorithmName="SHA-512" hashValue="Ivv9oPWVQxokOm6MNRBUJqyTghYWhTFkoMKwsizaE0MH/ndDEMMZWK8hC59KD01zi4KB/BQX4+QOjUl7sWAbqw==" saltValue="HJv2vvvFtOdiGX9xKiMG9Q==" spinCount="100000" sheet="1" objects="1" scenarios="1" selectLockedCells="1"/>
  <mergeCells count="6">
    <mergeCell ref="A6:A8"/>
    <mergeCell ref="E6:E8"/>
    <mergeCell ref="A11:A12"/>
    <mergeCell ref="E11:E12"/>
    <mergeCell ref="A15:A16"/>
    <mergeCell ref="E15:E16"/>
  </mergeCells>
  <dataValidations count="2">
    <dataValidation allowBlank="1" showInputMessage="1" showErrorMessage="1" prompt="Het tarief voor online leervorm is niet groter dan blended leervorm" sqref="C8"/>
    <dataValidation allowBlank="1" showInputMessage="1" showErrorMessage="1" prompt="Het tarief voor blended leervorm is niet groter dan het tarief voor klassikaal leervorm" sqref="C12 C7"/>
  </dataValidations>
  <pageMargins left="0.7" right="0.7" top="0.75" bottom="0.75" header="0.3" footer="0.3"/>
  <pageSetup paperSize="9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4"/>
  <sheetViews>
    <sheetView workbookViewId="0">
      <selection activeCell="C8" sqref="C8"/>
    </sheetView>
  </sheetViews>
  <sheetFormatPr defaultColWidth="8.88671875" defaultRowHeight="14.4" x14ac:dyDescent="0.3"/>
  <cols>
    <col min="1" max="1" width="35.88671875" style="29" customWidth="1"/>
    <col min="2" max="2" width="28.88671875" style="29" customWidth="1"/>
    <col min="3" max="3" width="12.6640625" style="29" bestFit="1" customWidth="1"/>
    <col min="4" max="4" width="13.33203125" style="29" bestFit="1" customWidth="1"/>
    <col min="5" max="6" width="14.5546875" style="29" customWidth="1"/>
    <col min="7" max="17" width="8.88671875" style="29"/>
    <col min="18" max="19" width="8.88671875" style="32"/>
    <col min="20" max="16384" width="8.88671875" style="29"/>
  </cols>
  <sheetData>
    <row r="1" spans="1:19" ht="18" x14ac:dyDescent="0.35">
      <c r="A1" s="1" t="s">
        <v>74</v>
      </c>
      <c r="B1" s="2"/>
      <c r="C1" s="3"/>
      <c r="D1" s="4"/>
      <c r="E1" s="5"/>
      <c r="R1" s="30" t="s">
        <v>19</v>
      </c>
      <c r="S1" s="31" t="s">
        <v>20</v>
      </c>
    </row>
    <row r="2" spans="1:19" ht="15.6" x14ac:dyDescent="0.3">
      <c r="A2" s="6" t="s">
        <v>79</v>
      </c>
      <c r="B2" s="63"/>
      <c r="C2" s="3"/>
      <c r="D2" s="4"/>
      <c r="E2" s="5"/>
      <c r="R2" s="32">
        <v>-0.8</v>
      </c>
      <c r="S2" s="33">
        <f>5*EXP(-((R2-0.8)^2))</f>
        <v>0.38652370221649857</v>
      </c>
    </row>
    <row r="3" spans="1:19" ht="15.6" x14ac:dyDescent="0.3">
      <c r="A3" s="7" t="s">
        <v>0</v>
      </c>
      <c r="B3" s="8"/>
      <c r="C3" s="9"/>
      <c r="D3" s="10"/>
      <c r="E3" s="11"/>
      <c r="R3" s="32">
        <v>-0.7</v>
      </c>
      <c r="S3" s="33">
        <f t="shared" ref="O3:S24" si="0">5*EXP(-((R3-0.8)^2))</f>
        <v>0.52699612280932162</v>
      </c>
    </row>
    <row r="4" spans="1:19" ht="15" thickBot="1" x14ac:dyDescent="0.35">
      <c r="O4" s="32">
        <v>-0.6</v>
      </c>
      <c r="P4" s="33">
        <f t="shared" si="0"/>
        <v>0.70429210460522518</v>
      </c>
      <c r="R4" s="29"/>
      <c r="S4" s="29"/>
    </row>
    <row r="5" spans="1:19" ht="30" customHeight="1" thickBot="1" x14ac:dyDescent="0.35">
      <c r="A5" s="73"/>
      <c r="B5" s="74"/>
      <c r="C5" s="27" t="s">
        <v>32</v>
      </c>
      <c r="D5" s="54" t="s">
        <v>33</v>
      </c>
      <c r="N5" s="32">
        <v>-0.5</v>
      </c>
      <c r="O5" s="33">
        <f t="shared" si="0"/>
        <v>0.92259761996494616</v>
      </c>
      <c r="R5" s="29"/>
      <c r="S5" s="29"/>
    </row>
    <row r="6" spans="1:19" ht="15.6" x14ac:dyDescent="0.3">
      <c r="A6" s="75" t="s">
        <v>38</v>
      </c>
      <c r="B6" s="76"/>
      <c r="C6" s="55"/>
      <c r="D6" s="18">
        <v>0.4</v>
      </c>
      <c r="N6" s="32">
        <v>-0.4</v>
      </c>
      <c r="O6" s="33">
        <f t="shared" si="0"/>
        <v>1.1846387934106082</v>
      </c>
      <c r="R6" s="29"/>
      <c r="S6" s="29"/>
    </row>
    <row r="7" spans="1:19" ht="15.6" x14ac:dyDescent="0.3">
      <c r="A7" s="77" t="s">
        <v>76</v>
      </c>
      <c r="B7" s="78"/>
      <c r="C7" s="56"/>
      <c r="D7" s="19">
        <v>0.3</v>
      </c>
      <c r="N7" s="32">
        <v>-0.3</v>
      </c>
      <c r="O7" s="33">
        <f t="shared" si="0"/>
        <v>1.4909863971494366</v>
      </c>
      <c r="R7" s="29"/>
      <c r="S7" s="29"/>
    </row>
    <row r="8" spans="1:19" ht="16.2" thickBot="1" x14ac:dyDescent="0.35">
      <c r="A8" s="79" t="s">
        <v>78</v>
      </c>
      <c r="B8" s="80"/>
      <c r="C8" s="57"/>
      <c r="D8" s="24">
        <v>0.3</v>
      </c>
      <c r="N8" s="32">
        <v>-0.2</v>
      </c>
      <c r="O8" s="33">
        <f t="shared" si="0"/>
        <v>1.8393972058572117</v>
      </c>
      <c r="R8" s="29"/>
      <c r="S8" s="29"/>
    </row>
    <row r="9" spans="1:19" x14ac:dyDescent="0.3">
      <c r="E9" s="35"/>
      <c r="R9" s="32">
        <v>-0.1</v>
      </c>
      <c r="S9" s="33">
        <f t="shared" si="0"/>
        <v>2.2242903311147053</v>
      </c>
    </row>
    <row r="10" spans="1:19" ht="15" thickBot="1" x14ac:dyDescent="0.35">
      <c r="R10" s="32">
        <v>0.7</v>
      </c>
      <c r="S10" s="33">
        <f t="shared" si="0"/>
        <v>4.9502491687458399</v>
      </c>
    </row>
    <row r="11" spans="1:19" ht="16.2" thickBot="1" x14ac:dyDescent="0.35">
      <c r="B11" s="40" t="s">
        <v>4</v>
      </c>
      <c r="E11" s="41" t="str">
        <f>IF(OR(C6="",C7="",C8=""),"",(C6*D6+C7*D7+C8*D8))</f>
        <v/>
      </c>
      <c r="F11" s="35"/>
      <c r="R11" s="32">
        <v>0.8</v>
      </c>
      <c r="S11" s="33">
        <f t="shared" si="0"/>
        <v>5</v>
      </c>
    </row>
    <row r="12" spans="1:19" ht="16.2" thickBot="1" x14ac:dyDescent="0.35">
      <c r="B12" s="40"/>
      <c r="R12" s="32">
        <v>0.9</v>
      </c>
      <c r="S12" s="33">
        <f t="shared" si="0"/>
        <v>4.9502491687458408</v>
      </c>
    </row>
    <row r="13" spans="1:19" ht="16.2" thickBot="1" x14ac:dyDescent="0.35">
      <c r="B13" s="40" t="s">
        <v>24</v>
      </c>
      <c r="E13" s="50"/>
      <c r="R13" s="32">
        <v>1</v>
      </c>
      <c r="S13" s="33">
        <f t="shared" si="0"/>
        <v>4.8039471957616158</v>
      </c>
    </row>
    <row r="14" spans="1:19" ht="15" thickBot="1" x14ac:dyDescent="0.35">
      <c r="R14" s="32">
        <v>1.1000000000000001</v>
      </c>
      <c r="S14" s="33">
        <f t="shared" si="0"/>
        <v>4.5696559263561412</v>
      </c>
    </row>
    <row r="15" spans="1:19" ht="15.6" x14ac:dyDescent="0.3">
      <c r="B15" s="14" t="s">
        <v>26</v>
      </c>
      <c r="C15" s="42">
        <v>160</v>
      </c>
      <c r="R15" s="32">
        <v>1.2</v>
      </c>
      <c r="S15" s="33">
        <f t="shared" si="0"/>
        <v>4.2607189448310576</v>
      </c>
    </row>
    <row r="16" spans="1:19" ht="15.6" hidden="1" x14ac:dyDescent="0.3">
      <c r="B16" s="51" t="s">
        <v>29</v>
      </c>
      <c r="C16" s="52" t="e">
        <f>IF(((E11-C15)/C15)&lt;-0.4,-0.4,(E11-C15)/C15)</f>
        <v>#VALUE!</v>
      </c>
      <c r="S16" s="33"/>
    </row>
    <row r="17" spans="1:19" ht="15.6" x14ac:dyDescent="0.3">
      <c r="B17" s="15" t="s">
        <v>27</v>
      </c>
      <c r="C17" s="43">
        <v>7.2</v>
      </c>
      <c r="R17" s="32">
        <v>1.3</v>
      </c>
      <c r="S17" s="33">
        <f t="shared" si="0"/>
        <v>3.8940039153570245</v>
      </c>
    </row>
    <row r="18" spans="1:19" ht="15.6" hidden="1" x14ac:dyDescent="0.3">
      <c r="B18" s="15" t="s">
        <v>30</v>
      </c>
      <c r="C18" s="53">
        <f>(E13-C17)/C17</f>
        <v>-1</v>
      </c>
      <c r="S18" s="33"/>
    </row>
    <row r="19" spans="1:19" ht="15.6" x14ac:dyDescent="0.3">
      <c r="B19" s="15" t="s">
        <v>25</v>
      </c>
      <c r="C19" s="59" t="str">
        <f>IF(OR(E11="",E13=""),"",(C18-C16))</f>
        <v/>
      </c>
      <c r="R19" s="32">
        <v>1.5</v>
      </c>
      <c r="S19" s="33">
        <f t="shared" si="0"/>
        <v>3.0631319709220808</v>
      </c>
    </row>
    <row r="20" spans="1:19" ht="16.2" thickBot="1" x14ac:dyDescent="0.35">
      <c r="B20" s="16" t="s">
        <v>28</v>
      </c>
      <c r="C20" s="44" t="str">
        <f>IF(OR(E13="",C6=""),"",5*EXP(-((C19-0.8)^2)))</f>
        <v/>
      </c>
      <c r="R20" s="32">
        <v>1.6</v>
      </c>
      <c r="S20" s="33">
        <f t="shared" si="0"/>
        <v>2.636462120215243</v>
      </c>
    </row>
    <row r="21" spans="1:19" x14ac:dyDescent="0.3">
      <c r="R21" s="32">
        <v>1.7</v>
      </c>
      <c r="S21" s="33">
        <f t="shared" si="0"/>
        <v>2.2242903311147062</v>
      </c>
    </row>
    <row r="22" spans="1:19" x14ac:dyDescent="0.3">
      <c r="A22" s="29" t="s">
        <v>5</v>
      </c>
      <c r="R22" s="32">
        <v>1.8</v>
      </c>
      <c r="S22" s="33">
        <f t="shared" si="0"/>
        <v>1.8393972058572117</v>
      </c>
    </row>
    <row r="23" spans="1:19" x14ac:dyDescent="0.3">
      <c r="R23" s="32">
        <v>1.9</v>
      </c>
      <c r="S23" s="33">
        <f t="shared" si="0"/>
        <v>1.4909863971494373</v>
      </c>
    </row>
    <row r="24" spans="1:19" ht="15.6" x14ac:dyDescent="0.3">
      <c r="A24" s="40" t="s">
        <v>6</v>
      </c>
      <c r="R24" s="32">
        <v>2</v>
      </c>
      <c r="S24" s="33">
        <f t="shared" si="0"/>
        <v>1.1846387934106088</v>
      </c>
    </row>
    <row r="25" spans="1:19" x14ac:dyDescent="0.3">
      <c r="A25" s="45" t="s">
        <v>7</v>
      </c>
      <c r="B25" s="46" t="s">
        <v>80</v>
      </c>
    </row>
    <row r="26" spans="1:19" x14ac:dyDescent="0.3">
      <c r="A26" s="45" t="s">
        <v>7</v>
      </c>
      <c r="B26" s="29" t="s">
        <v>8</v>
      </c>
    </row>
    <row r="27" spans="1:19" x14ac:dyDescent="0.3">
      <c r="A27" s="45"/>
    </row>
    <row r="28" spans="1:19" x14ac:dyDescent="0.3">
      <c r="A28" s="29" t="s">
        <v>9</v>
      </c>
    </row>
    <row r="29" spans="1:19" x14ac:dyDescent="0.3">
      <c r="A29" s="47" t="s">
        <v>10</v>
      </c>
      <c r="B29" s="29" t="s">
        <v>11</v>
      </c>
    </row>
    <row r="30" spans="1:19" x14ac:dyDescent="0.3">
      <c r="A30" s="29" t="s">
        <v>12</v>
      </c>
      <c r="B30" s="29" t="s">
        <v>13</v>
      </c>
    </row>
    <row r="31" spans="1:19" x14ac:dyDescent="0.3">
      <c r="A31" s="29" t="s">
        <v>14</v>
      </c>
      <c r="B31" s="29" t="s">
        <v>15</v>
      </c>
    </row>
    <row r="32" spans="1:19" x14ac:dyDescent="0.3">
      <c r="A32" s="29" t="s">
        <v>16</v>
      </c>
      <c r="B32" s="29" t="s">
        <v>17</v>
      </c>
    </row>
    <row r="33" spans="1:3" x14ac:dyDescent="0.3">
      <c r="A33" s="29" t="s">
        <v>18</v>
      </c>
      <c r="B33" s="29" t="s">
        <v>22</v>
      </c>
    </row>
    <row r="35" spans="1:3" ht="18" x14ac:dyDescent="0.35">
      <c r="C35" s="48"/>
    </row>
    <row r="36" spans="1:3" ht="18" x14ac:dyDescent="0.35">
      <c r="C36" s="48"/>
    </row>
    <row r="37" spans="1:3" ht="18" x14ac:dyDescent="0.35">
      <c r="C37" s="48"/>
    </row>
    <row r="38" spans="1:3" ht="18" x14ac:dyDescent="0.35">
      <c r="C38" s="48"/>
    </row>
    <row r="39" spans="1:3" ht="18" x14ac:dyDescent="0.35">
      <c r="C39" s="48"/>
    </row>
    <row r="40" spans="1:3" ht="18" x14ac:dyDescent="0.35">
      <c r="C40" s="48"/>
    </row>
    <row r="41" spans="1:3" ht="18" x14ac:dyDescent="0.35">
      <c r="C41" s="48"/>
    </row>
    <row r="42" spans="1:3" ht="18" x14ac:dyDescent="0.35">
      <c r="C42" s="48"/>
    </row>
    <row r="43" spans="1:3" ht="18" x14ac:dyDescent="0.35">
      <c r="C43" s="48"/>
    </row>
    <row r="64" spans="2:5" x14ac:dyDescent="0.3">
      <c r="B64" s="49"/>
      <c r="E64" s="29" t="s">
        <v>21</v>
      </c>
    </row>
  </sheetData>
  <sheetProtection algorithmName="SHA-512" hashValue="/6JO+vOtY9SSDlU2kMD4y24rWbsUsY1DbrT0V/R/LoScp46bMSNfsxb5guWqzunv21lPw2UCqvhH+ZHVM6sESQ==" saltValue="XvnBdY1YojckONeEgMT/2g==" spinCount="100000" sheet="1" objects="1" scenarios="1" selectLockedCells="1"/>
  <mergeCells count="4">
    <mergeCell ref="A5:B5"/>
    <mergeCell ref="A6:B6"/>
    <mergeCell ref="A7:B7"/>
    <mergeCell ref="A8:B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1"/>
  <sheetViews>
    <sheetView workbookViewId="0">
      <selection activeCell="C15" sqref="C15:C16"/>
    </sheetView>
  </sheetViews>
  <sheetFormatPr defaultColWidth="8.88671875" defaultRowHeight="14.4" x14ac:dyDescent="0.3"/>
  <cols>
    <col min="1" max="1" width="36.6640625" style="29" customWidth="1"/>
    <col min="2" max="2" width="28.88671875" style="29" customWidth="1"/>
    <col min="3" max="3" width="12.6640625" style="29" bestFit="1" customWidth="1"/>
    <col min="4" max="4" width="13.33203125" style="29" bestFit="1" customWidth="1"/>
    <col min="5" max="6" width="14.5546875" style="29" customWidth="1"/>
    <col min="7" max="17" width="8.88671875" style="29"/>
    <col min="18" max="19" width="8.88671875" style="32"/>
    <col min="20" max="16384" width="8.88671875" style="29"/>
  </cols>
  <sheetData>
    <row r="1" spans="1:19" ht="18" x14ac:dyDescent="0.35">
      <c r="A1" s="1" t="s">
        <v>42</v>
      </c>
      <c r="B1" s="2"/>
      <c r="C1" s="3"/>
      <c r="D1" s="4"/>
      <c r="E1" s="5"/>
      <c r="R1" s="30"/>
      <c r="S1" s="31"/>
    </row>
    <row r="2" spans="1:19" ht="15.6" x14ac:dyDescent="0.3">
      <c r="A2" s="6" t="s">
        <v>79</v>
      </c>
      <c r="B2" s="63"/>
      <c r="C2" s="3"/>
      <c r="D2" s="4"/>
      <c r="E2" s="5"/>
      <c r="S2" s="33"/>
    </row>
    <row r="3" spans="1:19" ht="18" x14ac:dyDescent="0.35">
      <c r="A3" s="7" t="s">
        <v>0</v>
      </c>
      <c r="B3" s="8"/>
      <c r="C3" s="9"/>
      <c r="D3" s="10"/>
      <c r="E3" s="11"/>
      <c r="R3" s="30" t="s">
        <v>19</v>
      </c>
      <c r="S3" s="31" t="s">
        <v>20</v>
      </c>
    </row>
    <row r="4" spans="1:19" ht="15" thickBot="1" x14ac:dyDescent="0.35">
      <c r="O4" s="32">
        <v>-0.6</v>
      </c>
      <c r="P4" s="33">
        <f t="shared" ref="P4:P8" si="0">5*EXP(-((O4-0.8)^2))</f>
        <v>0.70429210460522518</v>
      </c>
      <c r="R4" s="32">
        <v>-0.6</v>
      </c>
      <c r="S4" s="33">
        <f t="shared" ref="S4:S41" si="1">5*EXP(-((R4-1.31)^2))</f>
        <v>0.13020279433574364</v>
      </c>
    </row>
    <row r="5" spans="1:19" ht="30" customHeight="1" thickBot="1" x14ac:dyDescent="0.35">
      <c r="A5" s="17" t="s">
        <v>82</v>
      </c>
      <c r="B5" s="12" t="s">
        <v>1</v>
      </c>
      <c r="C5" s="27" t="s">
        <v>35</v>
      </c>
      <c r="D5" s="54" t="s">
        <v>31</v>
      </c>
      <c r="E5" s="54" t="s">
        <v>36</v>
      </c>
      <c r="O5" s="32">
        <v>-0.5</v>
      </c>
      <c r="P5" s="33">
        <f t="shared" si="0"/>
        <v>0.92259761996494616</v>
      </c>
      <c r="R5" s="32">
        <v>-0.5</v>
      </c>
      <c r="S5" s="33">
        <f t="shared" si="1"/>
        <v>0.18887646771995986</v>
      </c>
    </row>
    <row r="6" spans="1:19" ht="15.6" x14ac:dyDescent="0.3">
      <c r="A6" s="64" t="s">
        <v>37</v>
      </c>
      <c r="B6" s="34" t="s">
        <v>2</v>
      </c>
      <c r="C6" s="20"/>
      <c r="D6" s="18">
        <v>0.6</v>
      </c>
      <c r="E6" s="70">
        <v>15</v>
      </c>
      <c r="O6" s="32">
        <v>-0.4</v>
      </c>
      <c r="P6" s="33">
        <f t="shared" si="0"/>
        <v>1.1846387934106082</v>
      </c>
      <c r="R6" s="32">
        <v>-0.4</v>
      </c>
      <c r="S6" s="33">
        <f t="shared" si="1"/>
        <v>0.26856505938086772</v>
      </c>
    </row>
    <row r="7" spans="1:19" ht="15.6" x14ac:dyDescent="0.3">
      <c r="A7" s="64"/>
      <c r="B7" s="36" t="s">
        <v>3</v>
      </c>
      <c r="C7" s="25"/>
      <c r="D7" s="19">
        <v>0.2</v>
      </c>
      <c r="E7" s="71"/>
      <c r="O7" s="32">
        <v>-0.3</v>
      </c>
      <c r="P7" s="33">
        <f t="shared" si="0"/>
        <v>1.4909863971494366</v>
      </c>
      <c r="R7" s="32">
        <v>-0.3</v>
      </c>
      <c r="S7" s="33">
        <f t="shared" si="1"/>
        <v>0.37431331652301736</v>
      </c>
    </row>
    <row r="8" spans="1:19" ht="16.2" thickBot="1" x14ac:dyDescent="0.35">
      <c r="A8" s="65"/>
      <c r="B8" s="37" t="s">
        <v>81</v>
      </c>
      <c r="C8" s="26"/>
      <c r="D8" s="24">
        <v>0.2</v>
      </c>
      <c r="E8" s="72"/>
      <c r="O8" s="32">
        <v>-0.2</v>
      </c>
      <c r="P8" s="33">
        <f t="shared" si="0"/>
        <v>1.8393972058572117</v>
      </c>
      <c r="R8" s="32">
        <v>-0.2</v>
      </c>
      <c r="S8" s="33">
        <f t="shared" si="1"/>
        <v>0.51136989403134947</v>
      </c>
    </row>
    <row r="9" spans="1:19" ht="15" thickBot="1" x14ac:dyDescent="0.35">
      <c r="E9" s="35"/>
      <c r="R9" s="32">
        <v>-0.1</v>
      </c>
      <c r="S9" s="33">
        <f t="shared" si="1"/>
        <v>0.68477696822726575</v>
      </c>
    </row>
    <row r="10" spans="1:19" ht="31.8" thickBot="1" x14ac:dyDescent="0.35">
      <c r="A10" s="17" t="s">
        <v>83</v>
      </c>
      <c r="B10" s="13" t="s">
        <v>1</v>
      </c>
      <c r="C10" s="27" t="s">
        <v>85</v>
      </c>
      <c r="D10" s="54" t="s">
        <v>31</v>
      </c>
      <c r="E10" s="54" t="s">
        <v>36</v>
      </c>
      <c r="R10" s="32">
        <v>0</v>
      </c>
      <c r="S10" s="33">
        <f t="shared" si="1"/>
        <v>0.89882934729233899</v>
      </c>
    </row>
    <row r="11" spans="1:19" ht="15.6" x14ac:dyDescent="0.3">
      <c r="A11" s="66" t="s">
        <v>75</v>
      </c>
      <c r="B11" s="38" t="s">
        <v>2</v>
      </c>
      <c r="C11" s="20"/>
      <c r="D11" s="22">
        <v>0.8</v>
      </c>
      <c r="E11" s="70">
        <v>4</v>
      </c>
      <c r="R11" s="32">
        <v>0.1</v>
      </c>
      <c r="S11" s="33">
        <f t="shared" si="1"/>
        <v>1.1564302764216432</v>
      </c>
    </row>
    <row r="12" spans="1:19" ht="16.2" thickBot="1" x14ac:dyDescent="0.35">
      <c r="A12" s="67"/>
      <c r="B12" s="39" t="s">
        <v>3</v>
      </c>
      <c r="C12" s="21"/>
      <c r="D12" s="23">
        <v>0.2</v>
      </c>
      <c r="E12" s="72"/>
      <c r="R12" s="32">
        <v>0.2</v>
      </c>
      <c r="S12" s="33">
        <f t="shared" si="1"/>
        <v>1.4583970366097323</v>
      </c>
    </row>
    <row r="13" spans="1:19" ht="15" thickBot="1" x14ac:dyDescent="0.35">
      <c r="E13" s="35"/>
      <c r="R13" s="32">
        <v>0.3</v>
      </c>
      <c r="S13" s="33">
        <f t="shared" si="1"/>
        <v>1.802794412409878</v>
      </c>
    </row>
    <row r="14" spans="1:19" ht="31.8" thickBot="1" x14ac:dyDescent="0.35">
      <c r="A14" s="17" t="s">
        <v>83</v>
      </c>
      <c r="B14" s="13" t="s">
        <v>1</v>
      </c>
      <c r="C14" s="28" t="s">
        <v>85</v>
      </c>
      <c r="D14" s="54" t="s">
        <v>31</v>
      </c>
      <c r="E14" s="54" t="s">
        <v>36</v>
      </c>
      <c r="R14" s="32">
        <v>0.4</v>
      </c>
      <c r="S14" s="33">
        <f t="shared" si="1"/>
        <v>2.184392837666111</v>
      </c>
    </row>
    <row r="15" spans="1:19" ht="15.6" x14ac:dyDescent="0.3">
      <c r="A15" s="68" t="s">
        <v>77</v>
      </c>
      <c r="B15" s="38" t="s">
        <v>2</v>
      </c>
      <c r="C15" s="81"/>
      <c r="D15" s="22">
        <v>0.8</v>
      </c>
      <c r="E15" s="70">
        <v>1</v>
      </c>
      <c r="R15" s="32">
        <v>0.5</v>
      </c>
      <c r="S15" s="33">
        <f t="shared" si="1"/>
        <v>2.5943549523272615</v>
      </c>
    </row>
    <row r="16" spans="1:19" ht="16.2" thickBot="1" x14ac:dyDescent="0.35">
      <c r="A16" s="69"/>
      <c r="B16" s="39" t="s">
        <v>3</v>
      </c>
      <c r="C16" s="82"/>
      <c r="D16" s="23">
        <v>0.2</v>
      </c>
      <c r="E16" s="72"/>
      <c r="R16" s="32">
        <v>0.6</v>
      </c>
      <c r="S16" s="33">
        <f t="shared" si="1"/>
        <v>3.0202448746901265</v>
      </c>
    </row>
    <row r="17" spans="1:19" ht="15" thickBot="1" x14ac:dyDescent="0.35">
      <c r="R17" s="32">
        <v>0.7</v>
      </c>
      <c r="S17" s="33">
        <f t="shared" si="1"/>
        <v>3.446426552733131</v>
      </c>
    </row>
    <row r="18" spans="1:19" ht="16.2" thickBot="1" x14ac:dyDescent="0.35">
      <c r="B18" s="40" t="s">
        <v>4</v>
      </c>
      <c r="E18" s="41" t="str">
        <f>IF(OR(C6="",C7="",C8="",C11="",C12="",C15="",C16=""),"",(C6*D6+C7*D7+C8*D8)*E6+(C11*D11+C12*D12)*E11+(C15*D15+C16*D16)*E15)</f>
        <v/>
      </c>
      <c r="F18" s="35"/>
      <c r="R18" s="32">
        <v>0.8</v>
      </c>
      <c r="S18" s="33">
        <f t="shared" si="1"/>
        <v>3.8548724225005766</v>
      </c>
    </row>
    <row r="19" spans="1:19" ht="16.2" thickBot="1" x14ac:dyDescent="0.35">
      <c r="B19" s="40"/>
      <c r="R19" s="32">
        <v>0.9</v>
      </c>
      <c r="S19" s="33">
        <f t="shared" si="1"/>
        <v>4.226346517639092</v>
      </c>
    </row>
    <row r="20" spans="1:19" ht="16.2" thickBot="1" x14ac:dyDescent="0.35">
      <c r="B20" s="40" t="s">
        <v>24</v>
      </c>
      <c r="E20" s="50"/>
      <c r="R20" s="32">
        <v>1</v>
      </c>
      <c r="S20" s="33">
        <f t="shared" si="1"/>
        <v>4.5418658710463395</v>
      </c>
    </row>
    <row r="21" spans="1:19" ht="15" thickBot="1" x14ac:dyDescent="0.35">
      <c r="R21" s="32">
        <v>1.1000000000000001</v>
      </c>
      <c r="S21" s="33">
        <f t="shared" si="1"/>
        <v>4.7842913343095486</v>
      </c>
    </row>
    <row r="22" spans="1:19" ht="15.6" x14ac:dyDescent="0.3">
      <c r="B22" s="14" t="s">
        <v>26</v>
      </c>
      <c r="C22" s="42">
        <v>10400</v>
      </c>
      <c r="R22" s="32">
        <v>1.2</v>
      </c>
      <c r="S22" s="33">
        <f t="shared" si="1"/>
        <v>4.9398645531541909</v>
      </c>
    </row>
    <row r="23" spans="1:19" ht="15.6" hidden="1" x14ac:dyDescent="0.3">
      <c r="B23" s="51" t="s">
        <v>29</v>
      </c>
      <c r="C23" s="52" t="e">
        <f>IF(((E18-C22)/C22)&lt;-0.4,-0.4,(E18-C22)/C22)</f>
        <v>#VALUE!</v>
      </c>
      <c r="R23" s="32">
        <v>1.3</v>
      </c>
      <c r="S23" s="33">
        <f t="shared" si="1"/>
        <v>4.9995000249991666</v>
      </c>
    </row>
    <row r="24" spans="1:19" ht="15.6" x14ac:dyDescent="0.3">
      <c r="B24" s="15" t="s">
        <v>27</v>
      </c>
      <c r="C24" s="43">
        <v>7.2</v>
      </c>
      <c r="R24" s="32">
        <v>1.3</v>
      </c>
      <c r="S24" s="33">
        <f t="shared" si="1"/>
        <v>4.9995000249991666</v>
      </c>
    </row>
    <row r="25" spans="1:19" ht="15.6" hidden="1" x14ac:dyDescent="0.3">
      <c r="B25" s="15" t="s">
        <v>30</v>
      </c>
      <c r="C25" s="53">
        <f>(E20-C24)/C24</f>
        <v>-1</v>
      </c>
      <c r="R25" s="32">
        <v>1.4</v>
      </c>
      <c r="S25" s="33">
        <f t="shared" si="1"/>
        <v>4.9596635830278561</v>
      </c>
    </row>
    <row r="26" spans="1:19" ht="15.6" x14ac:dyDescent="0.3">
      <c r="B26" s="15" t="s">
        <v>25</v>
      </c>
      <c r="C26" s="59" t="str">
        <f>IF(OR(E18="",E20=""),"",((70/30)*C25-C23))</f>
        <v/>
      </c>
      <c r="R26" s="32">
        <v>1.4</v>
      </c>
      <c r="S26" s="33">
        <f t="shared" si="1"/>
        <v>4.9596635830278561</v>
      </c>
    </row>
    <row r="27" spans="1:19" ht="16.2" thickBot="1" x14ac:dyDescent="0.35">
      <c r="B27" s="16" t="s">
        <v>28</v>
      </c>
      <c r="C27" s="44" t="str">
        <f>IF(C26="","",5*EXP(-((C26-1.31)^2)))</f>
        <v/>
      </c>
      <c r="R27" s="32">
        <v>1.5</v>
      </c>
      <c r="S27" s="33">
        <f t="shared" si="1"/>
        <v>4.8227191713840769</v>
      </c>
    </row>
    <row r="28" spans="1:19" x14ac:dyDescent="0.3">
      <c r="R28" s="32">
        <v>1.6</v>
      </c>
      <c r="S28" s="33">
        <f t="shared" si="1"/>
        <v>4.5966965878325912</v>
      </c>
    </row>
    <row r="29" spans="1:19" x14ac:dyDescent="0.3">
      <c r="A29" s="29" t="s">
        <v>5</v>
      </c>
      <c r="R29" s="32">
        <v>1.7</v>
      </c>
      <c r="S29" s="33">
        <f t="shared" si="1"/>
        <v>4.2945119310392386</v>
      </c>
    </row>
    <row r="30" spans="1:19" x14ac:dyDescent="0.3">
      <c r="R30" s="32">
        <v>1.8</v>
      </c>
      <c r="S30" s="33">
        <f t="shared" si="1"/>
        <v>3.9327460110672745</v>
      </c>
    </row>
    <row r="31" spans="1:19" ht="15.6" x14ac:dyDescent="0.3">
      <c r="A31" s="40" t="s">
        <v>34</v>
      </c>
      <c r="R31" s="32">
        <v>1.9</v>
      </c>
      <c r="S31" s="33">
        <f t="shared" si="1"/>
        <v>3.5301413492856986</v>
      </c>
    </row>
    <row r="32" spans="1:19" x14ac:dyDescent="0.3">
      <c r="A32" s="45" t="s">
        <v>7</v>
      </c>
      <c r="B32" s="46" t="s">
        <v>23</v>
      </c>
      <c r="R32" s="32">
        <v>2</v>
      </c>
      <c r="S32" s="33">
        <f t="shared" si="1"/>
        <v>3.1060067950272541</v>
      </c>
    </row>
    <row r="33" spans="1:19" x14ac:dyDescent="0.3">
      <c r="A33" s="45" t="s">
        <v>7</v>
      </c>
      <c r="B33" s="29" t="s">
        <v>8</v>
      </c>
      <c r="R33" s="32">
        <v>2.1</v>
      </c>
      <c r="S33" s="33">
        <f t="shared" si="1"/>
        <v>2.6787169032529237</v>
      </c>
    </row>
    <row r="34" spans="1:19" x14ac:dyDescent="0.3">
      <c r="A34" s="45"/>
      <c r="R34" s="32">
        <v>2.2000000000000002</v>
      </c>
      <c r="S34" s="33">
        <f t="shared" si="1"/>
        <v>2.264463606199473</v>
      </c>
    </row>
    <row r="35" spans="1:19" x14ac:dyDescent="0.3">
      <c r="A35" s="29" t="s">
        <v>9</v>
      </c>
      <c r="R35" s="32">
        <v>2.2999999999999998</v>
      </c>
      <c r="S35" s="33">
        <f t="shared" si="1"/>
        <v>1.8763678480900374</v>
      </c>
    </row>
    <row r="36" spans="1:19" x14ac:dyDescent="0.3">
      <c r="A36" s="47" t="s">
        <v>10</v>
      </c>
      <c r="B36" s="29" t="s">
        <v>11</v>
      </c>
      <c r="R36" s="32">
        <v>2.4</v>
      </c>
      <c r="S36" s="33">
        <f t="shared" si="1"/>
        <v>1.5239991696787669</v>
      </c>
    </row>
    <row r="37" spans="1:19" x14ac:dyDescent="0.3">
      <c r="A37" s="29" t="s">
        <v>12</v>
      </c>
      <c r="B37" s="29" t="s">
        <v>13</v>
      </c>
      <c r="R37" s="32">
        <v>2.5</v>
      </c>
      <c r="S37" s="33">
        <f t="shared" si="1"/>
        <v>1.2132927109503542</v>
      </c>
    </row>
    <row r="38" spans="1:19" x14ac:dyDescent="0.3">
      <c r="A38" s="29" t="s">
        <v>14</v>
      </c>
      <c r="B38" s="29" t="s">
        <v>15</v>
      </c>
      <c r="R38" s="32">
        <v>2.6</v>
      </c>
      <c r="S38" s="33">
        <f t="shared" si="1"/>
        <v>0.94680503109687053</v>
      </c>
    </row>
    <row r="39" spans="1:19" x14ac:dyDescent="0.3">
      <c r="A39" s="29" t="s">
        <v>16</v>
      </c>
      <c r="B39" s="29" t="s">
        <v>17</v>
      </c>
      <c r="R39" s="32">
        <v>2.7</v>
      </c>
      <c r="S39" s="33">
        <f t="shared" si="1"/>
        <v>0.72421853547333526</v>
      </c>
    </row>
    <row r="40" spans="1:19" x14ac:dyDescent="0.3">
      <c r="A40" s="29" t="s">
        <v>18</v>
      </c>
      <c r="B40" s="29" t="s">
        <v>22</v>
      </c>
      <c r="R40" s="32">
        <v>2.8</v>
      </c>
      <c r="S40" s="33">
        <f t="shared" si="1"/>
        <v>0.54299124228551487</v>
      </c>
    </row>
    <row r="41" spans="1:19" x14ac:dyDescent="0.3">
      <c r="R41" s="32">
        <v>2.9</v>
      </c>
      <c r="S41" s="33">
        <f t="shared" si="1"/>
        <v>0.39905258150039857</v>
      </c>
    </row>
    <row r="42" spans="1:19" ht="18" x14ac:dyDescent="0.35">
      <c r="C42" s="48"/>
    </row>
    <row r="43" spans="1:19" ht="18" x14ac:dyDescent="0.35">
      <c r="C43" s="48"/>
    </row>
    <row r="44" spans="1:19" ht="18" x14ac:dyDescent="0.35">
      <c r="C44" s="48"/>
    </row>
    <row r="45" spans="1:19" ht="18" x14ac:dyDescent="0.35">
      <c r="C45" s="48"/>
    </row>
    <row r="46" spans="1:19" ht="18" x14ac:dyDescent="0.35">
      <c r="C46" s="48"/>
    </row>
    <row r="47" spans="1:19" ht="18" x14ac:dyDescent="0.35">
      <c r="C47" s="48"/>
    </row>
    <row r="48" spans="1:19" ht="18" x14ac:dyDescent="0.35">
      <c r="C48" s="48"/>
    </row>
    <row r="49" spans="3:3" ht="18" x14ac:dyDescent="0.35">
      <c r="C49" s="48"/>
    </row>
    <row r="50" spans="3:3" ht="18" x14ac:dyDescent="0.35">
      <c r="C50" s="48"/>
    </row>
    <row r="71" spans="2:5" x14ac:dyDescent="0.3">
      <c r="B71" s="49"/>
      <c r="E71" s="29" t="s">
        <v>21</v>
      </c>
    </row>
  </sheetData>
  <sheetProtection algorithmName="SHA-512" hashValue="c8ubaoIkwXPEipX7pJUFzKdaoV2EuNqAlFTty995PDLW9zkErDCwYrLGAB6Bk9ZprA6AmGbWvr/FJPOhrIknHg==" saltValue="AyTyjfNMKgC5ISKWbQs2Lg==" spinCount="100000" sheet="1" objects="1" scenarios="1" selectLockedCells="1"/>
  <mergeCells count="6">
    <mergeCell ref="A6:A8"/>
    <mergeCell ref="E6:E8"/>
    <mergeCell ref="A11:A12"/>
    <mergeCell ref="E11:E12"/>
    <mergeCell ref="A15:A16"/>
    <mergeCell ref="E15:E16"/>
  </mergeCells>
  <dataValidations count="2">
    <dataValidation allowBlank="1" showInputMessage="1" showErrorMessage="1" prompt="Het tarief voor online leervorm is niet groter dan blended leervorm" sqref="C8"/>
    <dataValidation allowBlank="1" showInputMessage="1" showErrorMessage="1" prompt="Het tarief voor blended leervorm is niet groter dan het tarief voor klassikaal leervorm" sqref="C12 C7"/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1"/>
  <sheetViews>
    <sheetView workbookViewId="0">
      <selection activeCell="C15" sqref="C15:C16"/>
    </sheetView>
  </sheetViews>
  <sheetFormatPr defaultColWidth="8.88671875" defaultRowHeight="14.4" x14ac:dyDescent="0.3"/>
  <cols>
    <col min="1" max="1" width="36.5546875" style="29" customWidth="1"/>
    <col min="2" max="2" width="28.88671875" style="29" customWidth="1"/>
    <col min="3" max="3" width="12.6640625" style="29" bestFit="1" customWidth="1"/>
    <col min="4" max="4" width="13.33203125" style="29" bestFit="1" customWidth="1"/>
    <col min="5" max="6" width="14.5546875" style="29" customWidth="1"/>
    <col min="7" max="17" width="8.88671875" style="29"/>
    <col min="18" max="19" width="8.88671875" style="32"/>
    <col min="20" max="16384" width="8.88671875" style="29"/>
  </cols>
  <sheetData>
    <row r="1" spans="1:19" ht="18" x14ac:dyDescent="0.35">
      <c r="A1" s="1" t="s">
        <v>43</v>
      </c>
      <c r="B1" s="2"/>
      <c r="C1" s="3"/>
      <c r="D1" s="4"/>
      <c r="E1" s="5"/>
      <c r="R1" s="30"/>
      <c r="S1" s="31"/>
    </row>
    <row r="2" spans="1:19" ht="15.6" x14ac:dyDescent="0.3">
      <c r="A2" s="6" t="s">
        <v>79</v>
      </c>
      <c r="B2" s="63"/>
      <c r="C2" s="3"/>
      <c r="D2" s="4"/>
      <c r="E2" s="5"/>
      <c r="S2" s="33"/>
    </row>
    <row r="3" spans="1:19" ht="18" x14ac:dyDescent="0.35">
      <c r="A3" s="7" t="s">
        <v>0</v>
      </c>
      <c r="B3" s="8"/>
      <c r="C3" s="9"/>
      <c r="D3" s="10"/>
      <c r="E3" s="11"/>
      <c r="R3" s="30" t="s">
        <v>19</v>
      </c>
      <c r="S3" s="31" t="s">
        <v>20</v>
      </c>
    </row>
    <row r="4" spans="1:19" ht="15" thickBot="1" x14ac:dyDescent="0.35">
      <c r="O4" s="32">
        <v>-0.6</v>
      </c>
      <c r="P4" s="33">
        <f t="shared" ref="P4:P8" si="0">5*EXP(-((O4-0.8)^2))</f>
        <v>0.70429210460522518</v>
      </c>
      <c r="R4" s="32">
        <v>-0.6</v>
      </c>
      <c r="S4" s="33">
        <f t="shared" ref="S4:S41" si="1">5*EXP(-((R4-1.31)^2))</f>
        <v>0.13020279433574364</v>
      </c>
    </row>
    <row r="5" spans="1:19" ht="30" customHeight="1" thickBot="1" x14ac:dyDescent="0.35">
      <c r="A5" s="17" t="s">
        <v>82</v>
      </c>
      <c r="B5" s="12" t="s">
        <v>1</v>
      </c>
      <c r="C5" s="27" t="s">
        <v>35</v>
      </c>
      <c r="D5" s="54" t="s">
        <v>31</v>
      </c>
      <c r="E5" s="54" t="s">
        <v>36</v>
      </c>
      <c r="O5" s="32">
        <v>-0.5</v>
      </c>
      <c r="P5" s="33">
        <f t="shared" si="0"/>
        <v>0.92259761996494616</v>
      </c>
      <c r="R5" s="32">
        <v>-0.5</v>
      </c>
      <c r="S5" s="33">
        <f t="shared" si="1"/>
        <v>0.18887646771995986</v>
      </c>
    </row>
    <row r="6" spans="1:19" ht="15.6" x14ac:dyDescent="0.3">
      <c r="A6" s="64" t="s">
        <v>37</v>
      </c>
      <c r="B6" s="34" t="s">
        <v>2</v>
      </c>
      <c r="C6" s="20"/>
      <c r="D6" s="18">
        <v>0.6</v>
      </c>
      <c r="E6" s="70">
        <v>15</v>
      </c>
      <c r="O6" s="32">
        <v>-0.4</v>
      </c>
      <c r="P6" s="33">
        <f t="shared" si="0"/>
        <v>1.1846387934106082</v>
      </c>
      <c r="R6" s="32">
        <v>-0.4</v>
      </c>
      <c r="S6" s="33">
        <f t="shared" si="1"/>
        <v>0.26856505938086772</v>
      </c>
    </row>
    <row r="7" spans="1:19" ht="15.6" x14ac:dyDescent="0.3">
      <c r="A7" s="64"/>
      <c r="B7" s="36" t="s">
        <v>3</v>
      </c>
      <c r="C7" s="25"/>
      <c r="D7" s="19">
        <v>0.2</v>
      </c>
      <c r="E7" s="71"/>
      <c r="O7" s="32">
        <v>-0.3</v>
      </c>
      <c r="P7" s="33">
        <f t="shared" si="0"/>
        <v>1.4909863971494366</v>
      </c>
      <c r="R7" s="32">
        <v>-0.3</v>
      </c>
      <c r="S7" s="33">
        <f t="shared" si="1"/>
        <v>0.37431331652301736</v>
      </c>
    </row>
    <row r="8" spans="1:19" ht="16.2" thickBot="1" x14ac:dyDescent="0.35">
      <c r="A8" s="65"/>
      <c r="B8" s="37" t="s">
        <v>81</v>
      </c>
      <c r="C8" s="26"/>
      <c r="D8" s="24">
        <v>0.2</v>
      </c>
      <c r="E8" s="72"/>
      <c r="O8" s="32">
        <v>-0.2</v>
      </c>
      <c r="P8" s="33">
        <f t="shared" si="0"/>
        <v>1.8393972058572117</v>
      </c>
      <c r="R8" s="32">
        <v>-0.2</v>
      </c>
      <c r="S8" s="33">
        <f t="shared" si="1"/>
        <v>0.51136989403134947</v>
      </c>
    </row>
    <row r="9" spans="1:19" ht="15" thickBot="1" x14ac:dyDescent="0.35">
      <c r="E9" s="35"/>
      <c r="R9" s="32">
        <v>-0.1</v>
      </c>
      <c r="S9" s="33">
        <f t="shared" si="1"/>
        <v>0.68477696822726575</v>
      </c>
    </row>
    <row r="10" spans="1:19" ht="31.8" thickBot="1" x14ac:dyDescent="0.35">
      <c r="A10" s="17" t="s">
        <v>83</v>
      </c>
      <c r="B10" s="13" t="s">
        <v>1</v>
      </c>
      <c r="C10" s="27" t="s">
        <v>85</v>
      </c>
      <c r="D10" s="54" t="s">
        <v>31</v>
      </c>
      <c r="E10" s="54" t="s">
        <v>36</v>
      </c>
      <c r="R10" s="32">
        <v>0</v>
      </c>
      <c r="S10" s="33">
        <f t="shared" si="1"/>
        <v>0.89882934729233899</v>
      </c>
    </row>
    <row r="11" spans="1:19" ht="15.6" x14ac:dyDescent="0.3">
      <c r="A11" s="66" t="s">
        <v>75</v>
      </c>
      <c r="B11" s="38" t="s">
        <v>2</v>
      </c>
      <c r="C11" s="20"/>
      <c r="D11" s="22">
        <v>0.8</v>
      </c>
      <c r="E11" s="70">
        <v>4</v>
      </c>
      <c r="R11" s="32">
        <v>0.1</v>
      </c>
      <c r="S11" s="33">
        <f t="shared" si="1"/>
        <v>1.1564302764216432</v>
      </c>
    </row>
    <row r="12" spans="1:19" ht="16.2" thickBot="1" x14ac:dyDescent="0.35">
      <c r="A12" s="67"/>
      <c r="B12" s="39" t="s">
        <v>3</v>
      </c>
      <c r="C12" s="21"/>
      <c r="D12" s="23">
        <v>0.2</v>
      </c>
      <c r="E12" s="72"/>
      <c r="R12" s="32">
        <v>0.2</v>
      </c>
      <c r="S12" s="33">
        <f t="shared" si="1"/>
        <v>1.4583970366097323</v>
      </c>
    </row>
    <row r="13" spans="1:19" ht="15" thickBot="1" x14ac:dyDescent="0.35">
      <c r="E13" s="35"/>
      <c r="R13" s="32">
        <v>0.3</v>
      </c>
      <c r="S13" s="33">
        <f t="shared" si="1"/>
        <v>1.802794412409878</v>
      </c>
    </row>
    <row r="14" spans="1:19" ht="31.8" thickBot="1" x14ac:dyDescent="0.35">
      <c r="A14" s="17" t="s">
        <v>83</v>
      </c>
      <c r="B14" s="13" t="s">
        <v>1</v>
      </c>
      <c r="C14" s="28" t="s">
        <v>85</v>
      </c>
      <c r="D14" s="54" t="s">
        <v>31</v>
      </c>
      <c r="E14" s="54" t="s">
        <v>36</v>
      </c>
      <c r="R14" s="32">
        <v>0.4</v>
      </c>
      <c r="S14" s="33">
        <f t="shared" si="1"/>
        <v>2.184392837666111</v>
      </c>
    </row>
    <row r="15" spans="1:19" ht="15.6" x14ac:dyDescent="0.3">
      <c r="A15" s="68" t="s">
        <v>77</v>
      </c>
      <c r="B15" s="38" t="s">
        <v>2</v>
      </c>
      <c r="C15" s="81"/>
      <c r="D15" s="22">
        <v>0.8</v>
      </c>
      <c r="E15" s="70">
        <v>1</v>
      </c>
      <c r="R15" s="32">
        <v>0.5</v>
      </c>
      <c r="S15" s="33">
        <f t="shared" si="1"/>
        <v>2.5943549523272615</v>
      </c>
    </row>
    <row r="16" spans="1:19" ht="16.2" thickBot="1" x14ac:dyDescent="0.35">
      <c r="A16" s="69"/>
      <c r="B16" s="39" t="s">
        <v>3</v>
      </c>
      <c r="C16" s="82"/>
      <c r="D16" s="23">
        <v>0.2</v>
      </c>
      <c r="E16" s="72"/>
      <c r="R16" s="32">
        <v>0.6</v>
      </c>
      <c r="S16" s="33">
        <f t="shared" si="1"/>
        <v>3.0202448746901265</v>
      </c>
    </row>
    <row r="17" spans="1:19" ht="15" thickBot="1" x14ac:dyDescent="0.35">
      <c r="R17" s="32">
        <v>0.7</v>
      </c>
      <c r="S17" s="33">
        <f t="shared" si="1"/>
        <v>3.446426552733131</v>
      </c>
    </row>
    <row r="18" spans="1:19" ht="16.2" thickBot="1" x14ac:dyDescent="0.35">
      <c r="B18" s="40" t="s">
        <v>4</v>
      </c>
      <c r="E18" s="41" t="str">
        <f>IF(OR(C6="",C7="",C8="",C11="",C12="",C15="",C16=""),"",(C6*D6+C7*D7+C8*D8)*E6+(C11*D11+C12*D12)*E11+(C15*D15+C16*D16)*E15)</f>
        <v/>
      </c>
      <c r="F18" s="35"/>
      <c r="R18" s="32">
        <v>0.8</v>
      </c>
      <c r="S18" s="33">
        <f t="shared" si="1"/>
        <v>3.8548724225005766</v>
      </c>
    </row>
    <row r="19" spans="1:19" ht="16.2" thickBot="1" x14ac:dyDescent="0.35">
      <c r="B19" s="40"/>
      <c r="R19" s="32">
        <v>0.9</v>
      </c>
      <c r="S19" s="33">
        <f t="shared" si="1"/>
        <v>4.226346517639092</v>
      </c>
    </row>
    <row r="20" spans="1:19" ht="16.2" thickBot="1" x14ac:dyDescent="0.35">
      <c r="B20" s="40" t="s">
        <v>24</v>
      </c>
      <c r="E20" s="50"/>
      <c r="R20" s="32">
        <v>1</v>
      </c>
      <c r="S20" s="33">
        <f t="shared" si="1"/>
        <v>4.5418658710463395</v>
      </c>
    </row>
    <row r="21" spans="1:19" ht="15" thickBot="1" x14ac:dyDescent="0.35">
      <c r="R21" s="32">
        <v>1.1000000000000001</v>
      </c>
      <c r="S21" s="33">
        <f t="shared" si="1"/>
        <v>4.7842913343095486</v>
      </c>
    </row>
    <row r="22" spans="1:19" ht="15.6" x14ac:dyDescent="0.3">
      <c r="B22" s="14" t="s">
        <v>26</v>
      </c>
      <c r="C22" s="42">
        <v>10250</v>
      </c>
      <c r="R22" s="32">
        <v>1.2</v>
      </c>
      <c r="S22" s="33">
        <f t="shared" si="1"/>
        <v>4.9398645531541909</v>
      </c>
    </row>
    <row r="23" spans="1:19" ht="15.6" hidden="1" x14ac:dyDescent="0.3">
      <c r="B23" s="51" t="s">
        <v>29</v>
      </c>
      <c r="C23" s="52" t="e">
        <f>IF(((E18-C22)/C22)&lt;-0.4,-0.4,(E18-C22)/C22)</f>
        <v>#VALUE!</v>
      </c>
      <c r="R23" s="32">
        <v>1.3</v>
      </c>
      <c r="S23" s="33">
        <f t="shared" si="1"/>
        <v>4.9995000249991666</v>
      </c>
    </row>
    <row r="24" spans="1:19" ht="15.6" x14ac:dyDescent="0.3">
      <c r="B24" s="15" t="s">
        <v>27</v>
      </c>
      <c r="C24" s="43">
        <v>7.2</v>
      </c>
      <c r="R24" s="32">
        <v>1.3</v>
      </c>
      <c r="S24" s="33">
        <f t="shared" si="1"/>
        <v>4.9995000249991666</v>
      </c>
    </row>
    <row r="25" spans="1:19" ht="15.6" hidden="1" x14ac:dyDescent="0.3">
      <c r="B25" s="15" t="s">
        <v>30</v>
      </c>
      <c r="C25" s="53">
        <f>(E20-C24)/C24</f>
        <v>-1</v>
      </c>
      <c r="R25" s="32">
        <v>1.4</v>
      </c>
      <c r="S25" s="33">
        <f t="shared" si="1"/>
        <v>4.9596635830278561</v>
      </c>
    </row>
    <row r="26" spans="1:19" ht="15.6" x14ac:dyDescent="0.3">
      <c r="B26" s="15" t="s">
        <v>25</v>
      </c>
      <c r="C26" s="59" t="str">
        <f>IF(OR(E18="",E20=""),"",((70/30)*C25-C23))</f>
        <v/>
      </c>
      <c r="R26" s="32">
        <v>1.4</v>
      </c>
      <c r="S26" s="33">
        <f t="shared" si="1"/>
        <v>4.9596635830278561</v>
      </c>
    </row>
    <row r="27" spans="1:19" ht="16.2" thickBot="1" x14ac:dyDescent="0.35">
      <c r="B27" s="16" t="s">
        <v>28</v>
      </c>
      <c r="C27" s="44" t="str">
        <f>IF(C26="","",5*EXP(-((C26-1.31)^2)))</f>
        <v/>
      </c>
      <c r="R27" s="32">
        <v>1.5</v>
      </c>
      <c r="S27" s="33">
        <f t="shared" si="1"/>
        <v>4.8227191713840769</v>
      </c>
    </row>
    <row r="28" spans="1:19" x14ac:dyDescent="0.3">
      <c r="R28" s="32">
        <v>1.6</v>
      </c>
      <c r="S28" s="33">
        <f t="shared" si="1"/>
        <v>4.5966965878325912</v>
      </c>
    </row>
    <row r="29" spans="1:19" x14ac:dyDescent="0.3">
      <c r="A29" s="29" t="s">
        <v>5</v>
      </c>
      <c r="R29" s="32">
        <v>1.7</v>
      </c>
      <c r="S29" s="33">
        <f t="shared" si="1"/>
        <v>4.2945119310392386</v>
      </c>
    </row>
    <row r="30" spans="1:19" x14ac:dyDescent="0.3">
      <c r="R30" s="32">
        <v>1.8</v>
      </c>
      <c r="S30" s="33">
        <f t="shared" si="1"/>
        <v>3.9327460110672745</v>
      </c>
    </row>
    <row r="31" spans="1:19" ht="15.6" x14ac:dyDescent="0.3">
      <c r="A31" s="40" t="s">
        <v>34</v>
      </c>
      <c r="R31" s="32">
        <v>1.9</v>
      </c>
      <c r="S31" s="33">
        <f t="shared" si="1"/>
        <v>3.5301413492856986</v>
      </c>
    </row>
    <row r="32" spans="1:19" x14ac:dyDescent="0.3">
      <c r="A32" s="45" t="s">
        <v>7</v>
      </c>
      <c r="B32" s="46" t="s">
        <v>23</v>
      </c>
      <c r="R32" s="32">
        <v>2</v>
      </c>
      <c r="S32" s="33">
        <f t="shared" si="1"/>
        <v>3.1060067950272541</v>
      </c>
    </row>
    <row r="33" spans="1:19" x14ac:dyDescent="0.3">
      <c r="A33" s="45" t="s">
        <v>7</v>
      </c>
      <c r="B33" s="29" t="s">
        <v>8</v>
      </c>
      <c r="R33" s="32">
        <v>2.1</v>
      </c>
      <c r="S33" s="33">
        <f t="shared" si="1"/>
        <v>2.6787169032529237</v>
      </c>
    </row>
    <row r="34" spans="1:19" x14ac:dyDescent="0.3">
      <c r="A34" s="45"/>
      <c r="R34" s="32">
        <v>2.2000000000000002</v>
      </c>
      <c r="S34" s="33">
        <f t="shared" si="1"/>
        <v>2.264463606199473</v>
      </c>
    </row>
    <row r="35" spans="1:19" x14ac:dyDescent="0.3">
      <c r="A35" s="29" t="s">
        <v>9</v>
      </c>
      <c r="R35" s="32">
        <v>2.2999999999999998</v>
      </c>
      <c r="S35" s="33">
        <f t="shared" si="1"/>
        <v>1.8763678480900374</v>
      </c>
    </row>
    <row r="36" spans="1:19" x14ac:dyDescent="0.3">
      <c r="A36" s="47" t="s">
        <v>10</v>
      </c>
      <c r="B36" s="29" t="s">
        <v>11</v>
      </c>
      <c r="R36" s="32">
        <v>2.4</v>
      </c>
      <c r="S36" s="33">
        <f t="shared" si="1"/>
        <v>1.5239991696787669</v>
      </c>
    </row>
    <row r="37" spans="1:19" x14ac:dyDescent="0.3">
      <c r="A37" s="29" t="s">
        <v>12</v>
      </c>
      <c r="B37" s="29" t="s">
        <v>13</v>
      </c>
      <c r="R37" s="32">
        <v>2.5</v>
      </c>
      <c r="S37" s="33">
        <f t="shared" si="1"/>
        <v>1.2132927109503542</v>
      </c>
    </row>
    <row r="38" spans="1:19" x14ac:dyDescent="0.3">
      <c r="A38" s="29" t="s">
        <v>14</v>
      </c>
      <c r="B38" s="29" t="s">
        <v>15</v>
      </c>
      <c r="R38" s="32">
        <v>2.6</v>
      </c>
      <c r="S38" s="33">
        <f t="shared" si="1"/>
        <v>0.94680503109687053</v>
      </c>
    </row>
    <row r="39" spans="1:19" x14ac:dyDescent="0.3">
      <c r="A39" s="29" t="s">
        <v>16</v>
      </c>
      <c r="B39" s="29" t="s">
        <v>17</v>
      </c>
      <c r="R39" s="32">
        <v>2.7</v>
      </c>
      <c r="S39" s="33">
        <f t="shared" si="1"/>
        <v>0.72421853547333526</v>
      </c>
    </row>
    <row r="40" spans="1:19" x14ac:dyDescent="0.3">
      <c r="A40" s="29" t="s">
        <v>18</v>
      </c>
      <c r="B40" s="29" t="s">
        <v>22</v>
      </c>
      <c r="R40" s="32">
        <v>2.8</v>
      </c>
      <c r="S40" s="33">
        <f t="shared" si="1"/>
        <v>0.54299124228551487</v>
      </c>
    </row>
    <row r="41" spans="1:19" x14ac:dyDescent="0.3">
      <c r="R41" s="32">
        <v>2.9</v>
      </c>
      <c r="S41" s="33">
        <f t="shared" si="1"/>
        <v>0.39905258150039857</v>
      </c>
    </row>
    <row r="42" spans="1:19" ht="18" x14ac:dyDescent="0.35">
      <c r="C42" s="48"/>
    </row>
    <row r="43" spans="1:19" ht="18" x14ac:dyDescent="0.35">
      <c r="C43" s="48"/>
    </row>
    <row r="44" spans="1:19" ht="18" x14ac:dyDescent="0.35">
      <c r="C44" s="48"/>
    </row>
    <row r="45" spans="1:19" ht="18" x14ac:dyDescent="0.35">
      <c r="C45" s="48"/>
    </row>
    <row r="46" spans="1:19" ht="18" x14ac:dyDescent="0.35">
      <c r="C46" s="48"/>
    </row>
    <row r="47" spans="1:19" ht="18" x14ac:dyDescent="0.35">
      <c r="C47" s="48"/>
    </row>
    <row r="48" spans="1:19" ht="18" x14ac:dyDescent="0.35">
      <c r="C48" s="48"/>
    </row>
    <row r="49" spans="3:3" ht="18" x14ac:dyDescent="0.35">
      <c r="C49" s="48"/>
    </row>
    <row r="50" spans="3:3" ht="18" x14ac:dyDescent="0.35">
      <c r="C50" s="48"/>
    </row>
    <row r="71" spans="2:5" x14ac:dyDescent="0.3">
      <c r="B71" s="49"/>
      <c r="E71" s="29" t="s">
        <v>21</v>
      </c>
    </row>
  </sheetData>
  <sheetProtection algorithmName="SHA-512" hashValue="NaNZq8iK6XO3BRYiCyOWJdWdgAIw6PF/pG9LxNVXU1bmnTKaIKOp2sAzTjeiiu0Iw+t/LIE4i4/U693x8is6HQ==" saltValue="r71NO5EgaQL1ATch0Il4Fg==" spinCount="100000" sheet="1" objects="1" scenarios="1" selectLockedCells="1"/>
  <mergeCells count="6">
    <mergeCell ref="A6:A8"/>
    <mergeCell ref="E6:E8"/>
    <mergeCell ref="A11:A12"/>
    <mergeCell ref="E11:E12"/>
    <mergeCell ref="A15:A16"/>
    <mergeCell ref="E15:E16"/>
  </mergeCells>
  <dataValidations count="2">
    <dataValidation allowBlank="1" showInputMessage="1" showErrorMessage="1" prompt="Het tarief voor blended leervorm is niet groter dan het tarief voor klassikaal leervorm" sqref="C12 C7"/>
    <dataValidation allowBlank="1" showInputMessage="1" showErrorMessage="1" prompt="Het tarief voor online leervorm is niet groter dan blended leervorm" sqref="C8"/>
  </dataValidation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1"/>
  <sheetViews>
    <sheetView workbookViewId="0">
      <selection activeCell="C15" sqref="C15:C16"/>
    </sheetView>
  </sheetViews>
  <sheetFormatPr defaultColWidth="8.88671875" defaultRowHeight="14.4" x14ac:dyDescent="0.3"/>
  <cols>
    <col min="1" max="1" width="36.5546875" style="29" customWidth="1"/>
    <col min="2" max="2" width="28.88671875" style="29" customWidth="1"/>
    <col min="3" max="3" width="12.6640625" style="29" bestFit="1" customWidth="1"/>
    <col min="4" max="4" width="13.33203125" style="29" bestFit="1" customWidth="1"/>
    <col min="5" max="6" width="14.5546875" style="29" customWidth="1"/>
    <col min="7" max="17" width="8.88671875" style="29"/>
    <col min="18" max="19" width="8.88671875" style="32"/>
    <col min="20" max="16384" width="8.88671875" style="29"/>
  </cols>
  <sheetData>
    <row r="1" spans="1:19" ht="18" x14ac:dyDescent="0.35">
      <c r="A1" s="1" t="s">
        <v>44</v>
      </c>
      <c r="B1" s="2"/>
      <c r="C1" s="3"/>
      <c r="D1" s="4"/>
      <c r="E1" s="5"/>
      <c r="R1" s="30"/>
      <c r="S1" s="31"/>
    </row>
    <row r="2" spans="1:19" ht="15.6" x14ac:dyDescent="0.3">
      <c r="A2" s="6" t="s">
        <v>79</v>
      </c>
      <c r="B2" s="63"/>
      <c r="C2" s="3"/>
      <c r="D2" s="4"/>
      <c r="E2" s="5"/>
      <c r="S2" s="33"/>
    </row>
    <row r="3" spans="1:19" ht="18" x14ac:dyDescent="0.35">
      <c r="A3" s="7" t="s">
        <v>0</v>
      </c>
      <c r="B3" s="8"/>
      <c r="C3" s="9"/>
      <c r="D3" s="10"/>
      <c r="E3" s="11"/>
      <c r="R3" s="30" t="s">
        <v>19</v>
      </c>
      <c r="S3" s="31" t="s">
        <v>20</v>
      </c>
    </row>
    <row r="4" spans="1:19" ht="15" thickBot="1" x14ac:dyDescent="0.35">
      <c r="O4" s="32">
        <v>-0.6</v>
      </c>
      <c r="P4" s="33">
        <f t="shared" ref="P4:P8" si="0">5*EXP(-((O4-0.8)^2))</f>
        <v>0.70429210460522518</v>
      </c>
      <c r="R4" s="32">
        <v>-0.6</v>
      </c>
      <c r="S4" s="33">
        <f t="shared" ref="S4:S41" si="1">5*EXP(-((R4-1.31)^2))</f>
        <v>0.13020279433574364</v>
      </c>
    </row>
    <row r="5" spans="1:19" ht="30" customHeight="1" thickBot="1" x14ac:dyDescent="0.35">
      <c r="A5" s="17" t="s">
        <v>82</v>
      </c>
      <c r="B5" s="12" t="s">
        <v>1</v>
      </c>
      <c r="C5" s="27" t="s">
        <v>35</v>
      </c>
      <c r="D5" s="54" t="s">
        <v>31</v>
      </c>
      <c r="E5" s="54" t="s">
        <v>36</v>
      </c>
      <c r="O5" s="32">
        <v>-0.5</v>
      </c>
      <c r="P5" s="33">
        <f t="shared" si="0"/>
        <v>0.92259761996494616</v>
      </c>
      <c r="R5" s="32">
        <v>-0.5</v>
      </c>
      <c r="S5" s="33">
        <f t="shared" si="1"/>
        <v>0.18887646771995986</v>
      </c>
    </row>
    <row r="6" spans="1:19" ht="15.6" x14ac:dyDescent="0.3">
      <c r="A6" s="64" t="s">
        <v>37</v>
      </c>
      <c r="B6" s="34" t="s">
        <v>2</v>
      </c>
      <c r="C6" s="20"/>
      <c r="D6" s="18">
        <v>0.6</v>
      </c>
      <c r="E6" s="70">
        <v>15</v>
      </c>
      <c r="O6" s="32">
        <v>-0.4</v>
      </c>
      <c r="P6" s="33">
        <f t="shared" si="0"/>
        <v>1.1846387934106082</v>
      </c>
      <c r="R6" s="32">
        <v>-0.4</v>
      </c>
      <c r="S6" s="33">
        <f t="shared" si="1"/>
        <v>0.26856505938086772</v>
      </c>
    </row>
    <row r="7" spans="1:19" ht="15.6" x14ac:dyDescent="0.3">
      <c r="A7" s="64"/>
      <c r="B7" s="36" t="s">
        <v>3</v>
      </c>
      <c r="C7" s="25"/>
      <c r="D7" s="19">
        <v>0.2</v>
      </c>
      <c r="E7" s="71"/>
      <c r="O7" s="32">
        <v>-0.3</v>
      </c>
      <c r="P7" s="33">
        <f t="shared" si="0"/>
        <v>1.4909863971494366</v>
      </c>
      <c r="R7" s="32">
        <v>-0.3</v>
      </c>
      <c r="S7" s="33">
        <f t="shared" si="1"/>
        <v>0.37431331652301736</v>
      </c>
    </row>
    <row r="8" spans="1:19" ht="16.2" thickBot="1" x14ac:dyDescent="0.35">
      <c r="A8" s="65"/>
      <c r="B8" s="37" t="s">
        <v>81</v>
      </c>
      <c r="C8" s="26"/>
      <c r="D8" s="24">
        <v>0.2</v>
      </c>
      <c r="E8" s="72"/>
      <c r="O8" s="32">
        <v>-0.2</v>
      </c>
      <c r="P8" s="33">
        <f t="shared" si="0"/>
        <v>1.8393972058572117</v>
      </c>
      <c r="R8" s="32">
        <v>-0.2</v>
      </c>
      <c r="S8" s="33">
        <f t="shared" si="1"/>
        <v>0.51136989403134947</v>
      </c>
    </row>
    <row r="9" spans="1:19" ht="15" thickBot="1" x14ac:dyDescent="0.35">
      <c r="E9" s="35"/>
      <c r="R9" s="32">
        <v>-0.1</v>
      </c>
      <c r="S9" s="33">
        <f t="shared" si="1"/>
        <v>0.68477696822726575</v>
      </c>
    </row>
    <row r="10" spans="1:19" ht="31.8" thickBot="1" x14ac:dyDescent="0.35">
      <c r="A10" s="17" t="s">
        <v>83</v>
      </c>
      <c r="B10" s="13" t="s">
        <v>1</v>
      </c>
      <c r="C10" s="27" t="s">
        <v>85</v>
      </c>
      <c r="D10" s="54" t="s">
        <v>31</v>
      </c>
      <c r="E10" s="54" t="s">
        <v>36</v>
      </c>
      <c r="R10" s="32">
        <v>0</v>
      </c>
      <c r="S10" s="33">
        <f t="shared" si="1"/>
        <v>0.89882934729233899</v>
      </c>
    </row>
    <row r="11" spans="1:19" ht="15.6" x14ac:dyDescent="0.3">
      <c r="A11" s="66" t="s">
        <v>75</v>
      </c>
      <c r="B11" s="38" t="s">
        <v>2</v>
      </c>
      <c r="C11" s="20"/>
      <c r="D11" s="22">
        <v>0.8</v>
      </c>
      <c r="E11" s="70">
        <v>4</v>
      </c>
      <c r="R11" s="32">
        <v>0.1</v>
      </c>
      <c r="S11" s="33">
        <f t="shared" si="1"/>
        <v>1.1564302764216432</v>
      </c>
    </row>
    <row r="12" spans="1:19" ht="16.2" thickBot="1" x14ac:dyDescent="0.35">
      <c r="A12" s="67"/>
      <c r="B12" s="39" t="s">
        <v>3</v>
      </c>
      <c r="C12" s="21"/>
      <c r="D12" s="23">
        <v>0.2</v>
      </c>
      <c r="E12" s="72"/>
      <c r="R12" s="32">
        <v>0.2</v>
      </c>
      <c r="S12" s="33">
        <f t="shared" si="1"/>
        <v>1.4583970366097323</v>
      </c>
    </row>
    <row r="13" spans="1:19" ht="15" thickBot="1" x14ac:dyDescent="0.35">
      <c r="E13" s="35"/>
      <c r="R13" s="32">
        <v>0.3</v>
      </c>
      <c r="S13" s="33">
        <f t="shared" si="1"/>
        <v>1.802794412409878</v>
      </c>
    </row>
    <row r="14" spans="1:19" ht="31.8" thickBot="1" x14ac:dyDescent="0.35">
      <c r="A14" s="17" t="s">
        <v>83</v>
      </c>
      <c r="B14" s="13" t="s">
        <v>1</v>
      </c>
      <c r="C14" s="28" t="s">
        <v>85</v>
      </c>
      <c r="D14" s="54" t="s">
        <v>31</v>
      </c>
      <c r="E14" s="54" t="s">
        <v>36</v>
      </c>
      <c r="R14" s="32">
        <v>0.4</v>
      </c>
      <c r="S14" s="33">
        <f t="shared" si="1"/>
        <v>2.184392837666111</v>
      </c>
    </row>
    <row r="15" spans="1:19" ht="15.6" x14ac:dyDescent="0.3">
      <c r="A15" s="68" t="s">
        <v>77</v>
      </c>
      <c r="B15" s="38" t="s">
        <v>2</v>
      </c>
      <c r="C15" s="81"/>
      <c r="D15" s="22">
        <v>0.8</v>
      </c>
      <c r="E15" s="70">
        <v>1</v>
      </c>
      <c r="R15" s="32">
        <v>0.5</v>
      </c>
      <c r="S15" s="33">
        <f t="shared" si="1"/>
        <v>2.5943549523272615</v>
      </c>
    </row>
    <row r="16" spans="1:19" ht="16.2" thickBot="1" x14ac:dyDescent="0.35">
      <c r="A16" s="69"/>
      <c r="B16" s="39" t="s">
        <v>3</v>
      </c>
      <c r="C16" s="82"/>
      <c r="D16" s="23">
        <v>0.2</v>
      </c>
      <c r="E16" s="72"/>
      <c r="R16" s="32">
        <v>0.6</v>
      </c>
      <c r="S16" s="33">
        <f t="shared" si="1"/>
        <v>3.0202448746901265</v>
      </c>
    </row>
    <row r="17" spans="1:19" ht="15" thickBot="1" x14ac:dyDescent="0.35">
      <c r="R17" s="32">
        <v>0.7</v>
      </c>
      <c r="S17" s="33">
        <f t="shared" si="1"/>
        <v>3.446426552733131</v>
      </c>
    </row>
    <row r="18" spans="1:19" ht="16.2" thickBot="1" x14ac:dyDescent="0.35">
      <c r="B18" s="40" t="s">
        <v>4</v>
      </c>
      <c r="E18" s="41" t="str">
        <f>IF(OR(C6="",C7="",C8="",C11="",C12="",C15="",C16=""),"",(C6*D6+C7*D7+C8*D8)*E6+(C11*D11+C12*D12)*E11+(C15*D15+C16*D16)*E15)</f>
        <v/>
      </c>
      <c r="F18" s="35"/>
      <c r="R18" s="32">
        <v>0.8</v>
      </c>
      <c r="S18" s="33">
        <f t="shared" si="1"/>
        <v>3.8548724225005766</v>
      </c>
    </row>
    <row r="19" spans="1:19" ht="16.2" thickBot="1" x14ac:dyDescent="0.35">
      <c r="B19" s="40"/>
      <c r="R19" s="32">
        <v>0.9</v>
      </c>
      <c r="S19" s="33">
        <f t="shared" si="1"/>
        <v>4.226346517639092</v>
      </c>
    </row>
    <row r="20" spans="1:19" ht="16.2" thickBot="1" x14ac:dyDescent="0.35">
      <c r="B20" s="40" t="s">
        <v>24</v>
      </c>
      <c r="E20" s="50"/>
      <c r="R20" s="32">
        <v>1</v>
      </c>
      <c r="S20" s="33">
        <f t="shared" si="1"/>
        <v>4.5418658710463395</v>
      </c>
    </row>
    <row r="21" spans="1:19" ht="15" thickBot="1" x14ac:dyDescent="0.35">
      <c r="R21" s="32">
        <v>1.1000000000000001</v>
      </c>
      <c r="S21" s="33">
        <f t="shared" si="1"/>
        <v>4.7842913343095486</v>
      </c>
    </row>
    <row r="22" spans="1:19" ht="15.6" x14ac:dyDescent="0.3">
      <c r="B22" s="14" t="s">
        <v>26</v>
      </c>
      <c r="C22" s="42">
        <v>10680</v>
      </c>
      <c r="R22" s="32">
        <v>1.2</v>
      </c>
      <c r="S22" s="33">
        <f t="shared" si="1"/>
        <v>4.9398645531541909</v>
      </c>
    </row>
    <row r="23" spans="1:19" ht="15.6" hidden="1" x14ac:dyDescent="0.3">
      <c r="B23" s="51" t="s">
        <v>29</v>
      </c>
      <c r="C23" s="52" t="e">
        <f>IF(((E18-C22)/C22)&lt;-0.4,-0.4,(E18-C22)/C22)</f>
        <v>#VALUE!</v>
      </c>
      <c r="R23" s="32">
        <v>1.3</v>
      </c>
      <c r="S23" s="33">
        <f t="shared" si="1"/>
        <v>4.9995000249991666</v>
      </c>
    </row>
    <row r="24" spans="1:19" ht="15.6" x14ac:dyDescent="0.3">
      <c r="B24" s="15" t="s">
        <v>27</v>
      </c>
      <c r="C24" s="43">
        <v>7.2</v>
      </c>
      <c r="R24" s="32">
        <v>1.3</v>
      </c>
      <c r="S24" s="33">
        <f t="shared" si="1"/>
        <v>4.9995000249991666</v>
      </c>
    </row>
    <row r="25" spans="1:19" ht="15.6" hidden="1" x14ac:dyDescent="0.3">
      <c r="B25" s="15" t="s">
        <v>30</v>
      </c>
      <c r="C25" s="53">
        <f>(E20-C24)/C24</f>
        <v>-1</v>
      </c>
      <c r="R25" s="32">
        <v>1.4</v>
      </c>
      <c r="S25" s="33">
        <f t="shared" si="1"/>
        <v>4.9596635830278561</v>
      </c>
    </row>
    <row r="26" spans="1:19" ht="15.6" x14ac:dyDescent="0.3">
      <c r="B26" s="15" t="s">
        <v>25</v>
      </c>
      <c r="C26" s="59" t="str">
        <f>IF(OR(E18="",E20=""),"",((70/30)*C25-C23))</f>
        <v/>
      </c>
      <c r="R26" s="32">
        <v>1.4</v>
      </c>
      <c r="S26" s="33">
        <f t="shared" si="1"/>
        <v>4.9596635830278561</v>
      </c>
    </row>
    <row r="27" spans="1:19" ht="16.2" thickBot="1" x14ac:dyDescent="0.35">
      <c r="B27" s="16" t="s">
        <v>28</v>
      </c>
      <c r="C27" s="44" t="str">
        <f>IF(C26="","",5*EXP(-((C26-1.31)^2)))</f>
        <v/>
      </c>
      <c r="R27" s="32">
        <v>1.5</v>
      </c>
      <c r="S27" s="33">
        <f t="shared" si="1"/>
        <v>4.8227191713840769</v>
      </c>
    </row>
    <row r="28" spans="1:19" x14ac:dyDescent="0.3">
      <c r="R28" s="32">
        <v>1.6</v>
      </c>
      <c r="S28" s="33">
        <f t="shared" si="1"/>
        <v>4.5966965878325912</v>
      </c>
    </row>
    <row r="29" spans="1:19" x14ac:dyDescent="0.3">
      <c r="A29" s="29" t="s">
        <v>5</v>
      </c>
      <c r="R29" s="32">
        <v>1.7</v>
      </c>
      <c r="S29" s="33">
        <f t="shared" si="1"/>
        <v>4.2945119310392386</v>
      </c>
    </row>
    <row r="30" spans="1:19" x14ac:dyDescent="0.3">
      <c r="R30" s="32">
        <v>1.8</v>
      </c>
      <c r="S30" s="33">
        <f t="shared" si="1"/>
        <v>3.9327460110672745</v>
      </c>
    </row>
    <row r="31" spans="1:19" ht="15.6" x14ac:dyDescent="0.3">
      <c r="A31" s="40" t="s">
        <v>34</v>
      </c>
      <c r="R31" s="32">
        <v>1.9</v>
      </c>
      <c r="S31" s="33">
        <f t="shared" si="1"/>
        <v>3.5301413492856986</v>
      </c>
    </row>
    <row r="32" spans="1:19" x14ac:dyDescent="0.3">
      <c r="A32" s="45" t="s">
        <v>7</v>
      </c>
      <c r="B32" s="46" t="s">
        <v>23</v>
      </c>
      <c r="R32" s="32">
        <v>2</v>
      </c>
      <c r="S32" s="33">
        <f t="shared" si="1"/>
        <v>3.1060067950272541</v>
      </c>
    </row>
    <row r="33" spans="1:19" x14ac:dyDescent="0.3">
      <c r="A33" s="45" t="s">
        <v>7</v>
      </c>
      <c r="B33" s="29" t="s">
        <v>8</v>
      </c>
      <c r="R33" s="32">
        <v>2.1</v>
      </c>
      <c r="S33" s="33">
        <f t="shared" si="1"/>
        <v>2.6787169032529237</v>
      </c>
    </row>
    <row r="34" spans="1:19" x14ac:dyDescent="0.3">
      <c r="A34" s="45"/>
      <c r="R34" s="32">
        <v>2.2000000000000002</v>
      </c>
      <c r="S34" s="33">
        <f t="shared" si="1"/>
        <v>2.264463606199473</v>
      </c>
    </row>
    <row r="35" spans="1:19" x14ac:dyDescent="0.3">
      <c r="A35" s="29" t="s">
        <v>9</v>
      </c>
      <c r="R35" s="32">
        <v>2.2999999999999998</v>
      </c>
      <c r="S35" s="33">
        <f t="shared" si="1"/>
        <v>1.8763678480900374</v>
      </c>
    </row>
    <row r="36" spans="1:19" x14ac:dyDescent="0.3">
      <c r="A36" s="47" t="s">
        <v>10</v>
      </c>
      <c r="B36" s="29" t="s">
        <v>11</v>
      </c>
      <c r="R36" s="32">
        <v>2.4</v>
      </c>
      <c r="S36" s="33">
        <f t="shared" si="1"/>
        <v>1.5239991696787669</v>
      </c>
    </row>
    <row r="37" spans="1:19" x14ac:dyDescent="0.3">
      <c r="A37" s="29" t="s">
        <v>12</v>
      </c>
      <c r="B37" s="29" t="s">
        <v>13</v>
      </c>
      <c r="R37" s="32">
        <v>2.5</v>
      </c>
      <c r="S37" s="33">
        <f t="shared" si="1"/>
        <v>1.2132927109503542</v>
      </c>
    </row>
    <row r="38" spans="1:19" x14ac:dyDescent="0.3">
      <c r="A38" s="29" t="s">
        <v>14</v>
      </c>
      <c r="B38" s="29" t="s">
        <v>15</v>
      </c>
      <c r="R38" s="32">
        <v>2.6</v>
      </c>
      <c r="S38" s="33">
        <f t="shared" si="1"/>
        <v>0.94680503109687053</v>
      </c>
    </row>
    <row r="39" spans="1:19" x14ac:dyDescent="0.3">
      <c r="A39" s="29" t="s">
        <v>16</v>
      </c>
      <c r="B39" s="29" t="s">
        <v>17</v>
      </c>
      <c r="R39" s="32">
        <v>2.7</v>
      </c>
      <c r="S39" s="33">
        <f t="shared" si="1"/>
        <v>0.72421853547333526</v>
      </c>
    </row>
    <row r="40" spans="1:19" x14ac:dyDescent="0.3">
      <c r="A40" s="29" t="s">
        <v>18</v>
      </c>
      <c r="B40" s="29" t="s">
        <v>22</v>
      </c>
      <c r="R40" s="32">
        <v>2.8</v>
      </c>
      <c r="S40" s="33">
        <f t="shared" si="1"/>
        <v>0.54299124228551487</v>
      </c>
    </row>
    <row r="41" spans="1:19" x14ac:dyDescent="0.3">
      <c r="R41" s="32">
        <v>2.9</v>
      </c>
      <c r="S41" s="33">
        <f t="shared" si="1"/>
        <v>0.39905258150039857</v>
      </c>
    </row>
    <row r="42" spans="1:19" ht="18" x14ac:dyDescent="0.35">
      <c r="C42" s="48"/>
    </row>
    <row r="43" spans="1:19" ht="18" x14ac:dyDescent="0.35">
      <c r="C43" s="48"/>
    </row>
    <row r="44" spans="1:19" ht="18" x14ac:dyDescent="0.35">
      <c r="C44" s="48"/>
    </row>
    <row r="45" spans="1:19" ht="18" x14ac:dyDescent="0.35">
      <c r="C45" s="48"/>
    </row>
    <row r="46" spans="1:19" ht="18" x14ac:dyDescent="0.35">
      <c r="C46" s="48"/>
    </row>
    <row r="47" spans="1:19" ht="18" x14ac:dyDescent="0.35">
      <c r="C47" s="48"/>
    </row>
    <row r="48" spans="1:19" ht="18" x14ac:dyDescent="0.35">
      <c r="C48" s="48"/>
    </row>
    <row r="49" spans="3:3" ht="18" x14ac:dyDescent="0.35">
      <c r="C49" s="48"/>
    </row>
    <row r="50" spans="3:3" ht="18" x14ac:dyDescent="0.35">
      <c r="C50" s="48"/>
    </row>
    <row r="71" spans="2:5" x14ac:dyDescent="0.3">
      <c r="B71" s="49"/>
      <c r="E71" s="29" t="s">
        <v>21</v>
      </c>
    </row>
  </sheetData>
  <sheetProtection algorithmName="SHA-512" hashValue="G25mgAQb21cVk1AEFFyPq2e9vsvqfjG0gr33HK2sI2f64nJMYB/3DKCFWC0NVlVfMZcyGAXxmtdTXSpjRwCIrQ==" saltValue="z2d4SXWnffRup9t1DB4nXg==" spinCount="100000" sheet="1" objects="1" scenarios="1" selectLockedCells="1"/>
  <mergeCells count="6">
    <mergeCell ref="A6:A8"/>
    <mergeCell ref="E6:E8"/>
    <mergeCell ref="A11:A12"/>
    <mergeCell ref="E11:E12"/>
    <mergeCell ref="A15:A16"/>
    <mergeCell ref="E15:E16"/>
  </mergeCells>
  <dataValidations count="2">
    <dataValidation allowBlank="1" showInputMessage="1" showErrorMessage="1" prompt="Het tarief voor online leervorm is niet groter dan blended leervorm" sqref="C8"/>
    <dataValidation allowBlank="1" showInputMessage="1" showErrorMessage="1" prompt="Het tarief voor blended leervorm is niet groter dan het tarief voor klassikaal leervorm" sqref="C12 C7"/>
  </dataValidation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1"/>
  <sheetViews>
    <sheetView workbookViewId="0">
      <selection activeCell="C15" sqref="C15:C16"/>
    </sheetView>
  </sheetViews>
  <sheetFormatPr defaultColWidth="8.88671875" defaultRowHeight="14.4" x14ac:dyDescent="0.3"/>
  <cols>
    <col min="1" max="1" width="36.88671875" style="29" customWidth="1"/>
    <col min="2" max="2" width="28.88671875" style="29" customWidth="1"/>
    <col min="3" max="3" width="12.6640625" style="29" bestFit="1" customWidth="1"/>
    <col min="4" max="4" width="13.33203125" style="29" bestFit="1" customWidth="1"/>
    <col min="5" max="6" width="14.5546875" style="29" customWidth="1"/>
    <col min="7" max="17" width="8.88671875" style="29"/>
    <col min="18" max="19" width="8.88671875" style="32"/>
    <col min="20" max="16384" width="8.88671875" style="29"/>
  </cols>
  <sheetData>
    <row r="1" spans="1:19" ht="18" x14ac:dyDescent="0.35">
      <c r="A1" s="1" t="s">
        <v>45</v>
      </c>
      <c r="B1" s="2"/>
      <c r="C1" s="3"/>
      <c r="D1" s="4"/>
      <c r="E1" s="5"/>
      <c r="R1" s="30"/>
      <c r="S1" s="31" t="s">
        <v>20</v>
      </c>
    </row>
    <row r="2" spans="1:19" ht="15.6" x14ac:dyDescent="0.3">
      <c r="A2" s="6" t="s">
        <v>79</v>
      </c>
      <c r="B2" s="63"/>
      <c r="C2" s="3"/>
      <c r="D2" s="4"/>
      <c r="E2" s="5"/>
      <c r="S2" s="33">
        <f>5*EXP(-((R2-0.8)^2))</f>
        <v>2.636462120215243</v>
      </c>
    </row>
    <row r="3" spans="1:19" ht="18" x14ac:dyDescent="0.35">
      <c r="A3" s="7" t="s">
        <v>0</v>
      </c>
      <c r="B3" s="8"/>
      <c r="C3" s="9"/>
      <c r="D3" s="10"/>
      <c r="E3" s="11"/>
      <c r="R3" s="30" t="s">
        <v>19</v>
      </c>
      <c r="S3" s="31" t="s">
        <v>20</v>
      </c>
    </row>
    <row r="4" spans="1:19" ht="15" thickBot="1" x14ac:dyDescent="0.35">
      <c r="O4" s="32">
        <v>-0.6</v>
      </c>
      <c r="P4" s="33">
        <f t="shared" ref="P4:P8" si="0">5*EXP(-((O4-0.8)^2))</f>
        <v>0.70429210460522518</v>
      </c>
      <c r="R4" s="32">
        <v>-0.6</v>
      </c>
      <c r="S4" s="33">
        <f t="shared" ref="S4:S41" si="1">5*EXP(-((R4-1.31)^2))</f>
        <v>0.13020279433574364</v>
      </c>
    </row>
    <row r="5" spans="1:19" ht="30" customHeight="1" thickBot="1" x14ac:dyDescent="0.35">
      <c r="A5" s="17" t="s">
        <v>82</v>
      </c>
      <c r="B5" s="12" t="s">
        <v>1</v>
      </c>
      <c r="C5" s="27" t="s">
        <v>35</v>
      </c>
      <c r="D5" s="54" t="s">
        <v>31</v>
      </c>
      <c r="E5" s="54" t="s">
        <v>36</v>
      </c>
      <c r="O5" s="32">
        <v>-0.5</v>
      </c>
      <c r="P5" s="33">
        <f t="shared" si="0"/>
        <v>0.92259761996494616</v>
      </c>
      <c r="R5" s="32">
        <v>-0.5</v>
      </c>
      <c r="S5" s="33">
        <f t="shared" si="1"/>
        <v>0.18887646771995986</v>
      </c>
    </row>
    <row r="6" spans="1:19" ht="15.6" x14ac:dyDescent="0.3">
      <c r="A6" s="64" t="s">
        <v>37</v>
      </c>
      <c r="B6" s="34" t="s">
        <v>2</v>
      </c>
      <c r="C6" s="20"/>
      <c r="D6" s="18">
        <v>0.6</v>
      </c>
      <c r="E6" s="70">
        <v>15</v>
      </c>
      <c r="O6" s="32">
        <v>-0.4</v>
      </c>
      <c r="P6" s="33">
        <f t="shared" si="0"/>
        <v>1.1846387934106082</v>
      </c>
      <c r="R6" s="32">
        <v>-0.4</v>
      </c>
      <c r="S6" s="33">
        <f t="shared" si="1"/>
        <v>0.26856505938086772</v>
      </c>
    </row>
    <row r="7" spans="1:19" ht="15.6" x14ac:dyDescent="0.3">
      <c r="A7" s="64"/>
      <c r="B7" s="36" t="s">
        <v>3</v>
      </c>
      <c r="C7" s="25"/>
      <c r="D7" s="19">
        <v>0.2</v>
      </c>
      <c r="E7" s="71"/>
      <c r="O7" s="32">
        <v>-0.3</v>
      </c>
      <c r="P7" s="33">
        <f t="shared" si="0"/>
        <v>1.4909863971494366</v>
      </c>
      <c r="R7" s="32">
        <v>-0.3</v>
      </c>
      <c r="S7" s="33">
        <f t="shared" si="1"/>
        <v>0.37431331652301736</v>
      </c>
    </row>
    <row r="8" spans="1:19" ht="16.2" thickBot="1" x14ac:dyDescent="0.35">
      <c r="A8" s="65"/>
      <c r="B8" s="37" t="s">
        <v>81</v>
      </c>
      <c r="C8" s="26"/>
      <c r="D8" s="24">
        <v>0.2</v>
      </c>
      <c r="E8" s="72"/>
      <c r="O8" s="32">
        <v>-0.2</v>
      </c>
      <c r="P8" s="33">
        <f t="shared" si="0"/>
        <v>1.8393972058572117</v>
      </c>
      <c r="R8" s="32">
        <v>-0.2</v>
      </c>
      <c r="S8" s="33">
        <f t="shared" si="1"/>
        <v>0.51136989403134947</v>
      </c>
    </row>
    <row r="9" spans="1:19" ht="15" thickBot="1" x14ac:dyDescent="0.35">
      <c r="E9" s="35"/>
      <c r="R9" s="32">
        <v>-0.1</v>
      </c>
      <c r="S9" s="33">
        <f t="shared" si="1"/>
        <v>0.68477696822726575</v>
      </c>
    </row>
    <row r="10" spans="1:19" ht="31.8" thickBot="1" x14ac:dyDescent="0.35">
      <c r="A10" s="17" t="s">
        <v>83</v>
      </c>
      <c r="B10" s="13" t="s">
        <v>1</v>
      </c>
      <c r="C10" s="27" t="s">
        <v>85</v>
      </c>
      <c r="D10" s="54" t="s">
        <v>31</v>
      </c>
      <c r="E10" s="54" t="s">
        <v>36</v>
      </c>
      <c r="R10" s="32">
        <v>0</v>
      </c>
      <c r="S10" s="33">
        <f t="shared" si="1"/>
        <v>0.89882934729233899</v>
      </c>
    </row>
    <row r="11" spans="1:19" ht="15.6" x14ac:dyDescent="0.3">
      <c r="A11" s="66" t="s">
        <v>75</v>
      </c>
      <c r="B11" s="38" t="s">
        <v>2</v>
      </c>
      <c r="C11" s="20"/>
      <c r="D11" s="22">
        <v>0.8</v>
      </c>
      <c r="E11" s="70">
        <v>4</v>
      </c>
      <c r="R11" s="32">
        <v>0.1</v>
      </c>
      <c r="S11" s="33">
        <f t="shared" si="1"/>
        <v>1.1564302764216432</v>
      </c>
    </row>
    <row r="12" spans="1:19" ht="16.2" thickBot="1" x14ac:dyDescent="0.35">
      <c r="A12" s="67"/>
      <c r="B12" s="39" t="s">
        <v>3</v>
      </c>
      <c r="C12" s="21"/>
      <c r="D12" s="23">
        <v>0.2</v>
      </c>
      <c r="E12" s="72"/>
      <c r="R12" s="32">
        <v>0.2</v>
      </c>
      <c r="S12" s="33">
        <f t="shared" si="1"/>
        <v>1.4583970366097323</v>
      </c>
    </row>
    <row r="13" spans="1:19" ht="15" thickBot="1" x14ac:dyDescent="0.35">
      <c r="E13" s="35"/>
      <c r="R13" s="32">
        <v>0.3</v>
      </c>
      <c r="S13" s="33">
        <f t="shared" si="1"/>
        <v>1.802794412409878</v>
      </c>
    </row>
    <row r="14" spans="1:19" ht="31.8" thickBot="1" x14ac:dyDescent="0.35">
      <c r="A14" s="17" t="s">
        <v>83</v>
      </c>
      <c r="B14" s="13" t="s">
        <v>1</v>
      </c>
      <c r="C14" s="28" t="s">
        <v>85</v>
      </c>
      <c r="D14" s="54" t="s">
        <v>31</v>
      </c>
      <c r="E14" s="54" t="s">
        <v>36</v>
      </c>
      <c r="R14" s="32">
        <v>0.4</v>
      </c>
      <c r="S14" s="33">
        <f t="shared" si="1"/>
        <v>2.184392837666111</v>
      </c>
    </row>
    <row r="15" spans="1:19" ht="15.6" x14ac:dyDescent="0.3">
      <c r="A15" s="68" t="s">
        <v>77</v>
      </c>
      <c r="B15" s="38" t="s">
        <v>2</v>
      </c>
      <c r="C15" s="81"/>
      <c r="D15" s="22">
        <v>0.8</v>
      </c>
      <c r="E15" s="70">
        <v>1</v>
      </c>
      <c r="R15" s="32">
        <v>0.5</v>
      </c>
      <c r="S15" s="33">
        <f t="shared" si="1"/>
        <v>2.5943549523272615</v>
      </c>
    </row>
    <row r="16" spans="1:19" ht="16.2" thickBot="1" x14ac:dyDescent="0.35">
      <c r="A16" s="69"/>
      <c r="B16" s="39" t="s">
        <v>3</v>
      </c>
      <c r="C16" s="82"/>
      <c r="D16" s="23">
        <v>0.2</v>
      </c>
      <c r="E16" s="72"/>
      <c r="R16" s="32">
        <v>0.6</v>
      </c>
      <c r="S16" s="33">
        <f t="shared" si="1"/>
        <v>3.0202448746901265</v>
      </c>
    </row>
    <row r="17" spans="1:19" ht="15" thickBot="1" x14ac:dyDescent="0.35">
      <c r="R17" s="32">
        <v>0.7</v>
      </c>
      <c r="S17" s="33">
        <f t="shared" si="1"/>
        <v>3.446426552733131</v>
      </c>
    </row>
    <row r="18" spans="1:19" ht="16.2" thickBot="1" x14ac:dyDescent="0.35">
      <c r="B18" s="40" t="s">
        <v>4</v>
      </c>
      <c r="E18" s="41" t="str">
        <f>IF(OR(C6="",C7="",C8="",C11="",C12="",C15="",C16=""),"",(C6*D6+C7*D7+C8*D8)*E6+(C11*D11+C12*D12)*E11+(C15*D15+C16*D16)*E15)</f>
        <v/>
      </c>
      <c r="F18" s="35"/>
      <c r="R18" s="32">
        <v>0.8</v>
      </c>
      <c r="S18" s="33">
        <f t="shared" si="1"/>
        <v>3.8548724225005766</v>
      </c>
    </row>
    <row r="19" spans="1:19" ht="16.2" thickBot="1" x14ac:dyDescent="0.35">
      <c r="B19" s="40"/>
      <c r="R19" s="32">
        <v>0.9</v>
      </c>
      <c r="S19" s="33">
        <f t="shared" si="1"/>
        <v>4.226346517639092</v>
      </c>
    </row>
    <row r="20" spans="1:19" ht="16.2" thickBot="1" x14ac:dyDescent="0.35">
      <c r="B20" s="40" t="s">
        <v>24</v>
      </c>
      <c r="E20" s="50"/>
      <c r="R20" s="32">
        <v>1</v>
      </c>
      <c r="S20" s="33">
        <f t="shared" si="1"/>
        <v>4.5418658710463395</v>
      </c>
    </row>
    <row r="21" spans="1:19" ht="15" thickBot="1" x14ac:dyDescent="0.35">
      <c r="R21" s="32">
        <v>1.1000000000000001</v>
      </c>
      <c r="S21" s="33">
        <f t="shared" si="1"/>
        <v>4.7842913343095486</v>
      </c>
    </row>
    <row r="22" spans="1:19" ht="15.6" x14ac:dyDescent="0.3">
      <c r="B22" s="14" t="s">
        <v>26</v>
      </c>
      <c r="C22" s="42">
        <v>10680</v>
      </c>
      <c r="R22" s="32">
        <v>1.2</v>
      </c>
      <c r="S22" s="33">
        <f t="shared" si="1"/>
        <v>4.9398645531541909</v>
      </c>
    </row>
    <row r="23" spans="1:19" ht="15.6" hidden="1" x14ac:dyDescent="0.3">
      <c r="B23" s="51" t="s">
        <v>29</v>
      </c>
      <c r="C23" s="52" t="e">
        <f>IF(((E18-C22)/C22)&lt;-0.4,-0.4,(E18-C22)/C22)</f>
        <v>#VALUE!</v>
      </c>
      <c r="R23" s="32">
        <v>1.3</v>
      </c>
      <c r="S23" s="33">
        <f t="shared" si="1"/>
        <v>4.9995000249991666</v>
      </c>
    </row>
    <row r="24" spans="1:19" ht="15.6" x14ac:dyDescent="0.3">
      <c r="B24" s="15" t="s">
        <v>27</v>
      </c>
      <c r="C24" s="43">
        <v>7.2</v>
      </c>
      <c r="R24" s="32">
        <v>1.3</v>
      </c>
      <c r="S24" s="33">
        <f t="shared" si="1"/>
        <v>4.9995000249991666</v>
      </c>
    </row>
    <row r="25" spans="1:19" ht="15.6" hidden="1" x14ac:dyDescent="0.3">
      <c r="B25" s="15" t="s">
        <v>30</v>
      </c>
      <c r="C25" s="53">
        <f>(E20-C24)/C24</f>
        <v>-1</v>
      </c>
      <c r="R25" s="32">
        <v>1.4</v>
      </c>
      <c r="S25" s="33">
        <f t="shared" si="1"/>
        <v>4.9596635830278561</v>
      </c>
    </row>
    <row r="26" spans="1:19" ht="15.6" x14ac:dyDescent="0.3">
      <c r="B26" s="15" t="s">
        <v>25</v>
      </c>
      <c r="C26" s="59" t="str">
        <f>IF(OR(E18="",E20=""),"",((70/30)*C25-C23))</f>
        <v/>
      </c>
      <c r="R26" s="32">
        <v>1.4</v>
      </c>
      <c r="S26" s="33">
        <f t="shared" si="1"/>
        <v>4.9596635830278561</v>
      </c>
    </row>
    <row r="27" spans="1:19" ht="16.2" thickBot="1" x14ac:dyDescent="0.35">
      <c r="B27" s="16" t="s">
        <v>28</v>
      </c>
      <c r="C27" s="44" t="str">
        <f>IF(C26="","",5*EXP(-((C26-1.31)^2)))</f>
        <v/>
      </c>
      <c r="R27" s="32">
        <v>1.5</v>
      </c>
      <c r="S27" s="33">
        <f t="shared" si="1"/>
        <v>4.8227191713840769</v>
      </c>
    </row>
    <row r="28" spans="1:19" x14ac:dyDescent="0.3">
      <c r="R28" s="32">
        <v>1.6</v>
      </c>
      <c r="S28" s="33">
        <f t="shared" si="1"/>
        <v>4.5966965878325912</v>
      </c>
    </row>
    <row r="29" spans="1:19" x14ac:dyDescent="0.3">
      <c r="A29" s="29" t="s">
        <v>5</v>
      </c>
      <c r="R29" s="32">
        <v>1.7</v>
      </c>
      <c r="S29" s="33">
        <f t="shared" si="1"/>
        <v>4.2945119310392386</v>
      </c>
    </row>
    <row r="30" spans="1:19" x14ac:dyDescent="0.3">
      <c r="R30" s="32">
        <v>1.8</v>
      </c>
      <c r="S30" s="33">
        <f t="shared" si="1"/>
        <v>3.9327460110672745</v>
      </c>
    </row>
    <row r="31" spans="1:19" ht="15.6" x14ac:dyDescent="0.3">
      <c r="A31" s="40" t="s">
        <v>34</v>
      </c>
      <c r="R31" s="32">
        <v>1.9</v>
      </c>
      <c r="S31" s="33">
        <f t="shared" si="1"/>
        <v>3.5301413492856986</v>
      </c>
    </row>
    <row r="32" spans="1:19" x14ac:dyDescent="0.3">
      <c r="A32" s="45" t="s">
        <v>7</v>
      </c>
      <c r="B32" s="46" t="s">
        <v>23</v>
      </c>
      <c r="R32" s="32">
        <v>2</v>
      </c>
      <c r="S32" s="33">
        <f t="shared" si="1"/>
        <v>3.1060067950272541</v>
      </c>
    </row>
    <row r="33" spans="1:19" x14ac:dyDescent="0.3">
      <c r="A33" s="45" t="s">
        <v>7</v>
      </c>
      <c r="B33" s="29" t="s">
        <v>8</v>
      </c>
      <c r="R33" s="32">
        <v>2.1</v>
      </c>
      <c r="S33" s="33">
        <f t="shared" si="1"/>
        <v>2.6787169032529237</v>
      </c>
    </row>
    <row r="34" spans="1:19" x14ac:dyDescent="0.3">
      <c r="A34" s="45"/>
      <c r="R34" s="32">
        <v>2.2000000000000002</v>
      </c>
      <c r="S34" s="33">
        <f t="shared" si="1"/>
        <v>2.264463606199473</v>
      </c>
    </row>
    <row r="35" spans="1:19" x14ac:dyDescent="0.3">
      <c r="A35" s="29" t="s">
        <v>9</v>
      </c>
      <c r="R35" s="32">
        <v>2.2999999999999998</v>
      </c>
      <c r="S35" s="33">
        <f t="shared" si="1"/>
        <v>1.8763678480900374</v>
      </c>
    </row>
    <row r="36" spans="1:19" x14ac:dyDescent="0.3">
      <c r="A36" s="47" t="s">
        <v>10</v>
      </c>
      <c r="B36" s="29" t="s">
        <v>11</v>
      </c>
      <c r="R36" s="32">
        <v>2.4</v>
      </c>
      <c r="S36" s="33">
        <f t="shared" si="1"/>
        <v>1.5239991696787669</v>
      </c>
    </row>
    <row r="37" spans="1:19" x14ac:dyDescent="0.3">
      <c r="A37" s="29" t="s">
        <v>12</v>
      </c>
      <c r="B37" s="29" t="s">
        <v>13</v>
      </c>
      <c r="R37" s="32">
        <v>2.5</v>
      </c>
      <c r="S37" s="33">
        <f t="shared" si="1"/>
        <v>1.2132927109503542</v>
      </c>
    </row>
    <row r="38" spans="1:19" x14ac:dyDescent="0.3">
      <c r="A38" s="29" t="s">
        <v>14</v>
      </c>
      <c r="B38" s="29" t="s">
        <v>15</v>
      </c>
      <c r="R38" s="32">
        <v>2.6</v>
      </c>
      <c r="S38" s="33">
        <f t="shared" si="1"/>
        <v>0.94680503109687053</v>
      </c>
    </row>
    <row r="39" spans="1:19" x14ac:dyDescent="0.3">
      <c r="A39" s="29" t="s">
        <v>16</v>
      </c>
      <c r="B39" s="29" t="s">
        <v>17</v>
      </c>
      <c r="R39" s="32">
        <v>2.7</v>
      </c>
      <c r="S39" s="33">
        <f t="shared" si="1"/>
        <v>0.72421853547333526</v>
      </c>
    </row>
    <row r="40" spans="1:19" x14ac:dyDescent="0.3">
      <c r="A40" s="29" t="s">
        <v>18</v>
      </c>
      <c r="B40" s="29" t="s">
        <v>22</v>
      </c>
      <c r="R40" s="32">
        <v>2.8</v>
      </c>
      <c r="S40" s="33">
        <f t="shared" si="1"/>
        <v>0.54299124228551487</v>
      </c>
    </row>
    <row r="41" spans="1:19" x14ac:dyDescent="0.3">
      <c r="R41" s="32">
        <v>2.9</v>
      </c>
      <c r="S41" s="33">
        <f t="shared" si="1"/>
        <v>0.39905258150039857</v>
      </c>
    </row>
    <row r="42" spans="1:19" ht="18" x14ac:dyDescent="0.35">
      <c r="C42" s="48"/>
    </row>
    <row r="43" spans="1:19" ht="18" x14ac:dyDescent="0.35">
      <c r="C43" s="48"/>
    </row>
    <row r="44" spans="1:19" ht="18" x14ac:dyDescent="0.35">
      <c r="C44" s="48"/>
    </row>
    <row r="45" spans="1:19" ht="18" x14ac:dyDescent="0.35">
      <c r="C45" s="48"/>
    </row>
    <row r="46" spans="1:19" ht="18" x14ac:dyDescent="0.35">
      <c r="C46" s="48"/>
    </row>
    <row r="47" spans="1:19" ht="18" x14ac:dyDescent="0.35">
      <c r="C47" s="48"/>
    </row>
    <row r="48" spans="1:19" ht="18" x14ac:dyDescent="0.35">
      <c r="C48" s="48"/>
    </row>
    <row r="49" spans="3:3" ht="18" x14ac:dyDescent="0.35">
      <c r="C49" s="48"/>
    </row>
    <row r="50" spans="3:3" ht="18" x14ac:dyDescent="0.35">
      <c r="C50" s="48"/>
    </row>
    <row r="71" spans="2:5" x14ac:dyDescent="0.3">
      <c r="B71" s="49"/>
      <c r="E71" s="29" t="s">
        <v>21</v>
      </c>
    </row>
  </sheetData>
  <sheetProtection algorithmName="SHA-512" hashValue="CRP5qU0ZzrHZp8AxM5JubKIe4TaPwK0vmp2mM5Z33KsmS2dbJXnsyX1q0Kgsjggr/B3v7V6yNGgFHWc/ZgRbDQ==" saltValue="8OcfZz6v6JYH7OoXRU9xvw==" spinCount="100000" sheet="1" objects="1" scenarios="1" selectLockedCells="1"/>
  <mergeCells count="6">
    <mergeCell ref="A6:A8"/>
    <mergeCell ref="E6:E8"/>
    <mergeCell ref="A11:A12"/>
    <mergeCell ref="E11:E12"/>
    <mergeCell ref="A15:A16"/>
    <mergeCell ref="E15:E16"/>
  </mergeCells>
  <dataValidations count="2">
    <dataValidation allowBlank="1" showInputMessage="1" showErrorMessage="1" prompt="Het tarief voor blended leervorm is niet groter dan het tarief voor klassikaal leervorm" sqref="C12 C7"/>
    <dataValidation allowBlank="1" showInputMessage="1" showErrorMessage="1" prompt="Het tarief voor online leervorm is niet groter dan blended leervorm" sqref="C8"/>
  </dataValidation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1"/>
  <sheetViews>
    <sheetView workbookViewId="0">
      <selection activeCell="C15" sqref="C15:C16"/>
    </sheetView>
  </sheetViews>
  <sheetFormatPr defaultColWidth="8.88671875" defaultRowHeight="14.4" x14ac:dyDescent="0.3"/>
  <cols>
    <col min="1" max="1" width="37.33203125" style="29" customWidth="1"/>
    <col min="2" max="2" width="28.88671875" style="29" customWidth="1"/>
    <col min="3" max="3" width="12.6640625" style="29" bestFit="1" customWidth="1"/>
    <col min="4" max="4" width="13.33203125" style="29" bestFit="1" customWidth="1"/>
    <col min="5" max="6" width="14.5546875" style="29" customWidth="1"/>
    <col min="7" max="17" width="8.88671875" style="29"/>
    <col min="18" max="19" width="8.88671875" style="32"/>
    <col min="20" max="16384" width="8.88671875" style="29"/>
  </cols>
  <sheetData>
    <row r="1" spans="1:19" ht="18" x14ac:dyDescent="0.35">
      <c r="A1" s="1" t="s">
        <v>46</v>
      </c>
      <c r="B1" s="2"/>
      <c r="C1" s="3"/>
      <c r="D1" s="4"/>
      <c r="E1" s="5"/>
      <c r="R1" s="30"/>
      <c r="S1" s="31"/>
    </row>
    <row r="2" spans="1:19" ht="15.6" x14ac:dyDescent="0.3">
      <c r="A2" s="6" t="s">
        <v>79</v>
      </c>
      <c r="B2" s="63"/>
      <c r="C2" s="3"/>
      <c r="D2" s="4"/>
      <c r="E2" s="5"/>
      <c r="S2" s="33"/>
    </row>
    <row r="3" spans="1:19" ht="18" x14ac:dyDescent="0.35">
      <c r="A3" s="7" t="s">
        <v>0</v>
      </c>
      <c r="B3" s="8"/>
      <c r="C3" s="9"/>
      <c r="D3" s="10"/>
      <c r="E3" s="11"/>
      <c r="R3" s="30" t="s">
        <v>19</v>
      </c>
      <c r="S3" s="31" t="s">
        <v>20</v>
      </c>
    </row>
    <row r="4" spans="1:19" ht="15" thickBot="1" x14ac:dyDescent="0.35">
      <c r="O4" s="32">
        <v>-0.6</v>
      </c>
      <c r="P4" s="33">
        <f t="shared" ref="P4:P8" si="0">5*EXP(-((O4-0.8)^2))</f>
        <v>0.70429210460522518</v>
      </c>
      <c r="R4" s="32">
        <v>-0.6</v>
      </c>
      <c r="S4" s="33">
        <f t="shared" ref="S4:S41" si="1">5*EXP(-((R4-1.31)^2))</f>
        <v>0.13020279433574364</v>
      </c>
    </row>
    <row r="5" spans="1:19" ht="30" customHeight="1" thickBot="1" x14ac:dyDescent="0.35">
      <c r="A5" s="17" t="s">
        <v>82</v>
      </c>
      <c r="B5" s="12" t="s">
        <v>1</v>
      </c>
      <c r="C5" s="27" t="s">
        <v>35</v>
      </c>
      <c r="D5" s="54" t="s">
        <v>31</v>
      </c>
      <c r="E5" s="54" t="s">
        <v>36</v>
      </c>
      <c r="O5" s="32">
        <v>-0.5</v>
      </c>
      <c r="P5" s="33">
        <f t="shared" si="0"/>
        <v>0.92259761996494616</v>
      </c>
      <c r="R5" s="32">
        <v>-0.5</v>
      </c>
      <c r="S5" s="33">
        <f t="shared" si="1"/>
        <v>0.18887646771995986</v>
      </c>
    </row>
    <row r="6" spans="1:19" ht="15.6" x14ac:dyDescent="0.3">
      <c r="A6" s="64" t="s">
        <v>37</v>
      </c>
      <c r="B6" s="34" t="s">
        <v>2</v>
      </c>
      <c r="C6" s="20"/>
      <c r="D6" s="18">
        <v>0.6</v>
      </c>
      <c r="E6" s="70">
        <v>15</v>
      </c>
      <c r="O6" s="32">
        <v>-0.4</v>
      </c>
      <c r="P6" s="33">
        <f t="shared" si="0"/>
        <v>1.1846387934106082</v>
      </c>
      <c r="R6" s="32">
        <v>-0.4</v>
      </c>
      <c r="S6" s="33">
        <f t="shared" si="1"/>
        <v>0.26856505938086772</v>
      </c>
    </row>
    <row r="7" spans="1:19" ht="15.6" x14ac:dyDescent="0.3">
      <c r="A7" s="64"/>
      <c r="B7" s="36" t="s">
        <v>3</v>
      </c>
      <c r="C7" s="25"/>
      <c r="D7" s="19">
        <v>0.2</v>
      </c>
      <c r="E7" s="71"/>
      <c r="O7" s="32">
        <v>-0.3</v>
      </c>
      <c r="P7" s="33">
        <f t="shared" si="0"/>
        <v>1.4909863971494366</v>
      </c>
      <c r="R7" s="32">
        <v>-0.3</v>
      </c>
      <c r="S7" s="33">
        <f t="shared" si="1"/>
        <v>0.37431331652301736</v>
      </c>
    </row>
    <row r="8" spans="1:19" ht="16.2" thickBot="1" x14ac:dyDescent="0.35">
      <c r="A8" s="65"/>
      <c r="B8" s="37" t="s">
        <v>81</v>
      </c>
      <c r="C8" s="26"/>
      <c r="D8" s="24">
        <v>0.2</v>
      </c>
      <c r="E8" s="72"/>
      <c r="O8" s="32">
        <v>-0.2</v>
      </c>
      <c r="P8" s="33">
        <f t="shared" si="0"/>
        <v>1.8393972058572117</v>
      </c>
      <c r="R8" s="32">
        <v>-0.2</v>
      </c>
      <c r="S8" s="33">
        <f t="shared" si="1"/>
        <v>0.51136989403134947</v>
      </c>
    </row>
    <row r="9" spans="1:19" ht="15" thickBot="1" x14ac:dyDescent="0.35">
      <c r="E9" s="35"/>
      <c r="R9" s="32">
        <v>-0.1</v>
      </c>
      <c r="S9" s="33">
        <f t="shared" si="1"/>
        <v>0.68477696822726575</v>
      </c>
    </row>
    <row r="10" spans="1:19" ht="31.8" thickBot="1" x14ac:dyDescent="0.35">
      <c r="A10" s="17" t="s">
        <v>83</v>
      </c>
      <c r="B10" s="13" t="s">
        <v>1</v>
      </c>
      <c r="C10" s="27" t="s">
        <v>85</v>
      </c>
      <c r="D10" s="54" t="s">
        <v>31</v>
      </c>
      <c r="E10" s="54" t="s">
        <v>36</v>
      </c>
      <c r="R10" s="32">
        <v>0</v>
      </c>
      <c r="S10" s="33">
        <f t="shared" si="1"/>
        <v>0.89882934729233899</v>
      </c>
    </row>
    <row r="11" spans="1:19" ht="15.6" x14ac:dyDescent="0.3">
      <c r="A11" s="66" t="s">
        <v>75</v>
      </c>
      <c r="B11" s="38" t="s">
        <v>2</v>
      </c>
      <c r="C11" s="20"/>
      <c r="D11" s="22">
        <v>0.8</v>
      </c>
      <c r="E11" s="70">
        <v>4</v>
      </c>
      <c r="R11" s="32">
        <v>0.1</v>
      </c>
      <c r="S11" s="33">
        <f t="shared" si="1"/>
        <v>1.1564302764216432</v>
      </c>
    </row>
    <row r="12" spans="1:19" ht="16.2" thickBot="1" x14ac:dyDescent="0.35">
      <c r="A12" s="67"/>
      <c r="B12" s="39" t="s">
        <v>3</v>
      </c>
      <c r="C12" s="21"/>
      <c r="D12" s="23">
        <v>0.2</v>
      </c>
      <c r="E12" s="72"/>
      <c r="R12" s="32">
        <v>0.2</v>
      </c>
      <c r="S12" s="33">
        <f t="shared" si="1"/>
        <v>1.4583970366097323</v>
      </c>
    </row>
    <row r="13" spans="1:19" ht="15" thickBot="1" x14ac:dyDescent="0.35">
      <c r="E13" s="35"/>
      <c r="R13" s="32">
        <v>0.3</v>
      </c>
      <c r="S13" s="33">
        <f t="shared" si="1"/>
        <v>1.802794412409878</v>
      </c>
    </row>
    <row r="14" spans="1:19" ht="31.8" thickBot="1" x14ac:dyDescent="0.35">
      <c r="A14" s="17" t="s">
        <v>83</v>
      </c>
      <c r="B14" s="13" t="s">
        <v>1</v>
      </c>
      <c r="C14" s="28" t="s">
        <v>85</v>
      </c>
      <c r="D14" s="54" t="s">
        <v>31</v>
      </c>
      <c r="E14" s="54" t="s">
        <v>36</v>
      </c>
      <c r="R14" s="32">
        <v>0.4</v>
      </c>
      <c r="S14" s="33">
        <f t="shared" si="1"/>
        <v>2.184392837666111</v>
      </c>
    </row>
    <row r="15" spans="1:19" ht="15.6" x14ac:dyDescent="0.3">
      <c r="A15" s="68" t="s">
        <v>77</v>
      </c>
      <c r="B15" s="38" t="s">
        <v>2</v>
      </c>
      <c r="C15" s="81"/>
      <c r="D15" s="22">
        <v>0.8</v>
      </c>
      <c r="E15" s="70">
        <v>1</v>
      </c>
      <c r="R15" s="32">
        <v>0.5</v>
      </c>
      <c r="S15" s="33">
        <f t="shared" si="1"/>
        <v>2.5943549523272615</v>
      </c>
    </row>
    <row r="16" spans="1:19" ht="16.2" thickBot="1" x14ac:dyDescent="0.35">
      <c r="A16" s="69"/>
      <c r="B16" s="39" t="s">
        <v>3</v>
      </c>
      <c r="C16" s="82"/>
      <c r="D16" s="23">
        <v>0.2</v>
      </c>
      <c r="E16" s="72"/>
      <c r="R16" s="32">
        <v>0.6</v>
      </c>
      <c r="S16" s="33">
        <f t="shared" si="1"/>
        <v>3.0202448746901265</v>
      </c>
    </row>
    <row r="17" spans="1:19" ht="15" thickBot="1" x14ac:dyDescent="0.35">
      <c r="R17" s="32">
        <v>0.7</v>
      </c>
      <c r="S17" s="33">
        <f t="shared" si="1"/>
        <v>3.446426552733131</v>
      </c>
    </row>
    <row r="18" spans="1:19" ht="16.2" thickBot="1" x14ac:dyDescent="0.35">
      <c r="B18" s="40" t="s">
        <v>4</v>
      </c>
      <c r="E18" s="41" t="str">
        <f>IF(OR(C6="",C7="",C8="",C11="",C12="",C15="",C16=""),"",(C6*D6+C7*D7+C8*D8)*E6+(C11*D11+C12*D12)*E11+(C15*D15+C16*D16)*E15)</f>
        <v/>
      </c>
      <c r="F18" s="35"/>
      <c r="R18" s="32">
        <v>0.8</v>
      </c>
      <c r="S18" s="33">
        <f t="shared" si="1"/>
        <v>3.8548724225005766</v>
      </c>
    </row>
    <row r="19" spans="1:19" ht="16.2" thickBot="1" x14ac:dyDescent="0.35">
      <c r="B19" s="40"/>
      <c r="R19" s="32">
        <v>0.9</v>
      </c>
      <c r="S19" s="33">
        <f t="shared" si="1"/>
        <v>4.226346517639092</v>
      </c>
    </row>
    <row r="20" spans="1:19" ht="16.2" thickBot="1" x14ac:dyDescent="0.35">
      <c r="B20" s="40" t="s">
        <v>24</v>
      </c>
      <c r="E20" s="50"/>
      <c r="R20" s="32">
        <v>1</v>
      </c>
      <c r="S20" s="33">
        <f t="shared" si="1"/>
        <v>4.5418658710463395</v>
      </c>
    </row>
    <row r="21" spans="1:19" ht="15" thickBot="1" x14ac:dyDescent="0.35">
      <c r="R21" s="32">
        <v>1.1000000000000001</v>
      </c>
      <c r="S21" s="33">
        <f t="shared" si="1"/>
        <v>4.7842913343095486</v>
      </c>
    </row>
    <row r="22" spans="1:19" ht="15.6" x14ac:dyDescent="0.3">
      <c r="B22" s="14" t="s">
        <v>26</v>
      </c>
      <c r="C22" s="42">
        <v>10680</v>
      </c>
      <c r="R22" s="32">
        <v>1.2</v>
      </c>
      <c r="S22" s="33">
        <f t="shared" si="1"/>
        <v>4.9398645531541909</v>
      </c>
    </row>
    <row r="23" spans="1:19" ht="15.6" hidden="1" x14ac:dyDescent="0.3">
      <c r="B23" s="51" t="s">
        <v>29</v>
      </c>
      <c r="C23" s="52" t="e">
        <f>IF(((E18-C22)/C22)&lt;-0.4,-0.4,(E18-C22)/C22)</f>
        <v>#VALUE!</v>
      </c>
      <c r="R23" s="32">
        <v>1.3</v>
      </c>
      <c r="S23" s="33">
        <f t="shared" si="1"/>
        <v>4.9995000249991666</v>
      </c>
    </row>
    <row r="24" spans="1:19" ht="15.6" x14ac:dyDescent="0.3">
      <c r="B24" s="15" t="s">
        <v>27</v>
      </c>
      <c r="C24" s="43">
        <v>7.2</v>
      </c>
      <c r="R24" s="32">
        <v>1.3</v>
      </c>
      <c r="S24" s="33">
        <f t="shared" si="1"/>
        <v>4.9995000249991666</v>
      </c>
    </row>
    <row r="25" spans="1:19" ht="15.6" hidden="1" x14ac:dyDescent="0.3">
      <c r="B25" s="15" t="s">
        <v>30</v>
      </c>
      <c r="C25" s="53">
        <f>(E20-C24)/C24</f>
        <v>-1</v>
      </c>
      <c r="R25" s="32">
        <v>1.4</v>
      </c>
      <c r="S25" s="33">
        <f t="shared" si="1"/>
        <v>4.9596635830278561</v>
      </c>
    </row>
    <row r="26" spans="1:19" ht="15.6" x14ac:dyDescent="0.3">
      <c r="B26" s="15" t="s">
        <v>25</v>
      </c>
      <c r="C26" s="59" t="str">
        <f>IF(OR(E18="",E20=""),"",((70/30)*C25-C23))</f>
        <v/>
      </c>
      <c r="R26" s="32">
        <v>1.4</v>
      </c>
      <c r="S26" s="33">
        <f t="shared" si="1"/>
        <v>4.9596635830278561</v>
      </c>
    </row>
    <row r="27" spans="1:19" ht="16.2" thickBot="1" x14ac:dyDescent="0.35">
      <c r="B27" s="16" t="s">
        <v>28</v>
      </c>
      <c r="C27" s="44" t="str">
        <f>IF(C26="","",5*EXP(-((C26-1.31)^2)))</f>
        <v/>
      </c>
      <c r="R27" s="32">
        <v>1.5</v>
      </c>
      <c r="S27" s="33">
        <f t="shared" si="1"/>
        <v>4.8227191713840769</v>
      </c>
    </row>
    <row r="28" spans="1:19" x14ac:dyDescent="0.3">
      <c r="R28" s="32">
        <v>1.6</v>
      </c>
      <c r="S28" s="33">
        <f t="shared" si="1"/>
        <v>4.5966965878325912</v>
      </c>
    </row>
    <row r="29" spans="1:19" x14ac:dyDescent="0.3">
      <c r="A29" s="29" t="s">
        <v>5</v>
      </c>
      <c r="R29" s="32">
        <v>1.7</v>
      </c>
      <c r="S29" s="33">
        <f t="shared" si="1"/>
        <v>4.2945119310392386</v>
      </c>
    </row>
    <row r="30" spans="1:19" x14ac:dyDescent="0.3">
      <c r="R30" s="32">
        <v>1.8</v>
      </c>
      <c r="S30" s="33">
        <f t="shared" si="1"/>
        <v>3.9327460110672745</v>
      </c>
    </row>
    <row r="31" spans="1:19" ht="15.6" x14ac:dyDescent="0.3">
      <c r="A31" s="40" t="s">
        <v>34</v>
      </c>
      <c r="R31" s="32">
        <v>1.9</v>
      </c>
      <c r="S31" s="33">
        <f t="shared" si="1"/>
        <v>3.5301413492856986</v>
      </c>
    </row>
    <row r="32" spans="1:19" x14ac:dyDescent="0.3">
      <c r="A32" s="45" t="s">
        <v>7</v>
      </c>
      <c r="B32" s="46" t="s">
        <v>23</v>
      </c>
      <c r="R32" s="32">
        <v>2</v>
      </c>
      <c r="S32" s="33">
        <f t="shared" si="1"/>
        <v>3.1060067950272541</v>
      </c>
    </row>
    <row r="33" spans="1:19" x14ac:dyDescent="0.3">
      <c r="A33" s="45" t="s">
        <v>7</v>
      </c>
      <c r="B33" s="29" t="s">
        <v>8</v>
      </c>
      <c r="R33" s="32">
        <v>2.1</v>
      </c>
      <c r="S33" s="33">
        <f t="shared" si="1"/>
        <v>2.6787169032529237</v>
      </c>
    </row>
    <row r="34" spans="1:19" x14ac:dyDescent="0.3">
      <c r="A34" s="45"/>
      <c r="R34" s="32">
        <v>2.2000000000000002</v>
      </c>
      <c r="S34" s="33">
        <f t="shared" si="1"/>
        <v>2.264463606199473</v>
      </c>
    </row>
    <row r="35" spans="1:19" x14ac:dyDescent="0.3">
      <c r="A35" s="29" t="s">
        <v>9</v>
      </c>
      <c r="R35" s="32">
        <v>2.2999999999999998</v>
      </c>
      <c r="S35" s="33">
        <f t="shared" si="1"/>
        <v>1.8763678480900374</v>
      </c>
    </row>
    <row r="36" spans="1:19" x14ac:dyDescent="0.3">
      <c r="A36" s="47" t="s">
        <v>10</v>
      </c>
      <c r="B36" s="29" t="s">
        <v>11</v>
      </c>
      <c r="R36" s="32">
        <v>2.4</v>
      </c>
      <c r="S36" s="33">
        <f t="shared" si="1"/>
        <v>1.5239991696787669</v>
      </c>
    </row>
    <row r="37" spans="1:19" x14ac:dyDescent="0.3">
      <c r="A37" s="29" t="s">
        <v>12</v>
      </c>
      <c r="B37" s="29" t="s">
        <v>13</v>
      </c>
      <c r="R37" s="32">
        <v>2.5</v>
      </c>
      <c r="S37" s="33">
        <f t="shared" si="1"/>
        <v>1.2132927109503542</v>
      </c>
    </row>
    <row r="38" spans="1:19" x14ac:dyDescent="0.3">
      <c r="A38" s="29" t="s">
        <v>14</v>
      </c>
      <c r="B38" s="29" t="s">
        <v>15</v>
      </c>
      <c r="R38" s="32">
        <v>2.6</v>
      </c>
      <c r="S38" s="33">
        <f t="shared" si="1"/>
        <v>0.94680503109687053</v>
      </c>
    </row>
    <row r="39" spans="1:19" x14ac:dyDescent="0.3">
      <c r="A39" s="29" t="s">
        <v>16</v>
      </c>
      <c r="B39" s="29" t="s">
        <v>17</v>
      </c>
      <c r="R39" s="32">
        <v>2.7</v>
      </c>
      <c r="S39" s="33">
        <f t="shared" si="1"/>
        <v>0.72421853547333526</v>
      </c>
    </row>
    <row r="40" spans="1:19" x14ac:dyDescent="0.3">
      <c r="A40" s="29" t="s">
        <v>18</v>
      </c>
      <c r="B40" s="29" t="s">
        <v>22</v>
      </c>
      <c r="R40" s="32">
        <v>2.8</v>
      </c>
      <c r="S40" s="33">
        <f t="shared" si="1"/>
        <v>0.54299124228551487</v>
      </c>
    </row>
    <row r="41" spans="1:19" x14ac:dyDescent="0.3">
      <c r="R41" s="32">
        <v>2.9</v>
      </c>
      <c r="S41" s="33">
        <f t="shared" si="1"/>
        <v>0.39905258150039857</v>
      </c>
    </row>
    <row r="42" spans="1:19" ht="18" x14ac:dyDescent="0.35">
      <c r="C42" s="48"/>
    </row>
    <row r="43" spans="1:19" ht="18" x14ac:dyDescent="0.35">
      <c r="C43" s="48"/>
    </row>
    <row r="44" spans="1:19" ht="18" x14ac:dyDescent="0.35">
      <c r="C44" s="48"/>
    </row>
    <row r="45" spans="1:19" ht="18" x14ac:dyDescent="0.35">
      <c r="C45" s="48"/>
    </row>
    <row r="46" spans="1:19" ht="18" x14ac:dyDescent="0.35">
      <c r="C46" s="48"/>
    </row>
    <row r="47" spans="1:19" ht="18" x14ac:dyDescent="0.35">
      <c r="C47" s="48"/>
    </row>
    <row r="48" spans="1:19" ht="18" x14ac:dyDescent="0.35">
      <c r="C48" s="48"/>
    </row>
    <row r="49" spans="3:3" ht="18" x14ac:dyDescent="0.35">
      <c r="C49" s="48"/>
    </row>
    <row r="50" spans="3:3" ht="18" x14ac:dyDescent="0.35">
      <c r="C50" s="48"/>
    </row>
    <row r="71" spans="2:5" x14ac:dyDescent="0.3">
      <c r="B71" s="49"/>
      <c r="E71" s="29" t="s">
        <v>21</v>
      </c>
    </row>
  </sheetData>
  <sheetProtection algorithmName="SHA-512" hashValue="sgeoEmfeH4uLoR+BhdbEdv36rlhUcgwAvW+/jfjaU+zaWG2lMut63a6V4DNDpzyf82uVDKuUGgZjlgvrFw1XbQ==" saltValue="PgVTp4l2WHAN+Y/cvHz7Pw==" spinCount="100000" sheet="1" objects="1" scenarios="1" selectLockedCells="1"/>
  <mergeCells count="6">
    <mergeCell ref="A6:A8"/>
    <mergeCell ref="E6:E8"/>
    <mergeCell ref="A11:A12"/>
    <mergeCell ref="E11:E12"/>
    <mergeCell ref="A15:A16"/>
    <mergeCell ref="E15:E16"/>
  </mergeCells>
  <dataValidations count="2">
    <dataValidation allowBlank="1" showInputMessage="1" showErrorMessage="1" prompt="Het tarief voor blended leervorm is niet groter dan het tarief voor klassikaal leervorm" sqref="C12 C7"/>
    <dataValidation allowBlank="1" showInputMessage="1" showErrorMessage="1" prompt="Het tarief voor online leervorm is niet groter dan blended leervorm" sqref="C8"/>
  </dataValidation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1"/>
  <sheetViews>
    <sheetView workbookViewId="0">
      <selection activeCell="C15" sqref="C15:C16"/>
    </sheetView>
  </sheetViews>
  <sheetFormatPr defaultColWidth="8.88671875" defaultRowHeight="14.4" x14ac:dyDescent="0.3"/>
  <cols>
    <col min="1" max="1" width="37" style="29" customWidth="1"/>
    <col min="2" max="2" width="28.88671875" style="29" customWidth="1"/>
    <col min="3" max="3" width="12.6640625" style="29" bestFit="1" customWidth="1"/>
    <col min="4" max="4" width="13.33203125" style="29" bestFit="1" customWidth="1"/>
    <col min="5" max="6" width="14.5546875" style="29" customWidth="1"/>
    <col min="7" max="17" width="8.88671875" style="29"/>
    <col min="18" max="19" width="8.88671875" style="32"/>
    <col min="20" max="16384" width="8.88671875" style="29"/>
  </cols>
  <sheetData>
    <row r="1" spans="1:19" ht="18" x14ac:dyDescent="0.35">
      <c r="A1" s="1" t="s">
        <v>47</v>
      </c>
      <c r="B1" s="2"/>
      <c r="C1" s="3"/>
      <c r="D1" s="4"/>
      <c r="E1" s="5"/>
      <c r="R1" s="30"/>
      <c r="S1" s="31"/>
    </row>
    <row r="2" spans="1:19" ht="15.6" x14ac:dyDescent="0.3">
      <c r="A2" s="6" t="s">
        <v>79</v>
      </c>
      <c r="B2" s="63"/>
      <c r="C2" s="3"/>
      <c r="D2" s="4"/>
      <c r="E2" s="5"/>
      <c r="S2" s="33"/>
    </row>
    <row r="3" spans="1:19" ht="18" x14ac:dyDescent="0.35">
      <c r="A3" s="7" t="s">
        <v>0</v>
      </c>
      <c r="B3" s="8"/>
      <c r="C3" s="9"/>
      <c r="D3" s="10"/>
      <c r="E3" s="11"/>
      <c r="R3" s="30" t="s">
        <v>19</v>
      </c>
      <c r="S3" s="31" t="s">
        <v>20</v>
      </c>
    </row>
    <row r="4" spans="1:19" ht="15" thickBot="1" x14ac:dyDescent="0.35">
      <c r="O4" s="32">
        <v>-0.6</v>
      </c>
      <c r="P4" s="33">
        <f t="shared" ref="P4:P8" si="0">5*EXP(-((O4-0.8)^2))</f>
        <v>0.70429210460522518</v>
      </c>
      <c r="R4" s="32">
        <v>-0.6</v>
      </c>
      <c r="S4" s="33">
        <f t="shared" ref="S4:S41" si="1">5*EXP(-((R4-1.31)^2))</f>
        <v>0.13020279433574364</v>
      </c>
    </row>
    <row r="5" spans="1:19" ht="30" customHeight="1" thickBot="1" x14ac:dyDescent="0.35">
      <c r="A5" s="17" t="s">
        <v>82</v>
      </c>
      <c r="B5" s="12" t="s">
        <v>1</v>
      </c>
      <c r="C5" s="27" t="s">
        <v>35</v>
      </c>
      <c r="D5" s="54" t="s">
        <v>31</v>
      </c>
      <c r="E5" s="54" t="s">
        <v>36</v>
      </c>
      <c r="O5" s="32">
        <v>-0.5</v>
      </c>
      <c r="P5" s="33">
        <f t="shared" si="0"/>
        <v>0.92259761996494616</v>
      </c>
      <c r="R5" s="32">
        <v>-0.5</v>
      </c>
      <c r="S5" s="33">
        <f t="shared" si="1"/>
        <v>0.18887646771995986</v>
      </c>
    </row>
    <row r="6" spans="1:19" ht="15.6" x14ac:dyDescent="0.3">
      <c r="A6" s="64" t="s">
        <v>37</v>
      </c>
      <c r="B6" s="34" t="s">
        <v>2</v>
      </c>
      <c r="C6" s="20"/>
      <c r="D6" s="18">
        <v>0.6</v>
      </c>
      <c r="E6" s="70">
        <v>15</v>
      </c>
      <c r="O6" s="32">
        <v>-0.4</v>
      </c>
      <c r="P6" s="33">
        <f t="shared" si="0"/>
        <v>1.1846387934106082</v>
      </c>
      <c r="R6" s="32">
        <v>-0.4</v>
      </c>
      <c r="S6" s="33">
        <f t="shared" si="1"/>
        <v>0.26856505938086772</v>
      </c>
    </row>
    <row r="7" spans="1:19" ht="15.6" x14ac:dyDescent="0.3">
      <c r="A7" s="64"/>
      <c r="B7" s="36" t="s">
        <v>3</v>
      </c>
      <c r="C7" s="25"/>
      <c r="D7" s="19">
        <v>0.2</v>
      </c>
      <c r="E7" s="71"/>
      <c r="O7" s="32">
        <v>-0.3</v>
      </c>
      <c r="P7" s="33">
        <f t="shared" si="0"/>
        <v>1.4909863971494366</v>
      </c>
      <c r="R7" s="32">
        <v>-0.3</v>
      </c>
      <c r="S7" s="33">
        <f t="shared" si="1"/>
        <v>0.37431331652301736</v>
      </c>
    </row>
    <row r="8" spans="1:19" ht="16.2" thickBot="1" x14ac:dyDescent="0.35">
      <c r="A8" s="65"/>
      <c r="B8" s="37" t="s">
        <v>81</v>
      </c>
      <c r="C8" s="26"/>
      <c r="D8" s="24">
        <v>0.2</v>
      </c>
      <c r="E8" s="72"/>
      <c r="O8" s="32">
        <v>-0.2</v>
      </c>
      <c r="P8" s="33">
        <f t="shared" si="0"/>
        <v>1.8393972058572117</v>
      </c>
      <c r="R8" s="32">
        <v>-0.2</v>
      </c>
      <c r="S8" s="33">
        <f t="shared" si="1"/>
        <v>0.51136989403134947</v>
      </c>
    </row>
    <row r="9" spans="1:19" ht="15" thickBot="1" x14ac:dyDescent="0.35">
      <c r="E9" s="35"/>
      <c r="R9" s="32">
        <v>-0.1</v>
      </c>
      <c r="S9" s="33">
        <f t="shared" si="1"/>
        <v>0.68477696822726575</v>
      </c>
    </row>
    <row r="10" spans="1:19" ht="31.8" thickBot="1" x14ac:dyDescent="0.35">
      <c r="A10" s="17" t="s">
        <v>83</v>
      </c>
      <c r="B10" s="13" t="s">
        <v>1</v>
      </c>
      <c r="C10" s="27" t="s">
        <v>85</v>
      </c>
      <c r="D10" s="54" t="s">
        <v>31</v>
      </c>
      <c r="E10" s="54" t="s">
        <v>36</v>
      </c>
      <c r="R10" s="32">
        <v>0</v>
      </c>
      <c r="S10" s="33">
        <f t="shared" si="1"/>
        <v>0.89882934729233899</v>
      </c>
    </row>
    <row r="11" spans="1:19" ht="15.6" x14ac:dyDescent="0.3">
      <c r="A11" s="66" t="s">
        <v>75</v>
      </c>
      <c r="B11" s="38" t="s">
        <v>2</v>
      </c>
      <c r="C11" s="20"/>
      <c r="D11" s="22">
        <v>0.8</v>
      </c>
      <c r="E11" s="70">
        <v>4</v>
      </c>
      <c r="R11" s="32">
        <v>0.1</v>
      </c>
      <c r="S11" s="33">
        <f t="shared" si="1"/>
        <v>1.1564302764216432</v>
      </c>
    </row>
    <row r="12" spans="1:19" ht="16.2" thickBot="1" x14ac:dyDescent="0.35">
      <c r="A12" s="67"/>
      <c r="B12" s="39" t="s">
        <v>3</v>
      </c>
      <c r="C12" s="21"/>
      <c r="D12" s="23">
        <v>0.2</v>
      </c>
      <c r="E12" s="72"/>
      <c r="R12" s="32">
        <v>0.2</v>
      </c>
      <c r="S12" s="33">
        <f t="shared" si="1"/>
        <v>1.4583970366097323</v>
      </c>
    </row>
    <row r="13" spans="1:19" ht="15" thickBot="1" x14ac:dyDescent="0.35">
      <c r="E13" s="35"/>
      <c r="R13" s="32">
        <v>0.3</v>
      </c>
      <c r="S13" s="33">
        <f t="shared" si="1"/>
        <v>1.802794412409878</v>
      </c>
    </row>
    <row r="14" spans="1:19" ht="31.8" thickBot="1" x14ac:dyDescent="0.35">
      <c r="A14" s="17" t="s">
        <v>83</v>
      </c>
      <c r="B14" s="13" t="s">
        <v>1</v>
      </c>
      <c r="C14" s="28" t="s">
        <v>85</v>
      </c>
      <c r="D14" s="54" t="s">
        <v>31</v>
      </c>
      <c r="E14" s="54" t="s">
        <v>36</v>
      </c>
      <c r="R14" s="32">
        <v>0.4</v>
      </c>
      <c r="S14" s="33">
        <f t="shared" si="1"/>
        <v>2.184392837666111</v>
      </c>
    </row>
    <row r="15" spans="1:19" ht="15.6" x14ac:dyDescent="0.3">
      <c r="A15" s="68" t="s">
        <v>77</v>
      </c>
      <c r="B15" s="38" t="s">
        <v>2</v>
      </c>
      <c r="C15" s="81"/>
      <c r="D15" s="22">
        <v>0.8</v>
      </c>
      <c r="E15" s="70">
        <v>1</v>
      </c>
      <c r="R15" s="32">
        <v>0.5</v>
      </c>
      <c r="S15" s="33">
        <f t="shared" si="1"/>
        <v>2.5943549523272615</v>
      </c>
    </row>
    <row r="16" spans="1:19" ht="16.2" thickBot="1" x14ac:dyDescent="0.35">
      <c r="A16" s="69"/>
      <c r="B16" s="39" t="s">
        <v>3</v>
      </c>
      <c r="C16" s="82"/>
      <c r="D16" s="23">
        <v>0.2</v>
      </c>
      <c r="E16" s="72"/>
      <c r="R16" s="32">
        <v>0.6</v>
      </c>
      <c r="S16" s="33">
        <f t="shared" si="1"/>
        <v>3.0202448746901265</v>
      </c>
    </row>
    <row r="17" spans="1:19" ht="15" thickBot="1" x14ac:dyDescent="0.35">
      <c r="R17" s="32">
        <v>0.7</v>
      </c>
      <c r="S17" s="33">
        <f t="shared" si="1"/>
        <v>3.446426552733131</v>
      </c>
    </row>
    <row r="18" spans="1:19" ht="16.2" thickBot="1" x14ac:dyDescent="0.35">
      <c r="B18" s="40" t="s">
        <v>4</v>
      </c>
      <c r="E18" s="41" t="str">
        <f>IF(OR(C6="",C7="",C8="",C11="",C12="",C15="",C16=""),"",(C6*D6+C7*D7+C8*D8)*E6+(C11*D11+C12*D12)*E11+(C15*D15+C16*D16)*E15)</f>
        <v/>
      </c>
      <c r="F18" s="35"/>
      <c r="R18" s="32">
        <v>0.8</v>
      </c>
      <c r="S18" s="33">
        <f t="shared" si="1"/>
        <v>3.8548724225005766</v>
      </c>
    </row>
    <row r="19" spans="1:19" ht="16.2" thickBot="1" x14ac:dyDescent="0.35">
      <c r="B19" s="40"/>
      <c r="R19" s="32">
        <v>0.9</v>
      </c>
      <c r="S19" s="33">
        <f t="shared" si="1"/>
        <v>4.226346517639092</v>
      </c>
    </row>
    <row r="20" spans="1:19" ht="16.2" thickBot="1" x14ac:dyDescent="0.35">
      <c r="B20" s="40" t="s">
        <v>24</v>
      </c>
      <c r="E20" s="50"/>
      <c r="R20" s="32">
        <v>1</v>
      </c>
      <c r="S20" s="33">
        <f t="shared" si="1"/>
        <v>4.5418658710463395</v>
      </c>
    </row>
    <row r="21" spans="1:19" ht="15" thickBot="1" x14ac:dyDescent="0.35">
      <c r="R21" s="32">
        <v>1.1000000000000001</v>
      </c>
      <c r="S21" s="33">
        <f t="shared" si="1"/>
        <v>4.7842913343095486</v>
      </c>
    </row>
    <row r="22" spans="1:19" ht="15.6" x14ac:dyDescent="0.3">
      <c r="B22" s="14" t="s">
        <v>26</v>
      </c>
      <c r="C22" s="42">
        <v>10540</v>
      </c>
      <c r="R22" s="32">
        <v>1.2</v>
      </c>
      <c r="S22" s="33">
        <f t="shared" si="1"/>
        <v>4.9398645531541909</v>
      </c>
    </row>
    <row r="23" spans="1:19" ht="15.6" hidden="1" x14ac:dyDescent="0.3">
      <c r="B23" s="51" t="s">
        <v>29</v>
      </c>
      <c r="C23" s="52" t="e">
        <f>IF(((E18-C22)/C22)&lt;-0.4,-0.4,(E18-C22)/C22)</f>
        <v>#VALUE!</v>
      </c>
      <c r="R23" s="32">
        <v>1.3</v>
      </c>
      <c r="S23" s="33">
        <f t="shared" si="1"/>
        <v>4.9995000249991666</v>
      </c>
    </row>
    <row r="24" spans="1:19" ht="15.6" x14ac:dyDescent="0.3">
      <c r="B24" s="15" t="s">
        <v>27</v>
      </c>
      <c r="C24" s="43">
        <v>7.2</v>
      </c>
      <c r="R24" s="32">
        <v>1.3</v>
      </c>
      <c r="S24" s="33">
        <f t="shared" si="1"/>
        <v>4.9995000249991666</v>
      </c>
    </row>
    <row r="25" spans="1:19" ht="15.6" hidden="1" x14ac:dyDescent="0.3">
      <c r="B25" s="15" t="s">
        <v>30</v>
      </c>
      <c r="C25" s="53">
        <f>(E20-C24)/C24</f>
        <v>-1</v>
      </c>
      <c r="R25" s="32">
        <v>1.4</v>
      </c>
      <c r="S25" s="33">
        <f t="shared" si="1"/>
        <v>4.9596635830278561</v>
      </c>
    </row>
    <row r="26" spans="1:19" ht="15.6" x14ac:dyDescent="0.3">
      <c r="B26" s="15" t="s">
        <v>25</v>
      </c>
      <c r="C26" s="59" t="str">
        <f>IF(OR(E18="",E20=""),"",((70/30)*C25-C23))</f>
        <v/>
      </c>
      <c r="R26" s="32">
        <v>1.4</v>
      </c>
      <c r="S26" s="33">
        <f t="shared" si="1"/>
        <v>4.9596635830278561</v>
      </c>
    </row>
    <row r="27" spans="1:19" ht="16.2" thickBot="1" x14ac:dyDescent="0.35">
      <c r="B27" s="16" t="s">
        <v>28</v>
      </c>
      <c r="C27" s="44" t="str">
        <f>IF(C26="","",5*EXP(-((C26-1.31)^2)))</f>
        <v/>
      </c>
      <c r="R27" s="32">
        <v>1.5</v>
      </c>
      <c r="S27" s="33">
        <f t="shared" si="1"/>
        <v>4.8227191713840769</v>
      </c>
    </row>
    <row r="28" spans="1:19" x14ac:dyDescent="0.3">
      <c r="R28" s="32">
        <v>1.6</v>
      </c>
      <c r="S28" s="33">
        <f t="shared" si="1"/>
        <v>4.5966965878325912</v>
      </c>
    </row>
    <row r="29" spans="1:19" x14ac:dyDescent="0.3">
      <c r="A29" s="29" t="s">
        <v>5</v>
      </c>
      <c r="R29" s="32">
        <v>1.7</v>
      </c>
      <c r="S29" s="33">
        <f t="shared" si="1"/>
        <v>4.2945119310392386</v>
      </c>
    </row>
    <row r="30" spans="1:19" x14ac:dyDescent="0.3">
      <c r="R30" s="32">
        <v>1.8</v>
      </c>
      <c r="S30" s="33">
        <f t="shared" si="1"/>
        <v>3.9327460110672745</v>
      </c>
    </row>
    <row r="31" spans="1:19" ht="15.6" x14ac:dyDescent="0.3">
      <c r="A31" s="40" t="s">
        <v>34</v>
      </c>
      <c r="R31" s="32">
        <v>1.9</v>
      </c>
      <c r="S31" s="33">
        <f t="shared" si="1"/>
        <v>3.5301413492856986</v>
      </c>
    </row>
    <row r="32" spans="1:19" x14ac:dyDescent="0.3">
      <c r="A32" s="45" t="s">
        <v>7</v>
      </c>
      <c r="B32" s="46" t="s">
        <v>23</v>
      </c>
      <c r="R32" s="32">
        <v>2</v>
      </c>
      <c r="S32" s="33">
        <f t="shared" si="1"/>
        <v>3.1060067950272541</v>
      </c>
    </row>
    <row r="33" spans="1:19" x14ac:dyDescent="0.3">
      <c r="A33" s="45" t="s">
        <v>7</v>
      </c>
      <c r="B33" s="29" t="s">
        <v>8</v>
      </c>
      <c r="R33" s="32">
        <v>2.1</v>
      </c>
      <c r="S33" s="33">
        <f t="shared" si="1"/>
        <v>2.6787169032529237</v>
      </c>
    </row>
    <row r="34" spans="1:19" x14ac:dyDescent="0.3">
      <c r="A34" s="45"/>
      <c r="R34" s="32">
        <v>2.2000000000000002</v>
      </c>
      <c r="S34" s="33">
        <f t="shared" si="1"/>
        <v>2.264463606199473</v>
      </c>
    </row>
    <row r="35" spans="1:19" x14ac:dyDescent="0.3">
      <c r="A35" s="29" t="s">
        <v>9</v>
      </c>
      <c r="R35" s="32">
        <v>2.2999999999999998</v>
      </c>
      <c r="S35" s="33">
        <f t="shared" si="1"/>
        <v>1.8763678480900374</v>
      </c>
    </row>
    <row r="36" spans="1:19" x14ac:dyDescent="0.3">
      <c r="A36" s="47" t="s">
        <v>10</v>
      </c>
      <c r="B36" s="29" t="s">
        <v>11</v>
      </c>
      <c r="R36" s="32">
        <v>2.4</v>
      </c>
      <c r="S36" s="33">
        <f t="shared" si="1"/>
        <v>1.5239991696787669</v>
      </c>
    </row>
    <row r="37" spans="1:19" x14ac:dyDescent="0.3">
      <c r="A37" s="29" t="s">
        <v>12</v>
      </c>
      <c r="B37" s="29" t="s">
        <v>13</v>
      </c>
      <c r="R37" s="32">
        <v>2.5</v>
      </c>
      <c r="S37" s="33">
        <f t="shared" si="1"/>
        <v>1.2132927109503542</v>
      </c>
    </row>
    <row r="38" spans="1:19" x14ac:dyDescent="0.3">
      <c r="A38" s="29" t="s">
        <v>14</v>
      </c>
      <c r="B38" s="29" t="s">
        <v>15</v>
      </c>
      <c r="R38" s="32">
        <v>2.6</v>
      </c>
      <c r="S38" s="33">
        <f t="shared" si="1"/>
        <v>0.94680503109687053</v>
      </c>
    </row>
    <row r="39" spans="1:19" x14ac:dyDescent="0.3">
      <c r="A39" s="29" t="s">
        <v>16</v>
      </c>
      <c r="B39" s="29" t="s">
        <v>17</v>
      </c>
      <c r="R39" s="32">
        <v>2.7</v>
      </c>
      <c r="S39" s="33">
        <f t="shared" si="1"/>
        <v>0.72421853547333526</v>
      </c>
    </row>
    <row r="40" spans="1:19" x14ac:dyDescent="0.3">
      <c r="A40" s="29" t="s">
        <v>18</v>
      </c>
      <c r="B40" s="29" t="s">
        <v>22</v>
      </c>
      <c r="R40" s="32">
        <v>2.8</v>
      </c>
      <c r="S40" s="33">
        <f t="shared" si="1"/>
        <v>0.54299124228551487</v>
      </c>
    </row>
    <row r="41" spans="1:19" x14ac:dyDescent="0.3">
      <c r="R41" s="32">
        <v>2.9</v>
      </c>
      <c r="S41" s="33">
        <f t="shared" si="1"/>
        <v>0.39905258150039857</v>
      </c>
    </row>
    <row r="42" spans="1:19" ht="18" x14ac:dyDescent="0.35">
      <c r="C42" s="48"/>
    </row>
    <row r="43" spans="1:19" ht="18" x14ac:dyDescent="0.35">
      <c r="C43" s="48"/>
    </row>
    <row r="44" spans="1:19" ht="18" x14ac:dyDescent="0.35">
      <c r="C44" s="48"/>
    </row>
    <row r="45" spans="1:19" ht="18" x14ac:dyDescent="0.35">
      <c r="C45" s="48"/>
    </row>
    <row r="46" spans="1:19" ht="18" x14ac:dyDescent="0.35">
      <c r="C46" s="48"/>
    </row>
    <row r="47" spans="1:19" ht="18" x14ac:dyDescent="0.35">
      <c r="C47" s="48"/>
    </row>
    <row r="48" spans="1:19" ht="18" x14ac:dyDescent="0.35">
      <c r="C48" s="48"/>
    </row>
    <row r="49" spans="3:3" ht="18" x14ac:dyDescent="0.35">
      <c r="C49" s="48"/>
    </row>
    <row r="50" spans="3:3" ht="18" x14ac:dyDescent="0.35">
      <c r="C50" s="48"/>
    </row>
    <row r="71" spans="2:5" x14ac:dyDescent="0.3">
      <c r="B71" s="49"/>
      <c r="E71" s="29" t="s">
        <v>21</v>
      </c>
    </row>
  </sheetData>
  <sheetProtection algorithmName="SHA-512" hashValue="whb+hWIgi2KdhcIzOuVGvC747tuCKc7AdYeUdTN/CMXXSZJ/BSXd4o93P1Hf0OLHfr0jyGFjMjg4LNqfHHSQCg==" saltValue="RckfVY+TFfqEXNtd2Jz5IA==" spinCount="100000" sheet="1" objects="1" scenarios="1" selectLockedCells="1"/>
  <mergeCells count="6">
    <mergeCell ref="A6:A8"/>
    <mergeCell ref="E6:E8"/>
    <mergeCell ref="A11:A12"/>
    <mergeCell ref="E11:E12"/>
    <mergeCell ref="A15:A16"/>
    <mergeCell ref="E15:E16"/>
  </mergeCells>
  <dataValidations count="2">
    <dataValidation allowBlank="1" showInputMessage="1" showErrorMessage="1" prompt="Het tarief voor online leervorm is niet groter dan blended leervorm" sqref="C8"/>
    <dataValidation allowBlank="1" showInputMessage="1" showErrorMessage="1" prompt="Het tarief voor blended leervorm is niet groter dan het tarief voor klassikaal leervorm" sqref="C12 C7"/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36</vt:i4>
      </vt:variant>
    </vt:vector>
  </HeadingPairs>
  <TitlesOfParts>
    <vt:vector size="36" baseType="lpstr">
      <vt:lpstr>Tarieven P 1</vt:lpstr>
      <vt:lpstr>Tarieven P 2</vt:lpstr>
      <vt:lpstr>Tarieven P 3</vt:lpstr>
      <vt:lpstr>Tarieven P 4</vt:lpstr>
      <vt:lpstr>Tarieven P 5</vt:lpstr>
      <vt:lpstr>Tarieven P 6a</vt:lpstr>
      <vt:lpstr>Tarieven P 6b</vt:lpstr>
      <vt:lpstr>Tarieven P 6c</vt:lpstr>
      <vt:lpstr>Tarieven P 6z</vt:lpstr>
      <vt:lpstr>Tarieven P 7</vt:lpstr>
      <vt:lpstr>Tarieven P 8a</vt:lpstr>
      <vt:lpstr>Tarieven P 8b</vt:lpstr>
      <vt:lpstr>Tarieven P 8z</vt:lpstr>
      <vt:lpstr>Tarieven P 9</vt:lpstr>
      <vt:lpstr>Tarieven P 10a</vt:lpstr>
      <vt:lpstr>Tarieven P 10b</vt:lpstr>
      <vt:lpstr>Tarieven P 10c</vt:lpstr>
      <vt:lpstr>Tarieven P 10d</vt:lpstr>
      <vt:lpstr>Tarieven P 10e</vt:lpstr>
      <vt:lpstr>Tarieven P 10f</vt:lpstr>
      <vt:lpstr>Tarieven P 10g</vt:lpstr>
      <vt:lpstr>Tarieven P 10z</vt:lpstr>
      <vt:lpstr>Tarieven P 11</vt:lpstr>
      <vt:lpstr>Tarieven P 12</vt:lpstr>
      <vt:lpstr>Tarieven P 13</vt:lpstr>
      <vt:lpstr>Tarieven P 14</vt:lpstr>
      <vt:lpstr>Tarieven P 15</vt:lpstr>
      <vt:lpstr>Tarieven P 16a</vt:lpstr>
      <vt:lpstr>Tarieven P 16b</vt:lpstr>
      <vt:lpstr>Tarieven P 16c</vt:lpstr>
      <vt:lpstr>Tarieven P 16d</vt:lpstr>
      <vt:lpstr>Tarieven P 16e </vt:lpstr>
      <vt:lpstr>Tarieven P 17</vt:lpstr>
      <vt:lpstr>Tarieven P 18</vt:lpstr>
      <vt:lpstr>Tarieven P 19</vt:lpstr>
      <vt:lpstr>Tarieven P 20</vt:lpstr>
    </vt:vector>
  </TitlesOfParts>
  <Company>Ministerie van Financien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Rachid R. Akoudad</dc:creator>
  <cp:lastModifiedBy>Rachid R. Akoudad</cp:lastModifiedBy>
  <dcterms:created xsi:type="dcterms:W3CDTF">2020-05-15T07:13:04Z</dcterms:created>
  <dcterms:modified xsi:type="dcterms:W3CDTF">2020-09-18T11:35:01Z</dcterms:modified>
</cp:coreProperties>
</file>