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po\IC\PPOICMGLB\2. Aanbesteding Glb\31156677 Brabant-West 2021-2024\AANBESTEDING\Bijlage bij het contract\"/>
    </mc:Choice>
  </mc:AlternateContent>
  <bookViews>
    <workbookView xWindow="0" yWindow="0" windowWidth="25200" windowHeight="11850" activeTab="3"/>
  </bookViews>
  <sheets>
    <sheet name="Perceel 1 Moerdijk" sheetId="1" r:id="rId1"/>
    <sheet name="Perceel 2 Waspik" sheetId="2" r:id="rId2"/>
    <sheet name="Perceel 3 Dordrecht" sheetId="3" r:id="rId3"/>
    <sheet name="Perceel 4 Breda " sheetId="4" r:id="rId4"/>
    <sheet name="Perceel 5 Eethen" sheetId="8" state="hidden" r:id="rId5"/>
    <sheet name="Perceel 6 Oud-Gastel" sheetId="7" state="hidden" r:id="rId6"/>
  </sheets>
  <definedNames>
    <definedName name="_xlnm.Print_Area" localSheetId="0">'Perceel 1 Moerdijk'!$A$1:$AB$43</definedName>
    <definedName name="_xlnm.Print_Area" localSheetId="1">'Perceel 2 Waspik'!$A$1:$AB$35</definedName>
    <definedName name="_xlnm.Print_Area" localSheetId="2">'Perceel 3 Dordrecht'!$A$1:$AB$23</definedName>
    <definedName name="_xlnm.Print_Area" localSheetId="3">'Perceel 4 Breda '!$A$1:$AB$45</definedName>
    <definedName name="_xlnm.Print_Area" localSheetId="4">'Perceel 5 Eethen'!$A$1:$X$45</definedName>
    <definedName name="_xlnm.Print_Area" localSheetId="5">'Perceel 6 Oud-Gastel'!$A$1:$X$45</definedName>
    <definedName name="SG_droge_component">'Perceel 1 Moerdijk'!$D$51</definedName>
    <definedName name="SG_natte_component_CaCl">'Perceel 1 Moerdijk'!$D$52</definedName>
    <definedName name="SG_natte_component_NaCl">'Perceel 1 Moerdijk'!$D$53</definedName>
  </definedNames>
  <calcPr calcId="162913"/>
</workbook>
</file>

<file path=xl/calcChain.xml><?xml version="1.0" encoding="utf-8"?>
<calcChain xmlns="http://schemas.openxmlformats.org/spreadsheetml/2006/main">
  <c r="J7" i="4" l="1"/>
  <c r="J8" i="4"/>
  <c r="J9" i="4"/>
  <c r="J10" i="4"/>
  <c r="J11" i="4"/>
  <c r="J12" i="4"/>
  <c r="J13" i="4"/>
  <c r="J14" i="4"/>
  <c r="J15" i="4"/>
  <c r="J6" i="4"/>
  <c r="H7" i="4"/>
  <c r="H8" i="4"/>
  <c r="H9" i="4"/>
  <c r="H10" i="4"/>
  <c r="H11" i="4"/>
  <c r="H12" i="4"/>
  <c r="H13" i="4"/>
  <c r="H14" i="4"/>
  <c r="H15" i="4"/>
  <c r="H6" i="4"/>
  <c r="J6" i="3"/>
  <c r="J7" i="3"/>
  <c r="J8" i="3"/>
  <c r="J9" i="3"/>
  <c r="H6" i="3"/>
  <c r="H7" i="3"/>
  <c r="H8" i="3"/>
  <c r="H9" i="3"/>
  <c r="J7" i="2"/>
  <c r="J8" i="2"/>
  <c r="J9" i="2"/>
  <c r="J10" i="2"/>
  <c r="J11" i="2"/>
  <c r="J12" i="2"/>
  <c r="J6" i="2"/>
  <c r="H7" i="2"/>
  <c r="H8" i="2"/>
  <c r="H9" i="2"/>
  <c r="H10" i="2"/>
  <c r="H11" i="2"/>
  <c r="H12" i="2"/>
  <c r="H6" i="2"/>
  <c r="H7" i="1"/>
  <c r="H8" i="1"/>
  <c r="H9" i="1"/>
  <c r="H10" i="1"/>
  <c r="H11" i="1"/>
  <c r="H12" i="1"/>
  <c r="H13" i="1"/>
  <c r="H14" i="1"/>
  <c r="H15" i="1"/>
  <c r="H6" i="1"/>
  <c r="J8" i="1"/>
  <c r="J9" i="1"/>
  <c r="J10" i="1"/>
  <c r="J11" i="1"/>
  <c r="J12" i="1"/>
  <c r="J13" i="1"/>
  <c r="J14" i="1"/>
  <c r="J15" i="1"/>
  <c r="J7" i="1"/>
  <c r="J6" i="1"/>
  <c r="E45" i="4"/>
  <c r="E44" i="4"/>
  <c r="E43" i="4"/>
  <c r="E23" i="3"/>
  <c r="E22" i="3"/>
  <c r="E21" i="3"/>
  <c r="E35" i="2"/>
  <c r="E34" i="2"/>
  <c r="E33" i="2"/>
  <c r="E43" i="1"/>
  <c r="E42" i="1"/>
  <c r="E41" i="1"/>
  <c r="F7" i="2" l="1"/>
  <c r="F9" i="2"/>
  <c r="F10" i="2"/>
  <c r="F7" i="1"/>
  <c r="F11" i="1"/>
  <c r="F13" i="1"/>
  <c r="F15" i="1"/>
  <c r="F9" i="1"/>
  <c r="F6" i="2" l="1"/>
  <c r="F12" i="1"/>
  <c r="F8" i="1"/>
  <c r="F14" i="1"/>
  <c r="F10" i="1"/>
  <c r="F13" i="4"/>
  <c r="F9" i="4"/>
  <c r="F12" i="2"/>
  <c r="F8" i="2"/>
  <c r="F6" i="3"/>
  <c r="F14" i="4"/>
  <c r="F10" i="4"/>
  <c r="F9" i="3"/>
  <c r="F8" i="3"/>
  <c r="F7" i="3"/>
  <c r="F11" i="2"/>
  <c r="F6" i="1"/>
  <c r="F15" i="4"/>
  <c r="F11" i="4"/>
  <c r="F7" i="4"/>
  <c r="F6" i="4"/>
  <c r="F12" i="4"/>
  <c r="F8" i="4"/>
</calcChain>
</file>

<file path=xl/comments1.xml><?xml version="1.0" encoding="utf-8"?>
<comments xmlns="http://schemas.openxmlformats.org/spreadsheetml/2006/main">
  <authors>
    <author>reijmh</author>
    <author>Erwin van de Vondervoort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reijmh: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14" authorId="1" shapeId="0">
      <text>
        <r>
          <rPr>
            <b/>
            <sz val="8"/>
            <color indexed="81"/>
            <rFont val="Tahoma"/>
            <family val="2"/>
          </rPr>
          <t>Erwin van de Vondervoort:</t>
        </r>
        <r>
          <rPr>
            <sz val="8"/>
            <color indexed="81"/>
            <rFont val="Tahoma"/>
            <family val="2"/>
          </rPr>
          <t xml:space="preserve">
Ex RWS Eindhoven</t>
        </r>
      </text>
    </comment>
  </commentList>
</comments>
</file>

<file path=xl/comments2.xml><?xml version="1.0" encoding="utf-8"?>
<comments xmlns="http://schemas.openxmlformats.org/spreadsheetml/2006/main">
  <authors>
    <author>reijmh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reijmh: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reijmh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reijmh: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reijmh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reijmh: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<sst xmlns="http://schemas.openxmlformats.org/spreadsheetml/2006/main" count="1862" uniqueCount="416">
  <si>
    <t>Facilitor nr.</t>
  </si>
  <si>
    <t>Inhoud/Breedte</t>
  </si>
  <si>
    <t>serie nr.</t>
  </si>
  <si>
    <t>type</t>
  </si>
  <si>
    <t>aanschaf</t>
  </si>
  <si>
    <t>Leverancier</t>
  </si>
  <si>
    <t>RWS kenteken</t>
  </si>
  <si>
    <t>verplicht type tractie</t>
  </si>
  <si>
    <t>soort activa</t>
  </si>
  <si>
    <t>Naam steunpunt</t>
  </si>
  <si>
    <t>verplichte inzet</t>
  </si>
  <si>
    <t>type aandrijving</t>
  </si>
  <si>
    <t>type stekker t.b.v. cabinedoorvoer</t>
  </si>
  <si>
    <t>opmerking</t>
  </si>
  <si>
    <t>In te vullen door beoogd opdrachtnemer</t>
  </si>
  <si>
    <t>kenteken</t>
  </si>
  <si>
    <t>naam onderaannemer</t>
  </si>
  <si>
    <t>Perceel 1</t>
  </si>
  <si>
    <t>Perceel 2</t>
  </si>
  <si>
    <t>Perceel 4</t>
  </si>
  <si>
    <t>Perceel 3</t>
  </si>
  <si>
    <t>Kenteken 
(tractie)</t>
  </si>
  <si>
    <t>Kenteken oplegger
(indien van toepassing)</t>
  </si>
  <si>
    <t>Tractie :
Massa rijklaar</t>
  </si>
  <si>
    <t>Toegestane maximum massa</t>
  </si>
  <si>
    <t>Gewicht sneeuwploeg</t>
  </si>
  <si>
    <t>Gewicht strooier incl. dooimiddel</t>
  </si>
  <si>
    <t>In te vullen als bijlage bij uitvoeringsplan</t>
  </si>
  <si>
    <t>Vrachtwagen</t>
  </si>
  <si>
    <t>Hoofdrijbaan strooier</t>
  </si>
  <si>
    <t>STRATOS 70-42 PCLN</t>
  </si>
  <si>
    <t>STRATOS B90-42 PCLN</t>
  </si>
  <si>
    <t>STRATOS B70-42 PESN-700</t>
  </si>
  <si>
    <t>Naaf</t>
  </si>
  <si>
    <t>ASH 10 polige stekker</t>
  </si>
  <si>
    <t xml:space="preserve">Aebi Schmidt Nederland </t>
  </si>
  <si>
    <t>Hoofdrijbaan ploeg</t>
  </si>
  <si>
    <t>SNK 330-R-EPZ</t>
  </si>
  <si>
    <t>Preventief</t>
  </si>
  <si>
    <t>Curatief</t>
  </si>
  <si>
    <t>CD-ORM-3311</t>
  </si>
  <si>
    <t>OIR S01</t>
  </si>
  <si>
    <t>S3B11461</t>
  </si>
  <si>
    <t>mogelijk geplande vervanging</t>
  </si>
  <si>
    <t>Minimale verplichte categorie DIN-plaat</t>
  </si>
  <si>
    <t>Vesie 1  01-februari -2020</t>
  </si>
  <si>
    <t>…..</t>
  </si>
  <si>
    <t>……</t>
  </si>
  <si>
    <t>Bijlage 1 Rijkswaterstaat</t>
  </si>
  <si>
    <t>Steunpunt Moerdijk</t>
  </si>
  <si>
    <t>Steunpunt Waspik</t>
  </si>
  <si>
    <t>Steunpunt Dordrecht</t>
  </si>
  <si>
    <t>Steunpunt Breda</t>
  </si>
  <si>
    <t>Steunpunt Eethen</t>
  </si>
  <si>
    <t>Bestek 31156677 Brabant West</t>
  </si>
  <si>
    <t>Perceel 5</t>
  </si>
  <si>
    <t>Perceel 6</t>
  </si>
  <si>
    <t>Moerdijk</t>
  </si>
  <si>
    <t>CD-ORM-1623</t>
  </si>
  <si>
    <t>CD-ORM-2393</t>
  </si>
  <si>
    <t>CD-ORM-2383</t>
  </si>
  <si>
    <t>CD-ORM-2458</t>
  </si>
  <si>
    <t>CD-ORM-2459</t>
  </si>
  <si>
    <t>CD-ORM-2460</t>
  </si>
  <si>
    <t>CD-ORM-2461</t>
  </si>
  <si>
    <t>CD-ORM-3007</t>
  </si>
  <si>
    <t>CD-ORM-1629</t>
  </si>
  <si>
    <t>CD-ORM-2104</t>
  </si>
  <si>
    <t>HN14</t>
  </si>
  <si>
    <t>MOE S01</t>
  </si>
  <si>
    <t>MOE S02</t>
  </si>
  <si>
    <t>MOE S03</t>
  </si>
  <si>
    <t>MOE S04</t>
  </si>
  <si>
    <t>MOE S05</t>
  </si>
  <si>
    <t>MOE S06</t>
  </si>
  <si>
    <t>MOE S07</t>
  </si>
  <si>
    <t>S20</t>
  </si>
  <si>
    <t>S25</t>
  </si>
  <si>
    <t>Tractor</t>
  </si>
  <si>
    <t>2917</t>
  </si>
  <si>
    <t>te verbergen kolomen</t>
  </si>
  <si>
    <t>--</t>
  </si>
  <si>
    <t>?</t>
  </si>
  <si>
    <t>STRATOS B70-42 PCLN-700</t>
  </si>
  <si>
    <t>STRATOS B90-42 PESN-700</t>
  </si>
  <si>
    <t>STRATOS B17KR-21 ACLN350</t>
  </si>
  <si>
    <t>S2B31368</t>
  </si>
  <si>
    <t>S2B38028</t>
  </si>
  <si>
    <t>S2B38019</t>
  </si>
  <si>
    <t>S2B38564</t>
  </si>
  <si>
    <t>S2B38565</t>
  </si>
  <si>
    <t>S2B38566</t>
  </si>
  <si>
    <t>S2B38567</t>
  </si>
  <si>
    <t>S3B10506</t>
  </si>
  <si>
    <t>S2B31448</t>
  </si>
  <si>
    <t>S2B36888</t>
  </si>
  <si>
    <t>as onderstel strooier</t>
  </si>
  <si>
    <t>CD-ORM-1345</t>
  </si>
  <si>
    <t>CD-ORM-2392</t>
  </si>
  <si>
    <t>CD-ORM-3008</t>
  </si>
  <si>
    <t>CD-ORM-3009</t>
  </si>
  <si>
    <t>CD-ORM-3111</t>
  </si>
  <si>
    <t>CD-ORM-3178</t>
  </si>
  <si>
    <t>CD-ORM-3179</t>
  </si>
  <si>
    <t>CD-ORM-3488</t>
  </si>
  <si>
    <t>CD-ORM-3489</t>
  </si>
  <si>
    <t>CD-ORM-3490</t>
  </si>
  <si>
    <t>CD-ORM-3491</t>
  </si>
  <si>
    <t>CD-ORM-3528</t>
  </si>
  <si>
    <t>CD-ORM-0648</t>
  </si>
  <si>
    <t>CD-ORM-0996</t>
  </si>
  <si>
    <t>CD-ORM-0997</t>
  </si>
  <si>
    <t>CD-ORM-0998</t>
  </si>
  <si>
    <t>CD-ORM-0999</t>
  </si>
  <si>
    <t>CD-ORM-1000</t>
  </si>
  <si>
    <t>CD-ORM-1001</t>
  </si>
  <si>
    <t>CD-ORM-1021</t>
  </si>
  <si>
    <t>CD-ORM-1022</t>
  </si>
  <si>
    <t>CD-ORM-1023</t>
  </si>
  <si>
    <t>MOE P01</t>
  </si>
  <si>
    <t>MOE P02</t>
  </si>
  <si>
    <t>MOE P03</t>
  </si>
  <si>
    <t>MOE P04</t>
  </si>
  <si>
    <t>MOE P05</t>
  </si>
  <si>
    <t>MOE P06</t>
  </si>
  <si>
    <t>MOE P07</t>
  </si>
  <si>
    <t>MOE P08</t>
  </si>
  <si>
    <t>MOE P10</t>
  </si>
  <si>
    <t>MOE P11</t>
  </si>
  <si>
    <t>MOE P12</t>
  </si>
  <si>
    <t>P64</t>
  </si>
  <si>
    <t>P65</t>
  </si>
  <si>
    <t>P66</t>
  </si>
  <si>
    <t>P67</t>
  </si>
  <si>
    <t>P68</t>
  </si>
  <si>
    <t>P69</t>
  </si>
  <si>
    <t>P89</t>
  </si>
  <si>
    <t>P90</t>
  </si>
  <si>
    <t>P91</t>
  </si>
  <si>
    <t>Landbouwtrekker</t>
  </si>
  <si>
    <t>Fietspad ploeg</t>
  </si>
  <si>
    <t>Fietspad aanhang strooier</t>
  </si>
  <si>
    <t>Cat 3 -1800</t>
  </si>
  <si>
    <t>Cat 1 - 600</t>
  </si>
  <si>
    <t>Cat 2 - 1200</t>
  </si>
  <si>
    <t>Type aanduiding</t>
  </si>
  <si>
    <t>ML 51-A</t>
  </si>
  <si>
    <t xml:space="preserve">LMT 2000 </t>
  </si>
  <si>
    <t>VECTOR ML 51-A</t>
  </si>
  <si>
    <t>CIRRON SL32</t>
  </si>
  <si>
    <t>ML51-A-60-1-012</t>
  </si>
  <si>
    <t>ML51-A.1-70-1-034</t>
  </si>
  <si>
    <t>ML51-A.1-70-1-033</t>
  </si>
  <si>
    <t>ML51-A.1-71-1-009</t>
  </si>
  <si>
    <t>ML51-A.1-71-1-010</t>
  </si>
  <si>
    <t>ML51-A.1-71-1-011</t>
  </si>
  <si>
    <t>ML51-A.1-73-1-017</t>
  </si>
  <si>
    <t>ML51-A.1-73-1-016</t>
  </si>
  <si>
    <t>ML51-A.1-73-1-015</t>
  </si>
  <si>
    <t>ML51-A.1-73-1-014</t>
  </si>
  <si>
    <t>HD45.37-73-1-005</t>
  </si>
  <si>
    <t>SNK 20475</t>
  </si>
  <si>
    <t>SNK 20476</t>
  </si>
  <si>
    <t>SNK 20477</t>
  </si>
  <si>
    <t>SNK 20478</t>
  </si>
  <si>
    <t>SNK 20479</t>
  </si>
  <si>
    <t>SNK 20480</t>
  </si>
  <si>
    <t>HAP20021</t>
  </si>
  <si>
    <t>HAP20023</t>
  </si>
  <si>
    <t>HAP20024</t>
  </si>
  <si>
    <t>Mogelijk geplande vervanging</t>
  </si>
  <si>
    <t>ASH 16 polige stekker</t>
  </si>
  <si>
    <t>Verplicht type tractie</t>
  </si>
  <si>
    <t>Soort activa</t>
  </si>
  <si>
    <t>Serie nr.</t>
  </si>
  <si>
    <t>Aanschaf in</t>
  </si>
  <si>
    <t>Opmerking</t>
  </si>
  <si>
    <t>CD-ORM-2121</t>
  </si>
  <si>
    <t>CD-ORM-2125</t>
  </si>
  <si>
    <t>CD-ORM-2122</t>
  </si>
  <si>
    <t>CD-ORM-2187</t>
  </si>
  <si>
    <t>CD-ORM-2189</t>
  </si>
  <si>
    <t>CD-ORM-3006</t>
  </si>
  <si>
    <t>CD-ORM-3112</t>
  </si>
  <si>
    <t>S50</t>
  </si>
  <si>
    <t>S58</t>
  </si>
  <si>
    <t>WAS S01</t>
  </si>
  <si>
    <t>WAS S02</t>
  </si>
  <si>
    <t>Bedrijfswagen</t>
  </si>
  <si>
    <t>2451</t>
  </si>
  <si>
    <t>943</t>
  </si>
  <si>
    <t>2755</t>
  </si>
  <si>
    <t>STRATOS B11-18 AWCLN-350</t>
  </si>
  <si>
    <t>S2B36882</t>
  </si>
  <si>
    <t>S2B36886</t>
  </si>
  <si>
    <t>S2B36881</t>
  </si>
  <si>
    <t>S2B37519</t>
  </si>
  <si>
    <t>S2B37521</t>
  </si>
  <si>
    <t>S3B10505</t>
  </si>
  <si>
    <t>S3B10777</t>
  </si>
  <si>
    <t>Waspik</t>
  </si>
  <si>
    <t xml:space="preserve">Naaf </t>
  </si>
  <si>
    <t>CD-ORM-1841</t>
  </si>
  <si>
    <t>CD-ORM-2022</t>
  </si>
  <si>
    <t>CD-ORM-1241</t>
  </si>
  <si>
    <t>CD-ORM-1242</t>
  </si>
  <si>
    <t>CD-ORM-1243</t>
  </si>
  <si>
    <t>CD-ORM-0758</t>
  </si>
  <si>
    <t>CD-ORM-1141</t>
  </si>
  <si>
    <t>CD-ORM-1237</t>
  </si>
  <si>
    <t>CD-ORM-0936</t>
  </si>
  <si>
    <t>CD-ORM-1238</t>
  </si>
  <si>
    <t>CD-ORM-1244</t>
  </si>
  <si>
    <t>CD-ORM-1245</t>
  </si>
  <si>
    <t>CD-ORM-1246</t>
  </si>
  <si>
    <t>CD-ORM-1002</t>
  </si>
  <si>
    <t>CD-ORM-1003</t>
  </si>
  <si>
    <t>CD-ORM-3441</t>
  </si>
  <si>
    <t>CD-ORM-3753</t>
  </si>
  <si>
    <t>P70</t>
  </si>
  <si>
    <t>P71</t>
  </si>
  <si>
    <t>WAS P01</t>
  </si>
  <si>
    <t>WAS P02</t>
  </si>
  <si>
    <t>SNK 180 EPZ</t>
  </si>
  <si>
    <t>SNK 330 EPZ</t>
  </si>
  <si>
    <t>CIRRON SL40-EPZ</t>
  </si>
  <si>
    <t>SNK21.1-64-1-019</t>
  </si>
  <si>
    <t>ML51-A-59-1-018</t>
  </si>
  <si>
    <t>ML51-A-59-1-019</t>
  </si>
  <si>
    <t>ML51-A-59-1-020</t>
  </si>
  <si>
    <t>SNK10925</t>
  </si>
  <si>
    <t>SNK20723</t>
  </si>
  <si>
    <t>SNK37-59-1-005</t>
  </si>
  <si>
    <t>SNK 20260</t>
  </si>
  <si>
    <t>SNK37-59-1-006</t>
  </si>
  <si>
    <t>ML51-A-59-1-021</t>
  </si>
  <si>
    <t>ML51-A-59-1-022</t>
  </si>
  <si>
    <t>ML51-A-59-1-023</t>
  </si>
  <si>
    <t>SNK 20481</t>
  </si>
  <si>
    <t>SNK 20482</t>
  </si>
  <si>
    <t>SL40-73-1-088</t>
  </si>
  <si>
    <t>SL40-74-1-020</t>
  </si>
  <si>
    <t>Draadloos</t>
  </si>
  <si>
    <t>Schuitenmaker</t>
  </si>
  <si>
    <t>Verplichte inzet</t>
  </si>
  <si>
    <t>Type aandrijving</t>
  </si>
  <si>
    <t>Type stekker t.b.v. cabinedoorvoer</t>
  </si>
  <si>
    <t>CD-ORM-3752</t>
  </si>
  <si>
    <t>CD-ORM-2508</t>
  </si>
  <si>
    <t>CD-ORM-2509</t>
  </si>
  <si>
    <t>CD-ORM-3109</t>
  </si>
  <si>
    <t>DOR S04</t>
  </si>
  <si>
    <t>DOR S01</t>
  </si>
  <si>
    <t>DOR S02</t>
  </si>
  <si>
    <t>DOR S03</t>
  </si>
  <si>
    <t>STRATOS B90-42 PCLN-700</t>
  </si>
  <si>
    <t>S2B38598</t>
  </si>
  <si>
    <t>S2B38599</t>
  </si>
  <si>
    <t>S3B10778</t>
  </si>
  <si>
    <t>Dordrecht</t>
  </si>
  <si>
    <t>CD-ORM-1699</t>
  </si>
  <si>
    <t>CD-ORM-1698</t>
  </si>
  <si>
    <t>CD-ORM-1968</t>
  </si>
  <si>
    <t>CD-ORM-3107</t>
  </si>
  <si>
    <t>CD-ORM-3108</t>
  </si>
  <si>
    <t>CD-ORM-3314</t>
  </si>
  <si>
    <t>CD-ORM-3315</t>
  </si>
  <si>
    <t>CD-ORM-3751</t>
  </si>
  <si>
    <t>D222</t>
  </si>
  <si>
    <t>D223</t>
  </si>
  <si>
    <t>D224</t>
  </si>
  <si>
    <t>DOR P01</t>
  </si>
  <si>
    <t>DOR P02</t>
  </si>
  <si>
    <t>DOR P03</t>
  </si>
  <si>
    <t>DOR P04</t>
  </si>
  <si>
    <t>DOR P05</t>
  </si>
  <si>
    <t>HF15S 1,5m VPZ</t>
  </si>
  <si>
    <t>Rolbezem</t>
  </si>
  <si>
    <t>ML51-A-63-1-051</t>
  </si>
  <si>
    <t>ML51-A-63-1-052</t>
  </si>
  <si>
    <t>HF 153016</t>
  </si>
  <si>
    <t>SL40-71-1-026</t>
  </si>
  <si>
    <t>SL40-71-1-027</t>
  </si>
  <si>
    <t>ML51-A.1-72-1-022</t>
  </si>
  <si>
    <t>ML51-A.1-72-1-027</t>
  </si>
  <si>
    <t>SL40-74-1-019</t>
  </si>
  <si>
    <t>curatief</t>
  </si>
  <si>
    <t>Hydroliek van de  tractie</t>
  </si>
  <si>
    <t>BRE S01</t>
  </si>
  <si>
    <t>BRE S02</t>
  </si>
  <si>
    <t>BRE S04</t>
  </si>
  <si>
    <t>BRE S05</t>
  </si>
  <si>
    <t>S28</t>
  </si>
  <si>
    <t>S53</t>
  </si>
  <si>
    <t>S54</t>
  </si>
  <si>
    <t>S55</t>
  </si>
  <si>
    <t>S56</t>
  </si>
  <si>
    <t>S57</t>
  </si>
  <si>
    <t>CD-ORM-2385</t>
  </si>
  <si>
    <t>CD-ORM-2386</t>
  </si>
  <si>
    <t>CD-ORM-2388</t>
  </si>
  <si>
    <t>CD-ORM-2389</t>
  </si>
  <si>
    <t>CD-ORM-2126</t>
  </si>
  <si>
    <t>CD-ORM-2190</t>
  </si>
  <si>
    <t>CD-ORM-2191</t>
  </si>
  <si>
    <t>CD-ORM-2192</t>
  </si>
  <si>
    <t>CD-ORM-2193</t>
  </si>
  <si>
    <t>CD-ORM-2194</t>
  </si>
  <si>
    <t>S2B38021</t>
  </si>
  <si>
    <t>S2B38022</t>
  </si>
  <si>
    <t>S2B38024</t>
  </si>
  <si>
    <t>S2B38025</t>
  </si>
  <si>
    <t>S2B36887</t>
  </si>
  <si>
    <t>S2B37523</t>
  </si>
  <si>
    <t>S2B37524</t>
  </si>
  <si>
    <t>S2B37525</t>
  </si>
  <si>
    <t>S2B37526</t>
  </si>
  <si>
    <t>S2B37529</t>
  </si>
  <si>
    <t>Breda</t>
  </si>
  <si>
    <t>BRE P01</t>
  </si>
  <si>
    <t>BRE P02</t>
  </si>
  <si>
    <t>BRE P03</t>
  </si>
  <si>
    <t>BRE P04</t>
  </si>
  <si>
    <t>BRE P05</t>
  </si>
  <si>
    <t>BRE P06</t>
  </si>
  <si>
    <t>BRE P07</t>
  </si>
  <si>
    <t>P49</t>
  </si>
  <si>
    <t>P53</t>
  </si>
  <si>
    <t>P57</t>
  </si>
  <si>
    <t>P78</t>
  </si>
  <si>
    <t>P79</t>
  </si>
  <si>
    <t>P80</t>
  </si>
  <si>
    <t>P81</t>
  </si>
  <si>
    <t>P82</t>
  </si>
  <si>
    <t>P83</t>
  </si>
  <si>
    <t>P84</t>
  </si>
  <si>
    <t>P85</t>
  </si>
  <si>
    <t>P92</t>
  </si>
  <si>
    <t>P93</t>
  </si>
  <si>
    <t>P94</t>
  </si>
  <si>
    <t>P95</t>
  </si>
  <si>
    <t>CD-ORM-1694</t>
  </si>
  <si>
    <t>CD-ORM-1693</t>
  </si>
  <si>
    <t>CD-ORM-3106</t>
  </si>
  <si>
    <t>CD-ORM-3483</t>
  </si>
  <si>
    <t>CD-ORM-3484</t>
  </si>
  <si>
    <t>CD-ORM-3485</t>
  </si>
  <si>
    <t>CD-ORM-3486</t>
  </si>
  <si>
    <t>CD-ORM-3487</t>
  </si>
  <si>
    <t>CD-ORM-3750</t>
  </si>
  <si>
    <t>CD-ORM-0921</t>
  </si>
  <si>
    <t>CD-ORM-0925</t>
  </si>
  <si>
    <t>CD-ORM-0929</t>
  </si>
  <si>
    <t>CD-ORM-1010</t>
  </si>
  <si>
    <t>CD-ORM-1011</t>
  </si>
  <si>
    <t>CD-ORM-1012</t>
  </si>
  <si>
    <t>CD-ORM-1013</t>
  </si>
  <si>
    <t>CD-ORM-1014</t>
  </si>
  <si>
    <t>CD-ORM-1015</t>
  </si>
  <si>
    <t>CD-ORM-1016</t>
  </si>
  <si>
    <t>CD-ORM-1017</t>
  </si>
  <si>
    <t>CD-ORM-2197</t>
  </si>
  <si>
    <t>CD-ORM-2198</t>
  </si>
  <si>
    <t>CD-ORM-2199</t>
  </si>
  <si>
    <t>CD-ORM-2200</t>
  </si>
  <si>
    <t>RPS P5 4,50 m</t>
  </si>
  <si>
    <t>LR 3800 / SPG 380</t>
  </si>
  <si>
    <t>ML51-A-63-1-038</t>
  </si>
  <si>
    <t>ML51-A-63-1-039</t>
  </si>
  <si>
    <t>ML51-A.1-71-1-028</t>
  </si>
  <si>
    <t>ML51-A.1-73-1-006</t>
  </si>
  <si>
    <t>ML51-A.1-73-1-005</t>
  </si>
  <si>
    <t>ML51-A.1-73-1-020</t>
  </si>
  <si>
    <t>ML51-A.1-73-1-019</t>
  </si>
  <si>
    <t>ML51-A.1-73-1-018</t>
  </si>
  <si>
    <t>SNK 20245</t>
  </si>
  <si>
    <t>SNK 20249</t>
  </si>
  <si>
    <t>SNK 20253</t>
  </si>
  <si>
    <t>SNK 20470</t>
  </si>
  <si>
    <t>SNK 20471</t>
  </si>
  <si>
    <t>SNK 20472</t>
  </si>
  <si>
    <t>SNK 20473</t>
  </si>
  <si>
    <t>SNK 20474</t>
  </si>
  <si>
    <t>HAP20018</t>
  </si>
  <si>
    <t>HAP20019</t>
  </si>
  <si>
    <t>HAP20020</t>
  </si>
  <si>
    <t>SR 16 polige stekker</t>
  </si>
  <si>
    <t>kg/m3</t>
  </si>
  <si>
    <t>Inhoud van de strooier natte component (L)</t>
  </si>
  <si>
    <t>kg/liter</t>
  </si>
  <si>
    <t xml:space="preserve">Soortelijk gewicht droge component: </t>
  </si>
  <si>
    <t xml:space="preserve">Soortelijk gewicht natte component CaCl (16%): </t>
  </si>
  <si>
    <t xml:space="preserve">Soortelijk gewicht natte component NaCl (20%): </t>
  </si>
  <si>
    <t>Theoretisch maximum gewicht strooier incl. dooimiddelen (kg)</t>
  </si>
  <si>
    <t>Eigen gewicht sneeuwploeg</t>
  </si>
  <si>
    <t>Inhoud stooier / Werkbreedte ploeg                 (m3 / m1)</t>
  </si>
  <si>
    <t>Preventief / curatief</t>
  </si>
  <si>
    <t>preventief / curatief</t>
  </si>
  <si>
    <t>Preventief / Curatief</t>
  </si>
  <si>
    <t>Theoretisch maximum gewicht strooier incl. dooimiddelen (kg) *</t>
  </si>
  <si>
    <r>
      <t xml:space="preserve">*:  </t>
    </r>
    <r>
      <rPr>
        <b/>
        <sz val="9"/>
        <rFont val="Verdana"/>
        <family val="2"/>
      </rPr>
      <t>UITGANGSPUNTEN:</t>
    </r>
    <r>
      <rPr>
        <sz val="9"/>
        <rFont val="Verdana"/>
        <family val="2"/>
      </rPr>
      <t xml:space="preserve"> Theoretisch maximum gewicht strooier inclusief dooimiddelen.</t>
    </r>
  </si>
  <si>
    <t>*:  UITGANGSPUNTEN: Theoretisch maximum gewicht strooier inclusief dooimiddelen.</t>
  </si>
  <si>
    <t>Maximale massa natte component (kg)</t>
  </si>
  <si>
    <t>Maximale massa droge component (kg)</t>
  </si>
  <si>
    <t>leeg eigen gewicht      (kg)</t>
  </si>
  <si>
    <t>MOE P13</t>
  </si>
  <si>
    <t>SL40-74-1-040</t>
  </si>
  <si>
    <t>Syntos B11-21 AESN-350</t>
  </si>
  <si>
    <t>Y3B10646</t>
  </si>
  <si>
    <r>
      <rPr>
        <b/>
        <sz val="9"/>
        <rFont val="Verdana"/>
        <family val="2"/>
      </rPr>
      <t>Barrier ploeg</t>
    </r>
    <r>
      <rPr>
        <sz val="9"/>
        <rFont val="Verdana"/>
        <family val="2"/>
      </rPr>
      <t>, Model: K70. Type: P.</t>
    </r>
  </si>
  <si>
    <r>
      <rPr>
        <b/>
        <sz val="9"/>
        <rFont val="Verdana"/>
        <family val="2"/>
      </rPr>
      <t>Barrier ploeg</t>
    </r>
    <r>
      <rPr>
        <sz val="9"/>
        <rFont val="Verdana"/>
        <family val="2"/>
      </rPr>
      <t>, Cumulus HD45</t>
    </r>
  </si>
  <si>
    <r>
      <rPr>
        <b/>
        <sz val="9"/>
        <color indexed="8"/>
        <rFont val="Verdana"/>
        <family val="2"/>
      </rPr>
      <t>Barrier ploeg</t>
    </r>
    <r>
      <rPr>
        <sz val="9"/>
        <color indexed="8"/>
        <rFont val="Verdana"/>
        <family val="2"/>
      </rPr>
      <t>, Cumulus HD45</t>
    </r>
  </si>
  <si>
    <t>Barrier ploeg</t>
  </si>
  <si>
    <t>Vesie 1  24- September -2020</t>
  </si>
  <si>
    <t>Bijlage 1A Rijkswaterstaat</t>
  </si>
  <si>
    <t>HD45.37-74-1-007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</si>
</sst>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3]d\ mmmm\ yyyy;@"/>
    <numFmt numFmtId="165" formatCode="&quot;€&quot;\ #,##0.00"/>
    <numFmt numFmtId="166" formatCode="0.0"/>
  </numFmts>
  <fonts count="23" x14ac:knownFonts="1">
    <font>
      <sz val="10"/>
      <name val="Arial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color indexed="8"/>
      <name val="Verdana"/>
      <family val="2"/>
    </font>
    <font>
      <sz val="10"/>
      <name val="V&amp;W Syntax (Adobe)"/>
      <family val="2"/>
    </font>
    <font>
      <b/>
      <sz val="9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theme="3"/>
      <name val="Verdana"/>
      <family val="2"/>
    </font>
    <font>
      <sz val="10"/>
      <name val="Arial"/>
      <family val="2"/>
    </font>
    <font>
      <sz val="9"/>
      <color indexed="8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indexed="8"/>
      <name val="Calibri"/>
      <family val="2"/>
    </font>
    <font>
      <b/>
      <sz val="10"/>
      <name val="Verdana"/>
      <family val="2"/>
    </font>
    <font>
      <sz val="7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b/>
      <sz val="24"/>
      <name val="Verdana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0" fontId="7" fillId="0" borderId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2" fillId="0" borderId="0"/>
    <xf numFmtId="0" fontId="16" fillId="0" borderId="0"/>
    <xf numFmtId="0" fontId="1" fillId="0" borderId="0"/>
  </cellStyleXfs>
  <cellXfs count="182">
    <xf numFmtId="0" fontId="0" fillId="0" borderId="0" xfId="0"/>
    <xf numFmtId="0" fontId="3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0" fontId="4" fillId="0" borderId="0" xfId="0" applyFont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11" fillId="0" borderId="0" xfId="0" applyNumberFormat="1" applyFont="1" applyFill="1" applyBorder="1"/>
    <xf numFmtId="0" fontId="13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8" fillId="2" borderId="1" xfId="1" applyFont="1" applyFill="1" applyBorder="1" applyAlignment="1">
      <alignment horizontal="left"/>
    </xf>
    <xf numFmtId="0" fontId="6" fillId="2" borderId="1" xfId="0" applyFont="1" applyFill="1" applyBorder="1" applyAlignment="1"/>
    <xf numFmtId="0" fontId="17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17" fillId="3" borderId="1" xfId="0" applyFont="1" applyFill="1" applyBorder="1" applyAlignment="1">
      <alignment wrapText="1"/>
    </xf>
    <xf numFmtId="0" fontId="18" fillId="0" borderId="0" xfId="0" applyFont="1" applyFill="1"/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0" fontId="17" fillId="2" borderId="1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/>
    </xf>
    <xf numFmtId="0" fontId="4" fillId="5" borderId="1" xfId="0" applyFont="1" applyFill="1" applyBorder="1" applyAlignment="1">
      <alignment horizontal="center"/>
    </xf>
    <xf numFmtId="16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166" fontId="13" fillId="0" borderId="1" xfId="0" applyNumberFormat="1" applyFont="1" applyFill="1" applyBorder="1" applyAlignment="1">
      <alignment horizontal="center"/>
    </xf>
    <xf numFmtId="1" fontId="13" fillId="5" borderId="1" xfId="0" applyNumberFormat="1" applyFont="1" applyFill="1" applyBorder="1" applyAlignment="1">
      <alignment horizontal="left"/>
    </xf>
    <xf numFmtId="1" fontId="13" fillId="5" borderId="1" xfId="0" applyNumberFormat="1" applyFont="1" applyFill="1" applyBorder="1" applyAlignment="1">
      <alignment horizontal="center"/>
    </xf>
    <xf numFmtId="166" fontId="4" fillId="0" borderId="1" xfId="0" applyNumberFormat="1" applyFont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left"/>
    </xf>
    <xf numFmtId="0" fontId="4" fillId="5" borderId="1" xfId="0" applyNumberFormat="1" applyFont="1" applyFill="1" applyBorder="1" applyAlignment="1">
      <alignment horizontal="center"/>
    </xf>
    <xf numFmtId="0" fontId="4" fillId="6" borderId="1" xfId="0" quotePrefix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5" borderId="1" xfId="0" quotePrefix="1" applyNumberFormat="1" applyFont="1" applyFill="1" applyBorder="1" applyAlignment="1">
      <alignment horizontal="left" vertical="center"/>
    </xf>
    <xf numFmtId="0" fontId="4" fillId="5" borderId="1" xfId="0" quotePrefix="1" applyNumberFormat="1" applyFont="1" applyFill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 vertical="center"/>
    </xf>
    <xf numFmtId="0" fontId="4" fillId="0" borderId="1" xfId="0" quotePrefix="1" applyNumberFormat="1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left" vertical="center"/>
    </xf>
    <xf numFmtId="0" fontId="4" fillId="5" borderId="0" xfId="0" applyFont="1" applyFill="1" applyAlignment="1">
      <alignment horizontal="center"/>
    </xf>
    <xf numFmtId="0" fontId="4" fillId="5" borderId="1" xfId="0" quotePrefix="1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1" fontId="13" fillId="6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left" wrapText="1"/>
    </xf>
    <xf numFmtId="0" fontId="4" fillId="0" borderId="0" xfId="0" applyFont="1" applyFill="1"/>
    <xf numFmtId="0" fontId="4" fillId="0" borderId="0" xfId="0" applyFont="1" applyFill="1"/>
    <xf numFmtId="0" fontId="4" fillId="0" borderId="0" xfId="0" applyFont="1" applyFill="1"/>
    <xf numFmtId="0" fontId="4" fillId="5" borderId="5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166" fontId="4" fillId="0" borderId="7" xfId="0" applyNumberFormat="1" applyFont="1" applyBorder="1" applyAlignment="1">
      <alignment horizontal="center" vertical="center"/>
    </xf>
    <xf numFmtId="166" fontId="13" fillId="5" borderId="5" xfId="0" applyNumberFormat="1" applyFont="1" applyFill="1" applyBorder="1" applyAlignment="1">
      <alignment horizontal="center"/>
    </xf>
    <xf numFmtId="166" fontId="13" fillId="0" borderId="5" xfId="0" applyNumberFormat="1" applyFont="1" applyFill="1" applyBorder="1" applyAlignment="1">
      <alignment horizontal="center"/>
    </xf>
    <xf numFmtId="166" fontId="4" fillId="0" borderId="5" xfId="0" applyNumberFormat="1" applyFont="1" applyFill="1" applyBorder="1" applyAlignment="1">
      <alignment horizontal="center" vertical="center"/>
    </xf>
    <xf numFmtId="1" fontId="13" fillId="5" borderId="5" xfId="0" applyNumberFormat="1" applyFont="1" applyFill="1" applyBorder="1" applyAlignment="1">
      <alignment horizontal="center"/>
    </xf>
    <xf numFmtId="1" fontId="13" fillId="0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quotePrefix="1" applyFont="1" applyFill="1" applyBorder="1" applyAlignment="1">
      <alignment horizontal="center"/>
    </xf>
    <xf numFmtId="0" fontId="4" fillId="5" borderId="7" xfId="0" quotePrefix="1" applyFont="1" applyFill="1" applyBorder="1" applyAlignment="1">
      <alignment horizontal="center"/>
    </xf>
    <xf numFmtId="0" fontId="4" fillId="0" borderId="7" xfId="0" applyFont="1" applyFill="1" applyBorder="1"/>
    <xf numFmtId="0" fontId="4" fillId="0" borderId="7" xfId="0" applyFont="1" applyBorder="1" applyAlignment="1">
      <alignment horizontal="center"/>
    </xf>
    <xf numFmtId="0" fontId="4" fillId="0" borderId="5" xfId="0" quotePrefix="1" applyFont="1" applyFill="1" applyBorder="1" applyAlignment="1">
      <alignment horizontal="center"/>
    </xf>
    <xf numFmtId="0" fontId="4" fillId="5" borderId="5" xfId="0" quotePrefix="1" applyFont="1" applyFill="1" applyBorder="1" applyAlignment="1">
      <alignment horizontal="center"/>
    </xf>
    <xf numFmtId="0" fontId="4" fillId="0" borderId="5" xfId="0" applyFont="1" applyFill="1" applyBorder="1"/>
    <xf numFmtId="1" fontId="4" fillId="5" borderId="5" xfId="0" applyNumberFormat="1" applyFont="1" applyFill="1" applyBorder="1" applyAlignment="1">
      <alignment horizontal="center" vertical="center"/>
    </xf>
    <xf numFmtId="1" fontId="13" fillId="5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2" fontId="4" fillId="5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1" fontId="13" fillId="5" borderId="9" xfId="0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2" fontId="4" fillId="5" borderId="10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2" fontId="4" fillId="5" borderId="8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0" fontId="4" fillId="0" borderId="8" xfId="0" quotePrefix="1" applyNumberFormat="1" applyFont="1" applyFill="1" applyBorder="1" applyAlignment="1">
      <alignment horizontal="center" vertical="center"/>
    </xf>
    <xf numFmtId="1" fontId="13" fillId="5" borderId="8" xfId="0" applyNumberFormat="1" applyFont="1" applyFill="1" applyBorder="1" applyAlignment="1">
      <alignment horizontal="center" vertical="center"/>
    </xf>
    <xf numFmtId="166" fontId="4" fillId="0" borderId="7" xfId="0" applyNumberFormat="1" applyFont="1" applyFill="1" applyBorder="1" applyAlignment="1">
      <alignment horizontal="center" vertical="center"/>
    </xf>
    <xf numFmtId="0" fontId="4" fillId="5" borderId="5" xfId="0" quotePrefix="1" applyFont="1" applyFill="1" applyBorder="1" applyAlignment="1">
      <alignment horizontal="center" vertical="center"/>
    </xf>
    <xf numFmtId="0" fontId="4" fillId="0" borderId="5" xfId="0" quotePrefix="1" applyFont="1" applyBorder="1" applyAlignment="1">
      <alignment horizontal="center"/>
    </xf>
    <xf numFmtId="0" fontId="4" fillId="0" borderId="8" xfId="2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/>
    </xf>
    <xf numFmtId="1" fontId="13" fillId="5" borderId="12" xfId="0" applyNumberFormat="1" applyFont="1" applyFill="1" applyBorder="1" applyAlignment="1">
      <alignment horizontal="center"/>
    </xf>
    <xf numFmtId="166" fontId="13" fillId="5" borderId="7" xfId="0" applyNumberFormat="1" applyFont="1" applyFill="1" applyBorder="1" applyAlignment="1">
      <alignment horizontal="center"/>
    </xf>
    <xf numFmtId="1" fontId="13" fillId="5" borderId="7" xfId="0" applyNumberFormat="1" applyFont="1" applyFill="1" applyBorder="1" applyAlignment="1">
      <alignment horizontal="center"/>
    </xf>
    <xf numFmtId="0" fontId="4" fillId="5" borderId="7" xfId="0" quotePrefix="1" applyNumberFormat="1" applyFont="1" applyFill="1" applyBorder="1" applyAlignment="1">
      <alignment horizontal="center"/>
    </xf>
    <xf numFmtId="0" fontId="4" fillId="5" borderId="5" xfId="0" quotePrefix="1" applyNumberFormat="1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13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166" fontId="17" fillId="9" borderId="1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/>
    <xf numFmtId="1" fontId="4" fillId="0" borderId="7" xfId="0" applyNumberFormat="1" applyFont="1" applyFill="1" applyBorder="1" applyAlignment="1">
      <alignment horizontal="center"/>
    </xf>
    <xf numFmtId="165" fontId="4" fillId="0" borderId="8" xfId="0" applyNumberFormat="1" applyFont="1" applyFill="1" applyBorder="1" applyAlignment="1">
      <alignment horizontal="center"/>
    </xf>
    <xf numFmtId="0" fontId="4" fillId="0" borderId="15" xfId="0" applyFont="1" applyFill="1" applyBorder="1"/>
    <xf numFmtId="0" fontId="4" fillId="0" borderId="16" xfId="0" applyFont="1" applyFill="1" applyBorder="1"/>
    <xf numFmtId="0" fontId="4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9" xfId="0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1" fontId="4" fillId="0" borderId="5" xfId="0" applyNumberFormat="1" applyFont="1" applyBorder="1" applyAlignment="1">
      <alignment horizontal="center" vertical="center"/>
    </xf>
    <xf numFmtId="166" fontId="4" fillId="0" borderId="0" xfId="0" applyNumberFormat="1" applyFont="1" applyFill="1" applyAlignment="1">
      <alignment horizontal="center"/>
    </xf>
    <xf numFmtId="0" fontId="4" fillId="0" borderId="23" xfId="0" applyFont="1" applyFill="1" applyBorder="1"/>
    <xf numFmtId="0" fontId="4" fillId="0" borderId="7" xfId="2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/>
    </xf>
    <xf numFmtId="166" fontId="4" fillId="0" borderId="10" xfId="0" applyNumberFormat="1" applyFont="1" applyFill="1" applyBorder="1" applyAlignment="1">
      <alignment horizontal="center" vertical="center"/>
    </xf>
    <xf numFmtId="0" fontId="4" fillId="5" borderId="10" xfId="0" quotePrefix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22" fillId="4" borderId="2" xfId="0" applyFont="1" applyFill="1" applyBorder="1" applyAlignment="1">
      <alignment horizontal="center"/>
    </xf>
    <xf numFmtId="0" fontId="22" fillId="4" borderId="4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4" fillId="5" borderId="0" xfId="0" applyFont="1" applyFill="1"/>
  </cellXfs>
  <cellStyles count="8">
    <cellStyle name="Standaard" xfId="0" builtinId="0"/>
    <cellStyle name="Standaard 17" xfId="3"/>
    <cellStyle name="Standaard 2" xfId="1"/>
    <cellStyle name="Standaard 20" xfId="4"/>
    <cellStyle name="Standaard 3" xfId="5"/>
    <cellStyle name="Standaard 4" xfId="7"/>
    <cellStyle name="Standaard 5" xfId="6"/>
    <cellStyle name="Standaard_Overig Rijdend Materieel T3 18-03-13" xfId="2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55"/>
  <sheetViews>
    <sheetView tabSelected="1" view="pageBreakPreview" zoomScaleNormal="50" zoomScaleSheetLayoutView="100" workbookViewId="0">
      <selection activeCell="A25" sqref="A25"/>
    </sheetView>
  </sheetViews>
  <sheetFormatPr defaultColWidth="8.7109375" defaultRowHeight="11.25" x14ac:dyDescent="0.15"/>
  <cols>
    <col min="1" max="1" width="15.5703125" style="2" customWidth="1"/>
    <col min="2" max="2" width="15.28515625" style="2" bestFit="1" customWidth="1"/>
    <col min="3" max="3" width="17.85546875" style="3" customWidth="1"/>
    <col min="4" max="4" width="25" style="3" customWidth="1"/>
    <col min="5" max="5" width="16.5703125" style="3" customWidth="1"/>
    <col min="6" max="6" width="16.140625" style="3" customWidth="1"/>
    <col min="7" max="10" width="16.28515625" style="3" hidden="1" customWidth="1"/>
    <col min="11" max="11" width="16.140625" style="3" customWidth="1"/>
    <col min="12" max="12" width="14.140625" style="3" customWidth="1"/>
    <col min="13" max="13" width="31.42578125" style="3" bestFit="1" customWidth="1"/>
    <col min="14" max="14" width="31.85546875" style="3" customWidth="1"/>
    <col min="15" max="15" width="17.140625" style="3" customWidth="1"/>
    <col min="16" max="16" width="11.85546875" style="3" customWidth="1"/>
    <col min="17" max="17" width="11.85546875" style="2" bestFit="1" customWidth="1"/>
    <col min="18" max="18" width="20" style="2" bestFit="1" customWidth="1"/>
    <col min="19" max="19" width="13.42578125" style="2" hidden="1" customWidth="1"/>
    <col min="20" max="20" width="19.7109375" style="2" hidden="1" customWidth="1"/>
    <col min="21" max="21" width="20.140625" style="2" bestFit="1" customWidth="1"/>
    <col min="22" max="22" width="21" style="2" bestFit="1" customWidth="1"/>
    <col min="23" max="23" width="23.28515625" style="2" bestFit="1" customWidth="1"/>
    <col min="24" max="24" width="14.5703125" style="2" customWidth="1"/>
    <col min="25" max="25" width="23.7109375" style="2" customWidth="1"/>
    <col min="26" max="27" width="19.42578125" style="2" customWidth="1"/>
    <col min="28" max="28" width="26.85546875" style="2" customWidth="1"/>
    <col min="29" max="16384" width="8.7109375" style="2"/>
  </cols>
  <sheetData>
    <row r="1" spans="1:29" ht="45" customHeight="1" x14ac:dyDescent="0.35">
      <c r="C1" s="27" t="s">
        <v>414</v>
      </c>
    </row>
    <row r="2" spans="1:29" ht="18" x14ac:dyDescent="0.25">
      <c r="A2" s="1" t="s">
        <v>49</v>
      </c>
      <c r="M2" s="25" t="s">
        <v>17</v>
      </c>
      <c r="N2" s="26" t="s">
        <v>54</v>
      </c>
      <c r="P2" s="29"/>
      <c r="R2" s="5"/>
      <c r="S2" s="5"/>
      <c r="T2" s="5"/>
      <c r="AB2" s="4">
        <v>44094</v>
      </c>
    </row>
    <row r="3" spans="1:29" s="65" customFormat="1" ht="13.5" thickBot="1" x14ac:dyDescent="0.25">
      <c r="A3" s="24" t="s">
        <v>413</v>
      </c>
      <c r="B3" s="6"/>
      <c r="C3" s="7"/>
      <c r="D3" s="7"/>
      <c r="E3" s="7"/>
      <c r="F3" s="7"/>
      <c r="G3" s="175" t="s">
        <v>80</v>
      </c>
      <c r="H3" s="175"/>
      <c r="I3" s="175"/>
      <c r="J3" s="175"/>
      <c r="K3" s="7"/>
      <c r="L3" s="7"/>
      <c r="M3" s="7"/>
      <c r="N3" s="3"/>
      <c r="O3" s="3"/>
      <c r="P3" s="3"/>
      <c r="S3" s="170" t="s">
        <v>14</v>
      </c>
      <c r="T3" s="171"/>
      <c r="X3" s="172" t="s">
        <v>27</v>
      </c>
      <c r="Y3" s="173"/>
      <c r="Z3" s="173"/>
      <c r="AA3" s="174"/>
    </row>
    <row r="4" spans="1:29" s="65" customFormat="1" ht="81" customHeight="1" thickTop="1" x14ac:dyDescent="0.15">
      <c r="A4" s="108" t="s">
        <v>0</v>
      </c>
      <c r="B4" s="108" t="s">
        <v>6</v>
      </c>
      <c r="C4" s="110" t="s">
        <v>172</v>
      </c>
      <c r="D4" s="108" t="s">
        <v>173</v>
      </c>
      <c r="E4" s="111" t="s">
        <v>395</v>
      </c>
      <c r="F4" s="112" t="s">
        <v>393</v>
      </c>
      <c r="G4" s="141" t="s">
        <v>404</v>
      </c>
      <c r="H4" s="141" t="s">
        <v>403</v>
      </c>
      <c r="I4" s="141" t="s">
        <v>388</v>
      </c>
      <c r="J4" s="141" t="s">
        <v>402</v>
      </c>
      <c r="K4" s="112" t="s">
        <v>394</v>
      </c>
      <c r="L4" s="112" t="s">
        <v>44</v>
      </c>
      <c r="M4" s="108" t="s">
        <v>145</v>
      </c>
      <c r="N4" s="113" t="s">
        <v>174</v>
      </c>
      <c r="O4" s="108" t="s">
        <v>9</v>
      </c>
      <c r="P4" s="108" t="s">
        <v>175</v>
      </c>
      <c r="Q4" s="110" t="s">
        <v>170</v>
      </c>
      <c r="R4" s="112" t="s">
        <v>244</v>
      </c>
      <c r="S4" s="114" t="s">
        <v>15</v>
      </c>
      <c r="T4" s="114" t="s">
        <v>16</v>
      </c>
      <c r="U4" s="112" t="s">
        <v>245</v>
      </c>
      <c r="V4" s="112" t="s">
        <v>246</v>
      </c>
      <c r="W4" s="108" t="s">
        <v>5</v>
      </c>
      <c r="X4" s="110" t="s">
        <v>21</v>
      </c>
      <c r="Y4" s="115" t="s">
        <v>22</v>
      </c>
      <c r="Z4" s="110" t="s">
        <v>23</v>
      </c>
      <c r="AA4" s="110" t="s">
        <v>24</v>
      </c>
      <c r="AB4" s="116" t="s">
        <v>176</v>
      </c>
    </row>
    <row r="5" spans="1:29" s="65" customFormat="1" ht="11.25" customHeight="1" x14ac:dyDescent="0.15">
      <c r="A5" s="66"/>
      <c r="B5" s="66"/>
      <c r="C5" s="67"/>
      <c r="D5" s="67"/>
      <c r="E5" s="165"/>
      <c r="F5" s="119"/>
      <c r="G5" s="71"/>
      <c r="H5" s="68"/>
      <c r="I5" s="77"/>
      <c r="J5" s="119"/>
      <c r="K5" s="87"/>
      <c r="L5" s="166"/>
      <c r="M5" s="66"/>
      <c r="N5" s="77"/>
      <c r="O5" s="71"/>
      <c r="P5" s="71"/>
      <c r="Q5" s="167"/>
      <c r="R5" s="71"/>
      <c r="S5" s="71"/>
      <c r="T5" s="71"/>
      <c r="U5" s="66"/>
      <c r="V5" s="66"/>
      <c r="W5" s="66"/>
      <c r="X5" s="71"/>
      <c r="Y5" s="71"/>
      <c r="Z5" s="71"/>
      <c r="AA5" s="71"/>
      <c r="AB5" s="71"/>
      <c r="AC5" s="10"/>
    </row>
    <row r="6" spans="1:29" ht="11.25" customHeight="1" x14ac:dyDescent="0.15">
      <c r="A6" s="80" t="s">
        <v>58</v>
      </c>
      <c r="B6" s="80" t="s">
        <v>68</v>
      </c>
      <c r="C6" s="72" t="s">
        <v>28</v>
      </c>
      <c r="D6" s="72" t="s">
        <v>29</v>
      </c>
      <c r="E6" s="73">
        <v>7</v>
      </c>
      <c r="F6" s="119">
        <f t="shared" ref="F6" si="0">G6+H6+J6</f>
        <v>14349</v>
      </c>
      <c r="G6" s="82">
        <v>2349</v>
      </c>
      <c r="H6" s="82">
        <f t="shared" ref="H6" si="1">E6*SG_droge_component</f>
        <v>8400</v>
      </c>
      <c r="I6" s="135">
        <v>3000</v>
      </c>
      <c r="J6" s="146">
        <f t="shared" ref="J6" si="2">I6*SG_natte_component_CaCl</f>
        <v>3600</v>
      </c>
      <c r="K6" s="83" t="s">
        <v>81</v>
      </c>
      <c r="L6" s="84" t="s">
        <v>81</v>
      </c>
      <c r="M6" s="80" t="s">
        <v>83</v>
      </c>
      <c r="N6" s="80" t="s">
        <v>86</v>
      </c>
      <c r="O6" s="81" t="s">
        <v>57</v>
      </c>
      <c r="P6" s="80">
        <v>2008</v>
      </c>
      <c r="Q6" s="81">
        <v>2021</v>
      </c>
      <c r="R6" s="81" t="s">
        <v>39</v>
      </c>
      <c r="S6" s="81"/>
      <c r="T6" s="81"/>
      <c r="U6" s="86" t="s">
        <v>33</v>
      </c>
      <c r="V6" s="79" t="s">
        <v>34</v>
      </c>
      <c r="W6" s="80" t="s">
        <v>35</v>
      </c>
      <c r="X6" s="81"/>
      <c r="Y6" s="81"/>
      <c r="Z6" s="81"/>
      <c r="AA6" s="81"/>
      <c r="AB6" s="81"/>
      <c r="AC6" s="10"/>
    </row>
    <row r="7" spans="1:29" ht="11.25" customHeight="1" x14ac:dyDescent="0.15">
      <c r="A7" s="66" t="s">
        <v>59</v>
      </c>
      <c r="B7" s="66" t="s">
        <v>69</v>
      </c>
      <c r="C7" s="67" t="s">
        <v>28</v>
      </c>
      <c r="D7" s="67" t="s">
        <v>29</v>
      </c>
      <c r="E7" s="74">
        <v>7</v>
      </c>
      <c r="F7" s="119">
        <f t="shared" ref="F7:F15" si="3">G7+H7+J7</f>
        <v>14517</v>
      </c>
      <c r="G7" s="67">
        <v>2517</v>
      </c>
      <c r="H7" s="68">
        <f t="shared" ref="H7:H15" si="4">E7*SG_droge_component</f>
        <v>8400</v>
      </c>
      <c r="I7" s="77">
        <v>3000</v>
      </c>
      <c r="J7" s="119">
        <f t="shared" ref="J7:J15" si="5">I7*SG_natte_component_CaCl</f>
        <v>3600</v>
      </c>
      <c r="K7" s="87" t="s">
        <v>81</v>
      </c>
      <c r="L7" s="88" t="s">
        <v>81</v>
      </c>
      <c r="M7" s="77" t="s">
        <v>83</v>
      </c>
      <c r="N7" s="77" t="s">
        <v>87</v>
      </c>
      <c r="O7" s="71" t="s">
        <v>57</v>
      </c>
      <c r="P7" s="77">
        <v>2014</v>
      </c>
      <c r="Q7" s="66">
        <v>2027</v>
      </c>
      <c r="R7" s="71" t="s">
        <v>396</v>
      </c>
      <c r="S7" s="71"/>
      <c r="T7" s="71"/>
      <c r="U7" s="67" t="s">
        <v>33</v>
      </c>
      <c r="V7" s="67" t="s">
        <v>34</v>
      </c>
      <c r="W7" s="67" t="s">
        <v>35</v>
      </c>
      <c r="X7" s="71"/>
      <c r="Y7" s="71"/>
      <c r="Z7" s="71"/>
      <c r="AA7" s="71"/>
      <c r="AB7" s="71"/>
      <c r="AC7" s="10"/>
    </row>
    <row r="8" spans="1:29" s="63" customFormat="1" x14ac:dyDescent="0.15">
      <c r="A8" s="66" t="s">
        <v>60</v>
      </c>
      <c r="B8" s="66" t="s">
        <v>70</v>
      </c>
      <c r="C8" s="67" t="s">
        <v>28</v>
      </c>
      <c r="D8" s="67" t="s">
        <v>29</v>
      </c>
      <c r="E8" s="74">
        <v>7</v>
      </c>
      <c r="F8" s="119">
        <f t="shared" si="3"/>
        <v>14517</v>
      </c>
      <c r="G8" s="67">
        <v>2517</v>
      </c>
      <c r="H8" s="68">
        <f t="shared" si="4"/>
        <v>8400</v>
      </c>
      <c r="I8" s="77">
        <v>3000</v>
      </c>
      <c r="J8" s="119">
        <f t="shared" si="5"/>
        <v>3600</v>
      </c>
      <c r="K8" s="87" t="s">
        <v>81</v>
      </c>
      <c r="L8" s="88" t="s">
        <v>81</v>
      </c>
      <c r="M8" s="77" t="s">
        <v>83</v>
      </c>
      <c r="N8" s="77" t="s">
        <v>88</v>
      </c>
      <c r="O8" s="90" t="s">
        <v>57</v>
      </c>
      <c r="P8" s="77">
        <v>2014</v>
      </c>
      <c r="Q8" s="66">
        <v>2027</v>
      </c>
      <c r="R8" s="91" t="s">
        <v>39</v>
      </c>
      <c r="S8" s="71"/>
      <c r="T8" s="71"/>
      <c r="U8" s="67" t="s">
        <v>33</v>
      </c>
      <c r="V8" s="67" t="s">
        <v>34</v>
      </c>
      <c r="W8" s="67" t="s">
        <v>35</v>
      </c>
      <c r="X8" s="71"/>
      <c r="Y8" s="71"/>
      <c r="Z8" s="71"/>
      <c r="AA8" s="71"/>
      <c r="AB8" s="71"/>
    </row>
    <row r="9" spans="1:29" ht="11.25" customHeight="1" x14ac:dyDescent="0.15">
      <c r="A9" s="66" t="s">
        <v>61</v>
      </c>
      <c r="B9" s="66" t="s">
        <v>71</v>
      </c>
      <c r="C9" s="67" t="s">
        <v>28</v>
      </c>
      <c r="D9" s="67" t="s">
        <v>29</v>
      </c>
      <c r="E9" s="74">
        <v>9</v>
      </c>
      <c r="F9" s="119">
        <f t="shared" si="3"/>
        <v>18142</v>
      </c>
      <c r="G9" s="67">
        <v>2710</v>
      </c>
      <c r="H9" s="68">
        <f t="shared" si="4"/>
        <v>10800</v>
      </c>
      <c r="I9" s="77">
        <v>3860</v>
      </c>
      <c r="J9" s="119">
        <f t="shared" si="5"/>
        <v>4632</v>
      </c>
      <c r="K9" s="87" t="s">
        <v>81</v>
      </c>
      <c r="L9" s="88" t="s">
        <v>81</v>
      </c>
      <c r="M9" s="75" t="s">
        <v>31</v>
      </c>
      <c r="N9" s="77" t="s">
        <v>89</v>
      </c>
      <c r="O9" s="71" t="s">
        <v>57</v>
      </c>
      <c r="P9" s="77">
        <v>2015</v>
      </c>
      <c r="Q9" s="66">
        <v>2028</v>
      </c>
      <c r="R9" s="71" t="s">
        <v>396</v>
      </c>
      <c r="S9" s="71"/>
      <c r="T9" s="71"/>
      <c r="U9" s="67" t="s">
        <v>33</v>
      </c>
      <c r="V9" s="67" t="s">
        <v>34</v>
      </c>
      <c r="W9" s="67" t="s">
        <v>35</v>
      </c>
      <c r="X9" s="71"/>
      <c r="Y9" s="71"/>
      <c r="Z9" s="71"/>
      <c r="AA9" s="71"/>
      <c r="AB9" s="92"/>
      <c r="AC9" s="10"/>
    </row>
    <row r="10" spans="1:29" ht="11.25" customHeight="1" x14ac:dyDescent="0.15">
      <c r="A10" s="66" t="s">
        <v>62</v>
      </c>
      <c r="B10" s="66" t="s">
        <v>72</v>
      </c>
      <c r="C10" s="67" t="s">
        <v>28</v>
      </c>
      <c r="D10" s="67" t="s">
        <v>29</v>
      </c>
      <c r="E10" s="74">
        <v>9</v>
      </c>
      <c r="F10" s="119">
        <f t="shared" si="3"/>
        <v>18142</v>
      </c>
      <c r="G10" s="67">
        <v>2710</v>
      </c>
      <c r="H10" s="68">
        <f t="shared" si="4"/>
        <v>10800</v>
      </c>
      <c r="I10" s="77">
        <v>3860</v>
      </c>
      <c r="J10" s="119">
        <f t="shared" si="5"/>
        <v>4632</v>
      </c>
      <c r="K10" s="87" t="s">
        <v>81</v>
      </c>
      <c r="L10" s="88" t="s">
        <v>81</v>
      </c>
      <c r="M10" s="75" t="s">
        <v>31</v>
      </c>
      <c r="N10" s="77" t="s">
        <v>90</v>
      </c>
      <c r="O10" s="71" t="s">
        <v>57</v>
      </c>
      <c r="P10" s="77">
        <v>2015</v>
      </c>
      <c r="Q10" s="66">
        <v>2028</v>
      </c>
      <c r="R10" s="71" t="s">
        <v>396</v>
      </c>
      <c r="S10" s="71"/>
      <c r="T10" s="71"/>
      <c r="U10" s="67" t="s">
        <v>33</v>
      </c>
      <c r="V10" s="67" t="s">
        <v>34</v>
      </c>
      <c r="W10" s="67" t="s">
        <v>35</v>
      </c>
      <c r="X10" s="71"/>
      <c r="Y10" s="71"/>
      <c r="Z10" s="71"/>
      <c r="AA10" s="71"/>
      <c r="AB10" s="71"/>
      <c r="AC10" s="10"/>
    </row>
    <row r="11" spans="1:29" s="65" customFormat="1" ht="11.25" customHeight="1" x14ac:dyDescent="0.15">
      <c r="A11" s="66" t="s">
        <v>63</v>
      </c>
      <c r="B11" s="66" t="s">
        <v>73</v>
      </c>
      <c r="C11" s="67" t="s">
        <v>28</v>
      </c>
      <c r="D11" s="67" t="s">
        <v>29</v>
      </c>
      <c r="E11" s="74">
        <v>9</v>
      </c>
      <c r="F11" s="119">
        <f t="shared" si="3"/>
        <v>18142</v>
      </c>
      <c r="G11" s="67">
        <v>2710</v>
      </c>
      <c r="H11" s="68">
        <f t="shared" si="4"/>
        <v>10800</v>
      </c>
      <c r="I11" s="77">
        <v>3860</v>
      </c>
      <c r="J11" s="119">
        <f t="shared" si="5"/>
        <v>4632</v>
      </c>
      <c r="K11" s="87" t="s">
        <v>81</v>
      </c>
      <c r="L11" s="88" t="s">
        <v>81</v>
      </c>
      <c r="M11" s="75" t="s">
        <v>31</v>
      </c>
      <c r="N11" s="77" t="s">
        <v>91</v>
      </c>
      <c r="O11" s="71" t="s">
        <v>57</v>
      </c>
      <c r="P11" s="77">
        <v>2015</v>
      </c>
      <c r="Q11" s="66">
        <v>2028</v>
      </c>
      <c r="R11" s="71" t="s">
        <v>396</v>
      </c>
      <c r="S11" s="71"/>
      <c r="T11" s="71"/>
      <c r="U11" s="67" t="s">
        <v>33</v>
      </c>
      <c r="V11" s="67" t="s">
        <v>34</v>
      </c>
      <c r="W11" s="67" t="s">
        <v>35</v>
      </c>
      <c r="X11" s="71"/>
      <c r="Y11" s="71"/>
      <c r="Z11" s="71"/>
      <c r="AA11" s="71"/>
      <c r="AB11" s="71"/>
      <c r="AC11" s="10"/>
    </row>
    <row r="12" spans="1:29" s="65" customFormat="1" ht="11.25" customHeight="1" x14ac:dyDescent="0.15">
      <c r="A12" s="66" t="s">
        <v>64</v>
      </c>
      <c r="B12" s="66" t="s">
        <v>74</v>
      </c>
      <c r="C12" s="67" t="s">
        <v>28</v>
      </c>
      <c r="D12" s="67" t="s">
        <v>29</v>
      </c>
      <c r="E12" s="74">
        <v>9</v>
      </c>
      <c r="F12" s="119">
        <f t="shared" si="3"/>
        <v>18142</v>
      </c>
      <c r="G12" s="67">
        <v>2710</v>
      </c>
      <c r="H12" s="68">
        <f t="shared" si="4"/>
        <v>10800</v>
      </c>
      <c r="I12" s="77">
        <v>3860</v>
      </c>
      <c r="J12" s="119">
        <f t="shared" si="5"/>
        <v>4632</v>
      </c>
      <c r="K12" s="87" t="s">
        <v>81</v>
      </c>
      <c r="L12" s="88" t="s">
        <v>81</v>
      </c>
      <c r="M12" s="75" t="s">
        <v>31</v>
      </c>
      <c r="N12" s="77" t="s">
        <v>92</v>
      </c>
      <c r="O12" s="71" t="s">
        <v>57</v>
      </c>
      <c r="P12" s="77">
        <v>2015</v>
      </c>
      <c r="Q12" s="66">
        <v>2028</v>
      </c>
      <c r="R12" s="71" t="s">
        <v>396</v>
      </c>
      <c r="S12" s="71"/>
      <c r="T12" s="71"/>
      <c r="U12" s="67" t="s">
        <v>33</v>
      </c>
      <c r="V12" s="67" t="s">
        <v>34</v>
      </c>
      <c r="W12" s="67" t="s">
        <v>35</v>
      </c>
      <c r="X12" s="71"/>
      <c r="Y12" s="71"/>
      <c r="Z12" s="71"/>
      <c r="AA12" s="71"/>
      <c r="AB12" s="71"/>
      <c r="AC12" s="10"/>
    </row>
    <row r="13" spans="1:29" s="65" customFormat="1" ht="11.25" customHeight="1" x14ac:dyDescent="0.15">
      <c r="A13" s="66" t="s">
        <v>65</v>
      </c>
      <c r="B13" s="66" t="s">
        <v>75</v>
      </c>
      <c r="C13" s="67" t="s">
        <v>28</v>
      </c>
      <c r="D13" s="67" t="s">
        <v>29</v>
      </c>
      <c r="E13" s="75">
        <v>9</v>
      </c>
      <c r="F13" s="119">
        <f t="shared" si="3"/>
        <v>18349</v>
      </c>
      <c r="G13" s="69" t="s">
        <v>79</v>
      </c>
      <c r="H13" s="68">
        <f t="shared" si="4"/>
        <v>10800</v>
      </c>
      <c r="I13" s="77">
        <v>3860</v>
      </c>
      <c r="J13" s="119">
        <f t="shared" si="5"/>
        <v>4632</v>
      </c>
      <c r="K13" s="87" t="s">
        <v>81</v>
      </c>
      <c r="L13" s="88" t="s">
        <v>81</v>
      </c>
      <c r="M13" s="77" t="s">
        <v>84</v>
      </c>
      <c r="N13" s="77" t="s">
        <v>93</v>
      </c>
      <c r="O13" s="71" t="s">
        <v>57</v>
      </c>
      <c r="P13" s="78">
        <v>2016</v>
      </c>
      <c r="Q13" s="71">
        <v>2029</v>
      </c>
      <c r="R13" s="71" t="s">
        <v>396</v>
      </c>
      <c r="S13" s="71"/>
      <c r="T13" s="71"/>
      <c r="U13" s="66" t="s">
        <v>33</v>
      </c>
      <c r="V13" s="79" t="s">
        <v>34</v>
      </c>
      <c r="W13" s="67" t="s">
        <v>35</v>
      </c>
      <c r="X13" s="71"/>
      <c r="Y13" s="71"/>
      <c r="Z13" s="71"/>
      <c r="AA13" s="71"/>
      <c r="AB13" s="71"/>
      <c r="AC13" s="10"/>
    </row>
    <row r="14" spans="1:29" s="65" customFormat="1" ht="11.25" customHeight="1" x14ac:dyDescent="0.15">
      <c r="A14" s="66" t="s">
        <v>66</v>
      </c>
      <c r="B14" s="66" t="s">
        <v>76</v>
      </c>
      <c r="C14" s="67" t="s">
        <v>78</v>
      </c>
      <c r="D14" s="67" t="s">
        <v>141</v>
      </c>
      <c r="E14" s="75">
        <v>1.7</v>
      </c>
      <c r="F14" s="119">
        <f t="shared" si="3"/>
        <v>2998</v>
      </c>
      <c r="G14" s="70">
        <v>538</v>
      </c>
      <c r="H14" s="68">
        <f t="shared" si="4"/>
        <v>2040</v>
      </c>
      <c r="I14" s="77">
        <v>350</v>
      </c>
      <c r="J14" s="119">
        <f t="shared" si="5"/>
        <v>420</v>
      </c>
      <c r="K14" s="87" t="s">
        <v>81</v>
      </c>
      <c r="L14" s="88" t="s">
        <v>81</v>
      </c>
      <c r="M14" s="67" t="s">
        <v>85</v>
      </c>
      <c r="N14" s="67" t="s">
        <v>94</v>
      </c>
      <c r="O14" s="71" t="s">
        <v>57</v>
      </c>
      <c r="P14" s="70">
        <v>2008</v>
      </c>
      <c r="Q14" s="71">
        <v>2021</v>
      </c>
      <c r="R14" s="71" t="s">
        <v>396</v>
      </c>
      <c r="S14" s="71"/>
      <c r="T14" s="71"/>
      <c r="U14" s="79" t="s">
        <v>96</v>
      </c>
      <c r="V14" s="70" t="s">
        <v>34</v>
      </c>
      <c r="W14" s="67" t="s">
        <v>35</v>
      </c>
      <c r="X14" s="71"/>
      <c r="Y14" s="71"/>
      <c r="Z14" s="71"/>
      <c r="AA14" s="71"/>
      <c r="AB14" s="71"/>
      <c r="AC14" s="10"/>
    </row>
    <row r="15" spans="1:29" s="65" customFormat="1" ht="11.25" customHeight="1" x14ac:dyDescent="0.15">
      <c r="A15" s="66" t="s">
        <v>67</v>
      </c>
      <c r="B15" s="66" t="s">
        <v>77</v>
      </c>
      <c r="C15" s="67" t="s">
        <v>28</v>
      </c>
      <c r="D15" s="67" t="s">
        <v>29</v>
      </c>
      <c r="E15" s="76">
        <v>7</v>
      </c>
      <c r="F15" s="119">
        <f t="shared" si="3"/>
        <v>14451</v>
      </c>
      <c r="G15" s="71">
        <v>2451</v>
      </c>
      <c r="H15" s="68">
        <f t="shared" si="4"/>
        <v>8400</v>
      </c>
      <c r="I15" s="77">
        <v>3000</v>
      </c>
      <c r="J15" s="119">
        <f t="shared" si="5"/>
        <v>3600</v>
      </c>
      <c r="K15" s="87" t="s">
        <v>81</v>
      </c>
      <c r="L15" s="88" t="s">
        <v>81</v>
      </c>
      <c r="M15" s="66" t="s">
        <v>30</v>
      </c>
      <c r="N15" s="77" t="s">
        <v>95</v>
      </c>
      <c r="O15" s="71" t="s">
        <v>57</v>
      </c>
      <c r="P15" s="71">
        <v>2012</v>
      </c>
      <c r="Q15" s="71">
        <v>2025</v>
      </c>
      <c r="R15" s="71" t="s">
        <v>39</v>
      </c>
      <c r="S15" s="71"/>
      <c r="T15" s="71"/>
      <c r="U15" s="66" t="s">
        <v>33</v>
      </c>
      <c r="V15" s="66" t="s">
        <v>34</v>
      </c>
      <c r="W15" s="66" t="s">
        <v>35</v>
      </c>
      <c r="X15" s="71"/>
      <c r="Y15" s="71"/>
      <c r="Z15" s="71"/>
      <c r="AA15" s="71"/>
      <c r="AB15" s="71"/>
      <c r="AC15" s="10"/>
    </row>
    <row r="16" spans="1:29" s="65" customFormat="1" ht="11.25" customHeight="1" x14ac:dyDescent="0.15">
      <c r="A16" s="66"/>
      <c r="B16" s="66"/>
      <c r="C16" s="67"/>
      <c r="D16" s="67"/>
      <c r="E16" s="165"/>
      <c r="F16" s="119"/>
      <c r="G16" s="71"/>
      <c r="H16" s="68"/>
      <c r="I16" s="77"/>
      <c r="J16" s="119"/>
      <c r="K16" s="87"/>
      <c r="L16" s="166"/>
      <c r="M16" s="66"/>
      <c r="N16" s="77"/>
      <c r="O16" s="71"/>
      <c r="P16" s="71"/>
      <c r="Q16" s="167"/>
      <c r="R16" s="71"/>
      <c r="S16" s="71"/>
      <c r="T16" s="71"/>
      <c r="U16" s="66"/>
      <c r="V16" s="66"/>
      <c r="W16" s="66"/>
      <c r="X16" s="71"/>
      <c r="Y16" s="71"/>
      <c r="Z16" s="71"/>
      <c r="AA16" s="71"/>
      <c r="AB16" s="71"/>
      <c r="AC16" s="10"/>
    </row>
    <row r="17" spans="1:29" s="65" customFormat="1" ht="11.25" customHeight="1" x14ac:dyDescent="0.15">
      <c r="A17" s="94" t="s">
        <v>97</v>
      </c>
      <c r="B17" s="95">
        <v>9</v>
      </c>
      <c r="C17" s="91" t="s">
        <v>28</v>
      </c>
      <c r="D17" s="95" t="s">
        <v>36</v>
      </c>
      <c r="E17" s="102">
        <v>4.42</v>
      </c>
      <c r="F17" s="104" t="s">
        <v>81</v>
      </c>
      <c r="G17" s="104" t="s">
        <v>81</v>
      </c>
      <c r="H17" s="104" t="s">
        <v>81</v>
      </c>
      <c r="I17" s="104" t="s">
        <v>81</v>
      </c>
      <c r="J17" s="104" t="s">
        <v>81</v>
      </c>
      <c r="K17" s="95">
        <v>1550</v>
      </c>
      <c r="L17" s="106" t="s">
        <v>142</v>
      </c>
      <c r="M17" s="95" t="s">
        <v>146</v>
      </c>
      <c r="N17" s="95" t="s">
        <v>150</v>
      </c>
      <c r="O17" s="95" t="s">
        <v>57</v>
      </c>
      <c r="P17" s="95">
        <v>2006</v>
      </c>
      <c r="Q17" s="106">
        <v>2026</v>
      </c>
      <c r="R17" s="91" t="s">
        <v>39</v>
      </c>
      <c r="S17" s="71"/>
      <c r="T17" s="71"/>
      <c r="U17" s="87" t="s">
        <v>81</v>
      </c>
      <c r="V17" s="95" t="s">
        <v>171</v>
      </c>
      <c r="W17" s="66" t="s">
        <v>35</v>
      </c>
      <c r="X17" s="71"/>
      <c r="Y17" s="71"/>
      <c r="Z17" s="71"/>
      <c r="AA17" s="71"/>
      <c r="AB17" s="71"/>
      <c r="AC17" s="10"/>
    </row>
    <row r="18" spans="1:29" s="65" customFormat="1" ht="11.25" customHeight="1" x14ac:dyDescent="0.15">
      <c r="A18" s="94" t="s">
        <v>98</v>
      </c>
      <c r="B18" s="95" t="s">
        <v>119</v>
      </c>
      <c r="C18" s="91" t="s">
        <v>139</v>
      </c>
      <c r="D18" s="95" t="s">
        <v>140</v>
      </c>
      <c r="E18" s="102">
        <v>1.8</v>
      </c>
      <c r="F18" s="104" t="s">
        <v>81</v>
      </c>
      <c r="G18" s="104" t="s">
        <v>81</v>
      </c>
      <c r="H18" s="104" t="s">
        <v>81</v>
      </c>
      <c r="I18" s="104" t="s">
        <v>81</v>
      </c>
      <c r="J18" s="104" t="s">
        <v>81</v>
      </c>
      <c r="K18" s="95">
        <v>300</v>
      </c>
      <c r="L18" s="107" t="s">
        <v>143</v>
      </c>
      <c r="M18" s="95" t="s">
        <v>147</v>
      </c>
      <c r="N18" s="91">
        <v>14068</v>
      </c>
      <c r="O18" s="91" t="s">
        <v>57</v>
      </c>
      <c r="P18" s="91">
        <v>2014</v>
      </c>
      <c r="Q18" s="106">
        <v>2034</v>
      </c>
      <c r="R18" s="91" t="s">
        <v>39</v>
      </c>
      <c r="S18" s="71"/>
      <c r="T18" s="71"/>
      <c r="U18" s="87" t="s">
        <v>81</v>
      </c>
      <c r="V18" s="95" t="s">
        <v>34</v>
      </c>
      <c r="W18" s="66" t="s">
        <v>35</v>
      </c>
      <c r="X18" s="71"/>
      <c r="Y18" s="71"/>
      <c r="Z18" s="71"/>
      <c r="AA18" s="71"/>
      <c r="AB18" s="71"/>
      <c r="AC18" s="10"/>
    </row>
    <row r="19" spans="1:29" s="65" customFormat="1" ht="11.25" customHeight="1" x14ac:dyDescent="0.15">
      <c r="A19" s="94" t="s">
        <v>99</v>
      </c>
      <c r="B19" s="95" t="s">
        <v>120</v>
      </c>
      <c r="C19" s="91" t="s">
        <v>28</v>
      </c>
      <c r="D19" s="95" t="s">
        <v>36</v>
      </c>
      <c r="E19" s="102">
        <v>4.42</v>
      </c>
      <c r="F19" s="104" t="s">
        <v>81</v>
      </c>
      <c r="G19" s="104" t="s">
        <v>81</v>
      </c>
      <c r="H19" s="104" t="s">
        <v>81</v>
      </c>
      <c r="I19" s="104" t="s">
        <v>81</v>
      </c>
      <c r="J19" s="104" t="s">
        <v>81</v>
      </c>
      <c r="K19" s="95">
        <v>1575</v>
      </c>
      <c r="L19" s="106" t="s">
        <v>142</v>
      </c>
      <c r="M19" s="95" t="s">
        <v>146</v>
      </c>
      <c r="N19" s="91" t="s">
        <v>151</v>
      </c>
      <c r="O19" s="91" t="s">
        <v>57</v>
      </c>
      <c r="P19" s="91">
        <v>2016</v>
      </c>
      <c r="Q19" s="106">
        <v>2036</v>
      </c>
      <c r="R19" s="91" t="s">
        <v>39</v>
      </c>
      <c r="S19" s="71"/>
      <c r="T19" s="71"/>
      <c r="U19" s="87" t="s">
        <v>81</v>
      </c>
      <c r="V19" s="95" t="s">
        <v>34</v>
      </c>
      <c r="W19" s="66" t="s">
        <v>35</v>
      </c>
      <c r="X19" s="71"/>
      <c r="Y19" s="71"/>
      <c r="Z19" s="71"/>
      <c r="AA19" s="71"/>
      <c r="AB19" s="71"/>
      <c r="AC19" s="10"/>
    </row>
    <row r="20" spans="1:29" s="65" customFormat="1" ht="11.25" customHeight="1" x14ac:dyDescent="0.15">
      <c r="A20" s="94" t="s">
        <v>100</v>
      </c>
      <c r="B20" s="95" t="s">
        <v>121</v>
      </c>
      <c r="C20" s="91" t="s">
        <v>28</v>
      </c>
      <c r="D20" s="95" t="s">
        <v>36</v>
      </c>
      <c r="E20" s="102">
        <v>4.42</v>
      </c>
      <c r="F20" s="104" t="s">
        <v>81</v>
      </c>
      <c r="G20" s="104" t="s">
        <v>81</v>
      </c>
      <c r="H20" s="104" t="s">
        <v>81</v>
      </c>
      <c r="I20" s="104" t="s">
        <v>81</v>
      </c>
      <c r="J20" s="104" t="s">
        <v>81</v>
      </c>
      <c r="K20" s="95">
        <v>1575</v>
      </c>
      <c r="L20" s="106" t="s">
        <v>142</v>
      </c>
      <c r="M20" s="95" t="s">
        <v>146</v>
      </c>
      <c r="N20" s="91" t="s">
        <v>152</v>
      </c>
      <c r="O20" s="91" t="s">
        <v>57</v>
      </c>
      <c r="P20" s="91">
        <v>2016</v>
      </c>
      <c r="Q20" s="106">
        <v>2036</v>
      </c>
      <c r="R20" s="91" t="s">
        <v>39</v>
      </c>
      <c r="S20" s="71"/>
      <c r="T20" s="71"/>
      <c r="U20" s="87" t="s">
        <v>81</v>
      </c>
      <c r="V20" s="95" t="s">
        <v>34</v>
      </c>
      <c r="W20" s="66" t="s">
        <v>35</v>
      </c>
      <c r="X20" s="71"/>
      <c r="Y20" s="71"/>
      <c r="Z20" s="71"/>
      <c r="AA20" s="71"/>
      <c r="AB20" s="71"/>
      <c r="AC20" s="10"/>
    </row>
    <row r="21" spans="1:29" s="65" customFormat="1" ht="11.25" customHeight="1" x14ac:dyDescent="0.15">
      <c r="A21" s="94" t="s">
        <v>101</v>
      </c>
      <c r="B21" s="95" t="s">
        <v>122</v>
      </c>
      <c r="C21" s="91" t="s">
        <v>28</v>
      </c>
      <c r="D21" s="95" t="s">
        <v>36</v>
      </c>
      <c r="E21" s="102">
        <v>4.42</v>
      </c>
      <c r="F21" s="104" t="s">
        <v>81</v>
      </c>
      <c r="G21" s="104" t="s">
        <v>81</v>
      </c>
      <c r="H21" s="104" t="s">
        <v>81</v>
      </c>
      <c r="I21" s="104" t="s">
        <v>81</v>
      </c>
      <c r="J21" s="104" t="s">
        <v>81</v>
      </c>
      <c r="K21" s="95">
        <v>1575</v>
      </c>
      <c r="L21" s="106" t="s">
        <v>142</v>
      </c>
      <c r="M21" s="95" t="s">
        <v>148</v>
      </c>
      <c r="N21" s="91" t="s">
        <v>153</v>
      </c>
      <c r="O21" s="91" t="s">
        <v>57</v>
      </c>
      <c r="P21" s="91">
        <v>2017</v>
      </c>
      <c r="Q21" s="106">
        <v>2037</v>
      </c>
      <c r="R21" s="91" t="s">
        <v>39</v>
      </c>
      <c r="S21" s="71"/>
      <c r="T21" s="71"/>
      <c r="U21" s="87" t="s">
        <v>81</v>
      </c>
      <c r="V21" s="95" t="s">
        <v>34</v>
      </c>
      <c r="W21" s="66" t="s">
        <v>35</v>
      </c>
      <c r="X21" s="71"/>
      <c r="Y21" s="71"/>
      <c r="Z21" s="71"/>
      <c r="AA21" s="71"/>
      <c r="AB21" s="71"/>
      <c r="AC21" s="10"/>
    </row>
    <row r="22" spans="1:29" s="65" customFormat="1" ht="11.25" customHeight="1" x14ac:dyDescent="0.15">
      <c r="A22" s="94" t="s">
        <v>102</v>
      </c>
      <c r="B22" s="95" t="s">
        <v>123</v>
      </c>
      <c r="C22" s="91" t="s">
        <v>28</v>
      </c>
      <c r="D22" s="95" t="s">
        <v>36</v>
      </c>
      <c r="E22" s="102">
        <v>4.42</v>
      </c>
      <c r="F22" s="104" t="s">
        <v>81</v>
      </c>
      <c r="G22" s="104" t="s">
        <v>81</v>
      </c>
      <c r="H22" s="104" t="s">
        <v>81</v>
      </c>
      <c r="I22" s="104" t="s">
        <v>81</v>
      </c>
      <c r="J22" s="104" t="s">
        <v>81</v>
      </c>
      <c r="K22" s="95">
        <v>1575</v>
      </c>
      <c r="L22" s="106" t="s">
        <v>142</v>
      </c>
      <c r="M22" s="95" t="s">
        <v>148</v>
      </c>
      <c r="N22" s="91" t="s">
        <v>154</v>
      </c>
      <c r="O22" s="91" t="s">
        <v>57</v>
      </c>
      <c r="P22" s="91">
        <v>2017</v>
      </c>
      <c r="Q22" s="106">
        <v>2037</v>
      </c>
      <c r="R22" s="91" t="s">
        <v>39</v>
      </c>
      <c r="S22" s="71"/>
      <c r="T22" s="71"/>
      <c r="U22" s="87" t="s">
        <v>81</v>
      </c>
      <c r="V22" s="95" t="s">
        <v>34</v>
      </c>
      <c r="W22" s="66" t="s">
        <v>35</v>
      </c>
      <c r="X22" s="71"/>
      <c r="Y22" s="71"/>
      <c r="Z22" s="71"/>
      <c r="AA22" s="71"/>
      <c r="AB22" s="71"/>
      <c r="AC22" s="10"/>
    </row>
    <row r="23" spans="1:29" s="65" customFormat="1" ht="11.25" customHeight="1" x14ac:dyDescent="0.15">
      <c r="A23" s="94" t="s">
        <v>103</v>
      </c>
      <c r="B23" s="95" t="s">
        <v>124</v>
      </c>
      <c r="C23" s="91" t="s">
        <v>28</v>
      </c>
      <c r="D23" s="95" t="s">
        <v>36</v>
      </c>
      <c r="E23" s="102">
        <v>4.42</v>
      </c>
      <c r="F23" s="104" t="s">
        <v>81</v>
      </c>
      <c r="G23" s="104" t="s">
        <v>81</v>
      </c>
      <c r="H23" s="104" t="s">
        <v>81</v>
      </c>
      <c r="I23" s="104" t="s">
        <v>81</v>
      </c>
      <c r="J23" s="104" t="s">
        <v>81</v>
      </c>
      <c r="K23" s="95">
        <v>1575</v>
      </c>
      <c r="L23" s="106" t="s">
        <v>142</v>
      </c>
      <c r="M23" s="95" t="s">
        <v>148</v>
      </c>
      <c r="N23" s="91" t="s">
        <v>155</v>
      </c>
      <c r="O23" s="91" t="s">
        <v>57</v>
      </c>
      <c r="P23" s="91">
        <v>2017</v>
      </c>
      <c r="Q23" s="106">
        <v>2037</v>
      </c>
      <c r="R23" s="91" t="s">
        <v>39</v>
      </c>
      <c r="S23" s="71"/>
      <c r="T23" s="71"/>
      <c r="U23" s="87" t="s">
        <v>81</v>
      </c>
      <c r="V23" s="95" t="s">
        <v>34</v>
      </c>
      <c r="W23" s="66" t="s">
        <v>35</v>
      </c>
      <c r="X23" s="71"/>
      <c r="Y23" s="71"/>
      <c r="Z23" s="71"/>
      <c r="AA23" s="71"/>
      <c r="AB23" s="71"/>
      <c r="AC23" s="10"/>
    </row>
    <row r="24" spans="1:29" s="65" customFormat="1" ht="11.25" customHeight="1" x14ac:dyDescent="0.15">
      <c r="A24" s="94" t="s">
        <v>104</v>
      </c>
      <c r="B24" s="95" t="s">
        <v>125</v>
      </c>
      <c r="C24" s="91" t="s">
        <v>28</v>
      </c>
      <c r="D24" s="95" t="s">
        <v>36</v>
      </c>
      <c r="E24" s="102">
        <v>4.42</v>
      </c>
      <c r="F24" s="104" t="s">
        <v>81</v>
      </c>
      <c r="G24" s="104" t="s">
        <v>81</v>
      </c>
      <c r="H24" s="104" t="s">
        <v>81</v>
      </c>
      <c r="I24" s="104" t="s">
        <v>81</v>
      </c>
      <c r="J24" s="104" t="s">
        <v>81</v>
      </c>
      <c r="K24" s="95">
        <v>1570</v>
      </c>
      <c r="L24" s="106" t="s">
        <v>142</v>
      </c>
      <c r="M24" s="95" t="s">
        <v>146</v>
      </c>
      <c r="N24" s="91" t="s">
        <v>156</v>
      </c>
      <c r="O24" s="91" t="s">
        <v>57</v>
      </c>
      <c r="P24" s="91">
        <v>2019</v>
      </c>
      <c r="Q24" s="106">
        <v>2039</v>
      </c>
      <c r="R24" s="91" t="s">
        <v>39</v>
      </c>
      <c r="S24" s="71"/>
      <c r="T24" s="71"/>
      <c r="U24" s="87" t="s">
        <v>81</v>
      </c>
      <c r="V24" s="95" t="s">
        <v>34</v>
      </c>
      <c r="W24" s="66" t="s">
        <v>35</v>
      </c>
      <c r="X24" s="71"/>
      <c r="Y24" s="71"/>
      <c r="Z24" s="71"/>
      <c r="AA24" s="71"/>
      <c r="AB24" s="71"/>
      <c r="AC24" s="10"/>
    </row>
    <row r="25" spans="1:29" s="65" customFormat="1" ht="11.25" customHeight="1" x14ac:dyDescent="0.15">
      <c r="A25" s="94" t="s">
        <v>105</v>
      </c>
      <c r="B25" s="95" t="s">
        <v>126</v>
      </c>
      <c r="C25" s="91" t="s">
        <v>28</v>
      </c>
      <c r="D25" s="95" t="s">
        <v>36</v>
      </c>
      <c r="E25" s="102">
        <v>4.42</v>
      </c>
      <c r="F25" s="104" t="s">
        <v>81</v>
      </c>
      <c r="G25" s="104" t="s">
        <v>81</v>
      </c>
      <c r="H25" s="104" t="s">
        <v>81</v>
      </c>
      <c r="I25" s="104" t="s">
        <v>81</v>
      </c>
      <c r="J25" s="104" t="s">
        <v>81</v>
      </c>
      <c r="K25" s="95">
        <v>1570</v>
      </c>
      <c r="L25" s="106" t="s">
        <v>142</v>
      </c>
      <c r="M25" s="95" t="s">
        <v>146</v>
      </c>
      <c r="N25" s="91" t="s">
        <v>157</v>
      </c>
      <c r="O25" s="91" t="s">
        <v>57</v>
      </c>
      <c r="P25" s="91">
        <v>2019</v>
      </c>
      <c r="Q25" s="106">
        <v>2039</v>
      </c>
      <c r="R25" s="91" t="s">
        <v>39</v>
      </c>
      <c r="S25" s="71"/>
      <c r="T25" s="71"/>
      <c r="U25" s="87" t="s">
        <v>81</v>
      </c>
      <c r="V25" s="95" t="s">
        <v>34</v>
      </c>
      <c r="W25" s="66" t="s">
        <v>35</v>
      </c>
      <c r="X25" s="71"/>
      <c r="Y25" s="71"/>
      <c r="Z25" s="71"/>
      <c r="AA25" s="71"/>
      <c r="AB25" s="71"/>
      <c r="AC25" s="10"/>
    </row>
    <row r="26" spans="1:29" s="65" customFormat="1" ht="11.25" customHeight="1" x14ac:dyDescent="0.15">
      <c r="A26" s="94" t="s">
        <v>106</v>
      </c>
      <c r="B26" s="95" t="s">
        <v>127</v>
      </c>
      <c r="C26" s="91" t="s">
        <v>28</v>
      </c>
      <c r="D26" s="95" t="s">
        <v>36</v>
      </c>
      <c r="E26" s="102">
        <v>4.42</v>
      </c>
      <c r="F26" s="104" t="s">
        <v>81</v>
      </c>
      <c r="G26" s="104" t="s">
        <v>81</v>
      </c>
      <c r="H26" s="104" t="s">
        <v>81</v>
      </c>
      <c r="I26" s="104" t="s">
        <v>81</v>
      </c>
      <c r="J26" s="104" t="s">
        <v>81</v>
      </c>
      <c r="K26" s="95">
        <v>1570</v>
      </c>
      <c r="L26" s="106" t="s">
        <v>142</v>
      </c>
      <c r="M26" s="95" t="s">
        <v>146</v>
      </c>
      <c r="N26" s="91" t="s">
        <v>158</v>
      </c>
      <c r="O26" s="91" t="s">
        <v>57</v>
      </c>
      <c r="P26" s="91">
        <v>2019</v>
      </c>
      <c r="Q26" s="106">
        <v>2039</v>
      </c>
      <c r="R26" s="91" t="s">
        <v>39</v>
      </c>
      <c r="S26" s="71"/>
      <c r="T26" s="71"/>
      <c r="U26" s="87" t="s">
        <v>81</v>
      </c>
      <c r="V26" s="95" t="s">
        <v>34</v>
      </c>
      <c r="W26" s="66" t="s">
        <v>35</v>
      </c>
      <c r="X26" s="71"/>
      <c r="Y26" s="71"/>
      <c r="Z26" s="71"/>
      <c r="AA26" s="71"/>
      <c r="AB26" s="71"/>
      <c r="AC26" s="10"/>
    </row>
    <row r="27" spans="1:29" s="65" customFormat="1" ht="11.25" customHeight="1" x14ac:dyDescent="0.15">
      <c r="A27" s="94" t="s">
        <v>107</v>
      </c>
      <c r="B27" s="95" t="s">
        <v>128</v>
      </c>
      <c r="C27" s="91" t="s">
        <v>28</v>
      </c>
      <c r="D27" s="95" t="s">
        <v>36</v>
      </c>
      <c r="E27" s="102">
        <v>4.42</v>
      </c>
      <c r="F27" s="104" t="s">
        <v>81</v>
      </c>
      <c r="G27" s="104" t="s">
        <v>81</v>
      </c>
      <c r="H27" s="104" t="s">
        <v>81</v>
      </c>
      <c r="I27" s="104" t="s">
        <v>81</v>
      </c>
      <c r="J27" s="104" t="s">
        <v>81</v>
      </c>
      <c r="K27" s="95">
        <v>1570</v>
      </c>
      <c r="L27" s="106" t="s">
        <v>142</v>
      </c>
      <c r="M27" s="95" t="s">
        <v>146</v>
      </c>
      <c r="N27" s="91" t="s">
        <v>159</v>
      </c>
      <c r="O27" s="91" t="s">
        <v>57</v>
      </c>
      <c r="P27" s="91">
        <v>2019</v>
      </c>
      <c r="Q27" s="106">
        <v>2039</v>
      </c>
      <c r="R27" s="91" t="s">
        <v>39</v>
      </c>
      <c r="S27" s="71"/>
      <c r="T27" s="71"/>
      <c r="U27" s="87" t="s">
        <v>81</v>
      </c>
      <c r="V27" s="95" t="s">
        <v>34</v>
      </c>
      <c r="W27" s="66" t="s">
        <v>35</v>
      </c>
      <c r="X27" s="71"/>
      <c r="Y27" s="71"/>
      <c r="Z27" s="71"/>
      <c r="AA27" s="71"/>
      <c r="AB27" s="71"/>
      <c r="AC27" s="10"/>
    </row>
    <row r="28" spans="1:29" s="65" customFormat="1" ht="11.25" customHeight="1" x14ac:dyDescent="0.15">
      <c r="A28" s="94" t="s">
        <v>108</v>
      </c>
      <c r="B28" s="95" t="s">
        <v>129</v>
      </c>
      <c r="C28" s="91" t="s">
        <v>28</v>
      </c>
      <c r="D28" s="95" t="s">
        <v>36</v>
      </c>
      <c r="E28" s="102">
        <v>2.73</v>
      </c>
      <c r="F28" s="129" t="s">
        <v>81</v>
      </c>
      <c r="G28" s="129" t="s">
        <v>81</v>
      </c>
      <c r="H28" s="129" t="s">
        <v>81</v>
      </c>
      <c r="I28" s="129" t="s">
        <v>81</v>
      </c>
      <c r="J28" s="129" t="s">
        <v>81</v>
      </c>
      <c r="K28" s="95">
        <v>1720</v>
      </c>
      <c r="L28" s="106" t="s">
        <v>142</v>
      </c>
      <c r="M28" s="91" t="s">
        <v>411</v>
      </c>
      <c r="N28" s="91" t="s">
        <v>160</v>
      </c>
      <c r="O28" s="91" t="s">
        <v>57</v>
      </c>
      <c r="P28" s="91">
        <v>2019</v>
      </c>
      <c r="Q28" s="106">
        <v>2039</v>
      </c>
      <c r="R28" s="91" t="s">
        <v>39</v>
      </c>
      <c r="S28" s="71"/>
      <c r="T28" s="71"/>
      <c r="U28" s="87" t="s">
        <v>81</v>
      </c>
      <c r="V28" s="95" t="s">
        <v>34</v>
      </c>
      <c r="W28" s="66" t="s">
        <v>35</v>
      </c>
      <c r="X28" s="71"/>
      <c r="Y28" s="71"/>
      <c r="Z28" s="71"/>
      <c r="AA28" s="71"/>
      <c r="AB28" s="168" t="s">
        <v>412</v>
      </c>
      <c r="AC28" s="10"/>
    </row>
    <row r="29" spans="1:29" s="65" customFormat="1" ht="11.25" customHeight="1" x14ac:dyDescent="0.15">
      <c r="A29" s="94" t="s">
        <v>109</v>
      </c>
      <c r="B29" s="91" t="s">
        <v>405</v>
      </c>
      <c r="C29" s="91" t="s">
        <v>28</v>
      </c>
      <c r="D29" s="95" t="s">
        <v>36</v>
      </c>
      <c r="E29" s="102">
        <v>3.39</v>
      </c>
      <c r="F29" s="129" t="s">
        <v>81</v>
      </c>
      <c r="G29" s="129" t="s">
        <v>81</v>
      </c>
      <c r="H29" s="129" t="s">
        <v>81</v>
      </c>
      <c r="I29" s="129" t="s">
        <v>81</v>
      </c>
      <c r="J29" s="129" t="s">
        <v>81</v>
      </c>
      <c r="K29" s="95">
        <v>1135</v>
      </c>
      <c r="L29" s="106" t="s">
        <v>144</v>
      </c>
      <c r="M29" s="91" t="s">
        <v>225</v>
      </c>
      <c r="N29" s="91" t="s">
        <v>406</v>
      </c>
      <c r="O29" s="91" t="s">
        <v>57</v>
      </c>
      <c r="P29" s="91">
        <v>2020</v>
      </c>
      <c r="Q29" s="106">
        <v>2040</v>
      </c>
      <c r="R29" s="91" t="s">
        <v>39</v>
      </c>
      <c r="S29" s="71"/>
      <c r="T29" s="71"/>
      <c r="U29" s="87" t="s">
        <v>81</v>
      </c>
      <c r="V29" s="95" t="s">
        <v>34</v>
      </c>
      <c r="W29" s="66" t="s">
        <v>35</v>
      </c>
      <c r="X29" s="71"/>
      <c r="Y29" s="71"/>
      <c r="Z29" s="71"/>
      <c r="AA29" s="71"/>
      <c r="AB29" s="71"/>
      <c r="AC29" s="10"/>
    </row>
    <row r="30" spans="1:29" s="65" customFormat="1" ht="11.25" customHeight="1" x14ac:dyDescent="0.15">
      <c r="A30" s="94" t="s">
        <v>110</v>
      </c>
      <c r="B30" s="100" t="s">
        <v>130</v>
      </c>
      <c r="C30" s="91" t="s">
        <v>28</v>
      </c>
      <c r="D30" s="95" t="s">
        <v>36</v>
      </c>
      <c r="E30" s="102">
        <v>3.3</v>
      </c>
      <c r="F30" s="129" t="s">
        <v>81</v>
      </c>
      <c r="G30" s="129" t="s">
        <v>81</v>
      </c>
      <c r="H30" s="129" t="s">
        <v>81</v>
      </c>
      <c r="I30" s="129" t="s">
        <v>81</v>
      </c>
      <c r="J30" s="129" t="s">
        <v>81</v>
      </c>
      <c r="K30" s="101">
        <v>550</v>
      </c>
      <c r="L30" s="106" t="s">
        <v>143</v>
      </c>
      <c r="M30" s="100" t="s">
        <v>37</v>
      </c>
      <c r="N30" s="100" t="s">
        <v>161</v>
      </c>
      <c r="O30" s="100" t="s">
        <v>57</v>
      </c>
      <c r="P30" s="100">
        <v>2003</v>
      </c>
      <c r="Q30" s="109">
        <v>2023</v>
      </c>
      <c r="R30" s="91" t="s">
        <v>39</v>
      </c>
      <c r="S30" s="71"/>
      <c r="T30" s="71"/>
      <c r="U30" s="87" t="s">
        <v>81</v>
      </c>
      <c r="V30" s="101" t="s">
        <v>34</v>
      </c>
      <c r="W30" s="66" t="s">
        <v>35</v>
      </c>
      <c r="X30" s="71"/>
      <c r="Y30" s="71"/>
      <c r="Z30" s="71"/>
      <c r="AA30" s="71"/>
      <c r="AB30" s="71"/>
      <c r="AC30" s="10"/>
    </row>
    <row r="31" spans="1:29" s="65" customFormat="1" ht="11.25" customHeight="1" x14ac:dyDescent="0.15">
      <c r="A31" s="94" t="s">
        <v>111</v>
      </c>
      <c r="B31" s="100" t="s">
        <v>131</v>
      </c>
      <c r="C31" s="91" t="s">
        <v>28</v>
      </c>
      <c r="D31" s="95" t="s">
        <v>36</v>
      </c>
      <c r="E31" s="103">
        <v>3.3</v>
      </c>
      <c r="F31" s="104" t="s">
        <v>81</v>
      </c>
      <c r="G31" s="104" t="s">
        <v>81</v>
      </c>
      <c r="H31" s="104" t="s">
        <v>81</v>
      </c>
      <c r="I31" s="104" t="s">
        <v>81</v>
      </c>
      <c r="J31" s="104" t="s">
        <v>81</v>
      </c>
      <c r="K31" s="105">
        <v>550</v>
      </c>
      <c r="L31" s="107" t="s">
        <v>143</v>
      </c>
      <c r="M31" s="100" t="s">
        <v>37</v>
      </c>
      <c r="N31" s="100" t="s">
        <v>162</v>
      </c>
      <c r="O31" s="100" t="s">
        <v>57</v>
      </c>
      <c r="P31" s="100">
        <v>2003</v>
      </c>
      <c r="Q31" s="109">
        <v>2023</v>
      </c>
      <c r="R31" s="91" t="s">
        <v>39</v>
      </c>
      <c r="S31" s="71"/>
      <c r="T31" s="71"/>
      <c r="U31" s="87" t="s">
        <v>81</v>
      </c>
      <c r="V31" s="101" t="s">
        <v>34</v>
      </c>
      <c r="W31" s="66" t="s">
        <v>35</v>
      </c>
      <c r="X31" s="71"/>
      <c r="Y31" s="71"/>
      <c r="Z31" s="71"/>
      <c r="AA31" s="71"/>
      <c r="AB31" s="71"/>
      <c r="AC31" s="10"/>
    </row>
    <row r="32" spans="1:29" s="65" customFormat="1" ht="11.25" customHeight="1" x14ac:dyDescent="0.15">
      <c r="A32" s="94" t="s">
        <v>112</v>
      </c>
      <c r="B32" s="100" t="s">
        <v>132</v>
      </c>
      <c r="C32" s="100" t="s">
        <v>28</v>
      </c>
      <c r="D32" s="101" t="s">
        <v>36</v>
      </c>
      <c r="E32" s="103">
        <v>3.3</v>
      </c>
      <c r="F32" s="104" t="s">
        <v>81</v>
      </c>
      <c r="G32" s="104" t="s">
        <v>81</v>
      </c>
      <c r="H32" s="104" t="s">
        <v>81</v>
      </c>
      <c r="I32" s="104" t="s">
        <v>81</v>
      </c>
      <c r="J32" s="104" t="s">
        <v>81</v>
      </c>
      <c r="K32" s="105">
        <v>550</v>
      </c>
      <c r="L32" s="107" t="s">
        <v>143</v>
      </c>
      <c r="M32" s="100" t="s">
        <v>37</v>
      </c>
      <c r="N32" s="100" t="s">
        <v>163</v>
      </c>
      <c r="O32" s="100" t="s">
        <v>57</v>
      </c>
      <c r="P32" s="100">
        <v>2003</v>
      </c>
      <c r="Q32" s="109">
        <v>2023</v>
      </c>
      <c r="R32" s="91" t="s">
        <v>39</v>
      </c>
      <c r="S32" s="71"/>
      <c r="T32" s="71"/>
      <c r="U32" s="87" t="s">
        <v>81</v>
      </c>
      <c r="V32" s="101" t="s">
        <v>34</v>
      </c>
      <c r="W32" s="66" t="s">
        <v>35</v>
      </c>
      <c r="X32" s="71"/>
      <c r="Y32" s="71"/>
      <c r="Z32" s="71"/>
      <c r="AA32" s="71"/>
      <c r="AB32" s="71"/>
      <c r="AC32" s="10"/>
    </row>
    <row r="33" spans="1:29" s="65" customFormat="1" ht="11.25" customHeight="1" x14ac:dyDescent="0.15">
      <c r="A33" s="94" t="s">
        <v>113</v>
      </c>
      <c r="B33" s="100" t="s">
        <v>133</v>
      </c>
      <c r="C33" s="100" t="s">
        <v>28</v>
      </c>
      <c r="D33" s="101" t="s">
        <v>36</v>
      </c>
      <c r="E33" s="103">
        <v>3.3</v>
      </c>
      <c r="F33" s="104" t="s">
        <v>81</v>
      </c>
      <c r="G33" s="104" t="s">
        <v>81</v>
      </c>
      <c r="H33" s="104" t="s">
        <v>81</v>
      </c>
      <c r="I33" s="104" t="s">
        <v>81</v>
      </c>
      <c r="J33" s="104" t="s">
        <v>81</v>
      </c>
      <c r="K33" s="105">
        <v>550</v>
      </c>
      <c r="L33" s="107" t="s">
        <v>143</v>
      </c>
      <c r="M33" s="100" t="s">
        <v>37</v>
      </c>
      <c r="N33" s="100" t="s">
        <v>164</v>
      </c>
      <c r="O33" s="100" t="s">
        <v>57</v>
      </c>
      <c r="P33" s="100">
        <v>2003</v>
      </c>
      <c r="Q33" s="106">
        <v>2023</v>
      </c>
      <c r="R33" s="91" t="s">
        <v>39</v>
      </c>
      <c r="S33" s="71"/>
      <c r="T33" s="71"/>
      <c r="U33" s="87" t="s">
        <v>81</v>
      </c>
      <c r="V33" s="101" t="s">
        <v>34</v>
      </c>
      <c r="W33" s="66" t="s">
        <v>35</v>
      </c>
      <c r="X33" s="71"/>
      <c r="Y33" s="71"/>
      <c r="Z33" s="71"/>
      <c r="AA33" s="71"/>
      <c r="AB33" s="71"/>
      <c r="AC33" s="10"/>
    </row>
    <row r="34" spans="1:29" ht="11.25" customHeight="1" x14ac:dyDescent="0.15">
      <c r="A34" s="94" t="s">
        <v>114</v>
      </c>
      <c r="B34" s="100" t="s">
        <v>134</v>
      </c>
      <c r="C34" s="100" t="s">
        <v>28</v>
      </c>
      <c r="D34" s="101" t="s">
        <v>36</v>
      </c>
      <c r="E34" s="103">
        <v>3.3</v>
      </c>
      <c r="F34" s="104" t="s">
        <v>81</v>
      </c>
      <c r="G34" s="104" t="s">
        <v>81</v>
      </c>
      <c r="H34" s="104" t="s">
        <v>81</v>
      </c>
      <c r="I34" s="104" t="s">
        <v>81</v>
      </c>
      <c r="J34" s="104" t="s">
        <v>81</v>
      </c>
      <c r="K34" s="105">
        <v>550</v>
      </c>
      <c r="L34" s="107" t="s">
        <v>143</v>
      </c>
      <c r="M34" s="100" t="s">
        <v>37</v>
      </c>
      <c r="N34" s="100" t="s">
        <v>165</v>
      </c>
      <c r="O34" s="100" t="s">
        <v>57</v>
      </c>
      <c r="P34" s="100">
        <v>2003</v>
      </c>
      <c r="Q34" s="106">
        <v>2023</v>
      </c>
      <c r="R34" s="91" t="s">
        <v>39</v>
      </c>
      <c r="S34" s="71"/>
      <c r="T34" s="71"/>
      <c r="U34" s="87" t="s">
        <v>81</v>
      </c>
      <c r="V34" s="101" t="s">
        <v>34</v>
      </c>
      <c r="W34" s="66" t="s">
        <v>35</v>
      </c>
      <c r="X34" s="71"/>
      <c r="Y34" s="71"/>
      <c r="Z34" s="71"/>
      <c r="AA34" s="71"/>
      <c r="AB34" s="71"/>
      <c r="AC34" s="10"/>
    </row>
    <row r="35" spans="1:29" ht="11.25" customHeight="1" x14ac:dyDescent="0.15">
      <c r="A35" s="94" t="s">
        <v>115</v>
      </c>
      <c r="B35" s="100" t="s">
        <v>135</v>
      </c>
      <c r="C35" s="100" t="s">
        <v>28</v>
      </c>
      <c r="D35" s="101" t="s">
        <v>36</v>
      </c>
      <c r="E35" s="103">
        <v>3.3</v>
      </c>
      <c r="F35" s="104" t="s">
        <v>81</v>
      </c>
      <c r="G35" s="104" t="s">
        <v>81</v>
      </c>
      <c r="H35" s="104" t="s">
        <v>81</v>
      </c>
      <c r="I35" s="104" t="s">
        <v>81</v>
      </c>
      <c r="J35" s="104" t="s">
        <v>81</v>
      </c>
      <c r="K35" s="105">
        <v>550</v>
      </c>
      <c r="L35" s="107" t="s">
        <v>143</v>
      </c>
      <c r="M35" s="100" t="s">
        <v>37</v>
      </c>
      <c r="N35" s="100" t="s">
        <v>166</v>
      </c>
      <c r="O35" s="100" t="s">
        <v>57</v>
      </c>
      <c r="P35" s="100">
        <v>2003</v>
      </c>
      <c r="Q35" s="109">
        <v>2023</v>
      </c>
      <c r="R35" s="91" t="s">
        <v>39</v>
      </c>
      <c r="S35" s="71"/>
      <c r="T35" s="71"/>
      <c r="U35" s="87" t="s">
        <v>81</v>
      </c>
      <c r="V35" s="101" t="s">
        <v>34</v>
      </c>
      <c r="W35" s="66" t="s">
        <v>35</v>
      </c>
      <c r="X35" s="71"/>
      <c r="Y35" s="71"/>
      <c r="Z35" s="71"/>
      <c r="AA35" s="71"/>
      <c r="AB35" s="71"/>
      <c r="AC35" s="10"/>
    </row>
    <row r="36" spans="1:29" ht="11.25" customHeight="1" x14ac:dyDescent="0.15">
      <c r="A36" s="94" t="s">
        <v>116</v>
      </c>
      <c r="B36" s="91" t="s">
        <v>136</v>
      </c>
      <c r="C36" s="91" t="s">
        <v>28</v>
      </c>
      <c r="D36" s="95" t="s">
        <v>36</v>
      </c>
      <c r="E36" s="103">
        <v>2.7</v>
      </c>
      <c r="F36" s="104" t="s">
        <v>81</v>
      </c>
      <c r="G36" s="104" t="s">
        <v>81</v>
      </c>
      <c r="H36" s="104" t="s">
        <v>81</v>
      </c>
      <c r="I36" s="104" t="s">
        <v>81</v>
      </c>
      <c r="J36" s="104" t="s">
        <v>81</v>
      </c>
      <c r="K36" s="93">
        <v>960</v>
      </c>
      <c r="L36" s="107" t="s">
        <v>144</v>
      </c>
      <c r="M36" s="91" t="s">
        <v>149</v>
      </c>
      <c r="N36" s="91" t="s">
        <v>167</v>
      </c>
      <c r="O36" s="91" t="s">
        <v>57</v>
      </c>
      <c r="P36" s="91">
        <v>2003</v>
      </c>
      <c r="Q36" s="106">
        <v>2023</v>
      </c>
      <c r="R36" s="91" t="s">
        <v>39</v>
      </c>
      <c r="S36" s="71"/>
      <c r="T36" s="71"/>
      <c r="U36" s="87" t="s">
        <v>81</v>
      </c>
      <c r="V36" s="95" t="s">
        <v>171</v>
      </c>
      <c r="W36" s="66" t="s">
        <v>35</v>
      </c>
      <c r="X36" s="71"/>
      <c r="Y36" s="71"/>
      <c r="Z36" s="71"/>
      <c r="AA36" s="71"/>
      <c r="AB36" s="71"/>
      <c r="AC36" s="10"/>
    </row>
    <row r="37" spans="1:29" ht="11.25" customHeight="1" x14ac:dyDescent="0.15">
      <c r="A37" s="94" t="s">
        <v>117</v>
      </c>
      <c r="B37" s="100" t="s">
        <v>137</v>
      </c>
      <c r="C37" s="100" t="s">
        <v>28</v>
      </c>
      <c r="D37" s="101" t="s">
        <v>36</v>
      </c>
      <c r="E37" s="103">
        <v>2.7</v>
      </c>
      <c r="F37" s="104" t="s">
        <v>81</v>
      </c>
      <c r="G37" s="104" t="s">
        <v>81</v>
      </c>
      <c r="H37" s="104" t="s">
        <v>81</v>
      </c>
      <c r="I37" s="104" t="s">
        <v>81</v>
      </c>
      <c r="J37" s="104" t="s">
        <v>81</v>
      </c>
      <c r="K37" s="105">
        <v>960</v>
      </c>
      <c r="L37" s="107" t="s">
        <v>144</v>
      </c>
      <c r="M37" s="100" t="s">
        <v>149</v>
      </c>
      <c r="N37" s="100" t="s">
        <v>168</v>
      </c>
      <c r="O37" s="100" t="s">
        <v>57</v>
      </c>
      <c r="P37" s="100">
        <v>2003</v>
      </c>
      <c r="Q37" s="109">
        <v>2023</v>
      </c>
      <c r="R37" s="91" t="s">
        <v>39</v>
      </c>
      <c r="S37" s="71"/>
      <c r="T37" s="71"/>
      <c r="U37" s="87" t="s">
        <v>81</v>
      </c>
      <c r="V37" s="101" t="s">
        <v>171</v>
      </c>
      <c r="W37" s="66" t="s">
        <v>35</v>
      </c>
      <c r="X37" s="71"/>
      <c r="Y37" s="71"/>
      <c r="Z37" s="71"/>
      <c r="AA37" s="71"/>
      <c r="AB37" s="71"/>
      <c r="AC37" s="10"/>
    </row>
    <row r="38" spans="1:29" x14ac:dyDescent="0.15">
      <c r="A38" s="94" t="s">
        <v>118</v>
      </c>
      <c r="B38" s="91" t="s">
        <v>138</v>
      </c>
      <c r="C38" s="91" t="s">
        <v>28</v>
      </c>
      <c r="D38" s="95" t="s">
        <v>36</v>
      </c>
      <c r="E38" s="103">
        <v>2.7</v>
      </c>
      <c r="F38" s="104" t="s">
        <v>81</v>
      </c>
      <c r="G38" s="104" t="s">
        <v>81</v>
      </c>
      <c r="H38" s="104" t="s">
        <v>81</v>
      </c>
      <c r="I38" s="104" t="s">
        <v>81</v>
      </c>
      <c r="J38" s="104" t="s">
        <v>81</v>
      </c>
      <c r="K38" s="105">
        <v>960</v>
      </c>
      <c r="L38" s="107" t="s">
        <v>144</v>
      </c>
      <c r="M38" s="100" t="s">
        <v>149</v>
      </c>
      <c r="N38" s="100" t="s">
        <v>169</v>
      </c>
      <c r="O38" s="100" t="s">
        <v>57</v>
      </c>
      <c r="P38" s="100">
        <v>2003</v>
      </c>
      <c r="Q38" s="109">
        <v>2023</v>
      </c>
      <c r="R38" s="91" t="s">
        <v>39</v>
      </c>
      <c r="S38" s="71"/>
      <c r="T38" s="71"/>
      <c r="U38" s="87" t="s">
        <v>81</v>
      </c>
      <c r="V38" s="95" t="s">
        <v>171</v>
      </c>
      <c r="W38" s="66" t="s">
        <v>35</v>
      </c>
      <c r="X38" s="71"/>
      <c r="Y38" s="71"/>
      <c r="Z38" s="71"/>
      <c r="AA38" s="71"/>
      <c r="AB38" s="97"/>
      <c r="AC38" s="10"/>
    </row>
    <row r="39" spans="1:29" x14ac:dyDescent="0.15">
      <c r="A39" s="147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</row>
    <row r="40" spans="1:29" s="65" customFormat="1" ht="14.25" customHeight="1" x14ac:dyDescent="0.15">
      <c r="A40" s="142"/>
      <c r="B40" s="176" t="s">
        <v>401</v>
      </c>
      <c r="C40" s="176"/>
      <c r="D40" s="176"/>
      <c r="E40" s="176"/>
      <c r="F40" s="176"/>
      <c r="G40" s="143"/>
      <c r="H40" s="143"/>
      <c r="I40" s="143"/>
      <c r="J40" s="143"/>
      <c r="K40" s="143"/>
      <c r="L40" s="143"/>
      <c r="M40" s="143"/>
      <c r="N40" s="144"/>
      <c r="O40" s="143"/>
      <c r="P40" s="143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</row>
    <row r="41" spans="1:29" s="65" customFormat="1" ht="14.25" customHeight="1" x14ac:dyDescent="0.15">
      <c r="B41" s="138"/>
      <c r="C41" s="3"/>
      <c r="D41" s="138" t="s">
        <v>390</v>
      </c>
      <c r="E41" s="3">
        <f>SG_droge_component</f>
        <v>1200</v>
      </c>
      <c r="F41" s="145" t="s">
        <v>387</v>
      </c>
      <c r="G41" s="3"/>
      <c r="H41" s="138"/>
      <c r="I41" s="138"/>
      <c r="J41" s="3"/>
      <c r="K41" s="3"/>
      <c r="L41" s="3"/>
      <c r="M41" s="3"/>
      <c r="N41" s="3"/>
      <c r="O41" s="3"/>
      <c r="P41" s="3"/>
    </row>
    <row r="42" spans="1:29" s="65" customFormat="1" ht="14.25" customHeight="1" x14ac:dyDescent="0.15">
      <c r="B42" s="138"/>
      <c r="C42" s="3"/>
      <c r="D42" s="138" t="s">
        <v>391</v>
      </c>
      <c r="E42" s="3">
        <f>SG_natte_component_CaCl</f>
        <v>1.2</v>
      </c>
      <c r="F42" s="145" t="s">
        <v>389</v>
      </c>
      <c r="G42" s="3"/>
      <c r="H42" s="138"/>
      <c r="I42" s="3"/>
      <c r="J42" s="3"/>
      <c r="K42" s="3"/>
      <c r="L42" s="3"/>
      <c r="M42" s="3"/>
      <c r="N42" s="3"/>
      <c r="O42" s="3"/>
      <c r="P42" s="3"/>
    </row>
    <row r="43" spans="1:29" s="65" customFormat="1" ht="14.25" customHeight="1" x14ac:dyDescent="0.15">
      <c r="B43" s="138"/>
      <c r="C43" s="3"/>
      <c r="D43" s="138" t="s">
        <v>392</v>
      </c>
      <c r="E43" s="161">
        <f>SG_natte_component_NaCl</f>
        <v>1.2</v>
      </c>
      <c r="F43" s="145" t="s">
        <v>389</v>
      </c>
      <c r="G43" s="3"/>
      <c r="H43" s="138"/>
      <c r="I43" s="3"/>
      <c r="J43" s="3"/>
      <c r="K43" s="3"/>
      <c r="L43" s="3"/>
      <c r="M43" s="3"/>
      <c r="N43" s="3"/>
      <c r="O43" s="3"/>
      <c r="P43" s="3"/>
    </row>
    <row r="48" spans="1:29" ht="12" thickBot="1" x14ac:dyDescent="0.2"/>
    <row r="49" spans="1:5" ht="12" thickTop="1" x14ac:dyDescent="0.15">
      <c r="A49" s="148"/>
      <c r="B49" s="149"/>
      <c r="C49" s="150"/>
      <c r="D49" s="150"/>
      <c r="E49" s="151"/>
    </row>
    <row r="50" spans="1:5" x14ac:dyDescent="0.15">
      <c r="A50" s="177" t="s">
        <v>400</v>
      </c>
      <c r="B50" s="178"/>
      <c r="C50" s="178"/>
      <c r="D50" s="178"/>
      <c r="E50" s="179"/>
    </row>
    <row r="51" spans="1:5" x14ac:dyDescent="0.15">
      <c r="A51" s="152"/>
      <c r="B51" s="143"/>
      <c r="C51" s="153" t="s">
        <v>390</v>
      </c>
      <c r="D51" s="143">
        <v>1200</v>
      </c>
      <c r="E51" s="154" t="s">
        <v>387</v>
      </c>
    </row>
    <row r="52" spans="1:5" x14ac:dyDescent="0.15">
      <c r="A52" s="152"/>
      <c r="B52" s="143"/>
      <c r="C52" s="153" t="s">
        <v>391</v>
      </c>
      <c r="D52" s="155">
        <v>1.2</v>
      </c>
      <c r="E52" s="154" t="s">
        <v>389</v>
      </c>
    </row>
    <row r="53" spans="1:5" x14ac:dyDescent="0.15">
      <c r="A53" s="152"/>
      <c r="B53" s="143"/>
      <c r="C53" s="153" t="s">
        <v>392</v>
      </c>
      <c r="D53" s="155">
        <v>1.2</v>
      </c>
      <c r="E53" s="154" t="s">
        <v>389</v>
      </c>
    </row>
    <row r="54" spans="1:5" ht="12" thickBot="1" x14ac:dyDescent="0.2">
      <c r="A54" s="156"/>
      <c r="B54" s="157"/>
      <c r="C54" s="158"/>
      <c r="D54" s="158"/>
      <c r="E54" s="159"/>
    </row>
    <row r="55" spans="1:5" ht="12" thickTop="1" x14ac:dyDescent="0.15"/>
  </sheetData>
  <sortState ref="A18:R38">
    <sortCondition ref="B17"/>
  </sortState>
  <mergeCells count="5">
    <mergeCell ref="S3:T3"/>
    <mergeCell ref="X3:AA3"/>
    <mergeCell ref="G3:J3"/>
    <mergeCell ref="B40:F40"/>
    <mergeCell ref="A50:E50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32" orientation="landscape" r:id="rId1"/>
  <rowBreaks count="1" manualBreakCount="1">
    <brk id="5" max="2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43"/>
  <sheetViews>
    <sheetView tabSelected="1" view="pageBreakPreview" topLeftCell="P1" zoomScaleNormal="100" zoomScaleSheetLayoutView="100" workbookViewId="0">
      <selection activeCell="A25" sqref="A25"/>
    </sheetView>
  </sheetViews>
  <sheetFormatPr defaultColWidth="8.7109375" defaultRowHeight="11.25" x14ac:dyDescent="0.15"/>
  <cols>
    <col min="1" max="1" width="15.5703125" style="2" customWidth="1"/>
    <col min="2" max="2" width="15.28515625" style="2" bestFit="1" customWidth="1"/>
    <col min="3" max="3" width="17.85546875" style="3" customWidth="1"/>
    <col min="4" max="4" width="25" style="3" customWidth="1"/>
    <col min="5" max="5" width="16.5703125" style="3" customWidth="1"/>
    <col min="6" max="6" width="16.140625" style="3" customWidth="1"/>
    <col min="7" max="10" width="16.28515625" style="3" hidden="1" customWidth="1"/>
    <col min="11" max="11" width="16.140625" style="3" customWidth="1"/>
    <col min="12" max="12" width="14.140625" style="56" customWidth="1"/>
    <col min="13" max="13" width="31.42578125" style="3" bestFit="1" customWidth="1"/>
    <col min="14" max="14" width="31.85546875" style="3" customWidth="1"/>
    <col min="15" max="15" width="17.140625" style="3" customWidth="1"/>
    <col min="16" max="16" width="11.85546875" style="3" customWidth="1"/>
    <col min="17" max="17" width="11.85546875" style="2" bestFit="1" customWidth="1"/>
    <col min="18" max="18" width="20" style="2" bestFit="1" customWidth="1"/>
    <col min="19" max="19" width="13.42578125" style="2" hidden="1" customWidth="1"/>
    <col min="20" max="20" width="19.7109375" style="2" hidden="1" customWidth="1"/>
    <col min="21" max="21" width="20.140625" style="2" bestFit="1" customWidth="1"/>
    <col min="22" max="22" width="21" style="2" bestFit="1" customWidth="1"/>
    <col min="23" max="23" width="23.28515625" style="2" bestFit="1" customWidth="1"/>
    <col min="24" max="24" width="14.5703125" style="2" customWidth="1"/>
    <col min="25" max="25" width="23.7109375" style="2" customWidth="1"/>
    <col min="26" max="27" width="19.42578125" style="2" customWidth="1"/>
    <col min="28" max="28" width="26.85546875" style="2" customWidth="1"/>
    <col min="29" max="16384" width="8.7109375" style="2"/>
  </cols>
  <sheetData>
    <row r="1" spans="1:29" ht="45" customHeight="1" x14ac:dyDescent="0.35">
      <c r="C1" s="27" t="s">
        <v>414</v>
      </c>
    </row>
    <row r="2" spans="1:29" ht="18" x14ac:dyDescent="0.25">
      <c r="A2" s="1" t="s">
        <v>50</v>
      </c>
      <c r="M2" s="25" t="s">
        <v>18</v>
      </c>
      <c r="N2" s="26" t="s">
        <v>54</v>
      </c>
      <c r="P2" s="29"/>
      <c r="R2" s="5"/>
      <c r="S2" s="5"/>
      <c r="T2" s="5"/>
      <c r="AB2" s="4">
        <v>44094</v>
      </c>
    </row>
    <row r="3" spans="1:29" s="65" customFormat="1" ht="13.5" thickBot="1" x14ac:dyDescent="0.25">
      <c r="A3" s="24" t="s">
        <v>413</v>
      </c>
      <c r="B3" s="6"/>
      <c r="C3" s="7"/>
      <c r="D3" s="7"/>
      <c r="E3" s="7"/>
      <c r="F3" s="7"/>
      <c r="G3" s="175" t="s">
        <v>80</v>
      </c>
      <c r="H3" s="175"/>
      <c r="I3" s="175"/>
      <c r="J3" s="175"/>
      <c r="K3" s="7"/>
      <c r="L3" s="7"/>
      <c r="M3" s="7"/>
      <c r="N3" s="3"/>
      <c r="O3" s="3"/>
      <c r="P3" s="3"/>
      <c r="S3" s="170" t="s">
        <v>14</v>
      </c>
      <c r="T3" s="171"/>
      <c r="X3" s="172" t="s">
        <v>27</v>
      </c>
      <c r="Y3" s="173"/>
      <c r="Z3" s="173"/>
      <c r="AA3" s="174"/>
    </row>
    <row r="4" spans="1:29" s="65" customFormat="1" ht="81" customHeight="1" thickTop="1" x14ac:dyDescent="0.15">
      <c r="A4" s="108" t="s">
        <v>0</v>
      </c>
      <c r="B4" s="108" t="s">
        <v>6</v>
      </c>
      <c r="C4" s="110" t="s">
        <v>172</v>
      </c>
      <c r="D4" s="108" t="s">
        <v>173</v>
      </c>
      <c r="E4" s="111" t="s">
        <v>395</v>
      </c>
      <c r="F4" s="112" t="s">
        <v>393</v>
      </c>
      <c r="G4" s="141" t="s">
        <v>404</v>
      </c>
      <c r="H4" s="141" t="s">
        <v>403</v>
      </c>
      <c r="I4" s="141" t="s">
        <v>388</v>
      </c>
      <c r="J4" s="141" t="s">
        <v>402</v>
      </c>
      <c r="K4" s="112" t="s">
        <v>394</v>
      </c>
      <c r="L4" s="112" t="s">
        <v>44</v>
      </c>
      <c r="M4" s="108" t="s">
        <v>145</v>
      </c>
      <c r="N4" s="113" t="s">
        <v>174</v>
      </c>
      <c r="O4" s="108" t="s">
        <v>9</v>
      </c>
      <c r="P4" s="108" t="s">
        <v>175</v>
      </c>
      <c r="Q4" s="110" t="s">
        <v>170</v>
      </c>
      <c r="R4" s="112" t="s">
        <v>244</v>
      </c>
      <c r="S4" s="114" t="s">
        <v>15</v>
      </c>
      <c r="T4" s="114" t="s">
        <v>16</v>
      </c>
      <c r="U4" s="112" t="s">
        <v>245</v>
      </c>
      <c r="V4" s="112" t="s">
        <v>246</v>
      </c>
      <c r="W4" s="108" t="s">
        <v>5</v>
      </c>
      <c r="X4" s="110" t="s">
        <v>21</v>
      </c>
      <c r="Y4" s="115" t="s">
        <v>22</v>
      </c>
      <c r="Z4" s="110" t="s">
        <v>23</v>
      </c>
      <c r="AA4" s="110" t="s">
        <v>24</v>
      </c>
      <c r="AB4" s="116" t="s">
        <v>176</v>
      </c>
    </row>
    <row r="5" spans="1:29" s="65" customFormat="1" ht="11.25" customHeight="1" x14ac:dyDescent="0.15">
      <c r="A5" s="66"/>
      <c r="B5" s="66"/>
      <c r="C5" s="67"/>
      <c r="D5" s="71"/>
      <c r="E5" s="75"/>
      <c r="F5" s="119"/>
      <c r="G5" s="69"/>
      <c r="H5" s="68"/>
      <c r="I5" s="77"/>
      <c r="J5" s="160"/>
      <c r="K5" s="87"/>
      <c r="L5" s="87"/>
      <c r="M5" s="77"/>
      <c r="N5" s="77"/>
      <c r="O5" s="71"/>
      <c r="P5" s="78"/>
      <c r="Q5" s="71"/>
      <c r="R5" s="67"/>
      <c r="S5" s="71"/>
      <c r="T5" s="71"/>
      <c r="U5" s="66"/>
      <c r="V5" s="79"/>
      <c r="W5" s="67"/>
      <c r="X5" s="71"/>
      <c r="Y5" s="71"/>
      <c r="Z5" s="71"/>
      <c r="AA5" s="71"/>
      <c r="AB5" s="71"/>
      <c r="AC5" s="10"/>
    </row>
    <row r="6" spans="1:29" ht="11.25" customHeight="1" x14ac:dyDescent="0.15">
      <c r="A6" s="80" t="s">
        <v>177</v>
      </c>
      <c r="B6" s="80">
        <v>13</v>
      </c>
      <c r="C6" s="72" t="s">
        <v>28</v>
      </c>
      <c r="D6" s="81" t="s">
        <v>29</v>
      </c>
      <c r="E6" s="128">
        <v>7</v>
      </c>
      <c r="F6" s="119">
        <f t="shared" ref="F6" si="0">G6+H6+J6</f>
        <v>14451</v>
      </c>
      <c r="G6" s="118" t="s">
        <v>189</v>
      </c>
      <c r="H6" s="68">
        <f t="shared" ref="H6" si="1">E6*SG_droge_component</f>
        <v>8400</v>
      </c>
      <c r="I6" s="77">
        <v>3000</v>
      </c>
      <c r="J6" s="160">
        <f t="shared" ref="J6" si="2">I6*SG_natte_component_CaCl</f>
        <v>3600</v>
      </c>
      <c r="K6" s="83" t="s">
        <v>81</v>
      </c>
      <c r="L6" s="83" t="s">
        <v>81</v>
      </c>
      <c r="M6" s="81" t="s">
        <v>83</v>
      </c>
      <c r="N6" s="81" t="s">
        <v>193</v>
      </c>
      <c r="O6" s="81" t="s">
        <v>200</v>
      </c>
      <c r="P6" s="81">
        <v>2012</v>
      </c>
      <c r="Q6" s="81">
        <v>2025</v>
      </c>
      <c r="R6" s="72" t="s">
        <v>39</v>
      </c>
      <c r="S6" s="81"/>
      <c r="T6" s="81"/>
      <c r="U6" s="80" t="s">
        <v>201</v>
      </c>
      <c r="V6" s="80" t="s">
        <v>34</v>
      </c>
      <c r="W6" s="81" t="s">
        <v>35</v>
      </c>
      <c r="X6" s="81"/>
      <c r="Y6" s="81"/>
      <c r="Z6" s="81"/>
      <c r="AA6" s="81"/>
      <c r="AB6" s="81"/>
      <c r="AC6" s="10"/>
    </row>
    <row r="7" spans="1:29" ht="11.25" customHeight="1" x14ac:dyDescent="0.15">
      <c r="A7" s="66" t="s">
        <v>178</v>
      </c>
      <c r="B7" s="66">
        <v>25</v>
      </c>
      <c r="C7" s="67" t="s">
        <v>188</v>
      </c>
      <c r="D7" s="71" t="s">
        <v>141</v>
      </c>
      <c r="E7" s="76">
        <v>1.1000000000000001</v>
      </c>
      <c r="F7" s="119">
        <f t="shared" ref="F7:F12" si="3">G7+H7+J7</f>
        <v>3013</v>
      </c>
      <c r="G7" s="117" t="s">
        <v>190</v>
      </c>
      <c r="H7" s="68">
        <f t="shared" ref="H7:H12" si="4">E7*SG_droge_component</f>
        <v>1320</v>
      </c>
      <c r="I7" s="77">
        <v>625</v>
      </c>
      <c r="J7" s="160">
        <f t="shared" ref="J7:J12" si="5">I7*SG_natte_component_CaCl</f>
        <v>750</v>
      </c>
      <c r="K7" s="87" t="s">
        <v>81</v>
      </c>
      <c r="L7" s="87" t="s">
        <v>81</v>
      </c>
      <c r="M7" s="71" t="s">
        <v>192</v>
      </c>
      <c r="N7" s="71" t="s">
        <v>194</v>
      </c>
      <c r="O7" s="71" t="s">
        <v>200</v>
      </c>
      <c r="P7" s="71">
        <v>2012</v>
      </c>
      <c r="Q7" s="71">
        <v>2025</v>
      </c>
      <c r="R7" s="67" t="s">
        <v>398</v>
      </c>
      <c r="S7" s="71"/>
      <c r="T7" s="71"/>
      <c r="U7" s="79" t="s">
        <v>96</v>
      </c>
      <c r="V7" s="79" t="s">
        <v>34</v>
      </c>
      <c r="W7" s="71" t="s">
        <v>35</v>
      </c>
      <c r="X7" s="71"/>
      <c r="Y7" s="71"/>
      <c r="Z7" s="71"/>
      <c r="AA7" s="71"/>
      <c r="AB7" s="71"/>
      <c r="AC7" s="10"/>
    </row>
    <row r="8" spans="1:29" ht="11.25" customHeight="1" x14ac:dyDescent="0.15">
      <c r="A8" s="66" t="s">
        <v>179</v>
      </c>
      <c r="B8" s="66">
        <v>35</v>
      </c>
      <c r="C8" s="67" t="s">
        <v>28</v>
      </c>
      <c r="D8" s="71" t="s">
        <v>29</v>
      </c>
      <c r="E8" s="76">
        <v>7</v>
      </c>
      <c r="F8" s="119">
        <f t="shared" si="3"/>
        <v>14451</v>
      </c>
      <c r="G8" s="117" t="s">
        <v>189</v>
      </c>
      <c r="H8" s="68">
        <f t="shared" si="4"/>
        <v>8400</v>
      </c>
      <c r="I8" s="77">
        <v>3000</v>
      </c>
      <c r="J8" s="160">
        <f t="shared" si="5"/>
        <v>3600</v>
      </c>
      <c r="K8" s="87" t="s">
        <v>81</v>
      </c>
      <c r="L8" s="87" t="s">
        <v>81</v>
      </c>
      <c r="M8" s="71" t="s">
        <v>83</v>
      </c>
      <c r="N8" s="71" t="s">
        <v>195</v>
      </c>
      <c r="O8" s="71" t="s">
        <v>200</v>
      </c>
      <c r="P8" s="71">
        <v>2012</v>
      </c>
      <c r="Q8" s="71">
        <v>2025</v>
      </c>
      <c r="R8" s="67" t="s">
        <v>398</v>
      </c>
      <c r="S8" s="71"/>
      <c r="T8" s="71"/>
      <c r="U8" s="66" t="s">
        <v>33</v>
      </c>
      <c r="V8" s="79" t="s">
        <v>34</v>
      </c>
      <c r="W8" s="71" t="s">
        <v>35</v>
      </c>
      <c r="X8" s="71"/>
      <c r="Y8" s="71"/>
      <c r="Z8" s="71"/>
      <c r="AA8" s="71"/>
      <c r="AB8" s="92"/>
      <c r="AC8" s="10"/>
    </row>
    <row r="9" spans="1:29" ht="11.25" customHeight="1" x14ac:dyDescent="0.15">
      <c r="A9" s="66" t="s">
        <v>180</v>
      </c>
      <c r="B9" s="66" t="s">
        <v>184</v>
      </c>
      <c r="C9" s="67" t="s">
        <v>28</v>
      </c>
      <c r="D9" s="71" t="s">
        <v>29</v>
      </c>
      <c r="E9" s="75">
        <v>7</v>
      </c>
      <c r="F9" s="119">
        <f t="shared" si="3"/>
        <v>14451</v>
      </c>
      <c r="G9" s="69" t="s">
        <v>189</v>
      </c>
      <c r="H9" s="68">
        <f t="shared" si="4"/>
        <v>8400</v>
      </c>
      <c r="I9" s="77">
        <v>3000</v>
      </c>
      <c r="J9" s="160">
        <f t="shared" si="5"/>
        <v>3600</v>
      </c>
      <c r="K9" s="87" t="s">
        <v>81</v>
      </c>
      <c r="L9" s="87" t="s">
        <v>81</v>
      </c>
      <c r="M9" s="77" t="s">
        <v>30</v>
      </c>
      <c r="N9" s="77" t="s">
        <v>196</v>
      </c>
      <c r="O9" s="71" t="s">
        <v>200</v>
      </c>
      <c r="P9" s="78">
        <v>2013</v>
      </c>
      <c r="Q9" s="71">
        <v>2026</v>
      </c>
      <c r="R9" s="67" t="s">
        <v>398</v>
      </c>
      <c r="S9" s="71"/>
      <c r="T9" s="71"/>
      <c r="U9" s="66" t="s">
        <v>33</v>
      </c>
      <c r="V9" s="79" t="s">
        <v>34</v>
      </c>
      <c r="W9" s="67" t="s">
        <v>35</v>
      </c>
      <c r="X9" s="71"/>
      <c r="Y9" s="71"/>
      <c r="Z9" s="71"/>
      <c r="AA9" s="71"/>
      <c r="AB9" s="92"/>
      <c r="AC9" s="10"/>
    </row>
    <row r="10" spans="1:29" ht="11.25" customHeight="1" x14ac:dyDescent="0.15">
      <c r="A10" s="66" t="s">
        <v>181</v>
      </c>
      <c r="B10" s="66" t="s">
        <v>185</v>
      </c>
      <c r="C10" s="67" t="s">
        <v>28</v>
      </c>
      <c r="D10" s="71" t="s">
        <v>29</v>
      </c>
      <c r="E10" s="75">
        <v>7</v>
      </c>
      <c r="F10" s="119">
        <f t="shared" si="3"/>
        <v>14451</v>
      </c>
      <c r="G10" s="69" t="s">
        <v>189</v>
      </c>
      <c r="H10" s="68">
        <f t="shared" si="4"/>
        <v>8400</v>
      </c>
      <c r="I10" s="77">
        <v>3000</v>
      </c>
      <c r="J10" s="160">
        <f t="shared" si="5"/>
        <v>3600</v>
      </c>
      <c r="K10" s="87" t="s">
        <v>81</v>
      </c>
      <c r="L10" s="87" t="s">
        <v>81</v>
      </c>
      <c r="M10" s="77" t="s">
        <v>30</v>
      </c>
      <c r="N10" s="77" t="s">
        <v>197</v>
      </c>
      <c r="O10" s="71" t="s">
        <v>200</v>
      </c>
      <c r="P10" s="78">
        <v>2013</v>
      </c>
      <c r="Q10" s="71">
        <v>2026</v>
      </c>
      <c r="R10" s="67" t="s">
        <v>398</v>
      </c>
      <c r="S10" s="71"/>
      <c r="T10" s="71"/>
      <c r="U10" s="66" t="s">
        <v>33</v>
      </c>
      <c r="V10" s="79" t="s">
        <v>34</v>
      </c>
      <c r="W10" s="67" t="s">
        <v>35</v>
      </c>
      <c r="X10" s="71"/>
      <c r="Y10" s="71"/>
      <c r="Z10" s="71"/>
      <c r="AA10" s="71"/>
      <c r="AB10" s="71"/>
      <c r="AC10" s="10"/>
    </row>
    <row r="11" spans="1:29" ht="11.25" customHeight="1" x14ac:dyDescent="0.15">
      <c r="A11" s="66" t="s">
        <v>182</v>
      </c>
      <c r="B11" s="66" t="s">
        <v>186</v>
      </c>
      <c r="C11" s="67" t="s">
        <v>28</v>
      </c>
      <c r="D11" s="71" t="s">
        <v>29</v>
      </c>
      <c r="E11" s="75">
        <v>9</v>
      </c>
      <c r="F11" s="119">
        <f t="shared" si="3"/>
        <v>18349</v>
      </c>
      <c r="G11" s="69" t="s">
        <v>79</v>
      </c>
      <c r="H11" s="68">
        <f t="shared" si="4"/>
        <v>10800</v>
      </c>
      <c r="I11" s="77">
        <v>3860</v>
      </c>
      <c r="J11" s="160">
        <f t="shared" si="5"/>
        <v>4632</v>
      </c>
      <c r="K11" s="87" t="s">
        <v>81</v>
      </c>
      <c r="L11" s="87" t="s">
        <v>81</v>
      </c>
      <c r="M11" s="77" t="s">
        <v>84</v>
      </c>
      <c r="N11" s="77" t="s">
        <v>198</v>
      </c>
      <c r="O11" s="71" t="s">
        <v>200</v>
      </c>
      <c r="P11" s="78">
        <v>2016</v>
      </c>
      <c r="Q11" s="71">
        <v>2029</v>
      </c>
      <c r="R11" s="67" t="s">
        <v>398</v>
      </c>
      <c r="S11" s="71"/>
      <c r="T11" s="71"/>
      <c r="U11" s="66" t="s">
        <v>33</v>
      </c>
      <c r="V11" s="79" t="s">
        <v>34</v>
      </c>
      <c r="W11" s="67" t="s">
        <v>35</v>
      </c>
      <c r="X11" s="71"/>
      <c r="Y11" s="71"/>
      <c r="Z11" s="71"/>
      <c r="AA11" s="71"/>
      <c r="AB11" s="71"/>
      <c r="AC11" s="10"/>
    </row>
    <row r="12" spans="1:29" ht="11.25" customHeight="1" x14ac:dyDescent="0.15">
      <c r="A12" s="66" t="s">
        <v>183</v>
      </c>
      <c r="B12" s="66" t="s">
        <v>187</v>
      </c>
      <c r="C12" s="67" t="s">
        <v>28</v>
      </c>
      <c r="D12" s="71" t="s">
        <v>29</v>
      </c>
      <c r="E12" s="75">
        <v>7</v>
      </c>
      <c r="F12" s="119">
        <f t="shared" si="3"/>
        <v>14755</v>
      </c>
      <c r="G12" s="69" t="s">
        <v>191</v>
      </c>
      <c r="H12" s="68">
        <f t="shared" si="4"/>
        <v>8400</v>
      </c>
      <c r="I12" s="77">
        <v>3000</v>
      </c>
      <c r="J12" s="160">
        <f t="shared" si="5"/>
        <v>3600</v>
      </c>
      <c r="K12" s="87" t="s">
        <v>81</v>
      </c>
      <c r="L12" s="87" t="s">
        <v>81</v>
      </c>
      <c r="M12" s="77" t="s">
        <v>32</v>
      </c>
      <c r="N12" s="77" t="s">
        <v>199</v>
      </c>
      <c r="O12" s="71" t="s">
        <v>200</v>
      </c>
      <c r="P12" s="78">
        <v>2017</v>
      </c>
      <c r="Q12" s="71">
        <v>2030</v>
      </c>
      <c r="R12" s="67" t="s">
        <v>398</v>
      </c>
      <c r="S12" s="71"/>
      <c r="T12" s="71"/>
      <c r="U12" s="66" t="s">
        <v>33</v>
      </c>
      <c r="V12" s="79" t="s">
        <v>34</v>
      </c>
      <c r="W12" s="67" t="s">
        <v>35</v>
      </c>
      <c r="X12" s="71"/>
      <c r="Y12" s="71"/>
      <c r="Z12" s="71"/>
      <c r="AA12" s="71"/>
      <c r="AB12" s="71"/>
      <c r="AC12" s="10"/>
    </row>
    <row r="13" spans="1:29" s="65" customFormat="1" ht="11.25" customHeight="1" x14ac:dyDescent="0.15">
      <c r="A13" s="66"/>
      <c r="B13" s="66"/>
      <c r="C13" s="67"/>
      <c r="D13" s="71"/>
      <c r="E13" s="75"/>
      <c r="F13" s="119"/>
      <c r="G13" s="69"/>
      <c r="H13" s="68"/>
      <c r="I13" s="77"/>
      <c r="J13" s="160"/>
      <c r="K13" s="87"/>
      <c r="L13" s="87"/>
      <c r="M13" s="77"/>
      <c r="N13" s="77"/>
      <c r="O13" s="71"/>
      <c r="P13" s="78"/>
      <c r="Q13" s="71"/>
      <c r="R13" s="67"/>
      <c r="S13" s="71"/>
      <c r="T13" s="71"/>
      <c r="U13" s="66"/>
      <c r="V13" s="79"/>
      <c r="W13" s="67"/>
      <c r="X13" s="71"/>
      <c r="Y13" s="71"/>
      <c r="Z13" s="71"/>
      <c r="AA13" s="71"/>
      <c r="AB13" s="71"/>
      <c r="AC13" s="10"/>
    </row>
    <row r="14" spans="1:29" ht="11.25" customHeight="1" x14ac:dyDescent="0.15">
      <c r="A14" s="94" t="s">
        <v>202</v>
      </c>
      <c r="B14" s="95">
        <v>26</v>
      </c>
      <c r="C14" s="91" t="s">
        <v>188</v>
      </c>
      <c r="D14" s="95" t="s">
        <v>140</v>
      </c>
      <c r="E14" s="96">
        <v>1.8</v>
      </c>
      <c r="F14" s="88" t="s">
        <v>81</v>
      </c>
      <c r="G14" s="88" t="s">
        <v>81</v>
      </c>
      <c r="H14" s="88" t="s">
        <v>81</v>
      </c>
      <c r="I14" s="88" t="s">
        <v>81</v>
      </c>
      <c r="J14" s="88" t="s">
        <v>81</v>
      </c>
      <c r="K14" s="95">
        <v>240</v>
      </c>
      <c r="L14" s="95" t="s">
        <v>143</v>
      </c>
      <c r="M14" s="95" t="s">
        <v>223</v>
      </c>
      <c r="N14" s="95" t="s">
        <v>226</v>
      </c>
      <c r="O14" s="71" t="s">
        <v>200</v>
      </c>
      <c r="P14" s="95">
        <v>2010</v>
      </c>
      <c r="Q14" s="95">
        <v>2030</v>
      </c>
      <c r="R14" s="67" t="s">
        <v>39</v>
      </c>
      <c r="S14" s="71"/>
      <c r="T14" s="71"/>
      <c r="U14" s="88" t="s">
        <v>81</v>
      </c>
      <c r="V14" s="95" t="s">
        <v>34</v>
      </c>
      <c r="W14" s="95" t="s">
        <v>35</v>
      </c>
      <c r="X14" s="71"/>
      <c r="Y14" s="71"/>
      <c r="Z14" s="71"/>
      <c r="AA14" s="71"/>
      <c r="AB14" s="71"/>
      <c r="AC14" s="10"/>
    </row>
    <row r="15" spans="1:29" ht="11.25" customHeight="1" x14ac:dyDescent="0.15">
      <c r="A15" s="94" t="s">
        <v>203</v>
      </c>
      <c r="B15" s="95">
        <v>47</v>
      </c>
      <c r="C15" s="91" t="s">
        <v>28</v>
      </c>
      <c r="D15" s="95" t="s">
        <v>36</v>
      </c>
      <c r="E15" s="96" t="s">
        <v>82</v>
      </c>
      <c r="F15" s="88" t="s">
        <v>81</v>
      </c>
      <c r="G15" s="88" t="s">
        <v>81</v>
      </c>
      <c r="H15" s="88" t="s">
        <v>81</v>
      </c>
      <c r="I15" s="88" t="s">
        <v>81</v>
      </c>
      <c r="J15" s="88" t="s">
        <v>81</v>
      </c>
      <c r="K15" s="95">
        <v>1250</v>
      </c>
      <c r="L15" s="95" t="s">
        <v>142</v>
      </c>
      <c r="M15" s="95" t="s">
        <v>409</v>
      </c>
      <c r="N15" s="95">
        <v>203779</v>
      </c>
      <c r="O15" s="71" t="s">
        <v>200</v>
      </c>
      <c r="P15" s="95">
        <v>2012</v>
      </c>
      <c r="Q15" s="95">
        <v>2032</v>
      </c>
      <c r="R15" s="67" t="s">
        <v>39</v>
      </c>
      <c r="S15" s="71"/>
      <c r="T15" s="71"/>
      <c r="U15" s="88" t="s">
        <v>81</v>
      </c>
      <c r="V15" s="95" t="s">
        <v>242</v>
      </c>
      <c r="W15" s="95" t="s">
        <v>243</v>
      </c>
      <c r="X15" s="71"/>
      <c r="Y15" s="71"/>
      <c r="Z15" s="71"/>
      <c r="AA15" s="71"/>
      <c r="AB15" s="168" t="s">
        <v>412</v>
      </c>
      <c r="AC15" s="10"/>
    </row>
    <row r="16" spans="1:29" x14ac:dyDescent="0.15">
      <c r="A16" s="94" t="s">
        <v>204</v>
      </c>
      <c r="B16" s="95">
        <v>53</v>
      </c>
      <c r="C16" s="91" t="s">
        <v>28</v>
      </c>
      <c r="D16" s="95" t="s">
        <v>36</v>
      </c>
      <c r="E16" s="96">
        <v>4.42</v>
      </c>
      <c r="F16" s="88" t="s">
        <v>81</v>
      </c>
      <c r="G16" s="88" t="s">
        <v>81</v>
      </c>
      <c r="H16" s="88" t="s">
        <v>81</v>
      </c>
      <c r="I16" s="88" t="s">
        <v>81</v>
      </c>
      <c r="J16" s="88" t="s">
        <v>81</v>
      </c>
      <c r="K16" s="95">
        <v>1560</v>
      </c>
      <c r="L16" s="95" t="s">
        <v>142</v>
      </c>
      <c r="M16" s="95" t="s">
        <v>146</v>
      </c>
      <c r="N16" s="95" t="s">
        <v>227</v>
      </c>
      <c r="O16" s="71" t="s">
        <v>200</v>
      </c>
      <c r="P16" s="95">
        <v>2005</v>
      </c>
      <c r="Q16" s="95">
        <v>2025</v>
      </c>
      <c r="R16" s="67" t="s">
        <v>39</v>
      </c>
      <c r="S16" s="71"/>
      <c r="T16" s="71"/>
      <c r="U16" s="88" t="s">
        <v>81</v>
      </c>
      <c r="V16" s="95" t="s">
        <v>171</v>
      </c>
      <c r="W16" s="95" t="s">
        <v>35</v>
      </c>
      <c r="X16" s="71"/>
      <c r="Y16" s="71"/>
      <c r="Z16" s="71"/>
      <c r="AA16" s="71"/>
      <c r="AB16" s="97"/>
      <c r="AC16" s="10"/>
    </row>
    <row r="17" spans="1:30" ht="11.25" customHeight="1" x14ac:dyDescent="0.15">
      <c r="A17" s="94" t="s">
        <v>205</v>
      </c>
      <c r="B17" s="95">
        <v>54</v>
      </c>
      <c r="C17" s="91" t="s">
        <v>28</v>
      </c>
      <c r="D17" s="95" t="s">
        <v>36</v>
      </c>
      <c r="E17" s="96">
        <v>4.42</v>
      </c>
      <c r="F17" s="88" t="s">
        <v>81</v>
      </c>
      <c r="G17" s="88" t="s">
        <v>81</v>
      </c>
      <c r="H17" s="88" t="s">
        <v>81</v>
      </c>
      <c r="I17" s="88" t="s">
        <v>81</v>
      </c>
      <c r="J17" s="88" t="s">
        <v>81</v>
      </c>
      <c r="K17" s="95">
        <v>1560</v>
      </c>
      <c r="L17" s="95" t="s">
        <v>142</v>
      </c>
      <c r="M17" s="95" t="s">
        <v>146</v>
      </c>
      <c r="N17" s="95" t="s">
        <v>228</v>
      </c>
      <c r="O17" s="71" t="s">
        <v>200</v>
      </c>
      <c r="P17" s="95">
        <v>2005</v>
      </c>
      <c r="Q17" s="95">
        <v>2025</v>
      </c>
      <c r="R17" s="67" t="s">
        <v>39</v>
      </c>
      <c r="S17" s="71"/>
      <c r="T17" s="71"/>
      <c r="U17" s="88" t="s">
        <v>81</v>
      </c>
      <c r="V17" s="95" t="s">
        <v>171</v>
      </c>
      <c r="W17" s="95" t="s">
        <v>35</v>
      </c>
      <c r="X17" s="71"/>
      <c r="Y17" s="71"/>
      <c r="Z17" s="71"/>
      <c r="AA17" s="71"/>
      <c r="AB17" s="71"/>
    </row>
    <row r="18" spans="1:30" x14ac:dyDescent="0.15">
      <c r="A18" s="94" t="s">
        <v>206</v>
      </c>
      <c r="B18" s="95">
        <v>55</v>
      </c>
      <c r="C18" s="91" t="s">
        <v>28</v>
      </c>
      <c r="D18" s="95" t="s">
        <v>36</v>
      </c>
      <c r="E18" s="96">
        <v>4.42</v>
      </c>
      <c r="F18" s="88" t="s">
        <v>81</v>
      </c>
      <c r="G18" s="88" t="s">
        <v>81</v>
      </c>
      <c r="H18" s="88" t="s">
        <v>81</v>
      </c>
      <c r="I18" s="88" t="s">
        <v>81</v>
      </c>
      <c r="J18" s="88" t="s">
        <v>81</v>
      </c>
      <c r="K18" s="95">
        <v>1560</v>
      </c>
      <c r="L18" s="95" t="s">
        <v>142</v>
      </c>
      <c r="M18" s="95" t="s">
        <v>146</v>
      </c>
      <c r="N18" s="95" t="s">
        <v>229</v>
      </c>
      <c r="O18" s="71" t="s">
        <v>200</v>
      </c>
      <c r="P18" s="95">
        <v>2005</v>
      </c>
      <c r="Q18" s="95">
        <v>2025</v>
      </c>
      <c r="R18" s="67" t="s">
        <v>39</v>
      </c>
      <c r="S18" s="71"/>
      <c r="T18" s="71"/>
      <c r="U18" s="88" t="s">
        <v>81</v>
      </c>
      <c r="V18" s="95" t="s">
        <v>171</v>
      </c>
      <c r="W18" s="95" t="s">
        <v>35</v>
      </c>
      <c r="X18" s="71"/>
      <c r="Y18" s="71"/>
      <c r="Z18" s="71"/>
      <c r="AA18" s="71"/>
      <c r="AB18" s="71"/>
    </row>
    <row r="19" spans="1:30" x14ac:dyDescent="0.15">
      <c r="A19" s="94" t="s">
        <v>207</v>
      </c>
      <c r="B19" s="95">
        <v>57</v>
      </c>
      <c r="C19" s="91" t="s">
        <v>28</v>
      </c>
      <c r="D19" s="95" t="s">
        <v>36</v>
      </c>
      <c r="E19" s="96">
        <v>3.3</v>
      </c>
      <c r="F19" s="88" t="s">
        <v>81</v>
      </c>
      <c r="G19" s="88" t="s">
        <v>81</v>
      </c>
      <c r="H19" s="88" t="s">
        <v>81</v>
      </c>
      <c r="I19" s="88" t="s">
        <v>81</v>
      </c>
      <c r="J19" s="88" t="s">
        <v>81</v>
      </c>
      <c r="K19" s="95">
        <v>550</v>
      </c>
      <c r="L19" s="95" t="s">
        <v>143</v>
      </c>
      <c r="M19" s="95" t="s">
        <v>37</v>
      </c>
      <c r="N19" s="95" t="s">
        <v>230</v>
      </c>
      <c r="O19" s="71" t="s">
        <v>200</v>
      </c>
      <c r="P19" s="95">
        <v>2001</v>
      </c>
      <c r="Q19" s="95">
        <v>2021</v>
      </c>
      <c r="R19" s="67" t="s">
        <v>39</v>
      </c>
      <c r="S19" s="71"/>
      <c r="T19" s="71"/>
      <c r="U19" s="88" t="s">
        <v>81</v>
      </c>
      <c r="V19" s="95" t="s">
        <v>34</v>
      </c>
      <c r="W19" s="95" t="s">
        <v>35</v>
      </c>
      <c r="X19" s="71"/>
      <c r="Y19" s="71"/>
      <c r="Z19" s="71"/>
      <c r="AA19" s="71"/>
      <c r="AB19" s="71"/>
    </row>
    <row r="20" spans="1:30" x14ac:dyDescent="0.15">
      <c r="A20" s="94" t="s">
        <v>208</v>
      </c>
      <c r="B20" s="95">
        <v>58</v>
      </c>
      <c r="C20" s="91" t="s">
        <v>28</v>
      </c>
      <c r="D20" s="95" t="s">
        <v>36</v>
      </c>
      <c r="E20" s="96">
        <v>3.3</v>
      </c>
      <c r="F20" s="88" t="s">
        <v>81</v>
      </c>
      <c r="G20" s="88" t="s">
        <v>81</v>
      </c>
      <c r="H20" s="88" t="s">
        <v>81</v>
      </c>
      <c r="I20" s="88" t="s">
        <v>81</v>
      </c>
      <c r="J20" s="88" t="s">
        <v>81</v>
      </c>
      <c r="K20" s="95">
        <v>550</v>
      </c>
      <c r="L20" s="95" t="s">
        <v>143</v>
      </c>
      <c r="M20" s="95" t="s">
        <v>224</v>
      </c>
      <c r="N20" s="95" t="s">
        <v>231</v>
      </c>
      <c r="O20" s="71" t="s">
        <v>200</v>
      </c>
      <c r="P20" s="95">
        <v>2004</v>
      </c>
      <c r="Q20" s="95">
        <v>2024</v>
      </c>
      <c r="R20" s="67" t="s">
        <v>39</v>
      </c>
      <c r="S20" s="71"/>
      <c r="T20" s="71"/>
      <c r="U20" s="88" t="s">
        <v>81</v>
      </c>
      <c r="V20" s="95" t="s">
        <v>34</v>
      </c>
      <c r="W20" s="95" t="s">
        <v>35</v>
      </c>
      <c r="X20" s="71"/>
      <c r="Y20" s="71"/>
      <c r="Z20" s="71"/>
      <c r="AA20" s="71"/>
      <c r="AB20" s="71"/>
    </row>
    <row r="21" spans="1:30" x14ac:dyDescent="0.15">
      <c r="A21" s="94" t="s">
        <v>209</v>
      </c>
      <c r="B21" s="95">
        <v>59</v>
      </c>
      <c r="C21" s="91" t="s">
        <v>28</v>
      </c>
      <c r="D21" s="95" t="s">
        <v>36</v>
      </c>
      <c r="E21" s="96">
        <v>3.3</v>
      </c>
      <c r="F21" s="88" t="s">
        <v>81</v>
      </c>
      <c r="G21" s="88" t="s">
        <v>81</v>
      </c>
      <c r="H21" s="88" t="s">
        <v>81</v>
      </c>
      <c r="I21" s="88" t="s">
        <v>81</v>
      </c>
      <c r="J21" s="88" t="s">
        <v>81</v>
      </c>
      <c r="K21" s="95">
        <v>550</v>
      </c>
      <c r="L21" s="95" t="s">
        <v>143</v>
      </c>
      <c r="M21" s="95" t="s">
        <v>224</v>
      </c>
      <c r="N21" s="95" t="s">
        <v>232</v>
      </c>
      <c r="O21" s="71" t="s">
        <v>200</v>
      </c>
      <c r="P21" s="95">
        <v>2005</v>
      </c>
      <c r="Q21" s="95">
        <v>2025</v>
      </c>
      <c r="R21" s="67" t="s">
        <v>39</v>
      </c>
      <c r="S21" s="71"/>
      <c r="T21" s="71"/>
      <c r="U21" s="88" t="s">
        <v>81</v>
      </c>
      <c r="V21" s="95" t="s">
        <v>34</v>
      </c>
      <c r="W21" s="95" t="s">
        <v>35</v>
      </c>
      <c r="X21" s="71"/>
      <c r="Y21" s="71"/>
      <c r="Z21" s="71"/>
      <c r="AA21" s="71"/>
      <c r="AB21" s="71"/>
    </row>
    <row r="22" spans="1:30" x14ac:dyDescent="0.15">
      <c r="A22" s="94" t="s">
        <v>210</v>
      </c>
      <c r="B22" s="95">
        <v>60</v>
      </c>
      <c r="C22" s="91" t="s">
        <v>28</v>
      </c>
      <c r="D22" s="95" t="s">
        <v>36</v>
      </c>
      <c r="E22" s="96">
        <v>3.3</v>
      </c>
      <c r="F22" s="88" t="s">
        <v>81</v>
      </c>
      <c r="G22" s="88" t="s">
        <v>81</v>
      </c>
      <c r="H22" s="88" t="s">
        <v>81</v>
      </c>
      <c r="I22" s="88" t="s">
        <v>81</v>
      </c>
      <c r="J22" s="88" t="s">
        <v>81</v>
      </c>
      <c r="K22" s="95">
        <v>550</v>
      </c>
      <c r="L22" s="95" t="s">
        <v>143</v>
      </c>
      <c r="M22" s="95" t="s">
        <v>224</v>
      </c>
      <c r="N22" s="95" t="s">
        <v>233</v>
      </c>
      <c r="O22" s="71" t="s">
        <v>200</v>
      </c>
      <c r="P22" s="95">
        <v>2002</v>
      </c>
      <c r="Q22" s="95">
        <v>2022</v>
      </c>
      <c r="R22" s="67" t="s">
        <v>39</v>
      </c>
      <c r="S22" s="71"/>
      <c r="T22" s="71"/>
      <c r="U22" s="88" t="s">
        <v>81</v>
      </c>
      <c r="V22" s="95" t="s">
        <v>34</v>
      </c>
      <c r="W22" s="95" t="s">
        <v>35</v>
      </c>
      <c r="X22" s="71"/>
      <c r="Y22" s="71"/>
      <c r="Z22" s="71"/>
      <c r="AA22" s="71"/>
      <c r="AB22" s="71"/>
    </row>
    <row r="23" spans="1:30" x14ac:dyDescent="0.15">
      <c r="A23" s="94" t="s">
        <v>211</v>
      </c>
      <c r="B23" s="95">
        <v>61</v>
      </c>
      <c r="C23" s="91" t="s">
        <v>28</v>
      </c>
      <c r="D23" s="95" t="s">
        <v>36</v>
      </c>
      <c r="E23" s="96">
        <v>3.3</v>
      </c>
      <c r="F23" s="88" t="s">
        <v>81</v>
      </c>
      <c r="G23" s="88" t="s">
        <v>81</v>
      </c>
      <c r="H23" s="88" t="s">
        <v>81</v>
      </c>
      <c r="I23" s="88" t="s">
        <v>81</v>
      </c>
      <c r="J23" s="88" t="s">
        <v>81</v>
      </c>
      <c r="K23" s="95">
        <v>550</v>
      </c>
      <c r="L23" s="95" t="s">
        <v>143</v>
      </c>
      <c r="M23" s="95" t="s">
        <v>224</v>
      </c>
      <c r="N23" s="95" t="s">
        <v>234</v>
      </c>
      <c r="O23" s="71" t="s">
        <v>200</v>
      </c>
      <c r="P23" s="95">
        <v>2005</v>
      </c>
      <c r="Q23" s="95">
        <v>2025</v>
      </c>
      <c r="R23" s="67" t="s">
        <v>39</v>
      </c>
      <c r="S23" s="71"/>
      <c r="T23" s="71"/>
      <c r="U23" s="88" t="s">
        <v>81</v>
      </c>
      <c r="V23" s="95" t="s">
        <v>34</v>
      </c>
      <c r="W23" s="95" t="s">
        <v>35</v>
      </c>
      <c r="X23" s="71"/>
      <c r="Y23" s="71"/>
      <c r="Z23" s="71"/>
      <c r="AA23" s="71"/>
      <c r="AB23" s="71"/>
    </row>
    <row r="24" spans="1:30" x14ac:dyDescent="0.15">
      <c r="A24" s="94" t="s">
        <v>212</v>
      </c>
      <c r="B24" s="95">
        <v>64</v>
      </c>
      <c r="C24" s="91" t="s">
        <v>28</v>
      </c>
      <c r="D24" s="95" t="s">
        <v>36</v>
      </c>
      <c r="E24" s="96">
        <v>4.42</v>
      </c>
      <c r="F24" s="88" t="s">
        <v>81</v>
      </c>
      <c r="G24" s="88" t="s">
        <v>81</v>
      </c>
      <c r="H24" s="88" t="s">
        <v>81</v>
      </c>
      <c r="I24" s="88" t="s">
        <v>81</v>
      </c>
      <c r="J24" s="88" t="s">
        <v>81</v>
      </c>
      <c r="K24" s="95">
        <v>1560</v>
      </c>
      <c r="L24" s="95" t="s">
        <v>142</v>
      </c>
      <c r="M24" s="95" t="s">
        <v>146</v>
      </c>
      <c r="N24" s="95" t="s">
        <v>235</v>
      </c>
      <c r="O24" s="71" t="s">
        <v>200</v>
      </c>
      <c r="P24" s="95">
        <v>2005</v>
      </c>
      <c r="Q24" s="95">
        <v>2025</v>
      </c>
      <c r="R24" s="67" t="s">
        <v>39</v>
      </c>
      <c r="S24" s="71"/>
      <c r="T24" s="71"/>
      <c r="U24" s="88" t="s">
        <v>81</v>
      </c>
      <c r="V24" s="95" t="s">
        <v>171</v>
      </c>
      <c r="W24" s="95" t="s">
        <v>35</v>
      </c>
      <c r="X24" s="71"/>
      <c r="Y24" s="71"/>
      <c r="Z24" s="71"/>
      <c r="AA24" s="71"/>
      <c r="AB24" s="71"/>
      <c r="AC24" s="14"/>
      <c r="AD24" s="14"/>
    </row>
    <row r="25" spans="1:30" x14ac:dyDescent="0.15">
      <c r="A25" s="94" t="s">
        <v>213</v>
      </c>
      <c r="B25" s="95">
        <v>65</v>
      </c>
      <c r="C25" s="91" t="s">
        <v>28</v>
      </c>
      <c r="D25" s="95" t="s">
        <v>36</v>
      </c>
      <c r="E25" s="96">
        <v>4.42</v>
      </c>
      <c r="F25" s="88" t="s">
        <v>81</v>
      </c>
      <c r="G25" s="88" t="s">
        <v>81</v>
      </c>
      <c r="H25" s="88" t="s">
        <v>81</v>
      </c>
      <c r="I25" s="88" t="s">
        <v>81</v>
      </c>
      <c r="J25" s="88" t="s">
        <v>81</v>
      </c>
      <c r="K25" s="95">
        <v>1560</v>
      </c>
      <c r="L25" s="95" t="s">
        <v>142</v>
      </c>
      <c r="M25" s="95" t="s">
        <v>146</v>
      </c>
      <c r="N25" s="95" t="s">
        <v>236</v>
      </c>
      <c r="O25" s="71" t="s">
        <v>200</v>
      </c>
      <c r="P25" s="95">
        <v>2005</v>
      </c>
      <c r="Q25" s="95">
        <v>2025</v>
      </c>
      <c r="R25" s="67" t="s">
        <v>39</v>
      </c>
      <c r="S25" s="71"/>
      <c r="T25" s="71"/>
      <c r="U25" s="88" t="s">
        <v>81</v>
      </c>
      <c r="V25" s="95" t="s">
        <v>171</v>
      </c>
      <c r="W25" s="95" t="s">
        <v>35</v>
      </c>
      <c r="X25" s="71"/>
      <c r="Y25" s="71"/>
      <c r="Z25" s="71"/>
      <c r="AA25" s="71"/>
      <c r="AB25" s="71"/>
    </row>
    <row r="26" spans="1:30" x14ac:dyDescent="0.15">
      <c r="A26" s="94" t="s">
        <v>214</v>
      </c>
      <c r="B26" s="95">
        <v>66</v>
      </c>
      <c r="C26" s="91" t="s">
        <v>28</v>
      </c>
      <c r="D26" s="95" t="s">
        <v>36</v>
      </c>
      <c r="E26" s="96">
        <v>4.42</v>
      </c>
      <c r="F26" s="88" t="s">
        <v>81</v>
      </c>
      <c r="G26" s="88" t="s">
        <v>81</v>
      </c>
      <c r="H26" s="88" t="s">
        <v>81</v>
      </c>
      <c r="I26" s="88" t="s">
        <v>81</v>
      </c>
      <c r="J26" s="88" t="s">
        <v>81</v>
      </c>
      <c r="K26" s="95">
        <v>1560</v>
      </c>
      <c r="L26" s="95" t="s">
        <v>142</v>
      </c>
      <c r="M26" s="95" t="s">
        <v>146</v>
      </c>
      <c r="N26" s="95" t="s">
        <v>237</v>
      </c>
      <c r="O26" s="71" t="s">
        <v>200</v>
      </c>
      <c r="P26" s="95">
        <v>2005</v>
      </c>
      <c r="Q26" s="95">
        <v>2025</v>
      </c>
      <c r="R26" s="67" t="s">
        <v>39</v>
      </c>
      <c r="S26" s="71"/>
      <c r="T26" s="71"/>
      <c r="U26" s="88" t="s">
        <v>81</v>
      </c>
      <c r="V26" s="95" t="s">
        <v>171</v>
      </c>
      <c r="W26" s="95" t="s">
        <v>35</v>
      </c>
      <c r="X26" s="71"/>
      <c r="Y26" s="71"/>
      <c r="Z26" s="71"/>
      <c r="AA26" s="71"/>
      <c r="AB26" s="71"/>
    </row>
    <row r="27" spans="1:30" x14ac:dyDescent="0.15">
      <c r="A27" s="94" t="s">
        <v>215</v>
      </c>
      <c r="B27" s="95" t="s">
        <v>219</v>
      </c>
      <c r="C27" s="91" t="s">
        <v>28</v>
      </c>
      <c r="D27" s="95" t="s">
        <v>36</v>
      </c>
      <c r="E27" s="96">
        <v>3.3</v>
      </c>
      <c r="F27" s="88" t="s">
        <v>81</v>
      </c>
      <c r="G27" s="88" t="s">
        <v>81</v>
      </c>
      <c r="H27" s="88" t="s">
        <v>81</v>
      </c>
      <c r="I27" s="88" t="s">
        <v>81</v>
      </c>
      <c r="J27" s="88" t="s">
        <v>81</v>
      </c>
      <c r="K27" s="95">
        <v>550</v>
      </c>
      <c r="L27" s="95" t="s">
        <v>143</v>
      </c>
      <c r="M27" s="91" t="s">
        <v>37</v>
      </c>
      <c r="N27" s="91" t="s">
        <v>238</v>
      </c>
      <c r="O27" s="71" t="s">
        <v>200</v>
      </c>
      <c r="P27" s="91">
        <v>2003</v>
      </c>
      <c r="Q27" s="95">
        <v>2023</v>
      </c>
      <c r="R27" s="67" t="s">
        <v>39</v>
      </c>
      <c r="S27" s="71"/>
      <c r="T27" s="71"/>
      <c r="U27" s="88" t="s">
        <v>81</v>
      </c>
      <c r="V27" s="95" t="s">
        <v>34</v>
      </c>
      <c r="W27" s="120" t="s">
        <v>35</v>
      </c>
      <c r="X27" s="71"/>
      <c r="Y27" s="71"/>
      <c r="Z27" s="71"/>
      <c r="AA27" s="71"/>
      <c r="AB27" s="71"/>
      <c r="AC27" s="14"/>
      <c r="AD27" s="14"/>
    </row>
    <row r="28" spans="1:30" x14ac:dyDescent="0.15">
      <c r="A28" s="94" t="s">
        <v>216</v>
      </c>
      <c r="B28" s="95" t="s">
        <v>220</v>
      </c>
      <c r="C28" s="91" t="s">
        <v>28</v>
      </c>
      <c r="D28" s="95" t="s">
        <v>36</v>
      </c>
      <c r="E28" s="96">
        <v>3.3</v>
      </c>
      <c r="F28" s="88" t="s">
        <v>81</v>
      </c>
      <c r="G28" s="88" t="s">
        <v>81</v>
      </c>
      <c r="H28" s="88" t="s">
        <v>81</v>
      </c>
      <c r="I28" s="88" t="s">
        <v>81</v>
      </c>
      <c r="J28" s="88" t="s">
        <v>81</v>
      </c>
      <c r="K28" s="95">
        <v>550</v>
      </c>
      <c r="L28" s="95" t="s">
        <v>143</v>
      </c>
      <c r="M28" s="91" t="s">
        <v>37</v>
      </c>
      <c r="N28" s="91" t="s">
        <v>239</v>
      </c>
      <c r="O28" s="71" t="s">
        <v>200</v>
      </c>
      <c r="P28" s="91">
        <v>2003</v>
      </c>
      <c r="Q28" s="95">
        <v>2023</v>
      </c>
      <c r="R28" s="67" t="s">
        <v>39</v>
      </c>
      <c r="S28" s="71"/>
      <c r="T28" s="71"/>
      <c r="U28" s="88" t="s">
        <v>81</v>
      </c>
      <c r="V28" s="95" t="s">
        <v>34</v>
      </c>
      <c r="W28" s="120" t="s">
        <v>35</v>
      </c>
      <c r="X28" s="71"/>
      <c r="Y28" s="71"/>
      <c r="Z28" s="71"/>
      <c r="AA28" s="71"/>
      <c r="AB28" s="71"/>
    </row>
    <row r="29" spans="1:30" x14ac:dyDescent="0.15">
      <c r="A29" s="94" t="s">
        <v>217</v>
      </c>
      <c r="B29" s="95" t="s">
        <v>221</v>
      </c>
      <c r="C29" s="91" t="s">
        <v>28</v>
      </c>
      <c r="D29" s="95" t="s">
        <v>36</v>
      </c>
      <c r="E29" s="96">
        <v>3.39</v>
      </c>
      <c r="F29" s="88" t="s">
        <v>81</v>
      </c>
      <c r="G29" s="88" t="s">
        <v>81</v>
      </c>
      <c r="H29" s="88" t="s">
        <v>81</v>
      </c>
      <c r="I29" s="88" t="s">
        <v>81</v>
      </c>
      <c r="J29" s="88" t="s">
        <v>81</v>
      </c>
      <c r="K29" s="95">
        <v>1125</v>
      </c>
      <c r="L29" s="95" t="s">
        <v>144</v>
      </c>
      <c r="M29" s="95" t="s">
        <v>225</v>
      </c>
      <c r="N29" s="91" t="s">
        <v>240</v>
      </c>
      <c r="O29" s="66" t="s">
        <v>200</v>
      </c>
      <c r="P29" s="91">
        <v>2019</v>
      </c>
      <c r="Q29" s="95">
        <v>2039</v>
      </c>
      <c r="R29" s="67" t="s">
        <v>39</v>
      </c>
      <c r="S29" s="66"/>
      <c r="T29" s="66"/>
      <c r="U29" s="88" t="s">
        <v>81</v>
      </c>
      <c r="V29" s="95" t="s">
        <v>34</v>
      </c>
      <c r="W29" s="120" t="s">
        <v>35</v>
      </c>
      <c r="X29" s="66"/>
      <c r="Y29" s="66"/>
      <c r="Z29" s="66"/>
      <c r="AA29" s="66"/>
      <c r="AB29" s="66"/>
    </row>
    <row r="30" spans="1:30" x14ac:dyDescent="0.15">
      <c r="A30" s="94" t="s">
        <v>218</v>
      </c>
      <c r="B30" s="91" t="s">
        <v>222</v>
      </c>
      <c r="C30" s="91" t="s">
        <v>28</v>
      </c>
      <c r="D30" s="95" t="s">
        <v>36</v>
      </c>
      <c r="E30" s="96">
        <v>3.39</v>
      </c>
      <c r="F30" s="88" t="s">
        <v>81</v>
      </c>
      <c r="G30" s="88" t="s">
        <v>81</v>
      </c>
      <c r="H30" s="88" t="s">
        <v>81</v>
      </c>
      <c r="I30" s="88" t="s">
        <v>81</v>
      </c>
      <c r="J30" s="88" t="s">
        <v>81</v>
      </c>
      <c r="K30" s="95">
        <v>1135</v>
      </c>
      <c r="L30" s="95" t="s">
        <v>144</v>
      </c>
      <c r="M30" s="91" t="s">
        <v>225</v>
      </c>
      <c r="N30" s="95" t="s">
        <v>241</v>
      </c>
      <c r="O30" s="66" t="s">
        <v>200</v>
      </c>
      <c r="P30" s="91">
        <v>2020</v>
      </c>
      <c r="Q30" s="95">
        <v>2040</v>
      </c>
      <c r="R30" s="67" t="s">
        <v>39</v>
      </c>
      <c r="S30" s="66"/>
      <c r="T30" s="66"/>
      <c r="U30" s="88" t="s">
        <v>81</v>
      </c>
      <c r="V30" s="95" t="s">
        <v>34</v>
      </c>
      <c r="W30" s="120" t="s">
        <v>35</v>
      </c>
      <c r="X30" s="66"/>
      <c r="Y30" s="66"/>
      <c r="Z30" s="66"/>
      <c r="AA30" s="66"/>
      <c r="AB30" s="66"/>
    </row>
    <row r="31" spans="1:30" x14ac:dyDescent="0.15">
      <c r="A31" s="121"/>
      <c r="B31" s="122"/>
      <c r="C31" s="122"/>
      <c r="D31" s="123"/>
      <c r="E31" s="124"/>
      <c r="F31" s="99"/>
      <c r="G31" s="99"/>
      <c r="H31" s="99"/>
      <c r="I31" s="99"/>
      <c r="J31" s="99"/>
      <c r="K31" s="122"/>
      <c r="L31" s="125"/>
      <c r="M31" s="123"/>
      <c r="N31" s="123"/>
      <c r="O31" s="126"/>
      <c r="P31" s="126"/>
      <c r="Q31" s="122"/>
      <c r="R31" s="127"/>
      <c r="S31" s="99"/>
      <c r="T31" s="99"/>
      <c r="U31" s="99"/>
      <c r="V31" s="99"/>
      <c r="W31" s="126"/>
      <c r="X31" s="99"/>
      <c r="Y31" s="99"/>
      <c r="Z31" s="99"/>
      <c r="AA31" s="99"/>
      <c r="AB31" s="99"/>
    </row>
    <row r="32" spans="1:30" s="65" customFormat="1" ht="14.25" customHeight="1" x14ac:dyDescent="0.15">
      <c r="A32" s="142"/>
      <c r="B32" s="176" t="s">
        <v>401</v>
      </c>
      <c r="C32" s="176"/>
      <c r="D32" s="176"/>
      <c r="E32" s="176"/>
      <c r="F32" s="176"/>
      <c r="G32" s="143"/>
      <c r="H32" s="143"/>
      <c r="I32" s="143"/>
      <c r="J32" s="143"/>
      <c r="K32" s="143"/>
      <c r="L32" s="143"/>
      <c r="M32" s="143"/>
      <c r="N32" s="144"/>
      <c r="O32" s="143"/>
      <c r="P32" s="143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</row>
    <row r="33" spans="2:28" s="65" customFormat="1" ht="14.25" customHeight="1" x14ac:dyDescent="0.15">
      <c r="B33" s="138"/>
      <c r="C33" s="3"/>
      <c r="D33" s="138" t="s">
        <v>390</v>
      </c>
      <c r="E33" s="3">
        <f>SG_droge_component</f>
        <v>1200</v>
      </c>
      <c r="F33" s="145" t="s">
        <v>387</v>
      </c>
      <c r="G33" s="3"/>
      <c r="H33" s="138"/>
      <c r="I33" s="138"/>
      <c r="J33" s="3"/>
      <c r="K33" s="3"/>
      <c r="L33" s="3"/>
      <c r="M33" s="3"/>
      <c r="N33" s="3"/>
      <c r="O33" s="3"/>
      <c r="P33" s="3"/>
    </row>
    <row r="34" spans="2:28" s="65" customFormat="1" ht="14.25" customHeight="1" x14ac:dyDescent="0.15">
      <c r="B34" s="138"/>
      <c r="C34" s="3"/>
      <c r="D34" s="138" t="s">
        <v>391</v>
      </c>
      <c r="E34" s="3">
        <f>SG_natte_component_CaCl</f>
        <v>1.2</v>
      </c>
      <c r="F34" s="145" t="s">
        <v>389</v>
      </c>
      <c r="G34" s="3"/>
      <c r="H34" s="138"/>
      <c r="I34" s="3"/>
      <c r="J34" s="3"/>
      <c r="K34" s="3"/>
      <c r="L34" s="3"/>
      <c r="M34" s="3"/>
      <c r="N34" s="3"/>
      <c r="O34" s="3"/>
      <c r="P34" s="3"/>
    </row>
    <row r="35" spans="2:28" s="65" customFormat="1" ht="14.25" customHeight="1" x14ac:dyDescent="0.15">
      <c r="B35" s="138"/>
      <c r="C35" s="3"/>
      <c r="D35" s="138" t="s">
        <v>392</v>
      </c>
      <c r="E35" s="161">
        <f>SG_natte_component_NaCl</f>
        <v>1.2</v>
      </c>
      <c r="F35" s="145" t="s">
        <v>389</v>
      </c>
      <c r="G35" s="3"/>
      <c r="H35" s="138"/>
      <c r="I35" s="3"/>
      <c r="J35" s="3"/>
      <c r="K35" s="3"/>
      <c r="L35" s="3"/>
      <c r="M35" s="3"/>
      <c r="N35" s="3"/>
      <c r="O35" s="3"/>
      <c r="P35" s="3"/>
    </row>
    <row r="41" spans="2:28" x14ac:dyDescent="0.15">
      <c r="AB41" s="65"/>
    </row>
    <row r="42" spans="2:28" x14ac:dyDescent="0.15">
      <c r="AB42" s="65"/>
    </row>
    <row r="43" spans="2:28" x14ac:dyDescent="0.15">
      <c r="AB43" s="65"/>
    </row>
  </sheetData>
  <protectedRanges>
    <protectedRange sqref="A16:A17" name="TOELICHTING Advies Regionaalcoordinator GLB_5"/>
  </protectedRanges>
  <sortState ref="A15:R30">
    <sortCondition ref="B14"/>
  </sortState>
  <mergeCells count="4">
    <mergeCell ref="S3:T3"/>
    <mergeCell ref="X3:AA3"/>
    <mergeCell ref="G3:J3"/>
    <mergeCell ref="B32:F32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32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43"/>
  <sheetViews>
    <sheetView tabSelected="1" view="pageBreakPreview" zoomScaleNormal="100" zoomScaleSheetLayoutView="100" workbookViewId="0">
      <selection activeCell="A25" sqref="A25"/>
    </sheetView>
  </sheetViews>
  <sheetFormatPr defaultColWidth="8.7109375" defaultRowHeight="11.25" x14ac:dyDescent="0.15"/>
  <cols>
    <col min="1" max="1" width="15.5703125" style="2" customWidth="1"/>
    <col min="2" max="2" width="15.28515625" style="2" bestFit="1" customWidth="1"/>
    <col min="3" max="3" width="17.85546875" style="3" customWidth="1"/>
    <col min="4" max="4" width="25" style="3" customWidth="1"/>
    <col min="5" max="5" width="16.5703125" style="3" customWidth="1"/>
    <col min="6" max="6" width="16.140625" style="3" customWidth="1"/>
    <col min="7" max="10" width="16.28515625" style="3" hidden="1" customWidth="1"/>
    <col min="11" max="11" width="16.140625" style="3" customWidth="1"/>
    <col min="12" max="12" width="14.140625" style="56" customWidth="1"/>
    <col min="13" max="13" width="31.42578125" style="3" bestFit="1" customWidth="1"/>
    <col min="14" max="14" width="31.85546875" style="3" customWidth="1"/>
    <col min="15" max="15" width="17.140625" style="3" customWidth="1"/>
    <col min="16" max="16" width="11.85546875" style="3" customWidth="1"/>
    <col min="17" max="17" width="11.85546875" style="2" bestFit="1" customWidth="1"/>
    <col min="18" max="18" width="20" style="2" bestFit="1" customWidth="1"/>
    <col min="19" max="19" width="13.42578125" style="2" hidden="1" customWidth="1"/>
    <col min="20" max="20" width="19.7109375" style="2" hidden="1" customWidth="1"/>
    <col min="21" max="21" width="20.140625" style="2" bestFit="1" customWidth="1"/>
    <col min="22" max="22" width="21" style="2" bestFit="1" customWidth="1"/>
    <col min="23" max="23" width="23.28515625" style="2" bestFit="1" customWidth="1"/>
    <col min="24" max="24" width="14.5703125" style="2" customWidth="1"/>
    <col min="25" max="25" width="23.7109375" style="2" customWidth="1"/>
    <col min="26" max="27" width="19.42578125" style="2" customWidth="1"/>
    <col min="28" max="28" width="26.85546875" style="2" customWidth="1"/>
    <col min="29" max="16384" width="8.7109375" style="2"/>
  </cols>
  <sheetData>
    <row r="1" spans="1:29" ht="45" customHeight="1" x14ac:dyDescent="0.35">
      <c r="C1" s="27" t="s">
        <v>414</v>
      </c>
    </row>
    <row r="2" spans="1:29" ht="18" x14ac:dyDescent="0.25">
      <c r="A2" s="1" t="s">
        <v>51</v>
      </c>
      <c r="M2" s="25" t="s">
        <v>20</v>
      </c>
      <c r="N2" s="26" t="s">
        <v>54</v>
      </c>
      <c r="P2" s="29"/>
      <c r="R2" s="5"/>
      <c r="S2" s="5"/>
      <c r="T2" s="5"/>
      <c r="AB2" s="4">
        <v>44094</v>
      </c>
    </row>
    <row r="3" spans="1:29" s="65" customFormat="1" ht="13.5" thickBot="1" x14ac:dyDescent="0.25">
      <c r="A3" s="24" t="s">
        <v>413</v>
      </c>
      <c r="B3" s="6"/>
      <c r="C3" s="7"/>
      <c r="D3" s="7"/>
      <c r="E3" s="7"/>
      <c r="F3" s="7"/>
      <c r="G3" s="175" t="s">
        <v>80</v>
      </c>
      <c r="H3" s="175"/>
      <c r="I3" s="175"/>
      <c r="J3" s="175"/>
      <c r="K3" s="7"/>
      <c r="L3" s="7"/>
      <c r="M3" s="7"/>
      <c r="N3" s="3"/>
      <c r="O3" s="3"/>
      <c r="P3" s="3"/>
      <c r="S3" s="170" t="s">
        <v>14</v>
      </c>
      <c r="T3" s="171"/>
      <c r="X3" s="172" t="s">
        <v>27</v>
      </c>
      <c r="Y3" s="173"/>
      <c r="Z3" s="173"/>
      <c r="AA3" s="174"/>
    </row>
    <row r="4" spans="1:29" s="65" customFormat="1" ht="81" customHeight="1" thickTop="1" x14ac:dyDescent="0.15">
      <c r="A4" s="108" t="s">
        <v>0</v>
      </c>
      <c r="B4" s="108" t="s">
        <v>6</v>
      </c>
      <c r="C4" s="110" t="s">
        <v>172</v>
      </c>
      <c r="D4" s="108" t="s">
        <v>173</v>
      </c>
      <c r="E4" s="111" t="s">
        <v>395</v>
      </c>
      <c r="F4" s="112" t="s">
        <v>393</v>
      </c>
      <c r="G4" s="141" t="s">
        <v>404</v>
      </c>
      <c r="H4" s="141" t="s">
        <v>403</v>
      </c>
      <c r="I4" s="141" t="s">
        <v>388</v>
      </c>
      <c r="J4" s="141" t="s">
        <v>402</v>
      </c>
      <c r="K4" s="112" t="s">
        <v>394</v>
      </c>
      <c r="L4" s="112" t="s">
        <v>44</v>
      </c>
      <c r="M4" s="108" t="s">
        <v>145</v>
      </c>
      <c r="N4" s="113" t="s">
        <v>174</v>
      </c>
      <c r="O4" s="108" t="s">
        <v>9</v>
      </c>
      <c r="P4" s="108" t="s">
        <v>175</v>
      </c>
      <c r="Q4" s="110" t="s">
        <v>170</v>
      </c>
      <c r="R4" s="112" t="s">
        <v>244</v>
      </c>
      <c r="S4" s="114" t="s">
        <v>15</v>
      </c>
      <c r="T4" s="114" t="s">
        <v>16</v>
      </c>
      <c r="U4" s="112" t="s">
        <v>245</v>
      </c>
      <c r="V4" s="112" t="s">
        <v>246</v>
      </c>
      <c r="W4" s="108" t="s">
        <v>5</v>
      </c>
      <c r="X4" s="110" t="s">
        <v>21</v>
      </c>
      <c r="Y4" s="115" t="s">
        <v>22</v>
      </c>
      <c r="Z4" s="110" t="s">
        <v>23</v>
      </c>
      <c r="AA4" s="110" t="s">
        <v>24</v>
      </c>
      <c r="AB4" s="116" t="s">
        <v>176</v>
      </c>
    </row>
    <row r="5" spans="1:29" s="65" customFormat="1" x14ac:dyDescent="0.15">
      <c r="A5" s="162"/>
      <c r="B5" s="81"/>
      <c r="C5" s="163"/>
      <c r="D5" s="81"/>
      <c r="E5" s="163"/>
      <c r="F5" s="81"/>
      <c r="G5" s="81"/>
      <c r="H5" s="81"/>
      <c r="I5" s="81"/>
      <c r="J5" s="81"/>
      <c r="K5" s="81"/>
      <c r="L5" s="81"/>
      <c r="M5" s="163"/>
      <c r="N5" s="81"/>
      <c r="O5" s="81"/>
      <c r="P5" s="164"/>
      <c r="Q5" s="164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9" s="65" customFormat="1" ht="11.25" customHeight="1" x14ac:dyDescent="0.15">
      <c r="A6" s="94" t="s">
        <v>248</v>
      </c>
      <c r="B6" s="95" t="s">
        <v>252</v>
      </c>
      <c r="C6" s="120" t="s">
        <v>28</v>
      </c>
      <c r="D6" s="120" t="s">
        <v>29</v>
      </c>
      <c r="E6" s="96">
        <v>7</v>
      </c>
      <c r="F6" s="87">
        <f>G6+H6+J6</f>
        <v>14510</v>
      </c>
      <c r="G6" s="87">
        <v>2510</v>
      </c>
      <c r="H6" s="87">
        <f>E6*SG_droge_component</f>
        <v>8400</v>
      </c>
      <c r="I6" s="87">
        <v>3000</v>
      </c>
      <c r="J6" s="87">
        <f>I6*SG_natte_component_NaCl</f>
        <v>3600</v>
      </c>
      <c r="K6" s="120" t="s">
        <v>81</v>
      </c>
      <c r="L6" s="93" t="s">
        <v>81</v>
      </c>
      <c r="M6" s="91" t="s">
        <v>83</v>
      </c>
      <c r="N6" s="91" t="s">
        <v>256</v>
      </c>
      <c r="O6" s="66" t="s">
        <v>259</v>
      </c>
      <c r="P6" s="91">
        <v>2015</v>
      </c>
      <c r="Q6" s="95">
        <v>2028</v>
      </c>
      <c r="R6" s="71" t="s">
        <v>397</v>
      </c>
      <c r="S6" s="71"/>
      <c r="T6" s="71"/>
      <c r="U6" s="130" t="s">
        <v>96</v>
      </c>
      <c r="V6" s="95" t="s">
        <v>34</v>
      </c>
      <c r="W6" s="120" t="s">
        <v>35</v>
      </c>
      <c r="X6" s="71"/>
      <c r="Y6" s="71"/>
      <c r="Z6" s="71"/>
      <c r="AA6" s="71"/>
      <c r="AB6" s="71"/>
      <c r="AC6" s="10"/>
    </row>
    <row r="7" spans="1:29" s="65" customFormat="1" ht="11.25" customHeight="1" x14ac:dyDescent="0.15">
      <c r="A7" s="94" t="s">
        <v>249</v>
      </c>
      <c r="B7" s="95" t="s">
        <v>253</v>
      </c>
      <c r="C7" s="120" t="s">
        <v>28</v>
      </c>
      <c r="D7" s="120" t="s">
        <v>29</v>
      </c>
      <c r="E7" s="96">
        <v>7</v>
      </c>
      <c r="F7" s="87">
        <f>G7+H7+J7</f>
        <v>14510</v>
      </c>
      <c r="G7" s="87">
        <v>2510</v>
      </c>
      <c r="H7" s="87">
        <f>E7*SG_droge_component</f>
        <v>8400</v>
      </c>
      <c r="I7" s="87">
        <v>3000</v>
      </c>
      <c r="J7" s="87">
        <f>I7*SG_natte_component_NaCl</f>
        <v>3600</v>
      </c>
      <c r="K7" s="120" t="s">
        <v>81</v>
      </c>
      <c r="L7" s="93" t="s">
        <v>81</v>
      </c>
      <c r="M7" s="91" t="s">
        <v>255</v>
      </c>
      <c r="N7" s="91" t="s">
        <v>257</v>
      </c>
      <c r="O7" s="66" t="s">
        <v>259</v>
      </c>
      <c r="P7" s="91">
        <v>2015</v>
      </c>
      <c r="Q7" s="95">
        <v>2028</v>
      </c>
      <c r="R7" s="71" t="s">
        <v>397</v>
      </c>
      <c r="S7" s="71"/>
      <c r="T7" s="71"/>
      <c r="U7" s="130" t="s">
        <v>33</v>
      </c>
      <c r="V7" s="95" t="s">
        <v>34</v>
      </c>
      <c r="W7" s="120" t="s">
        <v>35</v>
      </c>
      <c r="X7" s="71"/>
      <c r="Y7" s="71"/>
      <c r="Z7" s="71"/>
      <c r="AA7" s="71"/>
      <c r="AB7" s="71"/>
      <c r="AC7" s="10"/>
    </row>
    <row r="8" spans="1:29" s="65" customFormat="1" ht="11.25" customHeight="1" x14ac:dyDescent="0.15">
      <c r="A8" s="94" t="s">
        <v>250</v>
      </c>
      <c r="B8" s="95" t="s">
        <v>254</v>
      </c>
      <c r="C8" s="120" t="s">
        <v>28</v>
      </c>
      <c r="D8" s="120" t="s">
        <v>29</v>
      </c>
      <c r="E8" s="96">
        <v>7</v>
      </c>
      <c r="F8" s="87">
        <f>G8+H8+J8</f>
        <v>14755</v>
      </c>
      <c r="G8" s="87">
        <v>2755</v>
      </c>
      <c r="H8" s="87">
        <f>E8*SG_droge_component</f>
        <v>8400</v>
      </c>
      <c r="I8" s="87">
        <v>3000</v>
      </c>
      <c r="J8" s="87">
        <f>I8*SG_natte_component_NaCl</f>
        <v>3600</v>
      </c>
      <c r="K8" s="120" t="s">
        <v>81</v>
      </c>
      <c r="L8" s="93" t="s">
        <v>81</v>
      </c>
      <c r="M8" s="91" t="s">
        <v>32</v>
      </c>
      <c r="N8" s="91" t="s">
        <v>258</v>
      </c>
      <c r="O8" s="66" t="s">
        <v>259</v>
      </c>
      <c r="P8" s="91">
        <v>2017</v>
      </c>
      <c r="Q8" s="95">
        <v>2030</v>
      </c>
      <c r="R8" s="71" t="s">
        <v>397</v>
      </c>
      <c r="S8" s="71"/>
      <c r="T8" s="71"/>
      <c r="U8" s="130" t="s">
        <v>33</v>
      </c>
      <c r="V8" s="95" t="s">
        <v>34</v>
      </c>
      <c r="W8" s="120" t="s">
        <v>35</v>
      </c>
      <c r="X8" s="71"/>
      <c r="Y8" s="71"/>
      <c r="Z8" s="71"/>
      <c r="AA8" s="71"/>
      <c r="AB8" s="71"/>
      <c r="AC8" s="10"/>
    </row>
    <row r="9" spans="1:29" s="65" customFormat="1" ht="11.25" customHeight="1" x14ac:dyDescent="0.15">
      <c r="A9" s="94" t="s">
        <v>247</v>
      </c>
      <c r="B9" s="95" t="s">
        <v>251</v>
      </c>
      <c r="C9" s="120" t="s">
        <v>78</v>
      </c>
      <c r="D9" s="120" t="s">
        <v>141</v>
      </c>
      <c r="E9" s="96">
        <v>1</v>
      </c>
      <c r="F9" s="87">
        <f>G9+H9+J9</f>
        <v>2333</v>
      </c>
      <c r="G9" s="87">
        <v>1013</v>
      </c>
      <c r="H9" s="87">
        <f>E9*SG_droge_component</f>
        <v>1200</v>
      </c>
      <c r="I9" s="87">
        <v>100</v>
      </c>
      <c r="J9" s="87">
        <f>I9*SG_natte_component_NaCl</f>
        <v>120</v>
      </c>
      <c r="K9" s="120" t="s">
        <v>81</v>
      </c>
      <c r="L9" s="93" t="s">
        <v>81</v>
      </c>
      <c r="M9" s="91" t="s">
        <v>407</v>
      </c>
      <c r="N9" s="91" t="s">
        <v>408</v>
      </c>
      <c r="O9" s="66" t="s">
        <v>259</v>
      </c>
      <c r="P9" s="91">
        <v>2020</v>
      </c>
      <c r="Q9" s="95">
        <v>2033</v>
      </c>
      <c r="R9" s="71" t="s">
        <v>397</v>
      </c>
      <c r="S9" s="71"/>
      <c r="T9" s="71"/>
      <c r="U9" s="130" t="s">
        <v>33</v>
      </c>
      <c r="V9" s="95" t="s">
        <v>34</v>
      </c>
      <c r="W9" s="120" t="s">
        <v>35</v>
      </c>
      <c r="X9" s="71"/>
      <c r="Y9" s="71"/>
      <c r="Z9" s="71"/>
      <c r="AA9" s="71"/>
      <c r="AB9" s="71"/>
      <c r="AC9" s="10"/>
    </row>
    <row r="10" spans="1:29" s="65" customFormat="1" ht="11.25" customHeight="1" x14ac:dyDescent="0.15">
      <c r="A10" s="94"/>
      <c r="B10" s="95"/>
      <c r="C10" s="120"/>
      <c r="D10" s="120"/>
      <c r="E10" s="96"/>
      <c r="F10" s="87"/>
      <c r="G10" s="87"/>
      <c r="H10" s="87"/>
      <c r="I10" s="87"/>
      <c r="J10" s="87"/>
      <c r="K10" s="120"/>
      <c r="L10" s="93"/>
      <c r="M10" s="91"/>
      <c r="N10" s="91"/>
      <c r="O10" s="66"/>
      <c r="P10" s="91"/>
      <c r="Q10" s="95"/>
      <c r="R10" s="71"/>
      <c r="S10" s="71"/>
      <c r="T10" s="71"/>
      <c r="U10" s="130"/>
      <c r="V10" s="95"/>
      <c r="W10" s="120"/>
      <c r="X10" s="71"/>
      <c r="Y10" s="71"/>
      <c r="Z10" s="71"/>
      <c r="AA10" s="71"/>
      <c r="AB10" s="71"/>
      <c r="AC10" s="10"/>
    </row>
    <row r="11" spans="1:29" s="65" customFormat="1" ht="11.25" customHeight="1" x14ac:dyDescent="0.15">
      <c r="A11" s="94" t="s">
        <v>260</v>
      </c>
      <c r="B11" s="95" t="s">
        <v>268</v>
      </c>
      <c r="C11" s="120" t="s">
        <v>28</v>
      </c>
      <c r="D11" s="120" t="s">
        <v>36</v>
      </c>
      <c r="E11" s="96">
        <v>4.42</v>
      </c>
      <c r="F11" s="87" t="s">
        <v>81</v>
      </c>
      <c r="G11" s="87" t="s">
        <v>81</v>
      </c>
      <c r="H11" s="87" t="s">
        <v>81</v>
      </c>
      <c r="I11" s="87" t="s">
        <v>81</v>
      </c>
      <c r="J11" s="87" t="s">
        <v>81</v>
      </c>
      <c r="K11" s="120">
        <v>1550</v>
      </c>
      <c r="L11" s="93" t="s">
        <v>142</v>
      </c>
      <c r="M11" s="91" t="s">
        <v>148</v>
      </c>
      <c r="N11" s="91" t="s">
        <v>278</v>
      </c>
      <c r="O11" s="66" t="s">
        <v>259</v>
      </c>
      <c r="P11" s="91">
        <v>2009</v>
      </c>
      <c r="Q11" s="95">
        <v>2029</v>
      </c>
      <c r="R11" s="71" t="s">
        <v>286</v>
      </c>
      <c r="S11" s="71"/>
      <c r="T11" s="71"/>
      <c r="U11" s="130" t="s">
        <v>81</v>
      </c>
      <c r="V11" s="95" t="s">
        <v>171</v>
      </c>
      <c r="W11" s="120" t="s">
        <v>35</v>
      </c>
      <c r="X11" s="71"/>
      <c r="Y11" s="71"/>
      <c r="Z11" s="71"/>
      <c r="AA11" s="71"/>
      <c r="AB11" s="71"/>
      <c r="AC11" s="10"/>
    </row>
    <row r="12" spans="1:29" ht="11.25" customHeight="1" x14ac:dyDescent="0.15">
      <c r="A12" s="94" t="s">
        <v>261</v>
      </c>
      <c r="B12" s="95" t="s">
        <v>269</v>
      </c>
      <c r="C12" s="120" t="s">
        <v>28</v>
      </c>
      <c r="D12" s="120" t="s">
        <v>36</v>
      </c>
      <c r="E12" s="96">
        <v>4.42</v>
      </c>
      <c r="F12" s="87" t="s">
        <v>81</v>
      </c>
      <c r="G12" s="87" t="s">
        <v>81</v>
      </c>
      <c r="H12" s="87" t="s">
        <v>81</v>
      </c>
      <c r="I12" s="87" t="s">
        <v>81</v>
      </c>
      <c r="J12" s="87" t="s">
        <v>81</v>
      </c>
      <c r="K12" s="120">
        <v>1550</v>
      </c>
      <c r="L12" s="93" t="s">
        <v>143</v>
      </c>
      <c r="M12" s="91" t="s">
        <v>148</v>
      </c>
      <c r="N12" s="91" t="s">
        <v>279</v>
      </c>
      <c r="O12" s="66" t="s">
        <v>259</v>
      </c>
      <c r="P12" s="91">
        <v>2003</v>
      </c>
      <c r="Q12" s="95">
        <v>2023</v>
      </c>
      <c r="R12" s="71" t="s">
        <v>286</v>
      </c>
      <c r="S12" s="71"/>
      <c r="T12" s="71"/>
      <c r="U12" s="130" t="s">
        <v>81</v>
      </c>
      <c r="V12" s="95" t="s">
        <v>171</v>
      </c>
      <c r="W12" s="120" t="s">
        <v>35</v>
      </c>
      <c r="X12" s="71"/>
      <c r="Y12" s="71"/>
      <c r="Z12" s="71"/>
      <c r="AA12" s="71"/>
      <c r="AB12" s="71"/>
      <c r="AC12" s="10"/>
    </row>
    <row r="13" spans="1:29" s="65" customFormat="1" ht="11.25" customHeight="1" x14ac:dyDescent="0.15">
      <c r="A13" s="94" t="s">
        <v>262</v>
      </c>
      <c r="B13" s="95" t="s">
        <v>270</v>
      </c>
      <c r="C13" s="120" t="s">
        <v>78</v>
      </c>
      <c r="D13" s="120" t="s">
        <v>277</v>
      </c>
      <c r="E13" s="96">
        <v>1.5</v>
      </c>
      <c r="F13" s="87" t="s">
        <v>81</v>
      </c>
      <c r="G13" s="87" t="s">
        <v>81</v>
      </c>
      <c r="H13" s="87" t="s">
        <v>81</v>
      </c>
      <c r="I13" s="87" t="s">
        <v>81</v>
      </c>
      <c r="J13" s="87" t="s">
        <v>81</v>
      </c>
      <c r="K13" s="120">
        <v>180</v>
      </c>
      <c r="L13" s="93" t="s">
        <v>143</v>
      </c>
      <c r="M13" s="91" t="s">
        <v>276</v>
      </c>
      <c r="N13" s="91" t="s">
        <v>280</v>
      </c>
      <c r="O13" s="66" t="s">
        <v>259</v>
      </c>
      <c r="P13" s="91">
        <v>2010</v>
      </c>
      <c r="Q13" s="95">
        <v>2030</v>
      </c>
      <c r="R13" s="71" t="s">
        <v>286</v>
      </c>
      <c r="S13" s="71"/>
      <c r="T13" s="71"/>
      <c r="U13" s="130" t="s">
        <v>287</v>
      </c>
      <c r="V13" s="95" t="s">
        <v>81</v>
      </c>
      <c r="W13" s="120" t="s">
        <v>35</v>
      </c>
      <c r="X13" s="71"/>
      <c r="Y13" s="71"/>
      <c r="Z13" s="71"/>
      <c r="AA13" s="71"/>
      <c r="AB13" s="71"/>
      <c r="AC13" s="10"/>
    </row>
    <row r="14" spans="1:29" s="65" customFormat="1" ht="11.25" customHeight="1" x14ac:dyDescent="0.15">
      <c r="A14" s="94" t="s">
        <v>263</v>
      </c>
      <c r="B14" s="95" t="s">
        <v>271</v>
      </c>
      <c r="C14" s="120" t="s">
        <v>28</v>
      </c>
      <c r="D14" s="120" t="s">
        <v>36</v>
      </c>
      <c r="E14" s="96">
        <v>3.39</v>
      </c>
      <c r="F14" s="87" t="s">
        <v>81</v>
      </c>
      <c r="G14" s="87" t="s">
        <v>81</v>
      </c>
      <c r="H14" s="87" t="s">
        <v>81</v>
      </c>
      <c r="I14" s="87" t="s">
        <v>81</v>
      </c>
      <c r="J14" s="87" t="s">
        <v>81</v>
      </c>
      <c r="K14" s="120">
        <v>1150</v>
      </c>
      <c r="L14" s="93" t="s">
        <v>144</v>
      </c>
      <c r="M14" s="91" t="s">
        <v>225</v>
      </c>
      <c r="N14" s="91" t="s">
        <v>281</v>
      </c>
      <c r="O14" s="66" t="s">
        <v>259</v>
      </c>
      <c r="P14" s="91">
        <v>2017</v>
      </c>
      <c r="Q14" s="95">
        <v>2037</v>
      </c>
      <c r="R14" s="71" t="s">
        <v>286</v>
      </c>
      <c r="S14" s="71"/>
      <c r="T14" s="71"/>
      <c r="U14" s="130" t="s">
        <v>81</v>
      </c>
      <c r="V14" s="95" t="s">
        <v>34</v>
      </c>
      <c r="W14" s="120" t="s">
        <v>35</v>
      </c>
      <c r="X14" s="71"/>
      <c r="Y14" s="71"/>
      <c r="Z14" s="71"/>
      <c r="AA14" s="71"/>
      <c r="AB14" s="71"/>
      <c r="AC14" s="10"/>
    </row>
    <row r="15" spans="1:29" s="65" customFormat="1" ht="11.25" customHeight="1" x14ac:dyDescent="0.15">
      <c r="A15" s="94" t="s">
        <v>264</v>
      </c>
      <c r="B15" s="95" t="s">
        <v>272</v>
      </c>
      <c r="C15" s="120" t="s">
        <v>28</v>
      </c>
      <c r="D15" s="120" t="s">
        <v>36</v>
      </c>
      <c r="E15" s="96">
        <v>3.39</v>
      </c>
      <c r="F15" s="87" t="s">
        <v>81</v>
      </c>
      <c r="G15" s="87" t="s">
        <v>81</v>
      </c>
      <c r="H15" s="87" t="s">
        <v>81</v>
      </c>
      <c r="I15" s="87" t="s">
        <v>81</v>
      </c>
      <c r="J15" s="87" t="s">
        <v>81</v>
      </c>
      <c r="K15" s="120">
        <v>1150</v>
      </c>
      <c r="L15" s="93" t="s">
        <v>144</v>
      </c>
      <c r="M15" s="91" t="s">
        <v>225</v>
      </c>
      <c r="N15" s="91" t="s">
        <v>282</v>
      </c>
      <c r="O15" s="66" t="s">
        <v>259</v>
      </c>
      <c r="P15" s="91">
        <v>2017</v>
      </c>
      <c r="Q15" s="95">
        <v>2037</v>
      </c>
      <c r="R15" s="71" t="s">
        <v>286</v>
      </c>
      <c r="S15" s="71"/>
      <c r="T15" s="71"/>
      <c r="U15" s="130" t="s">
        <v>81</v>
      </c>
      <c r="V15" s="95" t="s">
        <v>34</v>
      </c>
      <c r="W15" s="120" t="s">
        <v>35</v>
      </c>
      <c r="X15" s="71"/>
      <c r="Y15" s="71"/>
      <c r="Z15" s="71"/>
      <c r="AA15" s="71"/>
      <c r="AB15" s="71"/>
      <c r="AC15" s="10"/>
    </row>
    <row r="16" spans="1:29" s="65" customFormat="1" ht="11.25" customHeight="1" x14ac:dyDescent="0.15">
      <c r="A16" s="94" t="s">
        <v>265</v>
      </c>
      <c r="B16" s="95" t="s">
        <v>273</v>
      </c>
      <c r="C16" s="120" t="s">
        <v>28</v>
      </c>
      <c r="D16" s="120" t="s">
        <v>36</v>
      </c>
      <c r="E16" s="96">
        <v>4.42</v>
      </c>
      <c r="F16" s="87" t="s">
        <v>81</v>
      </c>
      <c r="G16" s="87" t="s">
        <v>81</v>
      </c>
      <c r="H16" s="87" t="s">
        <v>81</v>
      </c>
      <c r="I16" s="87" t="s">
        <v>81</v>
      </c>
      <c r="J16" s="87" t="s">
        <v>81</v>
      </c>
      <c r="K16" s="120">
        <v>1550</v>
      </c>
      <c r="L16" s="93" t="s">
        <v>142</v>
      </c>
      <c r="M16" s="91" t="s">
        <v>148</v>
      </c>
      <c r="N16" s="91" t="s">
        <v>283</v>
      </c>
      <c r="O16" s="66" t="s">
        <v>259</v>
      </c>
      <c r="P16" s="91">
        <v>2018</v>
      </c>
      <c r="Q16" s="95">
        <v>2038</v>
      </c>
      <c r="R16" s="71" t="s">
        <v>286</v>
      </c>
      <c r="S16" s="71"/>
      <c r="T16" s="71"/>
      <c r="U16" s="130" t="s">
        <v>81</v>
      </c>
      <c r="V16" s="95" t="s">
        <v>34</v>
      </c>
      <c r="W16" s="120" t="s">
        <v>35</v>
      </c>
      <c r="X16" s="71"/>
      <c r="Y16" s="71"/>
      <c r="Z16" s="71"/>
      <c r="AA16" s="71"/>
      <c r="AB16" s="71"/>
      <c r="AC16" s="10"/>
    </row>
    <row r="17" spans="1:29" s="65" customFormat="1" ht="11.25" customHeight="1" x14ac:dyDescent="0.15">
      <c r="A17" s="94" t="s">
        <v>266</v>
      </c>
      <c r="B17" s="95" t="s">
        <v>274</v>
      </c>
      <c r="C17" s="120" t="s">
        <v>28</v>
      </c>
      <c r="D17" s="120" t="s">
        <v>36</v>
      </c>
      <c r="E17" s="96">
        <v>4.42</v>
      </c>
      <c r="F17" s="87" t="s">
        <v>81</v>
      </c>
      <c r="G17" s="87" t="s">
        <v>81</v>
      </c>
      <c r="H17" s="87" t="s">
        <v>81</v>
      </c>
      <c r="I17" s="87" t="s">
        <v>81</v>
      </c>
      <c r="J17" s="87" t="s">
        <v>81</v>
      </c>
      <c r="K17" s="120">
        <v>1550</v>
      </c>
      <c r="L17" s="93" t="s">
        <v>142</v>
      </c>
      <c r="M17" s="91" t="s">
        <v>148</v>
      </c>
      <c r="N17" s="91" t="s">
        <v>284</v>
      </c>
      <c r="O17" s="66" t="s">
        <v>259</v>
      </c>
      <c r="P17" s="91">
        <v>2018</v>
      </c>
      <c r="Q17" s="95">
        <v>2038</v>
      </c>
      <c r="R17" s="71" t="s">
        <v>286</v>
      </c>
      <c r="S17" s="71"/>
      <c r="T17" s="71"/>
      <c r="U17" s="130" t="s">
        <v>81</v>
      </c>
      <c r="V17" s="95" t="s">
        <v>34</v>
      </c>
      <c r="W17" s="120" t="s">
        <v>35</v>
      </c>
      <c r="X17" s="71"/>
      <c r="Y17" s="71"/>
      <c r="Z17" s="71"/>
      <c r="AA17" s="71"/>
      <c r="AB17" s="71"/>
      <c r="AC17" s="10"/>
    </row>
    <row r="18" spans="1:29" s="65" customFormat="1" ht="11.25" customHeight="1" x14ac:dyDescent="0.15">
      <c r="A18" s="94" t="s">
        <v>267</v>
      </c>
      <c r="B18" s="95" t="s">
        <v>275</v>
      </c>
      <c r="C18" s="120" t="s">
        <v>28</v>
      </c>
      <c r="D18" s="120" t="s">
        <v>36</v>
      </c>
      <c r="E18" s="96">
        <v>3.39</v>
      </c>
      <c r="F18" s="87" t="s">
        <v>81</v>
      </c>
      <c r="G18" s="87" t="s">
        <v>81</v>
      </c>
      <c r="H18" s="87" t="s">
        <v>81</v>
      </c>
      <c r="I18" s="87" t="s">
        <v>81</v>
      </c>
      <c r="J18" s="87" t="s">
        <v>81</v>
      </c>
      <c r="K18" s="120">
        <v>1135</v>
      </c>
      <c r="L18" s="93" t="s">
        <v>144</v>
      </c>
      <c r="M18" s="91" t="s">
        <v>225</v>
      </c>
      <c r="N18" s="91" t="s">
        <v>285</v>
      </c>
      <c r="O18" s="66" t="s">
        <v>259</v>
      </c>
      <c r="P18" s="91">
        <v>2020</v>
      </c>
      <c r="Q18" s="95">
        <v>2040</v>
      </c>
      <c r="R18" s="71" t="s">
        <v>286</v>
      </c>
      <c r="S18" s="71"/>
      <c r="T18" s="71"/>
      <c r="U18" s="130" t="s">
        <v>81</v>
      </c>
      <c r="V18" s="95" t="s">
        <v>34</v>
      </c>
      <c r="W18" s="120" t="s">
        <v>35</v>
      </c>
      <c r="X18" s="71"/>
      <c r="Y18" s="71"/>
      <c r="Z18" s="71"/>
      <c r="AA18" s="71"/>
      <c r="AB18" s="71"/>
      <c r="AC18" s="10"/>
    </row>
    <row r="19" spans="1:29" x14ac:dyDescent="0.15">
      <c r="A19" s="99"/>
      <c r="B19" s="131"/>
      <c r="C19" s="99"/>
      <c r="D19" s="131"/>
      <c r="E19" s="99"/>
      <c r="F19" s="99"/>
      <c r="G19" s="99"/>
      <c r="H19" s="99"/>
      <c r="I19" s="99"/>
      <c r="J19" s="99"/>
      <c r="K19" s="99"/>
      <c r="L19" s="125"/>
      <c r="M19" s="131"/>
      <c r="N19" s="99"/>
      <c r="O19" s="99"/>
      <c r="P19" s="132"/>
      <c r="Q19" s="132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</row>
    <row r="20" spans="1:29" s="65" customFormat="1" ht="14.25" customHeight="1" x14ac:dyDescent="0.15">
      <c r="A20" s="142"/>
      <c r="B20" s="176" t="s">
        <v>401</v>
      </c>
      <c r="C20" s="176"/>
      <c r="D20" s="176"/>
      <c r="E20" s="176"/>
      <c r="F20" s="176"/>
      <c r="G20" s="143"/>
      <c r="H20" s="143"/>
      <c r="I20" s="143"/>
      <c r="J20" s="143"/>
      <c r="K20" s="143"/>
      <c r="L20" s="143"/>
      <c r="M20" s="143"/>
      <c r="N20" s="144"/>
      <c r="O20" s="143"/>
      <c r="P20" s="143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</row>
    <row r="21" spans="1:29" s="65" customFormat="1" ht="14.25" customHeight="1" x14ac:dyDescent="0.15">
      <c r="B21" s="138"/>
      <c r="C21" s="3"/>
      <c r="D21" s="138" t="s">
        <v>390</v>
      </c>
      <c r="E21" s="3">
        <f>SG_droge_component</f>
        <v>1200</v>
      </c>
      <c r="F21" s="145" t="s">
        <v>387</v>
      </c>
      <c r="G21" s="3"/>
      <c r="H21" s="138"/>
      <c r="I21" s="138"/>
      <c r="J21" s="3"/>
      <c r="K21" s="3"/>
      <c r="L21" s="3"/>
      <c r="M21" s="3"/>
      <c r="N21" s="3"/>
      <c r="O21" s="3"/>
      <c r="P21" s="3"/>
    </row>
    <row r="22" spans="1:29" s="65" customFormat="1" ht="14.25" customHeight="1" x14ac:dyDescent="0.15">
      <c r="B22" s="138"/>
      <c r="C22" s="3"/>
      <c r="D22" s="138" t="s">
        <v>391</v>
      </c>
      <c r="E22" s="3">
        <f>SG_natte_component_CaCl</f>
        <v>1.2</v>
      </c>
      <c r="F22" s="145" t="s">
        <v>389</v>
      </c>
      <c r="G22" s="3"/>
      <c r="H22" s="138"/>
      <c r="I22" s="3"/>
      <c r="J22" s="3"/>
      <c r="K22" s="3"/>
      <c r="L22" s="3"/>
      <c r="M22" s="3"/>
      <c r="N22" s="3"/>
      <c r="O22" s="3"/>
      <c r="P22" s="3"/>
    </row>
    <row r="23" spans="1:29" s="65" customFormat="1" ht="14.25" customHeight="1" x14ac:dyDescent="0.15">
      <c r="B23" s="138"/>
      <c r="C23" s="3"/>
      <c r="D23" s="138" t="s">
        <v>392</v>
      </c>
      <c r="E23" s="161">
        <f>SG_natte_component_NaCl</f>
        <v>1.2</v>
      </c>
      <c r="F23" s="145" t="s">
        <v>389</v>
      </c>
      <c r="G23" s="3"/>
      <c r="H23" s="138"/>
      <c r="I23" s="3"/>
      <c r="J23" s="3"/>
      <c r="K23" s="3"/>
      <c r="L23" s="3"/>
      <c r="M23" s="3"/>
      <c r="N23" s="3"/>
      <c r="O23" s="3"/>
      <c r="P23" s="3"/>
    </row>
    <row r="41" spans="28:28" x14ac:dyDescent="0.15">
      <c r="AB41" s="65"/>
    </row>
    <row r="42" spans="28:28" x14ac:dyDescent="0.15">
      <c r="AB42" s="65"/>
    </row>
    <row r="43" spans="28:28" x14ac:dyDescent="0.15">
      <c r="AB43" s="65"/>
    </row>
  </sheetData>
  <sortState ref="A13:R18">
    <sortCondition ref="B11"/>
  </sortState>
  <mergeCells count="4">
    <mergeCell ref="S3:T3"/>
    <mergeCell ref="X3:AA3"/>
    <mergeCell ref="G3:J3"/>
    <mergeCell ref="B20:F20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32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tabSelected="1" view="pageBreakPreview" topLeftCell="A16" zoomScaleNormal="100" zoomScaleSheetLayoutView="100" workbookViewId="0">
      <selection activeCell="A25" sqref="A25"/>
    </sheetView>
  </sheetViews>
  <sheetFormatPr defaultColWidth="8.7109375" defaultRowHeight="11.25" x14ac:dyDescent="0.15"/>
  <cols>
    <col min="1" max="1" width="15.5703125" style="2" customWidth="1"/>
    <col min="2" max="2" width="15.28515625" style="2" bestFit="1" customWidth="1"/>
    <col min="3" max="3" width="17.85546875" style="3" customWidth="1"/>
    <col min="4" max="4" width="25" style="3" customWidth="1"/>
    <col min="5" max="5" width="16.5703125" style="3" customWidth="1"/>
    <col min="6" max="6" width="16.140625" style="3" customWidth="1"/>
    <col min="7" max="10" width="16.28515625" style="3" hidden="1" customWidth="1"/>
    <col min="11" max="11" width="16.140625" style="3" customWidth="1"/>
    <col min="12" max="12" width="14.140625" style="3" customWidth="1"/>
    <col min="13" max="13" width="31.42578125" style="3" bestFit="1" customWidth="1"/>
    <col min="14" max="14" width="31.85546875" style="3" customWidth="1"/>
    <col min="15" max="15" width="17.140625" style="3" customWidth="1"/>
    <col min="16" max="16" width="11.85546875" style="3" customWidth="1"/>
    <col min="17" max="17" width="11.85546875" style="2" bestFit="1" customWidth="1"/>
    <col min="18" max="18" width="20" style="2" bestFit="1" customWidth="1"/>
    <col min="19" max="19" width="13.42578125" style="2" hidden="1" customWidth="1"/>
    <col min="20" max="20" width="19.7109375" style="2" hidden="1" customWidth="1"/>
    <col min="21" max="21" width="20.140625" style="2" bestFit="1" customWidth="1"/>
    <col min="22" max="22" width="21" style="2" bestFit="1" customWidth="1"/>
    <col min="23" max="23" width="23.28515625" style="2" bestFit="1" customWidth="1"/>
    <col min="24" max="24" width="14.5703125" style="2" customWidth="1"/>
    <col min="25" max="25" width="23.7109375" style="2" customWidth="1"/>
    <col min="26" max="27" width="19.42578125" style="2" customWidth="1"/>
    <col min="28" max="28" width="26.85546875" style="2" bestFit="1" customWidth="1"/>
    <col min="29" max="16384" width="8.7109375" style="2"/>
  </cols>
  <sheetData>
    <row r="1" spans="1:29" ht="45" customHeight="1" x14ac:dyDescent="0.35">
      <c r="C1" s="27" t="s">
        <v>414</v>
      </c>
    </row>
    <row r="2" spans="1:29" ht="18" x14ac:dyDescent="0.25">
      <c r="A2" s="1" t="s">
        <v>52</v>
      </c>
      <c r="M2" s="25" t="s">
        <v>19</v>
      </c>
      <c r="N2" s="26" t="s">
        <v>54</v>
      </c>
      <c r="P2" s="29"/>
      <c r="R2" s="5"/>
      <c r="S2" s="5"/>
      <c r="T2" s="5"/>
      <c r="AB2" s="4">
        <v>44094</v>
      </c>
    </row>
    <row r="3" spans="1:29" s="65" customFormat="1" ht="13.5" thickBot="1" x14ac:dyDescent="0.25">
      <c r="A3" s="24" t="s">
        <v>413</v>
      </c>
      <c r="B3" s="6"/>
      <c r="C3" s="7"/>
      <c r="D3" s="7"/>
      <c r="E3" s="7"/>
      <c r="F3" s="7"/>
      <c r="G3" s="175" t="s">
        <v>80</v>
      </c>
      <c r="H3" s="175"/>
      <c r="I3" s="175"/>
      <c r="J3" s="175"/>
      <c r="K3" s="7"/>
      <c r="L3" s="7"/>
      <c r="M3" s="7"/>
      <c r="N3" s="3"/>
      <c r="O3" s="3"/>
      <c r="P3" s="3"/>
      <c r="S3" s="170" t="s">
        <v>14</v>
      </c>
      <c r="T3" s="171"/>
      <c r="X3" s="172" t="s">
        <v>27</v>
      </c>
      <c r="Y3" s="173"/>
      <c r="Z3" s="173"/>
      <c r="AA3" s="174"/>
    </row>
    <row r="4" spans="1:29" s="65" customFormat="1" ht="81" customHeight="1" thickTop="1" x14ac:dyDescent="0.15">
      <c r="A4" s="108" t="s">
        <v>0</v>
      </c>
      <c r="B4" s="108" t="s">
        <v>6</v>
      </c>
      <c r="C4" s="110" t="s">
        <v>172</v>
      </c>
      <c r="D4" s="108" t="s">
        <v>173</v>
      </c>
      <c r="E4" s="111" t="s">
        <v>395</v>
      </c>
      <c r="F4" s="112" t="s">
        <v>399</v>
      </c>
      <c r="G4" s="141" t="s">
        <v>404</v>
      </c>
      <c r="H4" s="141" t="s">
        <v>403</v>
      </c>
      <c r="I4" s="141" t="s">
        <v>388</v>
      </c>
      <c r="J4" s="141" t="s">
        <v>402</v>
      </c>
      <c r="K4" s="112" t="s">
        <v>394</v>
      </c>
      <c r="L4" s="112" t="s">
        <v>44</v>
      </c>
      <c r="M4" s="108" t="s">
        <v>145</v>
      </c>
      <c r="N4" s="113" t="s">
        <v>174</v>
      </c>
      <c r="O4" s="108" t="s">
        <v>9</v>
      </c>
      <c r="P4" s="108" t="s">
        <v>175</v>
      </c>
      <c r="Q4" s="110" t="s">
        <v>170</v>
      </c>
      <c r="R4" s="112" t="s">
        <v>244</v>
      </c>
      <c r="S4" s="114" t="s">
        <v>15</v>
      </c>
      <c r="T4" s="114" t="s">
        <v>16</v>
      </c>
      <c r="U4" s="112" t="s">
        <v>245</v>
      </c>
      <c r="V4" s="112" t="s">
        <v>246</v>
      </c>
      <c r="W4" s="108" t="s">
        <v>5</v>
      </c>
      <c r="X4" s="110" t="s">
        <v>21</v>
      </c>
      <c r="Y4" s="115" t="s">
        <v>22</v>
      </c>
      <c r="Z4" s="110" t="s">
        <v>23</v>
      </c>
      <c r="AA4" s="110" t="s">
        <v>24</v>
      </c>
      <c r="AB4" s="116" t="s">
        <v>176</v>
      </c>
    </row>
    <row r="5" spans="1:29" s="65" customFormat="1" x14ac:dyDescent="0.15">
      <c r="A5" s="66"/>
      <c r="B5" s="66"/>
      <c r="C5" s="67"/>
      <c r="D5" s="67"/>
      <c r="E5" s="75"/>
      <c r="F5" s="71"/>
      <c r="G5" s="70"/>
      <c r="H5" s="140"/>
      <c r="I5" s="78"/>
      <c r="J5" s="140"/>
      <c r="K5" s="87"/>
      <c r="L5" s="88"/>
      <c r="M5" s="78"/>
      <c r="N5" s="78"/>
      <c r="O5" s="137"/>
      <c r="P5" s="78"/>
      <c r="Q5" s="71"/>
      <c r="R5" s="71"/>
      <c r="S5" s="71"/>
      <c r="T5" s="71"/>
      <c r="U5" s="68"/>
      <c r="V5" s="66"/>
      <c r="W5" s="70"/>
      <c r="X5" s="71"/>
      <c r="Y5" s="71"/>
      <c r="Z5" s="71"/>
      <c r="AA5" s="71"/>
      <c r="AB5" s="97"/>
      <c r="AC5" s="10"/>
    </row>
    <row r="6" spans="1:29" ht="11.25" customHeight="1" x14ac:dyDescent="0.15">
      <c r="A6" s="80" t="s">
        <v>298</v>
      </c>
      <c r="B6" s="80" t="s">
        <v>288</v>
      </c>
      <c r="C6" s="72" t="s">
        <v>28</v>
      </c>
      <c r="D6" s="72" t="s">
        <v>29</v>
      </c>
      <c r="E6" s="134">
        <v>7</v>
      </c>
      <c r="F6" s="81">
        <f t="shared" ref="F6:F15" si="0">G6+H6+J6</f>
        <v>14517</v>
      </c>
      <c r="G6" s="139">
        <v>2517</v>
      </c>
      <c r="H6" s="140">
        <f t="shared" ref="H6" si="1">E6*SG_droge_component</f>
        <v>8400</v>
      </c>
      <c r="I6" s="133">
        <v>3000</v>
      </c>
      <c r="J6" s="140">
        <f t="shared" ref="J6" si="2">I6*SG_natte_component_CaCl</f>
        <v>3600</v>
      </c>
      <c r="K6" s="83" t="s">
        <v>81</v>
      </c>
      <c r="L6" s="84" t="s">
        <v>81</v>
      </c>
      <c r="M6" s="135" t="s">
        <v>83</v>
      </c>
      <c r="N6" s="135" t="s">
        <v>308</v>
      </c>
      <c r="O6" s="136" t="s">
        <v>318</v>
      </c>
      <c r="P6" s="135">
        <v>2014</v>
      </c>
      <c r="Q6" s="80">
        <v>2027</v>
      </c>
      <c r="R6" s="81" t="s">
        <v>396</v>
      </c>
      <c r="S6" s="81"/>
      <c r="T6" s="81"/>
      <c r="U6" s="82" t="s">
        <v>33</v>
      </c>
      <c r="V6" s="80" t="s">
        <v>34</v>
      </c>
      <c r="W6" s="72" t="s">
        <v>35</v>
      </c>
      <c r="X6" s="81"/>
      <c r="Y6" s="81"/>
      <c r="Z6" s="81"/>
      <c r="AA6" s="81"/>
      <c r="AB6" s="85"/>
      <c r="AC6" s="10"/>
    </row>
    <row r="7" spans="1:29" ht="11.25" customHeight="1" x14ac:dyDescent="0.15">
      <c r="A7" s="66" t="s">
        <v>299</v>
      </c>
      <c r="B7" s="66" t="s">
        <v>289</v>
      </c>
      <c r="C7" s="67" t="s">
        <v>28</v>
      </c>
      <c r="D7" s="67" t="s">
        <v>29</v>
      </c>
      <c r="E7" s="74">
        <v>7</v>
      </c>
      <c r="F7" s="71">
        <f t="shared" si="0"/>
        <v>14517</v>
      </c>
      <c r="G7" s="67">
        <v>2517</v>
      </c>
      <c r="H7" s="140">
        <f t="shared" ref="H7:H15" si="3">E7*SG_droge_component</f>
        <v>8400</v>
      </c>
      <c r="I7" s="77">
        <v>3000</v>
      </c>
      <c r="J7" s="140">
        <f t="shared" ref="J7:J15" si="4">I7*SG_natte_component_CaCl</f>
        <v>3600</v>
      </c>
      <c r="K7" s="87" t="s">
        <v>81</v>
      </c>
      <c r="L7" s="88" t="s">
        <v>81</v>
      </c>
      <c r="M7" s="77" t="s">
        <v>83</v>
      </c>
      <c r="N7" s="77" t="s">
        <v>309</v>
      </c>
      <c r="O7" s="137" t="s">
        <v>318</v>
      </c>
      <c r="P7" s="77">
        <v>2014</v>
      </c>
      <c r="Q7" s="66">
        <v>2027</v>
      </c>
      <c r="R7" s="71" t="s">
        <v>396</v>
      </c>
      <c r="S7" s="71"/>
      <c r="T7" s="71"/>
      <c r="U7" s="68" t="s">
        <v>33</v>
      </c>
      <c r="V7" s="66" t="s">
        <v>34</v>
      </c>
      <c r="W7" s="67" t="s">
        <v>35</v>
      </c>
      <c r="X7" s="71"/>
      <c r="Y7" s="71"/>
      <c r="Z7" s="71"/>
      <c r="AA7" s="71"/>
      <c r="AB7" s="71"/>
      <c r="AC7" s="10"/>
    </row>
    <row r="8" spans="1:29" ht="11.25" customHeight="1" x14ac:dyDescent="0.15">
      <c r="A8" s="66" t="s">
        <v>300</v>
      </c>
      <c r="B8" s="66" t="s">
        <v>290</v>
      </c>
      <c r="C8" s="67" t="s">
        <v>28</v>
      </c>
      <c r="D8" s="67" t="s">
        <v>29</v>
      </c>
      <c r="E8" s="74">
        <v>7</v>
      </c>
      <c r="F8" s="71">
        <f t="shared" si="0"/>
        <v>14517</v>
      </c>
      <c r="G8" s="67">
        <v>2517</v>
      </c>
      <c r="H8" s="140">
        <f t="shared" si="3"/>
        <v>8400</v>
      </c>
      <c r="I8" s="77">
        <v>3000</v>
      </c>
      <c r="J8" s="140">
        <f t="shared" si="4"/>
        <v>3600</v>
      </c>
      <c r="K8" s="87" t="s">
        <v>81</v>
      </c>
      <c r="L8" s="88" t="s">
        <v>81</v>
      </c>
      <c r="M8" s="77" t="s">
        <v>83</v>
      </c>
      <c r="N8" s="77" t="s">
        <v>310</v>
      </c>
      <c r="O8" s="137" t="s">
        <v>318</v>
      </c>
      <c r="P8" s="77">
        <v>2014</v>
      </c>
      <c r="Q8" s="66">
        <v>2027</v>
      </c>
      <c r="R8" s="71" t="s">
        <v>396</v>
      </c>
      <c r="S8" s="71"/>
      <c r="T8" s="71"/>
      <c r="U8" s="68" t="s">
        <v>33</v>
      </c>
      <c r="V8" s="66" t="s">
        <v>34</v>
      </c>
      <c r="W8" s="67" t="s">
        <v>35</v>
      </c>
      <c r="X8" s="71"/>
      <c r="Y8" s="71"/>
      <c r="Z8" s="71"/>
      <c r="AA8" s="71"/>
      <c r="AB8" s="92"/>
      <c r="AC8" s="10"/>
    </row>
    <row r="9" spans="1:29" ht="11.25" customHeight="1" x14ac:dyDescent="0.15">
      <c r="A9" s="66" t="s">
        <v>301</v>
      </c>
      <c r="B9" s="66" t="s">
        <v>291</v>
      </c>
      <c r="C9" s="67" t="s">
        <v>28</v>
      </c>
      <c r="D9" s="67" t="s">
        <v>29</v>
      </c>
      <c r="E9" s="74">
        <v>7</v>
      </c>
      <c r="F9" s="71">
        <f t="shared" si="0"/>
        <v>14517</v>
      </c>
      <c r="G9" s="67">
        <v>2517</v>
      </c>
      <c r="H9" s="140">
        <f t="shared" si="3"/>
        <v>8400</v>
      </c>
      <c r="I9" s="77">
        <v>3000</v>
      </c>
      <c r="J9" s="140">
        <f t="shared" si="4"/>
        <v>3600</v>
      </c>
      <c r="K9" s="87" t="s">
        <v>81</v>
      </c>
      <c r="L9" s="88" t="s">
        <v>81</v>
      </c>
      <c r="M9" s="77" t="s">
        <v>83</v>
      </c>
      <c r="N9" s="77" t="s">
        <v>311</v>
      </c>
      <c r="O9" s="137" t="s">
        <v>318</v>
      </c>
      <c r="P9" s="77">
        <v>2014</v>
      </c>
      <c r="Q9" s="66">
        <v>2027</v>
      </c>
      <c r="R9" s="71" t="s">
        <v>396</v>
      </c>
      <c r="S9" s="71"/>
      <c r="T9" s="71"/>
      <c r="U9" s="68" t="s">
        <v>33</v>
      </c>
      <c r="V9" s="66" t="s">
        <v>34</v>
      </c>
      <c r="W9" s="67" t="s">
        <v>35</v>
      </c>
      <c r="X9" s="71"/>
      <c r="Y9" s="71"/>
      <c r="Z9" s="71"/>
      <c r="AA9" s="71"/>
      <c r="AB9" s="92"/>
      <c r="AC9" s="10"/>
    </row>
    <row r="10" spans="1:29" ht="11.25" customHeight="1" x14ac:dyDescent="0.15">
      <c r="A10" s="66" t="s">
        <v>302</v>
      </c>
      <c r="B10" s="66" t="s">
        <v>292</v>
      </c>
      <c r="C10" s="67" t="s">
        <v>28</v>
      </c>
      <c r="D10" s="67" t="s">
        <v>29</v>
      </c>
      <c r="E10" s="76">
        <v>7</v>
      </c>
      <c r="F10" s="71">
        <f t="shared" si="0"/>
        <v>14451</v>
      </c>
      <c r="G10" s="71">
        <v>2451</v>
      </c>
      <c r="H10" s="140">
        <f t="shared" si="3"/>
        <v>8400</v>
      </c>
      <c r="I10" s="71">
        <v>3000</v>
      </c>
      <c r="J10" s="140">
        <f t="shared" si="4"/>
        <v>3600</v>
      </c>
      <c r="K10" s="87" t="s">
        <v>81</v>
      </c>
      <c r="L10" s="88" t="s">
        <v>81</v>
      </c>
      <c r="M10" s="71" t="s">
        <v>30</v>
      </c>
      <c r="N10" s="78" t="s">
        <v>312</v>
      </c>
      <c r="O10" s="137" t="s">
        <v>318</v>
      </c>
      <c r="P10" s="71">
        <v>2012</v>
      </c>
      <c r="Q10" s="71">
        <v>2025</v>
      </c>
      <c r="R10" s="71" t="s">
        <v>39</v>
      </c>
      <c r="S10" s="71"/>
      <c r="T10" s="71"/>
      <c r="U10" s="68" t="s">
        <v>33</v>
      </c>
      <c r="V10" s="66" t="s">
        <v>34</v>
      </c>
      <c r="W10" s="71" t="s">
        <v>35</v>
      </c>
      <c r="X10" s="71"/>
      <c r="Y10" s="71"/>
      <c r="Z10" s="71"/>
      <c r="AA10" s="71"/>
      <c r="AB10" s="71"/>
      <c r="AC10" s="10"/>
    </row>
    <row r="11" spans="1:29" ht="11.25" customHeight="1" x14ac:dyDescent="0.15">
      <c r="A11" s="66" t="s">
        <v>303</v>
      </c>
      <c r="B11" s="66" t="s">
        <v>293</v>
      </c>
      <c r="C11" s="67" t="s">
        <v>28</v>
      </c>
      <c r="D11" s="67" t="s">
        <v>29</v>
      </c>
      <c r="E11" s="75">
        <v>7</v>
      </c>
      <c r="F11" s="71">
        <f t="shared" si="0"/>
        <v>14451</v>
      </c>
      <c r="G11" s="70">
        <v>2451</v>
      </c>
      <c r="H11" s="140">
        <f t="shared" si="3"/>
        <v>8400</v>
      </c>
      <c r="I11" s="78">
        <v>3000</v>
      </c>
      <c r="J11" s="140">
        <f t="shared" si="4"/>
        <v>3600</v>
      </c>
      <c r="K11" s="87" t="s">
        <v>81</v>
      </c>
      <c r="L11" s="88" t="s">
        <v>81</v>
      </c>
      <c r="M11" s="78" t="s">
        <v>30</v>
      </c>
      <c r="N11" s="78" t="s">
        <v>313</v>
      </c>
      <c r="O11" s="137" t="s">
        <v>318</v>
      </c>
      <c r="P11" s="78">
        <v>2013</v>
      </c>
      <c r="Q11" s="71">
        <v>2026</v>
      </c>
      <c r="R11" s="71" t="s">
        <v>396</v>
      </c>
      <c r="S11" s="71"/>
      <c r="T11" s="71"/>
      <c r="U11" s="68" t="s">
        <v>33</v>
      </c>
      <c r="V11" s="66" t="s">
        <v>34</v>
      </c>
      <c r="W11" s="70" t="s">
        <v>35</v>
      </c>
      <c r="X11" s="71"/>
      <c r="Y11" s="71"/>
      <c r="Z11" s="71"/>
      <c r="AA11" s="71"/>
      <c r="AB11" s="89"/>
      <c r="AC11" s="10"/>
    </row>
    <row r="12" spans="1:29" ht="11.25" customHeight="1" x14ac:dyDescent="0.15">
      <c r="A12" s="66" t="s">
        <v>304</v>
      </c>
      <c r="B12" s="66" t="s">
        <v>294</v>
      </c>
      <c r="C12" s="67" t="s">
        <v>28</v>
      </c>
      <c r="D12" s="67" t="s">
        <v>29</v>
      </c>
      <c r="E12" s="75">
        <v>7</v>
      </c>
      <c r="F12" s="71">
        <f t="shared" si="0"/>
        <v>14451</v>
      </c>
      <c r="G12" s="70">
        <v>2451</v>
      </c>
      <c r="H12" s="140">
        <f t="shared" si="3"/>
        <v>8400</v>
      </c>
      <c r="I12" s="78">
        <v>3000</v>
      </c>
      <c r="J12" s="140">
        <f t="shared" si="4"/>
        <v>3600</v>
      </c>
      <c r="K12" s="87" t="s">
        <v>81</v>
      </c>
      <c r="L12" s="88" t="s">
        <v>81</v>
      </c>
      <c r="M12" s="78" t="s">
        <v>30</v>
      </c>
      <c r="N12" s="78" t="s">
        <v>314</v>
      </c>
      <c r="O12" s="137" t="s">
        <v>318</v>
      </c>
      <c r="P12" s="78">
        <v>2013</v>
      </c>
      <c r="Q12" s="71">
        <v>2026</v>
      </c>
      <c r="R12" s="71" t="s">
        <v>396</v>
      </c>
      <c r="S12" s="71"/>
      <c r="T12" s="71"/>
      <c r="U12" s="68" t="s">
        <v>33</v>
      </c>
      <c r="V12" s="66" t="s">
        <v>34</v>
      </c>
      <c r="W12" s="70" t="s">
        <v>35</v>
      </c>
      <c r="X12" s="71"/>
      <c r="Y12" s="71"/>
      <c r="Z12" s="71"/>
      <c r="AA12" s="71"/>
      <c r="AB12" s="71"/>
      <c r="AC12" s="10"/>
    </row>
    <row r="13" spans="1:29" ht="11.25" customHeight="1" x14ac:dyDescent="0.15">
      <c r="A13" s="66" t="s">
        <v>305</v>
      </c>
      <c r="B13" s="66" t="s">
        <v>295</v>
      </c>
      <c r="C13" s="67" t="s">
        <v>28</v>
      </c>
      <c r="D13" s="67" t="s">
        <v>29</v>
      </c>
      <c r="E13" s="75">
        <v>7</v>
      </c>
      <c r="F13" s="71">
        <f t="shared" si="0"/>
        <v>14451</v>
      </c>
      <c r="G13" s="70">
        <v>2451</v>
      </c>
      <c r="H13" s="140">
        <f t="shared" si="3"/>
        <v>8400</v>
      </c>
      <c r="I13" s="78">
        <v>3000</v>
      </c>
      <c r="J13" s="140">
        <f t="shared" si="4"/>
        <v>3600</v>
      </c>
      <c r="K13" s="87" t="s">
        <v>81</v>
      </c>
      <c r="L13" s="88" t="s">
        <v>81</v>
      </c>
      <c r="M13" s="78" t="s">
        <v>30</v>
      </c>
      <c r="N13" s="78" t="s">
        <v>315</v>
      </c>
      <c r="O13" s="137" t="s">
        <v>318</v>
      </c>
      <c r="P13" s="78">
        <v>2013</v>
      </c>
      <c r="Q13" s="71">
        <v>2026</v>
      </c>
      <c r="R13" s="71" t="s">
        <v>396</v>
      </c>
      <c r="S13" s="71"/>
      <c r="T13" s="71"/>
      <c r="U13" s="68" t="s">
        <v>33</v>
      </c>
      <c r="V13" s="66" t="s">
        <v>34</v>
      </c>
      <c r="W13" s="70" t="s">
        <v>35</v>
      </c>
      <c r="X13" s="71"/>
      <c r="Y13" s="71"/>
      <c r="Z13" s="71"/>
      <c r="AA13" s="71"/>
      <c r="AB13" s="71"/>
      <c r="AC13" s="10"/>
    </row>
    <row r="14" spans="1:29" ht="11.25" customHeight="1" x14ac:dyDescent="0.15">
      <c r="A14" s="66" t="s">
        <v>306</v>
      </c>
      <c r="B14" s="66" t="s">
        <v>296</v>
      </c>
      <c r="C14" s="67" t="s">
        <v>28</v>
      </c>
      <c r="D14" s="67" t="s">
        <v>29</v>
      </c>
      <c r="E14" s="75">
        <v>7</v>
      </c>
      <c r="F14" s="71">
        <f t="shared" si="0"/>
        <v>14451</v>
      </c>
      <c r="G14" s="70">
        <v>2451</v>
      </c>
      <c r="H14" s="140">
        <f t="shared" si="3"/>
        <v>8400</v>
      </c>
      <c r="I14" s="78">
        <v>3000</v>
      </c>
      <c r="J14" s="140">
        <f t="shared" si="4"/>
        <v>3600</v>
      </c>
      <c r="K14" s="87" t="s">
        <v>81</v>
      </c>
      <c r="L14" s="88" t="s">
        <v>81</v>
      </c>
      <c r="M14" s="78" t="s">
        <v>30</v>
      </c>
      <c r="N14" s="70" t="s">
        <v>316</v>
      </c>
      <c r="O14" s="137" t="s">
        <v>318</v>
      </c>
      <c r="P14" s="78">
        <v>2013</v>
      </c>
      <c r="Q14" s="71">
        <v>2026</v>
      </c>
      <c r="R14" s="71" t="s">
        <v>396</v>
      </c>
      <c r="S14" s="71"/>
      <c r="T14" s="71"/>
      <c r="U14" s="68" t="s">
        <v>33</v>
      </c>
      <c r="V14" s="66" t="s">
        <v>34</v>
      </c>
      <c r="W14" s="70" t="s">
        <v>35</v>
      </c>
      <c r="X14" s="71"/>
      <c r="Y14" s="71"/>
      <c r="Z14" s="71"/>
      <c r="AA14" s="71"/>
      <c r="AB14" s="71"/>
      <c r="AC14" s="10"/>
    </row>
    <row r="15" spans="1:29" x14ac:dyDescent="0.15">
      <c r="A15" s="66" t="s">
        <v>307</v>
      </c>
      <c r="B15" s="66" t="s">
        <v>297</v>
      </c>
      <c r="C15" s="67" t="s">
        <v>28</v>
      </c>
      <c r="D15" s="67" t="s">
        <v>29</v>
      </c>
      <c r="E15" s="75">
        <v>7</v>
      </c>
      <c r="F15" s="71">
        <f t="shared" si="0"/>
        <v>14451</v>
      </c>
      <c r="G15" s="70">
        <v>2451</v>
      </c>
      <c r="H15" s="140">
        <f t="shared" si="3"/>
        <v>8400</v>
      </c>
      <c r="I15" s="78">
        <v>3000</v>
      </c>
      <c r="J15" s="140">
        <f t="shared" si="4"/>
        <v>3600</v>
      </c>
      <c r="K15" s="87" t="s">
        <v>81</v>
      </c>
      <c r="L15" s="88" t="s">
        <v>81</v>
      </c>
      <c r="M15" s="78" t="s">
        <v>30</v>
      </c>
      <c r="N15" s="78" t="s">
        <v>317</v>
      </c>
      <c r="O15" s="137" t="s">
        <v>318</v>
      </c>
      <c r="P15" s="78">
        <v>2013</v>
      </c>
      <c r="Q15" s="71">
        <v>2026</v>
      </c>
      <c r="R15" s="71" t="s">
        <v>39</v>
      </c>
      <c r="S15" s="71"/>
      <c r="T15" s="71"/>
      <c r="U15" s="68" t="s">
        <v>33</v>
      </c>
      <c r="V15" s="66" t="s">
        <v>34</v>
      </c>
      <c r="W15" s="70" t="s">
        <v>35</v>
      </c>
      <c r="X15" s="71"/>
      <c r="Y15" s="71"/>
      <c r="Z15" s="71"/>
      <c r="AA15" s="71"/>
      <c r="AB15" s="97"/>
      <c r="AC15" s="10"/>
    </row>
    <row r="16" spans="1:29" s="65" customFormat="1" x14ac:dyDescent="0.15">
      <c r="A16" s="66"/>
      <c r="B16" s="66"/>
      <c r="C16" s="67"/>
      <c r="D16" s="67"/>
      <c r="E16" s="75"/>
      <c r="F16" s="71"/>
      <c r="G16" s="70"/>
      <c r="H16" s="140"/>
      <c r="I16" s="78"/>
      <c r="J16" s="140"/>
      <c r="K16" s="87"/>
      <c r="L16" s="88"/>
      <c r="M16" s="78"/>
      <c r="N16" s="78"/>
      <c r="O16" s="137"/>
      <c r="P16" s="78"/>
      <c r="Q16" s="71"/>
      <c r="R16" s="71"/>
      <c r="S16" s="71"/>
      <c r="T16" s="71"/>
      <c r="U16" s="68"/>
      <c r="V16" s="66"/>
      <c r="W16" s="70"/>
      <c r="X16" s="71"/>
      <c r="Y16" s="71"/>
      <c r="Z16" s="71"/>
      <c r="AA16" s="71"/>
      <c r="AB16" s="97"/>
      <c r="AC16" s="10"/>
    </row>
    <row r="17" spans="1:30" ht="11.25" customHeight="1" x14ac:dyDescent="0.15">
      <c r="A17" s="94" t="s">
        <v>341</v>
      </c>
      <c r="B17" s="95">
        <v>43</v>
      </c>
      <c r="C17" s="90" t="s">
        <v>28</v>
      </c>
      <c r="D17" s="95" t="s">
        <v>36</v>
      </c>
      <c r="E17" s="96">
        <v>4.42</v>
      </c>
      <c r="F17" s="129" t="s">
        <v>81</v>
      </c>
      <c r="G17" s="129" t="s">
        <v>81</v>
      </c>
      <c r="H17" s="129" t="s">
        <v>81</v>
      </c>
      <c r="I17" s="129" t="s">
        <v>81</v>
      </c>
      <c r="J17" s="129" t="s">
        <v>81</v>
      </c>
      <c r="K17" s="95">
        <v>1560</v>
      </c>
      <c r="L17" s="95" t="s">
        <v>142</v>
      </c>
      <c r="M17" s="95" t="s">
        <v>146</v>
      </c>
      <c r="N17" s="95" t="s">
        <v>367</v>
      </c>
      <c r="O17" s="137" t="s">
        <v>318</v>
      </c>
      <c r="P17" s="95">
        <v>2009</v>
      </c>
      <c r="Q17" s="95">
        <v>2029</v>
      </c>
      <c r="R17" s="71" t="s">
        <v>39</v>
      </c>
      <c r="S17" s="71"/>
      <c r="T17" s="71"/>
      <c r="U17" s="88" t="s">
        <v>81</v>
      </c>
      <c r="V17" s="95" t="s">
        <v>171</v>
      </c>
      <c r="W17" s="95" t="s">
        <v>35</v>
      </c>
      <c r="X17" s="71"/>
      <c r="Y17" s="71"/>
      <c r="Z17" s="71"/>
      <c r="AA17" s="71"/>
      <c r="AB17" s="71"/>
    </row>
    <row r="18" spans="1:30" x14ac:dyDescent="0.15">
      <c r="A18" s="94" t="s">
        <v>342</v>
      </c>
      <c r="B18" s="95">
        <v>44</v>
      </c>
      <c r="C18" s="90" t="s">
        <v>28</v>
      </c>
      <c r="D18" s="95" t="s">
        <v>36</v>
      </c>
      <c r="E18" s="96">
        <v>4.42</v>
      </c>
      <c r="F18" s="129" t="s">
        <v>81</v>
      </c>
      <c r="G18" s="129" t="s">
        <v>81</v>
      </c>
      <c r="H18" s="129" t="s">
        <v>81</v>
      </c>
      <c r="I18" s="129" t="s">
        <v>81</v>
      </c>
      <c r="J18" s="129" t="s">
        <v>81</v>
      </c>
      <c r="K18" s="95">
        <v>1560</v>
      </c>
      <c r="L18" s="95" t="s">
        <v>142</v>
      </c>
      <c r="M18" s="95" t="s">
        <v>146</v>
      </c>
      <c r="N18" s="95" t="s">
        <v>368</v>
      </c>
      <c r="O18" s="137" t="s">
        <v>318</v>
      </c>
      <c r="P18" s="95">
        <v>2009</v>
      </c>
      <c r="Q18" s="95">
        <v>2029</v>
      </c>
      <c r="R18" s="71" t="s">
        <v>39</v>
      </c>
      <c r="S18" s="71"/>
      <c r="T18" s="71"/>
      <c r="U18" s="88" t="s">
        <v>81</v>
      </c>
      <c r="V18" s="95" t="s">
        <v>171</v>
      </c>
      <c r="W18" s="95" t="s">
        <v>35</v>
      </c>
      <c r="X18" s="71"/>
      <c r="Y18" s="71"/>
      <c r="Z18" s="71"/>
      <c r="AA18" s="71"/>
      <c r="AB18" s="71"/>
    </row>
    <row r="19" spans="1:30" x14ac:dyDescent="0.15">
      <c r="A19" s="94" t="s">
        <v>343</v>
      </c>
      <c r="B19" s="91" t="s">
        <v>319</v>
      </c>
      <c r="C19" s="90" t="s">
        <v>28</v>
      </c>
      <c r="D19" s="95" t="s">
        <v>36</v>
      </c>
      <c r="E19" s="96">
        <v>4.42</v>
      </c>
      <c r="F19" s="129" t="s">
        <v>81</v>
      </c>
      <c r="G19" s="129" t="s">
        <v>81</v>
      </c>
      <c r="H19" s="129" t="s">
        <v>81</v>
      </c>
      <c r="I19" s="129" t="s">
        <v>81</v>
      </c>
      <c r="J19" s="129" t="s">
        <v>81</v>
      </c>
      <c r="K19" s="95">
        <v>1575</v>
      </c>
      <c r="L19" s="95" t="s">
        <v>142</v>
      </c>
      <c r="M19" s="95" t="s">
        <v>146</v>
      </c>
      <c r="N19" s="91" t="s">
        <v>369</v>
      </c>
      <c r="O19" s="137" t="s">
        <v>318</v>
      </c>
      <c r="P19" s="91">
        <v>2017</v>
      </c>
      <c r="Q19" s="95">
        <v>2037</v>
      </c>
      <c r="R19" s="71" t="s">
        <v>39</v>
      </c>
      <c r="S19" s="71"/>
      <c r="T19" s="71"/>
      <c r="U19" s="88" t="s">
        <v>81</v>
      </c>
      <c r="V19" s="95" t="s">
        <v>34</v>
      </c>
      <c r="W19" s="95" t="s">
        <v>35</v>
      </c>
      <c r="X19" s="71"/>
      <c r="Y19" s="71"/>
      <c r="Z19" s="71"/>
      <c r="AA19" s="71"/>
      <c r="AB19" s="71"/>
    </row>
    <row r="20" spans="1:30" x14ac:dyDescent="0.15">
      <c r="A20" s="94" t="s">
        <v>344</v>
      </c>
      <c r="B20" s="95" t="s">
        <v>320</v>
      </c>
      <c r="C20" s="91" t="s">
        <v>28</v>
      </c>
      <c r="D20" s="95" t="s">
        <v>36</v>
      </c>
      <c r="E20" s="96">
        <v>4.42</v>
      </c>
      <c r="F20" s="129" t="s">
        <v>81</v>
      </c>
      <c r="G20" s="129" t="s">
        <v>81</v>
      </c>
      <c r="H20" s="129" t="s">
        <v>81</v>
      </c>
      <c r="I20" s="129" t="s">
        <v>81</v>
      </c>
      <c r="J20" s="129" t="s">
        <v>81</v>
      </c>
      <c r="K20" s="95">
        <v>1570</v>
      </c>
      <c r="L20" s="95" t="s">
        <v>142</v>
      </c>
      <c r="M20" s="95" t="s">
        <v>146</v>
      </c>
      <c r="N20" s="91" t="s">
        <v>370</v>
      </c>
      <c r="O20" s="137" t="s">
        <v>318</v>
      </c>
      <c r="P20" s="91">
        <v>2019</v>
      </c>
      <c r="Q20" s="95">
        <v>2039</v>
      </c>
      <c r="R20" s="71" t="s">
        <v>39</v>
      </c>
      <c r="S20" s="71"/>
      <c r="T20" s="71"/>
      <c r="U20" s="88" t="s">
        <v>81</v>
      </c>
      <c r="V20" s="95" t="s">
        <v>34</v>
      </c>
      <c r="W20" s="120" t="s">
        <v>35</v>
      </c>
      <c r="X20" s="71"/>
      <c r="Y20" s="71"/>
      <c r="Z20" s="71"/>
      <c r="AA20" s="71"/>
      <c r="AB20" s="71"/>
    </row>
    <row r="21" spans="1:30" x14ac:dyDescent="0.15">
      <c r="A21" s="94" t="s">
        <v>345</v>
      </c>
      <c r="B21" s="95" t="s">
        <v>321</v>
      </c>
      <c r="C21" s="91" t="s">
        <v>28</v>
      </c>
      <c r="D21" s="95" t="s">
        <v>36</v>
      </c>
      <c r="E21" s="96">
        <v>4.42</v>
      </c>
      <c r="F21" s="129" t="s">
        <v>81</v>
      </c>
      <c r="G21" s="129" t="s">
        <v>81</v>
      </c>
      <c r="H21" s="129" t="s">
        <v>81</v>
      </c>
      <c r="I21" s="129" t="s">
        <v>81</v>
      </c>
      <c r="J21" s="129" t="s">
        <v>81</v>
      </c>
      <c r="K21" s="95">
        <v>1570</v>
      </c>
      <c r="L21" s="95" t="s">
        <v>142</v>
      </c>
      <c r="M21" s="95" t="s">
        <v>146</v>
      </c>
      <c r="N21" s="91" t="s">
        <v>371</v>
      </c>
      <c r="O21" s="137" t="s">
        <v>318</v>
      </c>
      <c r="P21" s="91">
        <v>2019</v>
      </c>
      <c r="Q21" s="95">
        <v>2039</v>
      </c>
      <c r="R21" s="71" t="s">
        <v>39</v>
      </c>
      <c r="S21" s="71"/>
      <c r="T21" s="71"/>
      <c r="U21" s="88" t="s">
        <v>81</v>
      </c>
      <c r="V21" s="95" t="s">
        <v>34</v>
      </c>
      <c r="W21" s="120" t="s">
        <v>35</v>
      </c>
      <c r="X21" s="71"/>
      <c r="Y21" s="71"/>
      <c r="Z21" s="71"/>
      <c r="AA21" s="71"/>
      <c r="AB21" s="71"/>
    </row>
    <row r="22" spans="1:30" x14ac:dyDescent="0.15">
      <c r="A22" s="94" t="s">
        <v>346</v>
      </c>
      <c r="B22" s="95" t="s">
        <v>322</v>
      </c>
      <c r="C22" s="91" t="s">
        <v>28</v>
      </c>
      <c r="D22" s="95" t="s">
        <v>36</v>
      </c>
      <c r="E22" s="96">
        <v>4.42</v>
      </c>
      <c r="F22" s="129" t="s">
        <v>81</v>
      </c>
      <c r="G22" s="129" t="s">
        <v>81</v>
      </c>
      <c r="H22" s="129" t="s">
        <v>81</v>
      </c>
      <c r="I22" s="129" t="s">
        <v>81</v>
      </c>
      <c r="J22" s="129" t="s">
        <v>81</v>
      </c>
      <c r="K22" s="95">
        <v>1570</v>
      </c>
      <c r="L22" s="95" t="s">
        <v>142</v>
      </c>
      <c r="M22" s="95" t="s">
        <v>146</v>
      </c>
      <c r="N22" s="91" t="s">
        <v>372</v>
      </c>
      <c r="O22" s="137" t="s">
        <v>318</v>
      </c>
      <c r="P22" s="91">
        <v>2019</v>
      </c>
      <c r="Q22" s="95">
        <v>2039</v>
      </c>
      <c r="R22" s="71" t="s">
        <v>39</v>
      </c>
      <c r="S22" s="71"/>
      <c r="T22" s="71"/>
      <c r="U22" s="88" t="s">
        <v>81</v>
      </c>
      <c r="V22" s="95" t="s">
        <v>34</v>
      </c>
      <c r="W22" s="120" t="s">
        <v>35</v>
      </c>
      <c r="X22" s="71"/>
      <c r="Y22" s="71"/>
      <c r="Z22" s="71"/>
      <c r="AA22" s="71"/>
      <c r="AB22" s="71"/>
    </row>
    <row r="23" spans="1:30" x14ac:dyDescent="0.15">
      <c r="A23" s="94" t="s">
        <v>347</v>
      </c>
      <c r="B23" s="95" t="s">
        <v>323</v>
      </c>
      <c r="C23" s="91" t="s">
        <v>28</v>
      </c>
      <c r="D23" s="95" t="s">
        <v>36</v>
      </c>
      <c r="E23" s="96">
        <v>4.42</v>
      </c>
      <c r="F23" s="129" t="s">
        <v>81</v>
      </c>
      <c r="G23" s="129" t="s">
        <v>81</v>
      </c>
      <c r="H23" s="129" t="s">
        <v>81</v>
      </c>
      <c r="I23" s="129" t="s">
        <v>81</v>
      </c>
      <c r="J23" s="129" t="s">
        <v>81</v>
      </c>
      <c r="K23" s="95">
        <v>1570</v>
      </c>
      <c r="L23" s="95" t="s">
        <v>142</v>
      </c>
      <c r="M23" s="95" t="s">
        <v>146</v>
      </c>
      <c r="N23" s="91" t="s">
        <v>373</v>
      </c>
      <c r="O23" s="137" t="s">
        <v>318</v>
      </c>
      <c r="P23" s="91">
        <v>2019</v>
      </c>
      <c r="Q23" s="95">
        <v>2039</v>
      </c>
      <c r="R23" s="71" t="s">
        <v>39</v>
      </c>
      <c r="S23" s="71"/>
      <c r="T23" s="71"/>
      <c r="U23" s="88" t="s">
        <v>81</v>
      </c>
      <c r="V23" s="95" t="s">
        <v>34</v>
      </c>
      <c r="W23" s="120" t="s">
        <v>35</v>
      </c>
      <c r="X23" s="71"/>
      <c r="Y23" s="71"/>
      <c r="Z23" s="71"/>
      <c r="AA23" s="71"/>
      <c r="AB23" s="71"/>
    </row>
    <row r="24" spans="1:30" x14ac:dyDescent="0.15">
      <c r="A24" s="94" t="s">
        <v>348</v>
      </c>
      <c r="B24" s="95" t="s">
        <v>324</v>
      </c>
      <c r="C24" s="91" t="s">
        <v>28</v>
      </c>
      <c r="D24" s="95" t="s">
        <v>36</v>
      </c>
      <c r="E24" s="96">
        <v>4.42</v>
      </c>
      <c r="F24" s="129" t="s">
        <v>81</v>
      </c>
      <c r="G24" s="129" t="s">
        <v>81</v>
      </c>
      <c r="H24" s="129" t="s">
        <v>81</v>
      </c>
      <c r="I24" s="129" t="s">
        <v>81</v>
      </c>
      <c r="J24" s="129" t="s">
        <v>81</v>
      </c>
      <c r="K24" s="95">
        <v>1570</v>
      </c>
      <c r="L24" s="95" t="s">
        <v>142</v>
      </c>
      <c r="M24" s="95" t="s">
        <v>146</v>
      </c>
      <c r="N24" s="91" t="s">
        <v>374</v>
      </c>
      <c r="O24" s="137" t="s">
        <v>318</v>
      </c>
      <c r="P24" s="91">
        <v>2019</v>
      </c>
      <c r="Q24" s="95">
        <v>2039</v>
      </c>
      <c r="R24" s="66" t="s">
        <v>39</v>
      </c>
      <c r="S24" s="66"/>
      <c r="T24" s="66"/>
      <c r="U24" s="88" t="s">
        <v>81</v>
      </c>
      <c r="V24" s="95" t="s">
        <v>34</v>
      </c>
      <c r="W24" s="120" t="s">
        <v>35</v>
      </c>
      <c r="X24" s="71"/>
      <c r="Y24" s="71"/>
      <c r="Z24" s="71"/>
      <c r="AA24" s="71"/>
      <c r="AB24" s="71"/>
      <c r="AC24" s="14"/>
      <c r="AD24" s="14"/>
    </row>
    <row r="25" spans="1:30" s="181" customFormat="1" ht="13.15" customHeight="1" x14ac:dyDescent="0.15">
      <c r="A25" s="94" t="s">
        <v>349</v>
      </c>
      <c r="B25" s="91" t="s">
        <v>325</v>
      </c>
      <c r="C25" s="91" t="s">
        <v>28</v>
      </c>
      <c r="D25" s="95" t="s">
        <v>36</v>
      </c>
      <c r="E25" s="96">
        <v>2.73</v>
      </c>
      <c r="F25" s="129" t="s">
        <v>81</v>
      </c>
      <c r="G25" s="129" t="s">
        <v>81</v>
      </c>
      <c r="H25" s="129" t="s">
        <v>81</v>
      </c>
      <c r="I25" s="129" t="s">
        <v>81</v>
      </c>
      <c r="J25" s="129" t="s">
        <v>81</v>
      </c>
      <c r="K25" s="95">
        <v>1720</v>
      </c>
      <c r="L25" s="95" t="s">
        <v>142</v>
      </c>
      <c r="M25" s="169" t="s">
        <v>410</v>
      </c>
      <c r="N25" s="95" t="s">
        <v>415</v>
      </c>
      <c r="O25" s="137" t="s">
        <v>318</v>
      </c>
      <c r="P25" s="91">
        <v>2020</v>
      </c>
      <c r="Q25" s="95">
        <v>2040</v>
      </c>
      <c r="R25" s="66" t="s">
        <v>39</v>
      </c>
      <c r="S25" s="66"/>
      <c r="T25" s="66"/>
      <c r="U25" s="88" t="s">
        <v>81</v>
      </c>
      <c r="V25" s="95" t="s">
        <v>34</v>
      </c>
      <c r="W25" s="120" t="s">
        <v>35</v>
      </c>
      <c r="X25" s="66"/>
      <c r="Y25" s="66"/>
      <c r="Z25" s="66"/>
      <c r="AA25" s="66"/>
      <c r="AB25" s="180" t="s">
        <v>412</v>
      </c>
    </row>
    <row r="26" spans="1:30" x14ac:dyDescent="0.15">
      <c r="A26" s="94" t="s">
        <v>350</v>
      </c>
      <c r="B26" s="91" t="s">
        <v>326</v>
      </c>
      <c r="C26" s="91" t="s">
        <v>28</v>
      </c>
      <c r="D26" s="95" t="s">
        <v>36</v>
      </c>
      <c r="E26" s="96">
        <v>3.3</v>
      </c>
      <c r="F26" s="129" t="s">
        <v>81</v>
      </c>
      <c r="G26" s="129" t="s">
        <v>81</v>
      </c>
      <c r="H26" s="129" t="s">
        <v>81</v>
      </c>
      <c r="I26" s="129" t="s">
        <v>81</v>
      </c>
      <c r="J26" s="129" t="s">
        <v>81</v>
      </c>
      <c r="K26" s="95">
        <v>550</v>
      </c>
      <c r="L26" s="95" t="s">
        <v>143</v>
      </c>
      <c r="M26" s="91" t="s">
        <v>37</v>
      </c>
      <c r="N26" s="95" t="s">
        <v>375</v>
      </c>
      <c r="O26" s="137" t="s">
        <v>318</v>
      </c>
      <c r="P26" s="91">
        <v>2002</v>
      </c>
      <c r="Q26" s="95">
        <v>2022</v>
      </c>
      <c r="R26" s="66" t="s">
        <v>39</v>
      </c>
      <c r="S26" s="66"/>
      <c r="T26" s="66"/>
      <c r="U26" s="88" t="s">
        <v>81</v>
      </c>
      <c r="V26" s="95" t="s">
        <v>34</v>
      </c>
      <c r="W26" s="120" t="s">
        <v>35</v>
      </c>
      <c r="X26" s="71"/>
      <c r="Y26" s="71"/>
      <c r="Z26" s="71"/>
      <c r="AA26" s="71"/>
      <c r="AB26" s="71"/>
      <c r="AC26" s="14"/>
      <c r="AD26" s="14"/>
    </row>
    <row r="27" spans="1:30" x14ac:dyDescent="0.15">
      <c r="A27" s="94" t="s">
        <v>351</v>
      </c>
      <c r="B27" s="91" t="s">
        <v>327</v>
      </c>
      <c r="C27" s="91" t="s">
        <v>28</v>
      </c>
      <c r="D27" s="95" t="s">
        <v>36</v>
      </c>
      <c r="E27" s="98">
        <v>3.3</v>
      </c>
      <c r="F27" s="129" t="s">
        <v>81</v>
      </c>
      <c r="G27" s="129" t="s">
        <v>81</v>
      </c>
      <c r="H27" s="129" t="s">
        <v>81</v>
      </c>
      <c r="I27" s="129" t="s">
        <v>81</v>
      </c>
      <c r="J27" s="129" t="s">
        <v>81</v>
      </c>
      <c r="K27" s="93">
        <v>550</v>
      </c>
      <c r="L27" s="93" t="s">
        <v>143</v>
      </c>
      <c r="M27" s="91" t="s">
        <v>37</v>
      </c>
      <c r="N27" s="95" t="s">
        <v>376</v>
      </c>
      <c r="O27" s="137" t="s">
        <v>318</v>
      </c>
      <c r="P27" s="91">
        <v>2002</v>
      </c>
      <c r="Q27" s="95">
        <v>2022</v>
      </c>
      <c r="R27" s="71" t="s">
        <v>39</v>
      </c>
      <c r="S27" s="71"/>
      <c r="T27" s="71"/>
      <c r="U27" s="88" t="s">
        <v>81</v>
      </c>
      <c r="V27" s="95" t="s">
        <v>34</v>
      </c>
      <c r="W27" s="120" t="s">
        <v>35</v>
      </c>
      <c r="X27" s="71"/>
      <c r="Y27" s="71"/>
      <c r="Z27" s="71"/>
      <c r="AA27" s="71"/>
      <c r="AB27" s="71"/>
    </row>
    <row r="28" spans="1:30" x14ac:dyDescent="0.15">
      <c r="A28" s="94" t="s">
        <v>352</v>
      </c>
      <c r="B28" s="90" t="s">
        <v>328</v>
      </c>
      <c r="C28" s="90" t="s">
        <v>28</v>
      </c>
      <c r="D28" s="90" t="s">
        <v>36</v>
      </c>
      <c r="E28" s="98">
        <v>3.3</v>
      </c>
      <c r="F28" s="129" t="s">
        <v>81</v>
      </c>
      <c r="G28" s="129" t="s">
        <v>81</v>
      </c>
      <c r="H28" s="129" t="s">
        <v>81</v>
      </c>
      <c r="I28" s="129" t="s">
        <v>81</v>
      </c>
      <c r="J28" s="129" t="s">
        <v>81</v>
      </c>
      <c r="K28" s="95">
        <v>550</v>
      </c>
      <c r="L28" s="93" t="s">
        <v>143</v>
      </c>
      <c r="M28" s="90" t="s">
        <v>37</v>
      </c>
      <c r="N28" s="95" t="s">
        <v>377</v>
      </c>
      <c r="O28" s="137" t="s">
        <v>318</v>
      </c>
      <c r="P28" s="90">
        <v>2002</v>
      </c>
      <c r="Q28" s="95">
        <v>2022</v>
      </c>
      <c r="R28" s="71" t="s">
        <v>39</v>
      </c>
      <c r="S28" s="71"/>
      <c r="T28" s="71"/>
      <c r="U28" s="88" t="s">
        <v>81</v>
      </c>
      <c r="V28" s="90" t="s">
        <v>34</v>
      </c>
      <c r="W28" s="90" t="s">
        <v>35</v>
      </c>
      <c r="X28" s="71"/>
      <c r="Y28" s="71"/>
      <c r="Z28" s="71"/>
      <c r="AA28" s="71"/>
      <c r="AB28" s="71"/>
    </row>
    <row r="29" spans="1:30" x14ac:dyDescent="0.15">
      <c r="A29" s="94" t="s">
        <v>353</v>
      </c>
      <c r="B29" s="91" t="s">
        <v>329</v>
      </c>
      <c r="C29" s="91" t="s">
        <v>28</v>
      </c>
      <c r="D29" s="95" t="s">
        <v>36</v>
      </c>
      <c r="E29" s="98">
        <v>3.3</v>
      </c>
      <c r="F29" s="129" t="s">
        <v>81</v>
      </c>
      <c r="G29" s="129" t="s">
        <v>81</v>
      </c>
      <c r="H29" s="129" t="s">
        <v>81</v>
      </c>
      <c r="I29" s="129" t="s">
        <v>81</v>
      </c>
      <c r="J29" s="129" t="s">
        <v>81</v>
      </c>
      <c r="K29" s="93">
        <v>550</v>
      </c>
      <c r="L29" s="93" t="s">
        <v>143</v>
      </c>
      <c r="M29" s="91" t="s">
        <v>37</v>
      </c>
      <c r="N29" s="95" t="s">
        <v>378</v>
      </c>
      <c r="O29" s="137" t="s">
        <v>318</v>
      </c>
      <c r="P29" s="91">
        <v>2003</v>
      </c>
      <c r="Q29" s="95">
        <v>2023</v>
      </c>
      <c r="R29" s="71" t="s">
        <v>39</v>
      </c>
      <c r="S29" s="71"/>
      <c r="T29" s="71"/>
      <c r="U29" s="88" t="s">
        <v>81</v>
      </c>
      <c r="V29" s="95" t="s">
        <v>34</v>
      </c>
      <c r="W29" s="120" t="s">
        <v>35</v>
      </c>
      <c r="X29" s="71"/>
      <c r="Y29" s="71"/>
      <c r="Z29" s="71"/>
      <c r="AA29" s="71"/>
      <c r="AB29" s="71"/>
    </row>
    <row r="30" spans="1:30" x14ac:dyDescent="0.15">
      <c r="A30" s="94" t="s">
        <v>354</v>
      </c>
      <c r="B30" s="91" t="s">
        <v>330</v>
      </c>
      <c r="C30" s="91" t="s">
        <v>28</v>
      </c>
      <c r="D30" s="95" t="s">
        <v>36</v>
      </c>
      <c r="E30" s="98">
        <v>3.3</v>
      </c>
      <c r="F30" s="129" t="s">
        <v>81</v>
      </c>
      <c r="G30" s="129" t="s">
        <v>81</v>
      </c>
      <c r="H30" s="129" t="s">
        <v>81</v>
      </c>
      <c r="I30" s="129" t="s">
        <v>81</v>
      </c>
      <c r="J30" s="129" t="s">
        <v>81</v>
      </c>
      <c r="K30" s="93">
        <v>550</v>
      </c>
      <c r="L30" s="93" t="s">
        <v>143</v>
      </c>
      <c r="M30" s="91" t="s">
        <v>37</v>
      </c>
      <c r="N30" s="95" t="s">
        <v>379</v>
      </c>
      <c r="O30" s="137" t="s">
        <v>318</v>
      </c>
      <c r="P30" s="91">
        <v>2003</v>
      </c>
      <c r="Q30" s="95">
        <v>2023</v>
      </c>
      <c r="R30" s="71" t="s">
        <v>39</v>
      </c>
      <c r="S30" s="71"/>
      <c r="T30" s="71"/>
      <c r="U30" s="88" t="s">
        <v>81</v>
      </c>
      <c r="V30" s="95" t="s">
        <v>34</v>
      </c>
      <c r="W30" s="120" t="s">
        <v>35</v>
      </c>
      <c r="X30" s="71"/>
      <c r="Y30" s="71"/>
      <c r="Z30" s="71"/>
      <c r="AA30" s="71"/>
      <c r="AB30" s="71"/>
    </row>
    <row r="31" spans="1:30" x14ac:dyDescent="0.15">
      <c r="A31" s="94" t="s">
        <v>355</v>
      </c>
      <c r="B31" s="91" t="s">
        <v>331</v>
      </c>
      <c r="C31" s="91" t="s">
        <v>28</v>
      </c>
      <c r="D31" s="95" t="s">
        <v>36</v>
      </c>
      <c r="E31" s="98">
        <v>3.3</v>
      </c>
      <c r="F31" s="129" t="s">
        <v>81</v>
      </c>
      <c r="G31" s="129" t="s">
        <v>81</v>
      </c>
      <c r="H31" s="129" t="s">
        <v>81</v>
      </c>
      <c r="I31" s="129" t="s">
        <v>81</v>
      </c>
      <c r="J31" s="129" t="s">
        <v>81</v>
      </c>
      <c r="K31" s="93">
        <v>550</v>
      </c>
      <c r="L31" s="93" t="s">
        <v>143</v>
      </c>
      <c r="M31" s="91" t="s">
        <v>37</v>
      </c>
      <c r="N31" s="95" t="s">
        <v>380</v>
      </c>
      <c r="O31" s="137" t="s">
        <v>318</v>
      </c>
      <c r="P31" s="91">
        <v>2003</v>
      </c>
      <c r="Q31" s="95">
        <v>2023</v>
      </c>
      <c r="R31" s="71" t="s">
        <v>39</v>
      </c>
      <c r="S31" s="71"/>
      <c r="T31" s="71"/>
      <c r="U31" s="88" t="s">
        <v>81</v>
      </c>
      <c r="V31" s="95" t="s">
        <v>34</v>
      </c>
      <c r="W31" s="120" t="s">
        <v>35</v>
      </c>
      <c r="X31" s="71"/>
      <c r="Y31" s="71"/>
      <c r="Z31" s="71"/>
      <c r="AA31" s="71"/>
      <c r="AB31" s="71"/>
    </row>
    <row r="32" spans="1:30" x14ac:dyDescent="0.15">
      <c r="A32" s="94" t="s">
        <v>356</v>
      </c>
      <c r="B32" s="91" t="s">
        <v>332</v>
      </c>
      <c r="C32" s="91" t="s">
        <v>28</v>
      </c>
      <c r="D32" s="95" t="s">
        <v>36</v>
      </c>
      <c r="E32" s="98">
        <v>3.3</v>
      </c>
      <c r="F32" s="129" t="s">
        <v>81</v>
      </c>
      <c r="G32" s="129" t="s">
        <v>81</v>
      </c>
      <c r="H32" s="129" t="s">
        <v>81</v>
      </c>
      <c r="I32" s="129" t="s">
        <v>81</v>
      </c>
      <c r="J32" s="129" t="s">
        <v>81</v>
      </c>
      <c r="K32" s="93">
        <v>550</v>
      </c>
      <c r="L32" s="93" t="s">
        <v>143</v>
      </c>
      <c r="M32" s="91" t="s">
        <v>37</v>
      </c>
      <c r="N32" s="95" t="s">
        <v>381</v>
      </c>
      <c r="O32" s="137" t="s">
        <v>318</v>
      </c>
      <c r="P32" s="91">
        <v>2003</v>
      </c>
      <c r="Q32" s="95">
        <v>2023</v>
      </c>
      <c r="R32" s="71" t="s">
        <v>39</v>
      </c>
      <c r="S32" s="71"/>
      <c r="T32" s="71"/>
      <c r="U32" s="88" t="s">
        <v>81</v>
      </c>
      <c r="V32" s="95" t="s">
        <v>34</v>
      </c>
      <c r="W32" s="120" t="s">
        <v>35</v>
      </c>
      <c r="X32" s="71"/>
      <c r="Y32" s="71"/>
      <c r="Z32" s="71"/>
      <c r="AA32" s="71"/>
      <c r="AB32" s="71"/>
    </row>
    <row r="33" spans="1:28" x14ac:dyDescent="0.15">
      <c r="A33" s="94" t="s">
        <v>357</v>
      </c>
      <c r="B33" s="91" t="s">
        <v>333</v>
      </c>
      <c r="C33" s="91" t="s">
        <v>28</v>
      </c>
      <c r="D33" s="95" t="s">
        <v>36</v>
      </c>
      <c r="E33" s="98">
        <v>3.3</v>
      </c>
      <c r="F33" s="129" t="s">
        <v>81</v>
      </c>
      <c r="G33" s="129" t="s">
        <v>81</v>
      </c>
      <c r="H33" s="129" t="s">
        <v>81</v>
      </c>
      <c r="I33" s="129" t="s">
        <v>81</v>
      </c>
      <c r="J33" s="129" t="s">
        <v>81</v>
      </c>
      <c r="K33" s="93">
        <v>550</v>
      </c>
      <c r="L33" s="93" t="s">
        <v>143</v>
      </c>
      <c r="M33" s="91" t="s">
        <v>37</v>
      </c>
      <c r="N33" s="95" t="s">
        <v>382</v>
      </c>
      <c r="O33" s="137" t="s">
        <v>318</v>
      </c>
      <c r="P33" s="91">
        <v>2003</v>
      </c>
      <c r="Q33" s="95">
        <v>2023</v>
      </c>
      <c r="R33" s="71" t="s">
        <v>39</v>
      </c>
      <c r="S33" s="71"/>
      <c r="T33" s="71"/>
      <c r="U33" s="88" t="s">
        <v>81</v>
      </c>
      <c r="V33" s="95" t="s">
        <v>34</v>
      </c>
      <c r="W33" s="120" t="s">
        <v>35</v>
      </c>
      <c r="X33" s="71"/>
      <c r="Y33" s="71"/>
      <c r="Z33" s="71"/>
      <c r="AA33" s="71"/>
      <c r="AB33" s="71"/>
    </row>
    <row r="34" spans="1:28" x14ac:dyDescent="0.15">
      <c r="A34" s="94" t="s">
        <v>358</v>
      </c>
      <c r="B34" s="91" t="s">
        <v>334</v>
      </c>
      <c r="C34" s="91" t="s">
        <v>28</v>
      </c>
      <c r="D34" s="95" t="s">
        <v>36</v>
      </c>
      <c r="E34" s="98">
        <v>2.7</v>
      </c>
      <c r="F34" s="129" t="s">
        <v>81</v>
      </c>
      <c r="G34" s="129" t="s">
        <v>81</v>
      </c>
      <c r="H34" s="129" t="s">
        <v>81</v>
      </c>
      <c r="I34" s="129" t="s">
        <v>81</v>
      </c>
      <c r="J34" s="129" t="s">
        <v>81</v>
      </c>
      <c r="K34" s="93">
        <v>960</v>
      </c>
      <c r="L34" s="93" t="s">
        <v>144</v>
      </c>
      <c r="M34" s="91" t="s">
        <v>149</v>
      </c>
      <c r="N34" s="95" t="s">
        <v>383</v>
      </c>
      <c r="O34" s="137" t="s">
        <v>318</v>
      </c>
      <c r="P34" s="91">
        <v>2003</v>
      </c>
      <c r="Q34" s="95">
        <v>2023</v>
      </c>
      <c r="R34" s="71" t="s">
        <v>39</v>
      </c>
      <c r="S34" s="71"/>
      <c r="T34" s="71"/>
      <c r="U34" s="88" t="s">
        <v>81</v>
      </c>
      <c r="V34" s="95" t="s">
        <v>171</v>
      </c>
      <c r="W34" s="120" t="s">
        <v>35</v>
      </c>
      <c r="X34" s="71"/>
      <c r="Y34" s="71"/>
      <c r="Z34" s="71"/>
      <c r="AA34" s="71"/>
      <c r="AB34" s="71"/>
    </row>
    <row r="35" spans="1:28" x14ac:dyDescent="0.15">
      <c r="A35" s="94" t="s">
        <v>359</v>
      </c>
      <c r="B35" s="91" t="s">
        <v>335</v>
      </c>
      <c r="C35" s="91" t="s">
        <v>28</v>
      </c>
      <c r="D35" s="95" t="s">
        <v>36</v>
      </c>
      <c r="E35" s="98">
        <v>2.7</v>
      </c>
      <c r="F35" s="129" t="s">
        <v>81</v>
      </c>
      <c r="G35" s="129" t="s">
        <v>81</v>
      </c>
      <c r="H35" s="129" t="s">
        <v>81</v>
      </c>
      <c r="I35" s="129" t="s">
        <v>81</v>
      </c>
      <c r="J35" s="129" t="s">
        <v>81</v>
      </c>
      <c r="K35" s="93">
        <v>960</v>
      </c>
      <c r="L35" s="93" t="s">
        <v>144</v>
      </c>
      <c r="M35" s="91" t="s">
        <v>149</v>
      </c>
      <c r="N35" s="95" t="s">
        <v>384</v>
      </c>
      <c r="O35" s="137" t="s">
        <v>318</v>
      </c>
      <c r="P35" s="91">
        <v>2003</v>
      </c>
      <c r="Q35" s="95">
        <v>2023</v>
      </c>
      <c r="R35" s="71" t="s">
        <v>39</v>
      </c>
      <c r="S35" s="71"/>
      <c r="T35" s="71"/>
      <c r="U35" s="88" t="s">
        <v>81</v>
      </c>
      <c r="V35" s="95" t="s">
        <v>171</v>
      </c>
      <c r="W35" s="120" t="s">
        <v>35</v>
      </c>
      <c r="X35" s="71"/>
      <c r="Y35" s="71"/>
      <c r="Z35" s="71"/>
      <c r="AA35" s="71"/>
      <c r="AB35" s="71"/>
    </row>
    <row r="36" spans="1:28" x14ac:dyDescent="0.15">
      <c r="A36" s="94" t="s">
        <v>360</v>
      </c>
      <c r="B36" s="91" t="s">
        <v>336</v>
      </c>
      <c r="C36" s="91" t="s">
        <v>28</v>
      </c>
      <c r="D36" s="95" t="s">
        <v>36</v>
      </c>
      <c r="E36" s="98">
        <v>2.7</v>
      </c>
      <c r="F36" s="129" t="s">
        <v>81</v>
      </c>
      <c r="G36" s="129" t="s">
        <v>81</v>
      </c>
      <c r="H36" s="129" t="s">
        <v>81</v>
      </c>
      <c r="I36" s="129" t="s">
        <v>81</v>
      </c>
      <c r="J36" s="129" t="s">
        <v>81</v>
      </c>
      <c r="K36" s="93">
        <v>960</v>
      </c>
      <c r="L36" s="93" t="s">
        <v>144</v>
      </c>
      <c r="M36" s="91" t="s">
        <v>149</v>
      </c>
      <c r="N36" s="95" t="s">
        <v>385</v>
      </c>
      <c r="O36" s="137" t="s">
        <v>318</v>
      </c>
      <c r="P36" s="91">
        <v>2003</v>
      </c>
      <c r="Q36" s="95">
        <v>2023</v>
      </c>
      <c r="R36" s="71" t="s">
        <v>39</v>
      </c>
      <c r="S36" s="71"/>
      <c r="T36" s="71"/>
      <c r="U36" s="88" t="s">
        <v>81</v>
      </c>
      <c r="V36" s="95" t="s">
        <v>171</v>
      </c>
      <c r="W36" s="120" t="s">
        <v>35</v>
      </c>
      <c r="X36" s="71"/>
      <c r="Y36" s="71"/>
      <c r="Z36" s="71"/>
      <c r="AA36" s="71"/>
      <c r="AB36" s="71"/>
    </row>
    <row r="37" spans="1:28" x14ac:dyDescent="0.15">
      <c r="A37" s="94" t="s">
        <v>361</v>
      </c>
      <c r="B37" s="95" t="s">
        <v>337</v>
      </c>
      <c r="C37" s="91" t="s">
        <v>28</v>
      </c>
      <c r="D37" s="95" t="s">
        <v>36</v>
      </c>
      <c r="E37" s="98">
        <v>4.3</v>
      </c>
      <c r="F37" s="129" t="s">
        <v>81</v>
      </c>
      <c r="G37" s="129" t="s">
        <v>81</v>
      </c>
      <c r="H37" s="129" t="s">
        <v>81</v>
      </c>
      <c r="I37" s="129" t="s">
        <v>81</v>
      </c>
      <c r="J37" s="129" t="s">
        <v>81</v>
      </c>
      <c r="K37" s="93">
        <v>1550</v>
      </c>
      <c r="L37" s="95" t="s">
        <v>142</v>
      </c>
      <c r="M37" s="95" t="s">
        <v>365</v>
      </c>
      <c r="N37" s="95">
        <v>50000736</v>
      </c>
      <c r="O37" s="137" t="s">
        <v>318</v>
      </c>
      <c r="P37" s="95">
        <v>2013</v>
      </c>
      <c r="Q37" s="95">
        <v>2033</v>
      </c>
      <c r="R37" s="71" t="s">
        <v>39</v>
      </c>
      <c r="S37" s="71"/>
      <c r="T37" s="71"/>
      <c r="U37" s="88" t="s">
        <v>81</v>
      </c>
      <c r="V37" s="95" t="s">
        <v>386</v>
      </c>
      <c r="W37" s="95" t="s">
        <v>243</v>
      </c>
      <c r="X37" s="71"/>
      <c r="Y37" s="71"/>
      <c r="Z37" s="71"/>
      <c r="AA37" s="71"/>
      <c r="AB37" s="71"/>
    </row>
    <row r="38" spans="1:28" x14ac:dyDescent="0.15">
      <c r="A38" s="94" t="s">
        <v>362</v>
      </c>
      <c r="B38" s="95" t="s">
        <v>338</v>
      </c>
      <c r="C38" s="91" t="s">
        <v>28</v>
      </c>
      <c r="D38" s="95" t="s">
        <v>36</v>
      </c>
      <c r="E38" s="98">
        <v>4.3</v>
      </c>
      <c r="F38" s="129" t="s">
        <v>81</v>
      </c>
      <c r="G38" s="129" t="s">
        <v>81</v>
      </c>
      <c r="H38" s="129" t="s">
        <v>81</v>
      </c>
      <c r="I38" s="129" t="s">
        <v>81</v>
      </c>
      <c r="J38" s="129" t="s">
        <v>81</v>
      </c>
      <c r="K38" s="93">
        <v>1550</v>
      </c>
      <c r="L38" s="95" t="s">
        <v>142</v>
      </c>
      <c r="M38" s="95" t="s">
        <v>365</v>
      </c>
      <c r="N38" s="95">
        <v>50000737</v>
      </c>
      <c r="O38" s="137" t="s">
        <v>318</v>
      </c>
      <c r="P38" s="95">
        <v>2013</v>
      </c>
      <c r="Q38" s="95">
        <v>2033</v>
      </c>
      <c r="R38" s="71" t="s">
        <v>39</v>
      </c>
      <c r="S38" s="71"/>
      <c r="T38" s="71"/>
      <c r="U38" s="88" t="s">
        <v>81</v>
      </c>
      <c r="V38" s="95" t="s">
        <v>386</v>
      </c>
      <c r="W38" s="95" t="s">
        <v>243</v>
      </c>
      <c r="X38" s="71"/>
      <c r="Y38" s="71"/>
      <c r="Z38" s="71"/>
      <c r="AA38" s="71"/>
      <c r="AB38" s="71"/>
    </row>
    <row r="39" spans="1:28" x14ac:dyDescent="0.15">
      <c r="A39" s="94" t="s">
        <v>363</v>
      </c>
      <c r="B39" s="95" t="s">
        <v>339</v>
      </c>
      <c r="C39" s="91" t="s">
        <v>28</v>
      </c>
      <c r="D39" s="95" t="s">
        <v>36</v>
      </c>
      <c r="E39" s="98">
        <v>4.3</v>
      </c>
      <c r="F39" s="129" t="s">
        <v>81</v>
      </c>
      <c r="G39" s="129" t="s">
        <v>81</v>
      </c>
      <c r="H39" s="129" t="s">
        <v>81</v>
      </c>
      <c r="I39" s="129" t="s">
        <v>81</v>
      </c>
      <c r="J39" s="129" t="s">
        <v>81</v>
      </c>
      <c r="K39" s="93">
        <v>1550</v>
      </c>
      <c r="L39" s="95" t="s">
        <v>142</v>
      </c>
      <c r="M39" s="95" t="s">
        <v>365</v>
      </c>
      <c r="N39" s="95">
        <v>50000738</v>
      </c>
      <c r="O39" s="137" t="s">
        <v>318</v>
      </c>
      <c r="P39" s="95">
        <v>2013</v>
      </c>
      <c r="Q39" s="95">
        <v>2033</v>
      </c>
      <c r="R39" s="71" t="s">
        <v>39</v>
      </c>
      <c r="S39" s="71"/>
      <c r="T39" s="71"/>
      <c r="U39" s="88" t="s">
        <v>81</v>
      </c>
      <c r="V39" s="95" t="s">
        <v>386</v>
      </c>
      <c r="W39" s="95" t="s">
        <v>243</v>
      </c>
      <c r="X39" s="71"/>
      <c r="Y39" s="71"/>
      <c r="Z39" s="71"/>
      <c r="AA39" s="71"/>
      <c r="AB39" s="71"/>
    </row>
    <row r="40" spans="1:28" x14ac:dyDescent="0.15">
      <c r="A40" s="94" t="s">
        <v>364</v>
      </c>
      <c r="B40" s="95" t="s">
        <v>340</v>
      </c>
      <c r="C40" s="91" t="s">
        <v>28</v>
      </c>
      <c r="D40" s="95" t="s">
        <v>36</v>
      </c>
      <c r="E40" s="98">
        <v>3.2</v>
      </c>
      <c r="F40" s="129" t="s">
        <v>81</v>
      </c>
      <c r="G40" s="129" t="s">
        <v>81</v>
      </c>
      <c r="H40" s="129" t="s">
        <v>81</v>
      </c>
      <c r="I40" s="129" t="s">
        <v>81</v>
      </c>
      <c r="J40" s="129" t="s">
        <v>81</v>
      </c>
      <c r="K40" s="93">
        <v>1180</v>
      </c>
      <c r="L40" s="93" t="s">
        <v>144</v>
      </c>
      <c r="M40" s="95" t="s">
        <v>366</v>
      </c>
      <c r="N40" s="95">
        <v>50000733</v>
      </c>
      <c r="O40" s="137" t="s">
        <v>318</v>
      </c>
      <c r="P40" s="95">
        <v>2013</v>
      </c>
      <c r="Q40" s="95">
        <v>2033</v>
      </c>
      <c r="R40" s="71" t="s">
        <v>39</v>
      </c>
      <c r="S40" s="71"/>
      <c r="T40" s="71"/>
      <c r="U40" s="88" t="s">
        <v>81</v>
      </c>
      <c r="V40" s="95" t="s">
        <v>386</v>
      </c>
      <c r="W40" s="95" t="s">
        <v>243</v>
      </c>
      <c r="X40" s="71"/>
      <c r="Y40" s="71"/>
      <c r="Z40" s="71"/>
      <c r="AA40" s="71"/>
      <c r="AB40" s="71"/>
    </row>
    <row r="41" spans="1:28" x14ac:dyDescent="0.15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126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</row>
    <row r="42" spans="1:28" s="65" customFormat="1" ht="14.25" customHeight="1" x14ac:dyDescent="0.15">
      <c r="A42" s="142"/>
      <c r="B42" s="176" t="s">
        <v>401</v>
      </c>
      <c r="C42" s="176"/>
      <c r="D42" s="176"/>
      <c r="E42" s="176"/>
      <c r="F42" s="176"/>
      <c r="G42" s="143"/>
      <c r="H42" s="143"/>
      <c r="I42" s="143"/>
      <c r="J42" s="143"/>
      <c r="K42" s="143"/>
      <c r="L42" s="143"/>
      <c r="M42" s="143"/>
      <c r="N42" s="144"/>
      <c r="O42" s="143"/>
      <c r="P42" s="143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</row>
    <row r="43" spans="1:28" ht="14.25" customHeight="1" x14ac:dyDescent="0.15">
      <c r="B43" s="138"/>
      <c r="D43" s="138" t="s">
        <v>390</v>
      </c>
      <c r="E43" s="3">
        <f>SG_droge_component</f>
        <v>1200</v>
      </c>
      <c r="F43" s="145" t="s">
        <v>387</v>
      </c>
      <c r="H43" s="138"/>
      <c r="I43" s="138"/>
      <c r="AB43" s="65"/>
    </row>
    <row r="44" spans="1:28" ht="14.25" customHeight="1" x14ac:dyDescent="0.15">
      <c r="B44" s="138"/>
      <c r="D44" s="138" t="s">
        <v>391</v>
      </c>
      <c r="E44" s="3">
        <f>SG_natte_component_CaCl</f>
        <v>1.2</v>
      </c>
      <c r="F44" s="145" t="s">
        <v>389</v>
      </c>
      <c r="H44" s="138"/>
    </row>
    <row r="45" spans="1:28" ht="14.25" customHeight="1" x14ac:dyDescent="0.15">
      <c r="B45" s="138"/>
      <c r="D45" s="138" t="s">
        <v>392</v>
      </c>
      <c r="E45" s="161">
        <f>SG_natte_component_NaCl</f>
        <v>1.2</v>
      </c>
      <c r="F45" s="145" t="s">
        <v>389</v>
      </c>
      <c r="H45" s="138"/>
    </row>
    <row r="47" spans="1:28" x14ac:dyDescent="0.15">
      <c r="A47" s="65"/>
      <c r="B47" s="65"/>
      <c r="C47" s="65"/>
      <c r="D47" s="65"/>
      <c r="E47" s="65"/>
      <c r="F47" s="65"/>
    </row>
    <row r="48" spans="1:28" x14ac:dyDescent="0.15">
      <c r="A48" s="65"/>
      <c r="B48" s="65"/>
      <c r="C48" s="65"/>
      <c r="D48" s="65"/>
      <c r="E48" s="65"/>
      <c r="F48" s="65"/>
    </row>
    <row r="49" spans="1:6" x14ac:dyDescent="0.15">
      <c r="A49" s="65"/>
      <c r="B49" s="65"/>
      <c r="C49" s="65"/>
      <c r="D49" s="65"/>
      <c r="E49" s="65"/>
      <c r="F49" s="65"/>
    </row>
    <row r="50" spans="1:6" x14ac:dyDescent="0.15">
      <c r="A50" s="65"/>
      <c r="B50" s="65"/>
      <c r="C50" s="65"/>
      <c r="D50" s="65"/>
      <c r="E50" s="65"/>
      <c r="F50" s="65"/>
    </row>
    <row r="51" spans="1:6" x14ac:dyDescent="0.15">
      <c r="A51" s="65"/>
      <c r="B51" s="65"/>
      <c r="C51" s="65"/>
      <c r="D51" s="65"/>
      <c r="E51" s="65"/>
      <c r="F51" s="65"/>
    </row>
    <row r="52" spans="1:6" x14ac:dyDescent="0.15">
      <c r="A52" s="65"/>
      <c r="B52" s="65"/>
      <c r="C52" s="65"/>
      <c r="D52" s="65"/>
      <c r="E52" s="65"/>
      <c r="F52" s="65"/>
    </row>
    <row r="53" spans="1:6" x14ac:dyDescent="0.15">
      <c r="A53" s="65"/>
      <c r="B53" s="65"/>
      <c r="C53" s="65"/>
      <c r="D53" s="65"/>
      <c r="E53" s="65"/>
      <c r="F53" s="65"/>
    </row>
  </sheetData>
  <sortState ref="A19:R40">
    <sortCondition ref="B17"/>
  </sortState>
  <mergeCells count="4">
    <mergeCell ref="B42:F42"/>
    <mergeCell ref="S3:T3"/>
    <mergeCell ref="X3:AA3"/>
    <mergeCell ref="G3:J3"/>
  </mergeCells>
  <printOptions horizontalCentered="1"/>
  <pageMargins left="0.31496062992125984" right="0.31496062992125984" top="0.74803149606299213" bottom="0.74803149606299213" header="0.31496062992125984" footer="0.31496062992125984"/>
  <pageSetup paperSize="8" scale="32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view="pageBreakPreview" zoomScaleNormal="100" zoomScaleSheetLayoutView="100" workbookViewId="0">
      <selection activeCell="I2" sqref="I2"/>
    </sheetView>
  </sheetViews>
  <sheetFormatPr defaultColWidth="8.7109375" defaultRowHeight="11.25" x14ac:dyDescent="0.15"/>
  <cols>
    <col min="1" max="1" width="18.140625" style="64" customWidth="1"/>
    <col min="2" max="2" width="15.28515625" style="64" bestFit="1" customWidth="1"/>
    <col min="3" max="3" width="15.28515625" style="3" customWidth="1"/>
    <col min="4" max="4" width="19" style="3" customWidth="1"/>
    <col min="5" max="5" width="16.5703125" style="3" customWidth="1"/>
    <col min="6" max="7" width="16.140625" style="3" customWidth="1"/>
    <col min="8" max="8" width="13.140625" style="3" customWidth="1"/>
    <col min="9" max="9" width="29.7109375" style="3" customWidth="1"/>
    <col min="10" max="10" width="31.85546875" style="3" customWidth="1"/>
    <col min="11" max="11" width="17.140625" style="3" customWidth="1"/>
    <col min="12" max="12" width="11.85546875" style="3" customWidth="1"/>
    <col min="13" max="13" width="11.85546875" style="64" bestFit="1" customWidth="1"/>
    <col min="14" max="14" width="12.7109375" style="64" customWidth="1"/>
    <col min="15" max="15" width="13.42578125" style="64" hidden="1" customWidth="1"/>
    <col min="16" max="16" width="19.7109375" style="64" hidden="1" customWidth="1"/>
    <col min="17" max="17" width="15" style="64" customWidth="1"/>
    <col min="18" max="18" width="20.5703125" style="64" customWidth="1"/>
    <col min="19" max="19" width="21.28515625" style="64" bestFit="1" customWidth="1"/>
    <col min="20" max="20" width="14.5703125" style="64" customWidth="1"/>
    <col min="21" max="21" width="23.7109375" style="64" customWidth="1"/>
    <col min="22" max="23" width="19.42578125" style="64" customWidth="1"/>
    <col min="24" max="24" width="19.7109375" style="64" customWidth="1"/>
    <col min="25" max="16384" width="8.7109375" style="64"/>
  </cols>
  <sheetData>
    <row r="1" spans="1:25" ht="45" customHeight="1" x14ac:dyDescent="0.35">
      <c r="C1" s="27" t="s">
        <v>48</v>
      </c>
    </row>
    <row r="2" spans="1:25" ht="18" x14ac:dyDescent="0.25">
      <c r="A2" s="1" t="s">
        <v>53</v>
      </c>
      <c r="I2" s="25" t="s">
        <v>55</v>
      </c>
      <c r="J2" s="26" t="s">
        <v>54</v>
      </c>
      <c r="L2" s="29"/>
      <c r="N2" s="5"/>
      <c r="O2" s="5"/>
      <c r="P2" s="5"/>
      <c r="X2" s="4">
        <v>43862</v>
      </c>
    </row>
    <row r="3" spans="1:25" ht="12.75" x14ac:dyDescent="0.2">
      <c r="A3" s="24" t="s">
        <v>45</v>
      </c>
      <c r="B3" s="6"/>
      <c r="C3" s="7"/>
      <c r="D3" s="7"/>
      <c r="E3" s="7"/>
      <c r="F3" s="7"/>
      <c r="G3" s="7"/>
      <c r="H3" s="7"/>
      <c r="I3" s="7"/>
      <c r="O3" s="170" t="s">
        <v>14</v>
      </c>
      <c r="P3" s="171"/>
      <c r="T3" s="172" t="s">
        <v>27</v>
      </c>
      <c r="U3" s="173"/>
      <c r="V3" s="173"/>
      <c r="W3" s="174"/>
    </row>
    <row r="4" spans="1:25" ht="51.75" customHeight="1" x14ac:dyDescent="0.2">
      <c r="A4" s="16" t="s">
        <v>0</v>
      </c>
      <c r="B4" s="17" t="s">
        <v>6</v>
      </c>
      <c r="C4" s="18" t="s">
        <v>7</v>
      </c>
      <c r="D4" s="17" t="s">
        <v>8</v>
      </c>
      <c r="E4" s="17" t="s">
        <v>1</v>
      </c>
      <c r="F4" s="28" t="s">
        <v>26</v>
      </c>
      <c r="G4" s="28" t="s">
        <v>25</v>
      </c>
      <c r="H4" s="28" t="s">
        <v>44</v>
      </c>
      <c r="I4" s="16" t="s">
        <v>3</v>
      </c>
      <c r="J4" s="19" t="s">
        <v>2</v>
      </c>
      <c r="K4" s="16" t="s">
        <v>9</v>
      </c>
      <c r="L4" s="20" t="s">
        <v>4</v>
      </c>
      <c r="M4" s="61" t="s">
        <v>43</v>
      </c>
      <c r="N4" s="21" t="s">
        <v>10</v>
      </c>
      <c r="O4" s="23" t="s">
        <v>15</v>
      </c>
      <c r="P4" s="23" t="s">
        <v>16</v>
      </c>
      <c r="Q4" s="21" t="s">
        <v>11</v>
      </c>
      <c r="R4" s="21" t="s">
        <v>12</v>
      </c>
      <c r="S4" s="16" t="s">
        <v>5</v>
      </c>
      <c r="T4" s="62" t="s">
        <v>21</v>
      </c>
      <c r="U4" s="62" t="s">
        <v>22</v>
      </c>
      <c r="V4" s="62" t="s">
        <v>23</v>
      </c>
      <c r="W4" s="62" t="s">
        <v>24</v>
      </c>
      <c r="X4" s="22" t="s">
        <v>13</v>
      </c>
    </row>
    <row r="5" spans="1:25" ht="11.25" customHeight="1" x14ac:dyDescent="0.15">
      <c r="A5" s="30" t="s">
        <v>40</v>
      </c>
      <c r="B5" s="30" t="s">
        <v>41</v>
      </c>
      <c r="C5" s="33" t="s">
        <v>28</v>
      </c>
      <c r="D5" s="30" t="s">
        <v>29</v>
      </c>
      <c r="E5" s="37">
        <v>7</v>
      </c>
      <c r="F5" s="8">
        <v>15500</v>
      </c>
      <c r="G5" s="8"/>
      <c r="H5" s="30"/>
      <c r="I5" s="38" t="s">
        <v>32</v>
      </c>
      <c r="J5" s="39" t="s">
        <v>42</v>
      </c>
      <c r="K5" s="57" t="s">
        <v>46</v>
      </c>
      <c r="L5" s="53">
        <v>2018</v>
      </c>
      <c r="M5" s="8">
        <v>2031</v>
      </c>
      <c r="N5" s="9" t="s">
        <v>38</v>
      </c>
      <c r="O5" s="9"/>
      <c r="P5" s="9"/>
      <c r="Q5" s="41" t="s">
        <v>33</v>
      </c>
      <c r="R5" s="13" t="s">
        <v>34</v>
      </c>
      <c r="S5" s="30" t="s">
        <v>35</v>
      </c>
      <c r="T5" s="8"/>
      <c r="U5" s="8"/>
      <c r="V5" s="8"/>
      <c r="W5" s="8"/>
      <c r="X5" s="9"/>
      <c r="Y5" s="10"/>
    </row>
    <row r="6" spans="1:25" ht="11.25" customHeight="1" x14ac:dyDescent="0.15">
      <c r="A6" s="30"/>
      <c r="B6" s="30"/>
      <c r="C6" s="33"/>
      <c r="D6" s="30"/>
      <c r="E6" s="37"/>
      <c r="F6" s="8"/>
      <c r="G6" s="8"/>
      <c r="H6" s="30"/>
      <c r="I6" s="38"/>
      <c r="J6" s="39"/>
      <c r="K6" s="57"/>
      <c r="L6" s="53"/>
      <c r="M6" s="8"/>
      <c r="N6" s="9"/>
      <c r="O6" s="9"/>
      <c r="P6" s="9"/>
      <c r="Q6" s="41"/>
      <c r="R6" s="13"/>
      <c r="S6" s="30"/>
      <c r="T6" s="8"/>
      <c r="U6" s="8"/>
      <c r="V6" s="8"/>
      <c r="W6" s="8"/>
      <c r="X6" s="8"/>
      <c r="Y6" s="10"/>
    </row>
    <row r="7" spans="1:25" ht="11.25" customHeight="1" x14ac:dyDescent="0.15">
      <c r="A7" s="30"/>
      <c r="B7" s="30"/>
      <c r="C7" s="33"/>
      <c r="D7" s="30"/>
      <c r="E7" s="37"/>
      <c r="F7" s="8"/>
      <c r="G7" s="8"/>
      <c r="H7" s="30"/>
      <c r="I7" s="38"/>
      <c r="J7" s="39"/>
      <c r="K7" s="39" t="s">
        <v>47</v>
      </c>
      <c r="L7" s="40"/>
      <c r="M7" s="8"/>
      <c r="N7" s="9"/>
      <c r="O7" s="9"/>
      <c r="P7" s="9"/>
      <c r="Q7" s="41"/>
      <c r="R7" s="13"/>
      <c r="S7" s="30"/>
      <c r="T7" s="8"/>
      <c r="U7" s="8"/>
      <c r="V7" s="8"/>
      <c r="W7" s="8"/>
      <c r="X7" s="11"/>
      <c r="Y7" s="10"/>
    </row>
    <row r="8" spans="1:25" ht="11.25" customHeight="1" x14ac:dyDescent="0.15">
      <c r="A8" s="30"/>
      <c r="B8" s="30"/>
      <c r="C8" s="33"/>
      <c r="D8" s="30"/>
      <c r="E8" s="37"/>
      <c r="F8" s="8"/>
      <c r="G8" s="8"/>
      <c r="H8" s="30"/>
      <c r="I8" s="38"/>
      <c r="J8" s="39"/>
      <c r="K8" s="39"/>
      <c r="L8" s="40"/>
      <c r="M8" s="8"/>
      <c r="N8" s="9"/>
      <c r="O8" s="9"/>
      <c r="P8" s="9"/>
      <c r="Q8" s="41"/>
      <c r="R8" s="13"/>
      <c r="S8" s="30"/>
      <c r="T8" s="8"/>
      <c r="U8" s="8"/>
      <c r="V8" s="8"/>
      <c r="W8" s="8"/>
      <c r="X8" s="11"/>
      <c r="Y8" s="10"/>
    </row>
    <row r="9" spans="1:25" ht="11.25" customHeight="1" x14ac:dyDescent="0.15">
      <c r="A9" s="30"/>
      <c r="B9" s="30"/>
      <c r="C9" s="33"/>
      <c r="D9" s="30"/>
      <c r="E9" s="31"/>
      <c r="F9" s="8"/>
      <c r="G9" s="8"/>
      <c r="H9" s="30"/>
      <c r="I9" s="58"/>
      <c r="J9" s="30"/>
      <c r="K9" s="30"/>
      <c r="L9" s="59"/>
      <c r="M9" s="8"/>
      <c r="N9" s="9"/>
      <c r="O9" s="9"/>
      <c r="P9" s="9"/>
      <c r="Q9" s="13"/>
      <c r="R9" s="13"/>
      <c r="S9" s="30"/>
      <c r="T9" s="8"/>
      <c r="U9" s="8"/>
      <c r="V9" s="8"/>
      <c r="W9" s="8"/>
      <c r="X9" s="8"/>
      <c r="Y9" s="10"/>
    </row>
    <row r="10" spans="1:25" ht="11.25" customHeight="1" x14ac:dyDescent="0.15">
      <c r="A10" s="30"/>
      <c r="B10" s="30"/>
      <c r="C10" s="33"/>
      <c r="D10" s="33"/>
      <c r="E10" s="34"/>
      <c r="F10" s="8"/>
      <c r="G10" s="8"/>
      <c r="H10" s="30"/>
      <c r="I10" s="35"/>
      <c r="J10" s="36"/>
      <c r="K10" s="36"/>
      <c r="L10" s="60"/>
      <c r="M10" s="8"/>
      <c r="N10" s="9"/>
      <c r="O10" s="9"/>
      <c r="P10" s="9"/>
      <c r="Q10" s="30"/>
      <c r="R10" s="30"/>
      <c r="S10" s="33"/>
      <c r="T10" s="8"/>
      <c r="U10" s="8"/>
      <c r="V10" s="8"/>
      <c r="W10" s="8"/>
      <c r="X10" s="9"/>
      <c r="Y10" s="10"/>
    </row>
    <row r="11" spans="1:25" ht="11.25" customHeight="1" x14ac:dyDescent="0.15">
      <c r="A11" s="30"/>
      <c r="B11" s="30"/>
      <c r="C11" s="33"/>
      <c r="D11" s="33"/>
      <c r="E11" s="34"/>
      <c r="F11" s="8"/>
      <c r="G11" s="8"/>
      <c r="H11" s="30"/>
      <c r="I11" s="35"/>
      <c r="J11" s="36"/>
      <c r="K11" s="36"/>
      <c r="L11" s="60"/>
      <c r="M11" s="8"/>
      <c r="N11" s="9"/>
      <c r="O11" s="9"/>
      <c r="P11" s="9"/>
      <c r="Q11" s="30"/>
      <c r="R11" s="30"/>
      <c r="S11" s="33"/>
      <c r="T11" s="8"/>
      <c r="U11" s="8"/>
      <c r="V11" s="8"/>
      <c r="W11" s="8"/>
      <c r="X11" s="8"/>
      <c r="Y11" s="10"/>
    </row>
    <row r="12" spans="1:25" ht="11.25" customHeight="1" x14ac:dyDescent="0.15">
      <c r="A12" s="30"/>
      <c r="B12" s="30"/>
      <c r="C12" s="33"/>
      <c r="D12" s="33"/>
      <c r="E12" s="34"/>
      <c r="F12" s="8"/>
      <c r="G12" s="8"/>
      <c r="H12" s="30"/>
      <c r="I12" s="35"/>
      <c r="J12" s="36"/>
      <c r="K12" s="36"/>
      <c r="L12" s="60"/>
      <c r="M12" s="8"/>
      <c r="N12" s="9"/>
      <c r="O12" s="9"/>
      <c r="P12" s="9"/>
      <c r="Q12" s="30"/>
      <c r="R12" s="30"/>
      <c r="S12" s="33"/>
      <c r="T12" s="8"/>
      <c r="U12" s="8"/>
      <c r="V12" s="8"/>
      <c r="W12" s="8"/>
      <c r="X12" s="8"/>
      <c r="Y12" s="10"/>
    </row>
    <row r="13" spans="1:25" ht="11.25" customHeight="1" x14ac:dyDescent="0.15">
      <c r="A13" s="30"/>
      <c r="B13" s="30"/>
      <c r="C13" s="33"/>
      <c r="D13" s="33"/>
      <c r="E13" s="34"/>
      <c r="F13" s="8"/>
      <c r="G13" s="8"/>
      <c r="H13" s="30"/>
      <c r="I13" s="35"/>
      <c r="J13" s="36"/>
      <c r="K13" s="36"/>
      <c r="L13" s="60"/>
      <c r="M13" s="8"/>
      <c r="N13" s="9"/>
      <c r="O13" s="9"/>
      <c r="P13" s="9"/>
      <c r="Q13" s="30"/>
      <c r="R13" s="30"/>
      <c r="S13" s="33"/>
      <c r="T13" s="8"/>
      <c r="U13" s="8"/>
      <c r="V13" s="8"/>
      <c r="W13" s="8"/>
      <c r="X13" s="8"/>
      <c r="Y13" s="10"/>
    </row>
    <row r="14" spans="1:25" x14ac:dyDescent="0.15">
      <c r="A14" s="30"/>
      <c r="B14" s="30"/>
      <c r="C14" s="33"/>
      <c r="D14" s="33"/>
      <c r="E14" s="34"/>
      <c r="F14" s="8"/>
      <c r="G14" s="8"/>
      <c r="H14" s="30"/>
      <c r="I14" s="35"/>
      <c r="J14" s="36"/>
      <c r="K14" s="36"/>
      <c r="L14" s="60"/>
      <c r="M14" s="8"/>
      <c r="N14" s="9"/>
      <c r="O14" s="9"/>
      <c r="P14" s="9"/>
      <c r="Q14" s="30"/>
      <c r="R14" s="30"/>
      <c r="S14" s="33"/>
      <c r="T14" s="8"/>
      <c r="U14" s="8"/>
      <c r="V14" s="8"/>
      <c r="W14" s="8"/>
      <c r="X14" s="12"/>
      <c r="Y14" s="10"/>
    </row>
    <row r="15" spans="1:25" ht="11.25" customHeight="1" x14ac:dyDescent="0.15">
      <c r="A15" s="30"/>
      <c r="B15" s="30"/>
      <c r="C15" s="33"/>
      <c r="D15" s="33"/>
      <c r="E15" s="34"/>
      <c r="F15" s="8"/>
      <c r="G15" s="8"/>
      <c r="H15" s="30"/>
      <c r="I15" s="35"/>
      <c r="J15" s="36"/>
      <c r="K15" s="36"/>
      <c r="L15" s="60"/>
      <c r="M15" s="8"/>
      <c r="N15" s="9"/>
      <c r="O15" s="9"/>
      <c r="P15" s="9"/>
      <c r="Q15" s="30"/>
      <c r="R15" s="30"/>
      <c r="S15" s="33"/>
      <c r="T15" s="8"/>
      <c r="U15" s="8"/>
      <c r="V15" s="8"/>
      <c r="W15" s="8"/>
      <c r="X15" s="8"/>
    </row>
    <row r="16" spans="1:25" x14ac:dyDescent="0.15">
      <c r="A16" s="30"/>
      <c r="B16" s="30"/>
      <c r="C16" s="33"/>
      <c r="D16" s="30"/>
      <c r="E16" s="37"/>
      <c r="F16" s="8"/>
      <c r="G16" s="8"/>
      <c r="H16" s="30"/>
      <c r="I16" s="38"/>
      <c r="J16" s="39"/>
      <c r="K16" s="39"/>
      <c r="L16" s="40"/>
      <c r="M16" s="8"/>
      <c r="N16" s="9"/>
      <c r="O16" s="9"/>
      <c r="P16" s="9"/>
      <c r="Q16" s="41"/>
      <c r="R16" s="13"/>
      <c r="S16" s="30"/>
      <c r="T16" s="8"/>
      <c r="U16" s="8"/>
      <c r="V16" s="8"/>
      <c r="W16" s="8"/>
      <c r="X16" s="8"/>
    </row>
    <row r="17" spans="1:26" x14ac:dyDescent="0.15">
      <c r="A17" s="30"/>
      <c r="B17" s="30"/>
      <c r="C17" s="33"/>
      <c r="D17" s="30"/>
      <c r="E17" s="37"/>
      <c r="F17" s="8"/>
      <c r="G17" s="8"/>
      <c r="H17" s="30"/>
      <c r="I17" s="38"/>
      <c r="J17" s="39"/>
      <c r="K17" s="39"/>
      <c r="L17" s="40"/>
      <c r="M17" s="8"/>
      <c r="N17" s="9"/>
      <c r="O17" s="9"/>
      <c r="P17" s="9"/>
      <c r="Q17" s="41"/>
      <c r="R17" s="13"/>
      <c r="S17" s="30"/>
      <c r="T17" s="8"/>
      <c r="U17" s="8"/>
      <c r="V17" s="8"/>
      <c r="W17" s="8"/>
      <c r="X17" s="8"/>
    </row>
    <row r="18" spans="1:26" x14ac:dyDescent="0.15">
      <c r="A18" s="42"/>
      <c r="B18" s="43"/>
      <c r="C18" s="47"/>
      <c r="D18" s="43"/>
      <c r="E18" s="45"/>
      <c r="F18" s="8"/>
      <c r="G18" s="43"/>
      <c r="H18" s="30"/>
      <c r="I18" s="46"/>
      <c r="J18" s="43"/>
      <c r="K18" s="36"/>
      <c r="L18" s="43"/>
      <c r="M18" s="8"/>
      <c r="N18" s="9"/>
      <c r="O18" s="9"/>
      <c r="P18" s="9"/>
      <c r="Q18" s="8"/>
      <c r="R18" s="43"/>
      <c r="S18" s="43"/>
      <c r="T18" s="8"/>
      <c r="U18" s="8"/>
      <c r="V18" s="8"/>
      <c r="W18" s="8"/>
      <c r="X18" s="8"/>
    </row>
    <row r="19" spans="1:26" x14ac:dyDescent="0.15">
      <c r="A19" s="42"/>
      <c r="B19" s="43"/>
      <c r="C19" s="47"/>
      <c r="D19" s="43"/>
      <c r="E19" s="45"/>
      <c r="F19" s="8"/>
      <c r="G19" s="43"/>
      <c r="H19" s="30"/>
      <c r="I19" s="46"/>
      <c r="J19" s="43"/>
      <c r="K19" s="39"/>
      <c r="L19" s="43"/>
      <c r="M19" s="8"/>
      <c r="N19" s="9"/>
      <c r="O19" s="9"/>
      <c r="P19" s="9"/>
      <c r="Q19" s="8"/>
      <c r="R19" s="43"/>
      <c r="S19" s="43"/>
      <c r="T19" s="8"/>
      <c r="U19" s="8"/>
      <c r="V19" s="8"/>
      <c r="W19" s="8"/>
      <c r="X19" s="8"/>
    </row>
    <row r="20" spans="1:26" x14ac:dyDescent="0.15">
      <c r="A20" s="42"/>
      <c r="B20" s="43"/>
      <c r="C20" s="47"/>
      <c r="D20" s="43"/>
      <c r="E20" s="45"/>
      <c r="F20" s="8"/>
      <c r="G20" s="43"/>
      <c r="H20" s="30"/>
      <c r="I20" s="46"/>
      <c r="J20" s="43"/>
      <c r="K20" s="39"/>
      <c r="L20" s="43"/>
      <c r="M20" s="8"/>
      <c r="N20" s="9"/>
      <c r="O20" s="9"/>
      <c r="P20" s="9"/>
      <c r="Q20" s="8"/>
      <c r="R20" s="43"/>
      <c r="S20" s="43"/>
      <c r="T20" s="8"/>
      <c r="U20" s="8"/>
      <c r="V20" s="8"/>
      <c r="W20" s="8"/>
      <c r="X20" s="8"/>
    </row>
    <row r="21" spans="1:26" x14ac:dyDescent="0.15">
      <c r="A21" s="42"/>
      <c r="B21" s="43"/>
      <c r="C21" s="47"/>
      <c r="D21" s="43"/>
      <c r="E21" s="45"/>
      <c r="F21" s="8"/>
      <c r="G21" s="43"/>
      <c r="H21" s="30"/>
      <c r="I21" s="46"/>
      <c r="J21" s="43"/>
      <c r="K21" s="36"/>
      <c r="L21" s="43"/>
      <c r="M21" s="8"/>
      <c r="N21" s="9"/>
      <c r="O21" s="9"/>
      <c r="P21" s="9"/>
      <c r="Q21" s="8"/>
      <c r="R21" s="43"/>
      <c r="S21" s="43"/>
      <c r="T21" s="8"/>
      <c r="U21" s="8"/>
      <c r="V21" s="8"/>
      <c r="W21" s="8"/>
      <c r="X21" s="8"/>
    </row>
    <row r="22" spans="1:26" x14ac:dyDescent="0.15">
      <c r="A22" s="42"/>
      <c r="B22" s="48"/>
      <c r="C22" s="44"/>
      <c r="D22" s="43"/>
      <c r="E22" s="45"/>
      <c r="F22" s="8"/>
      <c r="G22" s="32"/>
      <c r="H22" s="30"/>
      <c r="I22" s="55"/>
      <c r="J22" s="43"/>
      <c r="K22" s="39"/>
      <c r="L22" s="51"/>
      <c r="M22" s="8"/>
      <c r="N22" s="9"/>
      <c r="O22" s="9"/>
      <c r="P22" s="9"/>
      <c r="Q22" s="8"/>
      <c r="R22" s="43"/>
      <c r="S22" s="54"/>
      <c r="T22" s="8"/>
      <c r="U22" s="8"/>
      <c r="V22" s="8"/>
      <c r="W22" s="8"/>
      <c r="X22" s="8"/>
      <c r="Y22" s="14"/>
      <c r="Z22" s="14"/>
    </row>
    <row r="23" spans="1:26" x14ac:dyDescent="0.15">
      <c r="A23" s="42"/>
      <c r="B23" s="48"/>
      <c r="C23" s="44"/>
      <c r="D23" s="43"/>
      <c r="E23" s="45"/>
      <c r="F23" s="8"/>
      <c r="G23" s="32"/>
      <c r="H23" s="30"/>
      <c r="I23" s="55"/>
      <c r="J23" s="43"/>
      <c r="K23" s="39"/>
      <c r="L23" s="51"/>
      <c r="M23" s="8"/>
      <c r="N23" s="9"/>
      <c r="O23" s="9"/>
      <c r="P23" s="9"/>
      <c r="Q23" s="8"/>
      <c r="R23" s="43"/>
      <c r="S23" s="54"/>
      <c r="T23" s="8"/>
      <c r="U23" s="8"/>
      <c r="V23" s="8"/>
      <c r="W23" s="8"/>
      <c r="X23" s="8"/>
    </row>
    <row r="24" spans="1:26" x14ac:dyDescent="0.15">
      <c r="A24" s="42"/>
      <c r="B24" s="48"/>
      <c r="C24" s="44"/>
      <c r="D24" s="43"/>
      <c r="E24" s="49"/>
      <c r="F24" s="8"/>
      <c r="G24" s="32"/>
      <c r="H24" s="30"/>
      <c r="I24" s="50"/>
      <c r="J24" s="43"/>
      <c r="K24" s="36"/>
      <c r="L24" s="51"/>
      <c r="M24" s="8"/>
      <c r="N24" s="9"/>
      <c r="O24" s="9"/>
      <c r="P24" s="9"/>
      <c r="Q24" s="8"/>
      <c r="R24" s="43"/>
      <c r="S24" s="54"/>
      <c r="T24" s="8"/>
      <c r="U24" s="8"/>
      <c r="V24" s="8"/>
      <c r="W24" s="8"/>
      <c r="X24" s="8"/>
    </row>
    <row r="25" spans="1:26" x14ac:dyDescent="0.15">
      <c r="A25" s="42"/>
      <c r="B25" s="48"/>
      <c r="C25" s="44"/>
      <c r="D25" s="43"/>
      <c r="E25" s="45"/>
      <c r="F25" s="8"/>
      <c r="G25" s="32"/>
      <c r="H25" s="30"/>
      <c r="I25" s="55"/>
      <c r="J25" s="43"/>
      <c r="K25" s="39"/>
      <c r="L25" s="51"/>
      <c r="M25" s="8"/>
      <c r="N25" s="9"/>
      <c r="O25" s="9"/>
      <c r="P25" s="9"/>
      <c r="Q25" s="8"/>
      <c r="R25" s="43"/>
      <c r="S25" s="54"/>
      <c r="T25" s="8"/>
      <c r="U25" s="8"/>
      <c r="V25" s="8"/>
      <c r="W25" s="8"/>
      <c r="X25" s="8"/>
      <c r="Y25" s="14"/>
      <c r="Z25" s="14"/>
    </row>
    <row r="26" spans="1:26" x14ac:dyDescent="0.15">
      <c r="A26" s="42"/>
      <c r="B26" s="48"/>
      <c r="C26" s="44"/>
      <c r="D26" s="43"/>
      <c r="E26" s="45"/>
      <c r="F26" s="8"/>
      <c r="G26" s="32"/>
      <c r="H26" s="30"/>
      <c r="I26" s="55"/>
      <c r="J26" s="43"/>
      <c r="K26" s="39"/>
      <c r="L26" s="51"/>
      <c r="M26" s="8"/>
      <c r="N26" s="9"/>
      <c r="O26" s="9"/>
      <c r="P26" s="9"/>
      <c r="Q26" s="8"/>
      <c r="R26" s="43"/>
      <c r="S26" s="54"/>
      <c r="T26" s="8"/>
      <c r="U26" s="8"/>
      <c r="V26" s="8"/>
      <c r="W26" s="8"/>
      <c r="X26" s="8"/>
    </row>
    <row r="27" spans="1:26" x14ac:dyDescent="0.15">
      <c r="A27" s="42"/>
      <c r="B27" s="48"/>
      <c r="C27" s="44"/>
      <c r="D27" s="43"/>
      <c r="E27" s="45"/>
      <c r="F27" s="8"/>
      <c r="G27" s="32"/>
      <c r="H27" s="30"/>
      <c r="I27" s="55"/>
      <c r="J27" s="43"/>
      <c r="K27" s="36"/>
      <c r="L27" s="51"/>
      <c r="M27" s="15"/>
      <c r="N27" s="9"/>
      <c r="O27" s="9"/>
      <c r="P27" s="9"/>
      <c r="Q27" s="8"/>
      <c r="R27" s="43"/>
      <c r="S27" s="54"/>
      <c r="T27" s="8"/>
      <c r="U27" s="8"/>
      <c r="V27" s="8"/>
      <c r="W27" s="8"/>
      <c r="X27" s="8"/>
    </row>
    <row r="28" spans="1:26" x14ac:dyDescent="0.15">
      <c r="A28" s="42"/>
      <c r="B28" s="48"/>
      <c r="C28" s="44"/>
      <c r="D28" s="43"/>
      <c r="E28" s="45"/>
      <c r="F28" s="8"/>
      <c r="G28" s="32"/>
      <c r="H28" s="30"/>
      <c r="I28" s="55"/>
      <c r="J28" s="43"/>
      <c r="K28" s="39"/>
      <c r="L28" s="51"/>
      <c r="M28" s="15"/>
      <c r="N28" s="9"/>
      <c r="O28" s="9"/>
      <c r="P28" s="9"/>
      <c r="Q28" s="8"/>
      <c r="R28" s="43"/>
      <c r="S28" s="54"/>
      <c r="T28" s="8"/>
      <c r="U28" s="8"/>
      <c r="V28" s="8"/>
      <c r="W28" s="8"/>
      <c r="X28" s="8"/>
    </row>
    <row r="29" spans="1:26" x14ac:dyDescent="0.15">
      <c r="A29" s="42"/>
      <c r="B29" s="48"/>
      <c r="C29" s="44"/>
      <c r="D29" s="43"/>
      <c r="E29" s="45"/>
      <c r="F29" s="8"/>
      <c r="G29" s="32"/>
      <c r="H29" s="30"/>
      <c r="I29" s="55"/>
      <c r="J29" s="43"/>
      <c r="K29" s="39"/>
      <c r="L29" s="51"/>
      <c r="M29" s="15"/>
      <c r="N29" s="9"/>
      <c r="O29" s="9"/>
      <c r="P29" s="9"/>
      <c r="Q29" s="8"/>
      <c r="R29" s="43"/>
      <c r="S29" s="54"/>
      <c r="T29" s="8"/>
      <c r="U29" s="8"/>
      <c r="V29" s="8"/>
      <c r="W29" s="8"/>
      <c r="X29" s="8"/>
    </row>
    <row r="30" spans="1:26" x14ac:dyDescent="0.15">
      <c r="A30" s="42"/>
      <c r="B30" s="48"/>
      <c r="C30" s="44"/>
      <c r="D30" s="43"/>
      <c r="E30" s="45"/>
      <c r="F30" s="8"/>
      <c r="G30" s="32"/>
      <c r="H30" s="30"/>
      <c r="I30" s="55"/>
      <c r="J30" s="43"/>
      <c r="K30" s="36"/>
      <c r="L30" s="51"/>
      <c r="M30" s="15"/>
      <c r="N30" s="9"/>
      <c r="O30" s="9"/>
      <c r="P30" s="9"/>
      <c r="Q30" s="8"/>
      <c r="R30" s="43"/>
      <c r="S30" s="54"/>
      <c r="T30" s="8"/>
      <c r="U30" s="8"/>
      <c r="V30" s="8"/>
      <c r="W30" s="8"/>
      <c r="X30" s="8"/>
    </row>
    <row r="31" spans="1:26" x14ac:dyDescent="0.15">
      <c r="A31" s="42"/>
      <c r="B31" s="48"/>
      <c r="C31" s="44"/>
      <c r="D31" s="43"/>
      <c r="E31" s="49"/>
      <c r="F31" s="8"/>
      <c r="G31" s="32"/>
      <c r="H31" s="30"/>
      <c r="I31" s="46"/>
      <c r="J31" s="43"/>
      <c r="K31" s="39"/>
      <c r="L31" s="43"/>
      <c r="M31" s="15"/>
      <c r="N31" s="9"/>
      <c r="O31" s="9"/>
      <c r="P31" s="9"/>
      <c r="Q31" s="8"/>
      <c r="R31" s="43"/>
      <c r="S31" s="54"/>
      <c r="T31" s="8"/>
      <c r="U31" s="8"/>
      <c r="V31" s="8"/>
      <c r="W31" s="8"/>
      <c r="X31" s="8"/>
    </row>
    <row r="32" spans="1:26" x14ac:dyDescent="0.15">
      <c r="A32" s="42"/>
      <c r="B32" s="48"/>
      <c r="C32" s="44"/>
      <c r="D32" s="43"/>
      <c r="E32" s="49"/>
      <c r="F32" s="8"/>
      <c r="G32" s="32"/>
      <c r="H32" s="30"/>
      <c r="I32" s="50"/>
      <c r="J32" s="43"/>
      <c r="K32" s="39"/>
      <c r="L32" s="51"/>
      <c r="M32" s="15"/>
      <c r="N32" s="9"/>
      <c r="O32" s="9"/>
      <c r="P32" s="9"/>
      <c r="Q32" s="8"/>
      <c r="R32" s="43"/>
      <c r="S32" s="54"/>
      <c r="T32" s="8"/>
      <c r="U32" s="8"/>
      <c r="V32" s="8"/>
      <c r="W32" s="8"/>
      <c r="X32" s="8"/>
    </row>
    <row r="33" spans="1:24" x14ac:dyDescent="0.15">
      <c r="A33" s="42"/>
      <c r="B33" s="48"/>
      <c r="C33" s="44"/>
      <c r="D33" s="43"/>
      <c r="E33" s="49"/>
      <c r="F33" s="8"/>
      <c r="G33" s="32"/>
      <c r="H33" s="30"/>
      <c r="I33" s="50"/>
      <c r="J33" s="43"/>
      <c r="K33" s="36"/>
      <c r="L33" s="51"/>
      <c r="M33" s="15"/>
      <c r="N33" s="9"/>
      <c r="O33" s="9"/>
      <c r="P33" s="9"/>
      <c r="Q33" s="8"/>
      <c r="R33" s="43"/>
      <c r="S33" s="54"/>
      <c r="T33" s="8"/>
      <c r="U33" s="8"/>
      <c r="V33" s="8"/>
      <c r="W33" s="8"/>
      <c r="X33" s="8"/>
    </row>
    <row r="34" spans="1:24" x14ac:dyDescent="0.15">
      <c r="A34" s="42"/>
      <c r="B34" s="48"/>
      <c r="C34" s="44"/>
      <c r="D34" s="43"/>
      <c r="E34" s="49"/>
      <c r="F34" s="8"/>
      <c r="G34" s="32"/>
      <c r="H34" s="30"/>
      <c r="I34" s="50"/>
      <c r="J34" s="43"/>
      <c r="K34" s="39"/>
      <c r="L34" s="51"/>
      <c r="M34" s="15"/>
      <c r="N34" s="9"/>
      <c r="O34" s="9"/>
      <c r="P34" s="9"/>
      <c r="Q34" s="8"/>
      <c r="R34" s="43"/>
      <c r="S34" s="54"/>
      <c r="T34" s="8"/>
      <c r="U34" s="8"/>
      <c r="V34" s="8"/>
      <c r="W34" s="8"/>
      <c r="X34" s="8"/>
    </row>
    <row r="35" spans="1:24" x14ac:dyDescent="0.15">
      <c r="A35" s="42"/>
      <c r="B35" s="48"/>
      <c r="C35" s="44"/>
      <c r="D35" s="43"/>
      <c r="E35" s="49"/>
      <c r="F35" s="8"/>
      <c r="G35" s="32"/>
      <c r="H35" s="30"/>
      <c r="I35" s="50"/>
      <c r="J35" s="43"/>
      <c r="K35" s="39"/>
      <c r="L35" s="51"/>
      <c r="M35" s="15"/>
      <c r="N35" s="9"/>
      <c r="O35" s="9"/>
      <c r="P35" s="9"/>
      <c r="Q35" s="8"/>
      <c r="R35" s="43"/>
      <c r="S35" s="54"/>
      <c r="T35" s="8"/>
      <c r="U35" s="8"/>
      <c r="V35" s="8"/>
      <c r="W35" s="8"/>
      <c r="X35" s="8"/>
    </row>
    <row r="36" spans="1:24" x14ac:dyDescent="0.15">
      <c r="A36" s="42"/>
      <c r="B36" s="48"/>
      <c r="C36" s="44"/>
      <c r="D36" s="43"/>
      <c r="E36" s="49"/>
      <c r="F36" s="8"/>
      <c r="G36" s="32"/>
      <c r="H36" s="30"/>
      <c r="I36" s="50"/>
      <c r="J36" s="43"/>
      <c r="K36" s="36"/>
      <c r="L36" s="51"/>
      <c r="M36" s="15"/>
      <c r="N36" s="9"/>
      <c r="O36" s="9"/>
      <c r="P36" s="9"/>
      <c r="Q36" s="8"/>
      <c r="R36" s="43"/>
      <c r="S36" s="54"/>
      <c r="T36" s="8"/>
      <c r="U36" s="8"/>
      <c r="V36" s="8"/>
      <c r="W36" s="8"/>
      <c r="X36" s="8"/>
    </row>
    <row r="37" spans="1:24" x14ac:dyDescent="0.15">
      <c r="A37" s="42"/>
      <c r="B37" s="48"/>
      <c r="C37" s="44"/>
      <c r="D37" s="43"/>
      <c r="E37" s="49"/>
      <c r="F37" s="8"/>
      <c r="G37" s="32"/>
      <c r="H37" s="30"/>
      <c r="I37" s="50"/>
      <c r="J37" s="43"/>
      <c r="K37" s="39"/>
      <c r="L37" s="51"/>
      <c r="M37" s="15"/>
      <c r="N37" s="9"/>
      <c r="O37" s="9"/>
      <c r="P37" s="9"/>
      <c r="Q37" s="8"/>
      <c r="R37" s="43"/>
      <c r="S37" s="54"/>
      <c r="T37" s="8"/>
      <c r="U37" s="8"/>
      <c r="V37" s="8"/>
      <c r="W37" s="8"/>
      <c r="X37" s="8"/>
    </row>
    <row r="38" spans="1:24" x14ac:dyDescent="0.15">
      <c r="A38" s="42"/>
      <c r="B38" s="48"/>
      <c r="C38" s="44"/>
      <c r="D38" s="43"/>
      <c r="E38" s="49"/>
      <c r="F38" s="8"/>
      <c r="G38" s="32"/>
      <c r="H38" s="30"/>
      <c r="I38" s="50"/>
      <c r="J38" s="43"/>
      <c r="K38" s="39"/>
      <c r="L38" s="51"/>
      <c r="M38" s="15"/>
      <c r="N38" s="9"/>
      <c r="O38" s="9"/>
      <c r="P38" s="9"/>
      <c r="Q38" s="8"/>
      <c r="R38" s="43"/>
      <c r="S38" s="54"/>
      <c r="T38" s="8"/>
      <c r="U38" s="8"/>
      <c r="V38" s="8"/>
      <c r="W38" s="8"/>
      <c r="X38" s="8"/>
    </row>
    <row r="39" spans="1:24" x14ac:dyDescent="0.15">
      <c r="A39" s="42"/>
      <c r="B39" s="48"/>
      <c r="C39" s="44"/>
      <c r="D39" s="43"/>
      <c r="E39" s="49"/>
      <c r="F39" s="8"/>
      <c r="G39" s="32"/>
      <c r="H39" s="30"/>
      <c r="I39" s="46"/>
      <c r="J39" s="43"/>
      <c r="K39" s="36"/>
      <c r="L39" s="51"/>
      <c r="M39" s="15"/>
      <c r="N39" s="9"/>
      <c r="O39" s="9"/>
      <c r="P39" s="9"/>
      <c r="Q39" s="8"/>
      <c r="R39" s="43"/>
      <c r="S39" s="54"/>
      <c r="T39" s="8"/>
      <c r="U39" s="8"/>
      <c r="V39" s="8"/>
      <c r="W39" s="8"/>
      <c r="X39" s="8"/>
    </row>
    <row r="40" spans="1:24" x14ac:dyDescent="0.15">
      <c r="A40" s="42"/>
      <c r="B40" s="48"/>
      <c r="C40" s="44"/>
      <c r="D40" s="43"/>
      <c r="E40" s="49"/>
      <c r="F40" s="8"/>
      <c r="G40" s="32"/>
      <c r="H40" s="30"/>
      <c r="I40" s="46"/>
      <c r="J40" s="43"/>
      <c r="K40" s="39"/>
      <c r="L40" s="51"/>
      <c r="M40" s="15"/>
      <c r="N40" s="9"/>
      <c r="O40" s="9"/>
      <c r="P40" s="9"/>
      <c r="Q40" s="8"/>
      <c r="R40" s="43"/>
      <c r="S40" s="54"/>
      <c r="T40" s="8"/>
      <c r="U40" s="8"/>
      <c r="V40" s="8"/>
      <c r="W40" s="8"/>
      <c r="X40" s="8"/>
    </row>
    <row r="41" spans="1:24" x14ac:dyDescent="0.15">
      <c r="A41" s="42"/>
      <c r="B41" s="48"/>
      <c r="C41" s="44"/>
      <c r="D41" s="43"/>
      <c r="E41" s="49"/>
      <c r="F41" s="8"/>
      <c r="G41" s="32"/>
      <c r="H41" s="30"/>
      <c r="I41" s="46"/>
      <c r="J41" s="43"/>
      <c r="K41" s="39"/>
      <c r="L41" s="51"/>
      <c r="M41" s="15"/>
      <c r="N41" s="9"/>
      <c r="O41" s="9"/>
      <c r="P41" s="9"/>
      <c r="Q41" s="8"/>
      <c r="R41" s="43"/>
      <c r="S41" s="54"/>
      <c r="T41" s="8"/>
      <c r="U41" s="8"/>
      <c r="V41" s="8"/>
      <c r="W41" s="8"/>
      <c r="X41" s="8"/>
    </row>
    <row r="42" spans="1:24" x14ac:dyDescent="0.15">
      <c r="A42" s="42"/>
      <c r="B42" s="48"/>
      <c r="C42" s="44"/>
      <c r="D42" s="43"/>
      <c r="E42" s="45"/>
      <c r="F42" s="8"/>
      <c r="G42" s="32"/>
      <c r="H42" s="30"/>
      <c r="I42" s="46"/>
      <c r="J42" s="43"/>
      <c r="K42" s="36"/>
      <c r="L42" s="51"/>
      <c r="M42" s="15"/>
      <c r="N42" s="9"/>
      <c r="O42" s="9"/>
      <c r="P42" s="9"/>
      <c r="Q42" s="8"/>
      <c r="R42" s="43"/>
      <c r="S42" s="54"/>
      <c r="T42" s="8"/>
      <c r="U42" s="8"/>
      <c r="V42" s="8"/>
      <c r="W42" s="8"/>
      <c r="X42" s="8"/>
    </row>
    <row r="43" spans="1:24" x14ac:dyDescent="0.15">
      <c r="A43" s="42"/>
      <c r="B43" s="48"/>
      <c r="C43" s="44"/>
      <c r="D43" s="43"/>
      <c r="E43" s="45"/>
      <c r="F43" s="8"/>
      <c r="G43" s="43"/>
      <c r="H43" s="30"/>
      <c r="I43" s="46"/>
      <c r="J43" s="43"/>
      <c r="K43" s="39"/>
      <c r="L43" s="51"/>
      <c r="M43" s="15"/>
      <c r="N43" s="9"/>
      <c r="O43" s="9"/>
      <c r="P43" s="9"/>
      <c r="Q43" s="8"/>
      <c r="R43" s="43"/>
      <c r="S43" s="54"/>
      <c r="T43" s="8"/>
      <c r="U43" s="8"/>
      <c r="V43" s="8"/>
      <c r="W43" s="8"/>
      <c r="X43" s="8"/>
    </row>
    <row r="44" spans="1:24" x14ac:dyDescent="0.15">
      <c r="A44" s="42"/>
      <c r="B44" s="48"/>
      <c r="C44" s="44"/>
      <c r="D44" s="43"/>
      <c r="E44" s="45"/>
      <c r="F44" s="8"/>
      <c r="G44" s="43"/>
      <c r="H44" s="30"/>
      <c r="I44" s="46"/>
      <c r="J44" s="43"/>
      <c r="K44" s="39"/>
      <c r="L44" s="51"/>
      <c r="M44" s="9"/>
      <c r="N44" s="9"/>
      <c r="O44" s="9"/>
      <c r="P44" s="9"/>
      <c r="Q44" s="9"/>
      <c r="R44" s="43"/>
      <c r="S44" s="54"/>
      <c r="T44" s="9"/>
      <c r="U44" s="9"/>
      <c r="V44" s="9"/>
      <c r="W44" s="9"/>
      <c r="X44" s="9"/>
    </row>
    <row r="45" spans="1:24" x14ac:dyDescent="0.15">
      <c r="A45" s="9"/>
      <c r="B45" s="9"/>
      <c r="C45" s="8"/>
      <c r="D45" s="8"/>
      <c r="E45" s="8"/>
      <c r="F45" s="8"/>
      <c r="G45" s="8"/>
      <c r="H45" s="8"/>
      <c r="I45" s="8"/>
      <c r="J45" s="52"/>
      <c r="K45" s="8"/>
      <c r="L45" s="8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</sheetData>
  <mergeCells count="2">
    <mergeCell ref="O3:P3"/>
    <mergeCell ref="T3:W3"/>
  </mergeCells>
  <pageMargins left="0.7" right="0.7" top="0.75" bottom="0.75" header="0.3" footer="0.3"/>
  <pageSetup paperSize="8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view="pageBreakPreview" zoomScaleNormal="100" zoomScaleSheetLayoutView="100" workbookViewId="0">
      <selection activeCell="I2" sqref="I2"/>
    </sheetView>
  </sheetViews>
  <sheetFormatPr defaultColWidth="8.7109375" defaultRowHeight="11.25" x14ac:dyDescent="0.15"/>
  <cols>
    <col min="1" max="1" width="18.140625" style="64" customWidth="1"/>
    <col min="2" max="2" width="15.28515625" style="64" bestFit="1" customWidth="1"/>
    <col min="3" max="3" width="15.28515625" style="3" customWidth="1"/>
    <col min="4" max="4" width="19" style="3" customWidth="1"/>
    <col min="5" max="5" width="16.5703125" style="3" customWidth="1"/>
    <col min="6" max="7" width="16.140625" style="3" customWidth="1"/>
    <col min="8" max="8" width="13.140625" style="3" customWidth="1"/>
    <col min="9" max="9" width="29.7109375" style="3" customWidth="1"/>
    <col min="10" max="10" width="31.85546875" style="3" customWidth="1"/>
    <col min="11" max="11" width="17.140625" style="3" customWidth="1"/>
    <col min="12" max="12" width="11.85546875" style="3" customWidth="1"/>
    <col min="13" max="13" width="11.85546875" style="64" bestFit="1" customWidth="1"/>
    <col min="14" max="14" width="12.7109375" style="64" customWidth="1"/>
    <col min="15" max="15" width="13.42578125" style="64" hidden="1" customWidth="1"/>
    <col min="16" max="16" width="19.7109375" style="64" hidden="1" customWidth="1"/>
    <col min="17" max="17" width="15" style="64" customWidth="1"/>
    <col min="18" max="18" width="20.5703125" style="64" customWidth="1"/>
    <col min="19" max="19" width="21.28515625" style="64" bestFit="1" customWidth="1"/>
    <col min="20" max="20" width="14.5703125" style="64" customWidth="1"/>
    <col min="21" max="21" width="23.7109375" style="64" customWidth="1"/>
    <col min="22" max="23" width="19.42578125" style="64" customWidth="1"/>
    <col min="24" max="24" width="19.7109375" style="64" customWidth="1"/>
    <col min="25" max="16384" width="8.7109375" style="64"/>
  </cols>
  <sheetData>
    <row r="1" spans="1:25" ht="45" customHeight="1" x14ac:dyDescent="0.35">
      <c r="C1" s="27" t="s">
        <v>48</v>
      </c>
    </row>
    <row r="2" spans="1:25" ht="18" x14ac:dyDescent="0.25">
      <c r="A2" s="1" t="s">
        <v>53</v>
      </c>
      <c r="I2" s="25" t="s">
        <v>56</v>
      </c>
      <c r="J2" s="26" t="s">
        <v>54</v>
      </c>
      <c r="L2" s="29"/>
      <c r="N2" s="5"/>
      <c r="O2" s="5"/>
      <c r="P2" s="5"/>
      <c r="X2" s="4">
        <v>43862</v>
      </c>
    </row>
    <row r="3" spans="1:25" ht="12.75" x14ac:dyDescent="0.2">
      <c r="A3" s="24" t="s">
        <v>45</v>
      </c>
      <c r="B3" s="6"/>
      <c r="C3" s="7"/>
      <c r="D3" s="7"/>
      <c r="E3" s="7"/>
      <c r="F3" s="7"/>
      <c r="G3" s="7"/>
      <c r="H3" s="7"/>
      <c r="I3" s="7"/>
      <c r="O3" s="170" t="s">
        <v>14</v>
      </c>
      <c r="P3" s="171"/>
      <c r="T3" s="172" t="s">
        <v>27</v>
      </c>
      <c r="U3" s="173"/>
      <c r="V3" s="173"/>
      <c r="W3" s="174"/>
    </row>
    <row r="4" spans="1:25" ht="51.75" customHeight="1" x14ac:dyDescent="0.2">
      <c r="A4" s="16" t="s">
        <v>0</v>
      </c>
      <c r="B4" s="17" t="s">
        <v>6</v>
      </c>
      <c r="C4" s="18" t="s">
        <v>7</v>
      </c>
      <c r="D4" s="17" t="s">
        <v>8</v>
      </c>
      <c r="E4" s="17" t="s">
        <v>1</v>
      </c>
      <c r="F4" s="28" t="s">
        <v>26</v>
      </c>
      <c r="G4" s="28" t="s">
        <v>25</v>
      </c>
      <c r="H4" s="28" t="s">
        <v>44</v>
      </c>
      <c r="I4" s="16" t="s">
        <v>3</v>
      </c>
      <c r="J4" s="19" t="s">
        <v>2</v>
      </c>
      <c r="K4" s="16" t="s">
        <v>9</v>
      </c>
      <c r="L4" s="20" t="s">
        <v>4</v>
      </c>
      <c r="M4" s="61" t="s">
        <v>43</v>
      </c>
      <c r="N4" s="21" t="s">
        <v>10</v>
      </c>
      <c r="O4" s="23" t="s">
        <v>15</v>
      </c>
      <c r="P4" s="23" t="s">
        <v>16</v>
      </c>
      <c r="Q4" s="21" t="s">
        <v>11</v>
      </c>
      <c r="R4" s="21" t="s">
        <v>12</v>
      </c>
      <c r="S4" s="16" t="s">
        <v>5</v>
      </c>
      <c r="T4" s="62" t="s">
        <v>21</v>
      </c>
      <c r="U4" s="62" t="s">
        <v>22</v>
      </c>
      <c r="V4" s="62" t="s">
        <v>23</v>
      </c>
      <c r="W4" s="62" t="s">
        <v>24</v>
      </c>
      <c r="X4" s="22" t="s">
        <v>13</v>
      </c>
    </row>
    <row r="5" spans="1:25" ht="11.25" customHeight="1" x14ac:dyDescent="0.15">
      <c r="A5" s="30" t="s">
        <v>40</v>
      </c>
      <c r="B5" s="30" t="s">
        <v>41</v>
      </c>
      <c r="C5" s="33" t="s">
        <v>28</v>
      </c>
      <c r="D5" s="30" t="s">
        <v>29</v>
      </c>
      <c r="E5" s="37">
        <v>7</v>
      </c>
      <c r="F5" s="8">
        <v>15500</v>
      </c>
      <c r="G5" s="8"/>
      <c r="H5" s="30"/>
      <c r="I5" s="38" t="s">
        <v>32</v>
      </c>
      <c r="J5" s="39" t="s">
        <v>42</v>
      </c>
      <c r="K5" s="57" t="s">
        <v>46</v>
      </c>
      <c r="L5" s="53">
        <v>2018</v>
      </c>
      <c r="M5" s="8">
        <v>2031</v>
      </c>
      <c r="N5" s="9" t="s">
        <v>38</v>
      </c>
      <c r="O5" s="9"/>
      <c r="P5" s="9"/>
      <c r="Q5" s="41" t="s">
        <v>33</v>
      </c>
      <c r="R5" s="13" t="s">
        <v>34</v>
      </c>
      <c r="S5" s="30" t="s">
        <v>35</v>
      </c>
      <c r="T5" s="8"/>
      <c r="U5" s="8"/>
      <c r="V5" s="8"/>
      <c r="W5" s="8"/>
      <c r="X5" s="9"/>
      <c r="Y5" s="10"/>
    </row>
    <row r="6" spans="1:25" ht="11.25" customHeight="1" x14ac:dyDescent="0.15">
      <c r="A6" s="30"/>
      <c r="B6" s="30"/>
      <c r="C6" s="33"/>
      <c r="D6" s="30"/>
      <c r="E6" s="37"/>
      <c r="F6" s="8"/>
      <c r="G6" s="8"/>
      <c r="H6" s="30"/>
      <c r="I6" s="38"/>
      <c r="J6" s="39"/>
      <c r="K6" s="57"/>
      <c r="L6" s="53"/>
      <c r="M6" s="8"/>
      <c r="N6" s="9"/>
      <c r="O6" s="9"/>
      <c r="P6" s="9"/>
      <c r="Q6" s="41"/>
      <c r="R6" s="13"/>
      <c r="S6" s="30"/>
      <c r="T6" s="8"/>
      <c r="U6" s="8"/>
      <c r="V6" s="8"/>
      <c r="W6" s="8"/>
      <c r="X6" s="8"/>
      <c r="Y6" s="10"/>
    </row>
    <row r="7" spans="1:25" ht="11.25" customHeight="1" x14ac:dyDescent="0.15">
      <c r="A7" s="30"/>
      <c r="B7" s="30"/>
      <c r="C7" s="33"/>
      <c r="D7" s="30"/>
      <c r="E7" s="37"/>
      <c r="F7" s="8"/>
      <c r="G7" s="8"/>
      <c r="H7" s="30"/>
      <c r="I7" s="38"/>
      <c r="J7" s="39"/>
      <c r="K7" s="39" t="s">
        <v>47</v>
      </c>
      <c r="L7" s="40"/>
      <c r="M7" s="8"/>
      <c r="N7" s="9"/>
      <c r="O7" s="9"/>
      <c r="P7" s="9"/>
      <c r="Q7" s="41"/>
      <c r="R7" s="13"/>
      <c r="S7" s="30"/>
      <c r="T7" s="8"/>
      <c r="U7" s="8"/>
      <c r="V7" s="8"/>
      <c r="W7" s="8"/>
      <c r="X7" s="11"/>
      <c r="Y7" s="10"/>
    </row>
    <row r="8" spans="1:25" ht="11.25" customHeight="1" x14ac:dyDescent="0.15">
      <c r="A8" s="30"/>
      <c r="B8" s="30"/>
      <c r="C8" s="33"/>
      <c r="D8" s="30"/>
      <c r="E8" s="37"/>
      <c r="F8" s="8"/>
      <c r="G8" s="8"/>
      <c r="H8" s="30"/>
      <c r="I8" s="38"/>
      <c r="J8" s="39"/>
      <c r="K8" s="39"/>
      <c r="L8" s="40"/>
      <c r="M8" s="8"/>
      <c r="N8" s="9"/>
      <c r="O8" s="9"/>
      <c r="P8" s="9"/>
      <c r="Q8" s="41"/>
      <c r="R8" s="13"/>
      <c r="S8" s="30"/>
      <c r="T8" s="8"/>
      <c r="U8" s="8"/>
      <c r="V8" s="8"/>
      <c r="W8" s="8"/>
      <c r="X8" s="11"/>
      <c r="Y8" s="10"/>
    </row>
    <row r="9" spans="1:25" ht="11.25" customHeight="1" x14ac:dyDescent="0.15">
      <c r="A9" s="30"/>
      <c r="B9" s="30"/>
      <c r="C9" s="33"/>
      <c r="D9" s="30"/>
      <c r="E9" s="31"/>
      <c r="F9" s="8"/>
      <c r="G9" s="8"/>
      <c r="H9" s="30"/>
      <c r="I9" s="58"/>
      <c r="J9" s="30"/>
      <c r="K9" s="30"/>
      <c r="L9" s="59"/>
      <c r="M9" s="8"/>
      <c r="N9" s="9"/>
      <c r="O9" s="9"/>
      <c r="P9" s="9"/>
      <c r="Q9" s="13"/>
      <c r="R9" s="13"/>
      <c r="S9" s="30"/>
      <c r="T9" s="8"/>
      <c r="U9" s="8"/>
      <c r="V9" s="8"/>
      <c r="W9" s="8"/>
      <c r="X9" s="8"/>
      <c r="Y9" s="10"/>
    </row>
    <row r="10" spans="1:25" ht="11.25" customHeight="1" x14ac:dyDescent="0.15">
      <c r="A10" s="30"/>
      <c r="B10" s="30"/>
      <c r="C10" s="33"/>
      <c r="D10" s="33"/>
      <c r="E10" s="34"/>
      <c r="F10" s="8"/>
      <c r="G10" s="8"/>
      <c r="H10" s="30"/>
      <c r="I10" s="35"/>
      <c r="J10" s="36"/>
      <c r="K10" s="36"/>
      <c r="L10" s="60"/>
      <c r="M10" s="8"/>
      <c r="N10" s="9"/>
      <c r="O10" s="9"/>
      <c r="P10" s="9"/>
      <c r="Q10" s="30"/>
      <c r="R10" s="30"/>
      <c r="S10" s="33"/>
      <c r="T10" s="8"/>
      <c r="U10" s="8"/>
      <c r="V10" s="8"/>
      <c r="W10" s="8"/>
      <c r="X10" s="9"/>
      <c r="Y10" s="10"/>
    </row>
    <row r="11" spans="1:25" ht="11.25" customHeight="1" x14ac:dyDescent="0.15">
      <c r="A11" s="30"/>
      <c r="B11" s="30"/>
      <c r="C11" s="33"/>
      <c r="D11" s="33"/>
      <c r="E11" s="34"/>
      <c r="F11" s="8"/>
      <c r="G11" s="8"/>
      <c r="H11" s="30"/>
      <c r="I11" s="35"/>
      <c r="J11" s="36"/>
      <c r="K11" s="36"/>
      <c r="L11" s="60"/>
      <c r="M11" s="8"/>
      <c r="N11" s="9"/>
      <c r="O11" s="9"/>
      <c r="P11" s="9"/>
      <c r="Q11" s="30"/>
      <c r="R11" s="30"/>
      <c r="S11" s="33"/>
      <c r="T11" s="8"/>
      <c r="U11" s="8"/>
      <c r="V11" s="8"/>
      <c r="W11" s="8"/>
      <c r="X11" s="8"/>
      <c r="Y11" s="10"/>
    </row>
    <row r="12" spans="1:25" ht="11.25" customHeight="1" x14ac:dyDescent="0.15">
      <c r="A12" s="30"/>
      <c r="B12" s="30"/>
      <c r="C12" s="33"/>
      <c r="D12" s="33"/>
      <c r="E12" s="34"/>
      <c r="F12" s="8"/>
      <c r="G12" s="8"/>
      <c r="H12" s="30"/>
      <c r="I12" s="35"/>
      <c r="J12" s="36"/>
      <c r="K12" s="36"/>
      <c r="L12" s="60"/>
      <c r="M12" s="8"/>
      <c r="N12" s="9"/>
      <c r="O12" s="9"/>
      <c r="P12" s="9"/>
      <c r="Q12" s="30"/>
      <c r="R12" s="30"/>
      <c r="S12" s="33"/>
      <c r="T12" s="8"/>
      <c r="U12" s="8"/>
      <c r="V12" s="8"/>
      <c r="W12" s="8"/>
      <c r="X12" s="8"/>
      <c r="Y12" s="10"/>
    </row>
    <row r="13" spans="1:25" ht="11.25" customHeight="1" x14ac:dyDescent="0.15">
      <c r="A13" s="30"/>
      <c r="B13" s="30"/>
      <c r="C13" s="33"/>
      <c r="D13" s="33"/>
      <c r="E13" s="34"/>
      <c r="F13" s="8"/>
      <c r="G13" s="8"/>
      <c r="H13" s="30"/>
      <c r="I13" s="35"/>
      <c r="J13" s="36"/>
      <c r="K13" s="36"/>
      <c r="L13" s="60"/>
      <c r="M13" s="8"/>
      <c r="N13" s="9"/>
      <c r="O13" s="9"/>
      <c r="P13" s="9"/>
      <c r="Q13" s="30"/>
      <c r="R13" s="30"/>
      <c r="S13" s="33"/>
      <c r="T13" s="8"/>
      <c r="U13" s="8"/>
      <c r="V13" s="8"/>
      <c r="W13" s="8"/>
      <c r="X13" s="8"/>
      <c r="Y13" s="10"/>
    </row>
    <row r="14" spans="1:25" x14ac:dyDescent="0.15">
      <c r="A14" s="30"/>
      <c r="B14" s="30"/>
      <c r="C14" s="33"/>
      <c r="D14" s="33"/>
      <c r="E14" s="34"/>
      <c r="F14" s="8"/>
      <c r="G14" s="8"/>
      <c r="H14" s="30"/>
      <c r="I14" s="35"/>
      <c r="J14" s="36"/>
      <c r="K14" s="36"/>
      <c r="L14" s="60"/>
      <c r="M14" s="8"/>
      <c r="N14" s="9"/>
      <c r="O14" s="9"/>
      <c r="P14" s="9"/>
      <c r="Q14" s="30"/>
      <c r="R14" s="30"/>
      <c r="S14" s="33"/>
      <c r="T14" s="8"/>
      <c r="U14" s="8"/>
      <c r="V14" s="8"/>
      <c r="W14" s="8"/>
      <c r="X14" s="12"/>
      <c r="Y14" s="10"/>
    </row>
    <row r="15" spans="1:25" ht="11.25" customHeight="1" x14ac:dyDescent="0.15">
      <c r="A15" s="30"/>
      <c r="B15" s="30"/>
      <c r="C15" s="33"/>
      <c r="D15" s="33"/>
      <c r="E15" s="34"/>
      <c r="F15" s="8"/>
      <c r="G15" s="8"/>
      <c r="H15" s="30"/>
      <c r="I15" s="35"/>
      <c r="J15" s="36"/>
      <c r="K15" s="36"/>
      <c r="L15" s="60"/>
      <c r="M15" s="8"/>
      <c r="N15" s="9"/>
      <c r="O15" s="9"/>
      <c r="P15" s="9"/>
      <c r="Q15" s="30"/>
      <c r="R15" s="30"/>
      <c r="S15" s="33"/>
      <c r="T15" s="8"/>
      <c r="U15" s="8"/>
      <c r="V15" s="8"/>
      <c r="W15" s="8"/>
      <c r="X15" s="8"/>
    </row>
    <row r="16" spans="1:25" x14ac:dyDescent="0.15">
      <c r="A16" s="30"/>
      <c r="B16" s="30"/>
      <c r="C16" s="33"/>
      <c r="D16" s="30"/>
      <c r="E16" s="37"/>
      <c r="F16" s="8"/>
      <c r="G16" s="8"/>
      <c r="H16" s="30"/>
      <c r="I16" s="38"/>
      <c r="J16" s="39"/>
      <c r="K16" s="39"/>
      <c r="L16" s="40"/>
      <c r="M16" s="8"/>
      <c r="N16" s="9"/>
      <c r="O16" s="9"/>
      <c r="P16" s="9"/>
      <c r="Q16" s="41"/>
      <c r="R16" s="13"/>
      <c r="S16" s="30"/>
      <c r="T16" s="8"/>
      <c r="U16" s="8"/>
      <c r="V16" s="8"/>
      <c r="W16" s="8"/>
      <c r="X16" s="8"/>
    </row>
    <row r="17" spans="1:26" x14ac:dyDescent="0.15">
      <c r="A17" s="30"/>
      <c r="B17" s="30"/>
      <c r="C17" s="33"/>
      <c r="D17" s="30"/>
      <c r="E17" s="37"/>
      <c r="F17" s="8"/>
      <c r="G17" s="8"/>
      <c r="H17" s="30"/>
      <c r="I17" s="38"/>
      <c r="J17" s="39"/>
      <c r="K17" s="39"/>
      <c r="L17" s="40"/>
      <c r="M17" s="8"/>
      <c r="N17" s="9"/>
      <c r="O17" s="9"/>
      <c r="P17" s="9"/>
      <c r="Q17" s="41"/>
      <c r="R17" s="13"/>
      <c r="S17" s="30"/>
      <c r="T17" s="8"/>
      <c r="U17" s="8"/>
      <c r="V17" s="8"/>
      <c r="W17" s="8"/>
      <c r="X17" s="8"/>
    </row>
    <row r="18" spans="1:26" x14ac:dyDescent="0.15">
      <c r="A18" s="42"/>
      <c r="B18" s="43"/>
      <c r="C18" s="47"/>
      <c r="D18" s="43"/>
      <c r="E18" s="45"/>
      <c r="F18" s="8"/>
      <c r="G18" s="43"/>
      <c r="H18" s="30"/>
      <c r="I18" s="46"/>
      <c r="J18" s="43"/>
      <c r="K18" s="36"/>
      <c r="L18" s="43"/>
      <c r="M18" s="8"/>
      <c r="N18" s="9"/>
      <c r="O18" s="9"/>
      <c r="P18" s="9"/>
      <c r="Q18" s="8"/>
      <c r="R18" s="43"/>
      <c r="S18" s="43"/>
      <c r="T18" s="8"/>
      <c r="U18" s="8"/>
      <c r="V18" s="8"/>
      <c r="W18" s="8"/>
      <c r="X18" s="8"/>
    </row>
    <row r="19" spans="1:26" x14ac:dyDescent="0.15">
      <c r="A19" s="42"/>
      <c r="B19" s="43"/>
      <c r="C19" s="47"/>
      <c r="D19" s="43"/>
      <c r="E19" s="45"/>
      <c r="F19" s="8"/>
      <c r="G19" s="43"/>
      <c r="H19" s="30"/>
      <c r="I19" s="46"/>
      <c r="J19" s="43"/>
      <c r="K19" s="39"/>
      <c r="L19" s="43"/>
      <c r="M19" s="8"/>
      <c r="N19" s="9"/>
      <c r="O19" s="9"/>
      <c r="P19" s="9"/>
      <c r="Q19" s="8"/>
      <c r="R19" s="43"/>
      <c r="S19" s="43"/>
      <c r="T19" s="8"/>
      <c r="U19" s="8"/>
      <c r="V19" s="8"/>
      <c r="W19" s="8"/>
      <c r="X19" s="8"/>
    </row>
    <row r="20" spans="1:26" x14ac:dyDescent="0.15">
      <c r="A20" s="42"/>
      <c r="B20" s="43"/>
      <c r="C20" s="47"/>
      <c r="D20" s="43"/>
      <c r="E20" s="45"/>
      <c r="F20" s="8"/>
      <c r="G20" s="43"/>
      <c r="H20" s="30"/>
      <c r="I20" s="46"/>
      <c r="J20" s="43"/>
      <c r="K20" s="39"/>
      <c r="L20" s="43"/>
      <c r="M20" s="8"/>
      <c r="N20" s="9"/>
      <c r="O20" s="9"/>
      <c r="P20" s="9"/>
      <c r="Q20" s="8"/>
      <c r="R20" s="43"/>
      <c r="S20" s="43"/>
      <c r="T20" s="8"/>
      <c r="U20" s="8"/>
      <c r="V20" s="8"/>
      <c r="W20" s="8"/>
      <c r="X20" s="8"/>
    </row>
    <row r="21" spans="1:26" x14ac:dyDescent="0.15">
      <c r="A21" s="42"/>
      <c r="B21" s="43"/>
      <c r="C21" s="47"/>
      <c r="D21" s="43"/>
      <c r="E21" s="45"/>
      <c r="F21" s="8"/>
      <c r="G21" s="43"/>
      <c r="H21" s="30"/>
      <c r="I21" s="46"/>
      <c r="J21" s="43"/>
      <c r="K21" s="36"/>
      <c r="L21" s="43"/>
      <c r="M21" s="8"/>
      <c r="N21" s="9"/>
      <c r="O21" s="9"/>
      <c r="P21" s="9"/>
      <c r="Q21" s="8"/>
      <c r="R21" s="43"/>
      <c r="S21" s="43"/>
      <c r="T21" s="8"/>
      <c r="U21" s="8"/>
      <c r="V21" s="8"/>
      <c r="W21" s="8"/>
      <c r="X21" s="8"/>
    </row>
    <row r="22" spans="1:26" x14ac:dyDescent="0.15">
      <c r="A22" s="42"/>
      <c r="B22" s="48"/>
      <c r="C22" s="44"/>
      <c r="D22" s="43"/>
      <c r="E22" s="45"/>
      <c r="F22" s="8"/>
      <c r="G22" s="32"/>
      <c r="H22" s="30"/>
      <c r="I22" s="55"/>
      <c r="J22" s="43"/>
      <c r="K22" s="39"/>
      <c r="L22" s="51"/>
      <c r="M22" s="8"/>
      <c r="N22" s="9"/>
      <c r="O22" s="9"/>
      <c r="P22" s="9"/>
      <c r="Q22" s="8"/>
      <c r="R22" s="43"/>
      <c r="S22" s="54"/>
      <c r="T22" s="8"/>
      <c r="U22" s="8"/>
      <c r="V22" s="8"/>
      <c r="W22" s="8"/>
      <c r="X22" s="8"/>
      <c r="Y22" s="14"/>
      <c r="Z22" s="14"/>
    </row>
    <row r="23" spans="1:26" x14ac:dyDescent="0.15">
      <c r="A23" s="42"/>
      <c r="B23" s="48"/>
      <c r="C23" s="44"/>
      <c r="D23" s="43"/>
      <c r="E23" s="45"/>
      <c r="F23" s="8"/>
      <c r="G23" s="32"/>
      <c r="H23" s="30"/>
      <c r="I23" s="55"/>
      <c r="J23" s="43"/>
      <c r="K23" s="39"/>
      <c r="L23" s="51"/>
      <c r="M23" s="8"/>
      <c r="N23" s="9"/>
      <c r="O23" s="9"/>
      <c r="P23" s="9"/>
      <c r="Q23" s="8"/>
      <c r="R23" s="43"/>
      <c r="S23" s="54"/>
      <c r="T23" s="8"/>
      <c r="U23" s="8"/>
      <c r="V23" s="8"/>
      <c r="W23" s="8"/>
      <c r="X23" s="8"/>
    </row>
    <row r="24" spans="1:26" x14ac:dyDescent="0.15">
      <c r="A24" s="42"/>
      <c r="B24" s="48"/>
      <c r="C24" s="44"/>
      <c r="D24" s="43"/>
      <c r="E24" s="49"/>
      <c r="F24" s="8"/>
      <c r="G24" s="32"/>
      <c r="H24" s="30"/>
      <c r="I24" s="50"/>
      <c r="J24" s="43"/>
      <c r="K24" s="36"/>
      <c r="L24" s="51"/>
      <c r="M24" s="8"/>
      <c r="N24" s="9"/>
      <c r="O24" s="9"/>
      <c r="P24" s="9"/>
      <c r="Q24" s="8"/>
      <c r="R24" s="43"/>
      <c r="S24" s="54"/>
      <c r="T24" s="8"/>
      <c r="U24" s="8"/>
      <c r="V24" s="8"/>
      <c r="W24" s="8"/>
      <c r="X24" s="8"/>
    </row>
    <row r="25" spans="1:26" x14ac:dyDescent="0.15">
      <c r="A25" s="42"/>
      <c r="B25" s="48"/>
      <c r="C25" s="44"/>
      <c r="D25" s="43"/>
      <c r="E25" s="45"/>
      <c r="F25" s="8"/>
      <c r="G25" s="32"/>
      <c r="H25" s="30"/>
      <c r="I25" s="55"/>
      <c r="J25" s="43"/>
      <c r="K25" s="39"/>
      <c r="L25" s="51"/>
      <c r="M25" s="8"/>
      <c r="N25" s="9"/>
      <c r="O25" s="9"/>
      <c r="P25" s="9"/>
      <c r="Q25" s="8"/>
      <c r="R25" s="43"/>
      <c r="S25" s="54"/>
      <c r="T25" s="8"/>
      <c r="U25" s="8"/>
      <c r="V25" s="8"/>
      <c r="W25" s="8"/>
      <c r="X25" s="8"/>
      <c r="Y25" s="14"/>
      <c r="Z25" s="14"/>
    </row>
    <row r="26" spans="1:26" x14ac:dyDescent="0.15">
      <c r="A26" s="42"/>
      <c r="B26" s="48"/>
      <c r="C26" s="44"/>
      <c r="D26" s="43"/>
      <c r="E26" s="45"/>
      <c r="F26" s="8"/>
      <c r="G26" s="32"/>
      <c r="H26" s="30"/>
      <c r="I26" s="55"/>
      <c r="J26" s="43"/>
      <c r="K26" s="39"/>
      <c r="L26" s="51"/>
      <c r="M26" s="8"/>
      <c r="N26" s="9"/>
      <c r="O26" s="9"/>
      <c r="P26" s="9"/>
      <c r="Q26" s="8"/>
      <c r="R26" s="43"/>
      <c r="S26" s="54"/>
      <c r="T26" s="8"/>
      <c r="U26" s="8"/>
      <c r="V26" s="8"/>
      <c r="W26" s="8"/>
      <c r="X26" s="8"/>
    </row>
    <row r="27" spans="1:26" x14ac:dyDescent="0.15">
      <c r="A27" s="42"/>
      <c r="B27" s="48"/>
      <c r="C27" s="44"/>
      <c r="D27" s="43"/>
      <c r="E27" s="45"/>
      <c r="F27" s="8"/>
      <c r="G27" s="32"/>
      <c r="H27" s="30"/>
      <c r="I27" s="55"/>
      <c r="J27" s="43"/>
      <c r="K27" s="36"/>
      <c r="L27" s="51"/>
      <c r="M27" s="15"/>
      <c r="N27" s="9"/>
      <c r="O27" s="9"/>
      <c r="P27" s="9"/>
      <c r="Q27" s="8"/>
      <c r="R27" s="43"/>
      <c r="S27" s="54"/>
      <c r="T27" s="8"/>
      <c r="U27" s="8"/>
      <c r="V27" s="8"/>
      <c r="W27" s="8"/>
      <c r="X27" s="8"/>
    </row>
    <row r="28" spans="1:26" x14ac:dyDescent="0.15">
      <c r="A28" s="42"/>
      <c r="B28" s="48"/>
      <c r="C28" s="44"/>
      <c r="D28" s="43"/>
      <c r="E28" s="45"/>
      <c r="F28" s="8"/>
      <c r="G28" s="32"/>
      <c r="H28" s="30"/>
      <c r="I28" s="55"/>
      <c r="J28" s="43"/>
      <c r="K28" s="39"/>
      <c r="L28" s="51"/>
      <c r="M28" s="15"/>
      <c r="N28" s="9"/>
      <c r="O28" s="9"/>
      <c r="P28" s="9"/>
      <c r="Q28" s="8"/>
      <c r="R28" s="43"/>
      <c r="S28" s="54"/>
      <c r="T28" s="8"/>
      <c r="U28" s="8"/>
      <c r="V28" s="8"/>
      <c r="W28" s="8"/>
      <c r="X28" s="8"/>
    </row>
    <row r="29" spans="1:26" x14ac:dyDescent="0.15">
      <c r="A29" s="42"/>
      <c r="B29" s="48"/>
      <c r="C29" s="44"/>
      <c r="D29" s="43"/>
      <c r="E29" s="45"/>
      <c r="F29" s="8"/>
      <c r="G29" s="32"/>
      <c r="H29" s="30"/>
      <c r="I29" s="55"/>
      <c r="J29" s="43"/>
      <c r="K29" s="39"/>
      <c r="L29" s="51"/>
      <c r="M29" s="15"/>
      <c r="N29" s="9"/>
      <c r="O29" s="9"/>
      <c r="P29" s="9"/>
      <c r="Q29" s="8"/>
      <c r="R29" s="43"/>
      <c r="S29" s="54"/>
      <c r="T29" s="8"/>
      <c r="U29" s="8"/>
      <c r="V29" s="8"/>
      <c r="W29" s="8"/>
      <c r="X29" s="8"/>
    </row>
    <row r="30" spans="1:26" x14ac:dyDescent="0.15">
      <c r="A30" s="42"/>
      <c r="B30" s="48"/>
      <c r="C30" s="44"/>
      <c r="D30" s="43"/>
      <c r="E30" s="45"/>
      <c r="F30" s="8"/>
      <c r="G30" s="32"/>
      <c r="H30" s="30"/>
      <c r="I30" s="55"/>
      <c r="J30" s="43"/>
      <c r="K30" s="36"/>
      <c r="L30" s="51"/>
      <c r="M30" s="15"/>
      <c r="N30" s="9"/>
      <c r="O30" s="9"/>
      <c r="P30" s="9"/>
      <c r="Q30" s="8"/>
      <c r="R30" s="43"/>
      <c r="S30" s="54"/>
      <c r="T30" s="8"/>
      <c r="U30" s="8"/>
      <c r="V30" s="8"/>
      <c r="W30" s="8"/>
      <c r="X30" s="8"/>
    </row>
    <row r="31" spans="1:26" x14ac:dyDescent="0.15">
      <c r="A31" s="42"/>
      <c r="B31" s="48"/>
      <c r="C31" s="44"/>
      <c r="D31" s="43"/>
      <c r="E31" s="49"/>
      <c r="F31" s="8"/>
      <c r="G31" s="32"/>
      <c r="H31" s="30"/>
      <c r="I31" s="46"/>
      <c r="J31" s="43"/>
      <c r="K31" s="39"/>
      <c r="L31" s="43"/>
      <c r="M31" s="15"/>
      <c r="N31" s="9"/>
      <c r="O31" s="9"/>
      <c r="P31" s="9"/>
      <c r="Q31" s="8"/>
      <c r="R31" s="43"/>
      <c r="S31" s="54"/>
      <c r="T31" s="8"/>
      <c r="U31" s="8"/>
      <c r="V31" s="8"/>
      <c r="W31" s="8"/>
      <c r="X31" s="8"/>
    </row>
    <row r="32" spans="1:26" x14ac:dyDescent="0.15">
      <c r="A32" s="42"/>
      <c r="B32" s="48"/>
      <c r="C32" s="44"/>
      <c r="D32" s="43"/>
      <c r="E32" s="49"/>
      <c r="F32" s="8"/>
      <c r="G32" s="32"/>
      <c r="H32" s="30"/>
      <c r="I32" s="50"/>
      <c r="J32" s="43"/>
      <c r="K32" s="39"/>
      <c r="L32" s="51"/>
      <c r="M32" s="15"/>
      <c r="N32" s="9"/>
      <c r="O32" s="9"/>
      <c r="P32" s="9"/>
      <c r="Q32" s="8"/>
      <c r="R32" s="43"/>
      <c r="S32" s="54"/>
      <c r="T32" s="8"/>
      <c r="U32" s="8"/>
      <c r="V32" s="8"/>
      <c r="W32" s="8"/>
      <c r="X32" s="8"/>
    </row>
    <row r="33" spans="1:24" x14ac:dyDescent="0.15">
      <c r="A33" s="42"/>
      <c r="B33" s="48"/>
      <c r="C33" s="44"/>
      <c r="D33" s="43"/>
      <c r="E33" s="49"/>
      <c r="F33" s="8"/>
      <c r="G33" s="32"/>
      <c r="H33" s="30"/>
      <c r="I33" s="50"/>
      <c r="J33" s="43"/>
      <c r="K33" s="36"/>
      <c r="L33" s="51"/>
      <c r="M33" s="15"/>
      <c r="N33" s="9"/>
      <c r="O33" s="9"/>
      <c r="P33" s="9"/>
      <c r="Q33" s="8"/>
      <c r="R33" s="43"/>
      <c r="S33" s="54"/>
      <c r="T33" s="8"/>
      <c r="U33" s="8"/>
      <c r="V33" s="8"/>
      <c r="W33" s="8"/>
      <c r="X33" s="8"/>
    </row>
    <row r="34" spans="1:24" x14ac:dyDescent="0.15">
      <c r="A34" s="42"/>
      <c r="B34" s="48"/>
      <c r="C34" s="44"/>
      <c r="D34" s="43"/>
      <c r="E34" s="49"/>
      <c r="F34" s="8"/>
      <c r="G34" s="32"/>
      <c r="H34" s="30"/>
      <c r="I34" s="50"/>
      <c r="J34" s="43"/>
      <c r="K34" s="39"/>
      <c r="L34" s="51"/>
      <c r="M34" s="15"/>
      <c r="N34" s="9"/>
      <c r="O34" s="9"/>
      <c r="P34" s="9"/>
      <c r="Q34" s="8"/>
      <c r="R34" s="43"/>
      <c r="S34" s="54"/>
      <c r="T34" s="8"/>
      <c r="U34" s="8"/>
      <c r="V34" s="8"/>
      <c r="W34" s="8"/>
      <c r="X34" s="8"/>
    </row>
    <row r="35" spans="1:24" x14ac:dyDescent="0.15">
      <c r="A35" s="42"/>
      <c r="B35" s="48"/>
      <c r="C35" s="44"/>
      <c r="D35" s="43"/>
      <c r="E35" s="49"/>
      <c r="F35" s="8"/>
      <c r="G35" s="32"/>
      <c r="H35" s="30"/>
      <c r="I35" s="50"/>
      <c r="J35" s="43"/>
      <c r="K35" s="39"/>
      <c r="L35" s="51"/>
      <c r="M35" s="15"/>
      <c r="N35" s="9"/>
      <c r="O35" s="9"/>
      <c r="P35" s="9"/>
      <c r="Q35" s="8"/>
      <c r="R35" s="43"/>
      <c r="S35" s="54"/>
      <c r="T35" s="8"/>
      <c r="U35" s="8"/>
      <c r="V35" s="8"/>
      <c r="W35" s="8"/>
      <c r="X35" s="8"/>
    </row>
    <row r="36" spans="1:24" x14ac:dyDescent="0.15">
      <c r="A36" s="42"/>
      <c r="B36" s="48"/>
      <c r="C36" s="44"/>
      <c r="D36" s="43"/>
      <c r="E36" s="49"/>
      <c r="F36" s="8"/>
      <c r="G36" s="32"/>
      <c r="H36" s="30"/>
      <c r="I36" s="50"/>
      <c r="J36" s="43"/>
      <c r="K36" s="36"/>
      <c r="L36" s="51"/>
      <c r="M36" s="15"/>
      <c r="N36" s="9"/>
      <c r="O36" s="9"/>
      <c r="P36" s="9"/>
      <c r="Q36" s="8"/>
      <c r="R36" s="43"/>
      <c r="S36" s="54"/>
      <c r="T36" s="8"/>
      <c r="U36" s="8"/>
      <c r="V36" s="8"/>
      <c r="W36" s="8"/>
      <c r="X36" s="8"/>
    </row>
    <row r="37" spans="1:24" x14ac:dyDescent="0.15">
      <c r="A37" s="42"/>
      <c r="B37" s="48"/>
      <c r="C37" s="44"/>
      <c r="D37" s="43"/>
      <c r="E37" s="49"/>
      <c r="F37" s="8"/>
      <c r="G37" s="32"/>
      <c r="H37" s="30"/>
      <c r="I37" s="50"/>
      <c r="J37" s="43"/>
      <c r="K37" s="39"/>
      <c r="L37" s="51"/>
      <c r="M37" s="15"/>
      <c r="N37" s="9"/>
      <c r="O37" s="9"/>
      <c r="P37" s="9"/>
      <c r="Q37" s="8"/>
      <c r="R37" s="43"/>
      <c r="S37" s="54"/>
      <c r="T37" s="8"/>
      <c r="U37" s="8"/>
      <c r="V37" s="8"/>
      <c r="W37" s="8"/>
      <c r="X37" s="8"/>
    </row>
    <row r="38" spans="1:24" x14ac:dyDescent="0.15">
      <c r="A38" s="42"/>
      <c r="B38" s="48"/>
      <c r="C38" s="44"/>
      <c r="D38" s="43"/>
      <c r="E38" s="49"/>
      <c r="F38" s="8"/>
      <c r="G38" s="32"/>
      <c r="H38" s="30"/>
      <c r="I38" s="50"/>
      <c r="J38" s="43"/>
      <c r="K38" s="39"/>
      <c r="L38" s="51"/>
      <c r="M38" s="15"/>
      <c r="N38" s="9"/>
      <c r="O38" s="9"/>
      <c r="P38" s="9"/>
      <c r="Q38" s="8"/>
      <c r="R38" s="43"/>
      <c r="S38" s="54"/>
      <c r="T38" s="8"/>
      <c r="U38" s="8"/>
      <c r="V38" s="8"/>
      <c r="W38" s="8"/>
      <c r="X38" s="8"/>
    </row>
    <row r="39" spans="1:24" x14ac:dyDescent="0.15">
      <c r="A39" s="42"/>
      <c r="B39" s="48"/>
      <c r="C39" s="44"/>
      <c r="D39" s="43"/>
      <c r="E39" s="49"/>
      <c r="F39" s="8"/>
      <c r="G39" s="32"/>
      <c r="H39" s="30"/>
      <c r="I39" s="46"/>
      <c r="J39" s="43"/>
      <c r="K39" s="36"/>
      <c r="L39" s="51"/>
      <c r="M39" s="15"/>
      <c r="N39" s="9"/>
      <c r="O39" s="9"/>
      <c r="P39" s="9"/>
      <c r="Q39" s="8"/>
      <c r="R39" s="43"/>
      <c r="S39" s="54"/>
      <c r="T39" s="8"/>
      <c r="U39" s="8"/>
      <c r="V39" s="8"/>
      <c r="W39" s="8"/>
      <c r="X39" s="8"/>
    </row>
    <row r="40" spans="1:24" x14ac:dyDescent="0.15">
      <c r="A40" s="42"/>
      <c r="B40" s="48"/>
      <c r="C40" s="44"/>
      <c r="D40" s="43"/>
      <c r="E40" s="49"/>
      <c r="F40" s="8"/>
      <c r="G40" s="32"/>
      <c r="H40" s="30"/>
      <c r="I40" s="46"/>
      <c r="J40" s="43"/>
      <c r="K40" s="39"/>
      <c r="L40" s="51"/>
      <c r="M40" s="15"/>
      <c r="N40" s="9"/>
      <c r="O40" s="9"/>
      <c r="P40" s="9"/>
      <c r="Q40" s="8"/>
      <c r="R40" s="43"/>
      <c r="S40" s="54"/>
      <c r="T40" s="8"/>
      <c r="U40" s="8"/>
      <c r="V40" s="8"/>
      <c r="W40" s="8"/>
      <c r="X40" s="8"/>
    </row>
    <row r="41" spans="1:24" x14ac:dyDescent="0.15">
      <c r="A41" s="42"/>
      <c r="B41" s="48"/>
      <c r="C41" s="44"/>
      <c r="D41" s="43"/>
      <c r="E41" s="49"/>
      <c r="F41" s="8"/>
      <c r="G41" s="32"/>
      <c r="H41" s="30"/>
      <c r="I41" s="46"/>
      <c r="J41" s="43"/>
      <c r="K41" s="39"/>
      <c r="L41" s="51"/>
      <c r="M41" s="15"/>
      <c r="N41" s="9"/>
      <c r="O41" s="9"/>
      <c r="P41" s="9"/>
      <c r="Q41" s="8"/>
      <c r="R41" s="43"/>
      <c r="S41" s="54"/>
      <c r="T41" s="8"/>
      <c r="U41" s="8"/>
      <c r="V41" s="8"/>
      <c r="W41" s="8"/>
      <c r="X41" s="8"/>
    </row>
    <row r="42" spans="1:24" x14ac:dyDescent="0.15">
      <c r="A42" s="42"/>
      <c r="B42" s="48"/>
      <c r="C42" s="44"/>
      <c r="D42" s="43"/>
      <c r="E42" s="45"/>
      <c r="F42" s="8"/>
      <c r="G42" s="32"/>
      <c r="H42" s="30"/>
      <c r="I42" s="46"/>
      <c r="J42" s="43"/>
      <c r="K42" s="36"/>
      <c r="L42" s="51"/>
      <c r="M42" s="15"/>
      <c r="N42" s="9"/>
      <c r="O42" s="9"/>
      <c r="P42" s="9"/>
      <c r="Q42" s="8"/>
      <c r="R42" s="43"/>
      <c r="S42" s="54"/>
      <c r="T42" s="8"/>
      <c r="U42" s="8"/>
      <c r="V42" s="8"/>
      <c r="W42" s="8"/>
      <c r="X42" s="8"/>
    </row>
    <row r="43" spans="1:24" x14ac:dyDescent="0.15">
      <c r="A43" s="42"/>
      <c r="B43" s="48"/>
      <c r="C43" s="44"/>
      <c r="D43" s="43"/>
      <c r="E43" s="45"/>
      <c r="F43" s="8"/>
      <c r="G43" s="43"/>
      <c r="H43" s="30"/>
      <c r="I43" s="46"/>
      <c r="J43" s="43"/>
      <c r="K43" s="39"/>
      <c r="L43" s="51"/>
      <c r="M43" s="15"/>
      <c r="N43" s="9"/>
      <c r="O43" s="9"/>
      <c r="P43" s="9"/>
      <c r="Q43" s="8"/>
      <c r="R43" s="43"/>
      <c r="S43" s="54"/>
      <c r="T43" s="8"/>
      <c r="U43" s="8"/>
      <c r="V43" s="8"/>
      <c r="W43" s="8"/>
      <c r="X43" s="8"/>
    </row>
    <row r="44" spans="1:24" x14ac:dyDescent="0.15">
      <c r="A44" s="42"/>
      <c r="B44" s="48"/>
      <c r="C44" s="44"/>
      <c r="D44" s="43"/>
      <c r="E44" s="45"/>
      <c r="F44" s="8"/>
      <c r="G44" s="43"/>
      <c r="H44" s="30"/>
      <c r="I44" s="46"/>
      <c r="J44" s="43"/>
      <c r="K44" s="39"/>
      <c r="L44" s="51"/>
      <c r="M44" s="9"/>
      <c r="N44" s="9"/>
      <c r="O44" s="9"/>
      <c r="P44" s="9"/>
      <c r="Q44" s="9"/>
      <c r="R44" s="43"/>
      <c r="S44" s="54"/>
      <c r="T44" s="9"/>
      <c r="U44" s="9"/>
      <c r="V44" s="9"/>
      <c r="W44" s="9"/>
      <c r="X44" s="9"/>
    </row>
    <row r="45" spans="1:24" x14ac:dyDescent="0.15">
      <c r="A45" s="9"/>
      <c r="B45" s="9"/>
      <c r="C45" s="8"/>
      <c r="D45" s="8"/>
      <c r="E45" s="8"/>
      <c r="F45" s="8"/>
      <c r="G45" s="8"/>
      <c r="H45" s="8"/>
      <c r="I45" s="8"/>
      <c r="J45" s="52"/>
      <c r="K45" s="8"/>
      <c r="L45" s="8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</sheetData>
  <mergeCells count="2">
    <mergeCell ref="O3:P3"/>
    <mergeCell ref="T3:W3"/>
  </mergeCells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9</vt:i4>
      </vt:variant>
    </vt:vector>
  </HeadingPairs>
  <TitlesOfParts>
    <vt:vector size="15" baseType="lpstr">
      <vt:lpstr>Perceel 1 Moerdijk</vt:lpstr>
      <vt:lpstr>Perceel 2 Waspik</vt:lpstr>
      <vt:lpstr>Perceel 3 Dordrecht</vt:lpstr>
      <vt:lpstr>Perceel 4 Breda </vt:lpstr>
      <vt:lpstr>Perceel 5 Eethen</vt:lpstr>
      <vt:lpstr>Perceel 6 Oud-Gastel</vt:lpstr>
      <vt:lpstr>'Perceel 1 Moerdijk'!Afdrukbereik</vt:lpstr>
      <vt:lpstr>'Perceel 2 Waspik'!Afdrukbereik</vt:lpstr>
      <vt:lpstr>'Perceel 3 Dordrecht'!Afdrukbereik</vt:lpstr>
      <vt:lpstr>'Perceel 4 Breda '!Afdrukbereik</vt:lpstr>
      <vt:lpstr>'Perceel 5 Eethen'!Afdrukbereik</vt:lpstr>
      <vt:lpstr>'Perceel 6 Oud-Gastel'!Afdrukbereik</vt:lpstr>
      <vt:lpstr>SG_droge_component</vt:lpstr>
      <vt:lpstr>SG_natte_component_CaCl</vt:lpstr>
      <vt:lpstr>SG_natte_component_NaCl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Polle, Marco (VWM)</dc:creator>
  <cp:lastModifiedBy>Schepers, Jean-Paul (PPO)</cp:lastModifiedBy>
  <cp:lastPrinted>2020-10-07T12:44:35Z</cp:lastPrinted>
  <dcterms:created xsi:type="dcterms:W3CDTF">2017-01-31T08:53:43Z</dcterms:created>
  <dcterms:modified xsi:type="dcterms:W3CDTF">2020-10-07T12:44:50Z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1A RWS samenwerking  Lijst gladheidmaterieel  7-10-2020.xlsx</vt:lpwstr>
  </property>
</Properties>
</file>