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https://inkada.sharepoint.com/Gedeelde documenten/10 Projecten/MBO Amersfoort/Intern Netwerk 2021/NvI/1e NvI/"/>
    </mc:Choice>
  </mc:AlternateContent>
  <xr:revisionPtr revIDLastSave="1007" documentId="8_{129D3855-2556-4C7B-BDC0-5B5030E0DD3F}" xr6:coauthVersionLast="47" xr6:coauthVersionMax="47" xr10:uidLastSave="{8CE33A1C-ECEE-4AF6-87E7-78CA96C3F345}"/>
  <bookViews>
    <workbookView xWindow="-108" yWindow="-108" windowWidth="23256" windowHeight="12576" activeTab="3" xr2:uid="{3FCCFCAC-F77C-46B5-84CD-9DDA43B7F9DA}"/>
  </bookViews>
  <sheets>
    <sheet name="1 - Componenten" sheetId="1" r:id="rId1"/>
    <sheet name="2 - Ontwerp" sheetId="2" r:id="rId2"/>
    <sheet name="3 - Inrichting locaties" sheetId="6" r:id="rId3"/>
    <sheet name="Totalisatie"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 i="3" l="1"/>
  <c r="E26" i="3"/>
  <c r="F25" i="3"/>
  <c r="F24" i="3"/>
  <c r="F23" i="3"/>
  <c r="F22" i="3"/>
  <c r="F21" i="3"/>
  <c r="F20" i="3"/>
  <c r="F19" i="3"/>
  <c r="F18" i="3"/>
  <c r="F17" i="3"/>
  <c r="F16" i="3"/>
  <c r="F15" i="3"/>
  <c r="F14" i="3"/>
  <c r="F13" i="3"/>
  <c r="F20" i="6"/>
  <c r="E20" i="6"/>
  <c r="J20" i="6" s="1"/>
  <c r="G51" i="3"/>
  <c r="G30" i="3"/>
  <c r="L501" i="6"/>
  <c r="M153" i="6"/>
  <c r="K119" i="6"/>
  <c r="L119" i="6"/>
  <c r="M119" i="6"/>
  <c r="K66" i="6"/>
  <c r="J37" i="6"/>
  <c r="M20" i="6"/>
  <c r="L20" i="6"/>
  <c r="K20" i="6"/>
  <c r="E21" i="2"/>
  <c r="E8" i="2"/>
  <c r="I13" i="1"/>
  <c r="I8" i="1"/>
  <c r="I7"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2" i="1"/>
  <c r="I11" i="1"/>
  <c r="I10" i="1"/>
  <c r="E45" i="3"/>
  <c r="G44" i="3"/>
  <c r="G43" i="3"/>
  <c r="G42" i="3"/>
  <c r="G41" i="3"/>
  <c r="G40" i="3"/>
  <c r="G39" i="3"/>
  <c r="G38" i="3"/>
  <c r="G37" i="3"/>
  <c r="G36" i="3"/>
  <c r="G35" i="3"/>
  <c r="G34" i="3"/>
  <c r="G33" i="3"/>
  <c r="G32" i="3"/>
  <c r="G31" i="3"/>
  <c r="E24" i="6"/>
  <c r="J24" i="6" s="1"/>
  <c r="E707" i="6"/>
  <c r="D707" i="6"/>
  <c r="H706" i="6"/>
  <c r="M706" i="6" s="1"/>
  <c r="G706" i="6"/>
  <c r="L706" i="6" s="1"/>
  <c r="E706" i="6"/>
  <c r="J706" i="6" s="1"/>
  <c r="D706" i="6"/>
  <c r="H705" i="6"/>
  <c r="M705" i="6" s="1"/>
  <c r="G705" i="6"/>
  <c r="L705" i="6" s="1"/>
  <c r="E705" i="6"/>
  <c r="J705" i="6" s="1"/>
  <c r="D705" i="6"/>
  <c r="H704" i="6"/>
  <c r="M704" i="6" s="1"/>
  <c r="G704" i="6"/>
  <c r="L704" i="6" s="1"/>
  <c r="E704" i="6"/>
  <c r="J704" i="6" s="1"/>
  <c r="D704" i="6"/>
  <c r="H703" i="6"/>
  <c r="M703" i="6" s="1"/>
  <c r="G703" i="6"/>
  <c r="L703" i="6" s="1"/>
  <c r="E703" i="6"/>
  <c r="J703" i="6" s="1"/>
  <c r="D703" i="6"/>
  <c r="H702" i="6"/>
  <c r="M702" i="6" s="1"/>
  <c r="G702" i="6"/>
  <c r="L702" i="6" s="1"/>
  <c r="E702" i="6"/>
  <c r="J702" i="6" s="1"/>
  <c r="D702" i="6"/>
  <c r="E699" i="6"/>
  <c r="D699" i="6"/>
  <c r="H698" i="6"/>
  <c r="M698" i="6" s="1"/>
  <c r="G698" i="6"/>
  <c r="L698" i="6" s="1"/>
  <c r="F698" i="6"/>
  <c r="K698" i="6" s="1"/>
  <c r="E698" i="6"/>
  <c r="J698" i="6" s="1"/>
  <c r="D698" i="6"/>
  <c r="H697" i="6"/>
  <c r="M697" i="6" s="1"/>
  <c r="G697" i="6"/>
  <c r="L697" i="6" s="1"/>
  <c r="F697" i="6"/>
  <c r="K697" i="6" s="1"/>
  <c r="E697" i="6"/>
  <c r="J697" i="6" s="1"/>
  <c r="D697" i="6"/>
  <c r="H696" i="6"/>
  <c r="M696" i="6" s="1"/>
  <c r="G696" i="6"/>
  <c r="L696" i="6" s="1"/>
  <c r="F696" i="6"/>
  <c r="K696" i="6" s="1"/>
  <c r="E696" i="6"/>
  <c r="J696" i="6" s="1"/>
  <c r="D696" i="6"/>
  <c r="H695" i="6"/>
  <c r="M695" i="6" s="1"/>
  <c r="G695" i="6"/>
  <c r="L695" i="6" s="1"/>
  <c r="F695" i="6"/>
  <c r="K695" i="6" s="1"/>
  <c r="E695" i="6"/>
  <c r="J695" i="6" s="1"/>
  <c r="D695" i="6"/>
  <c r="H694" i="6"/>
  <c r="M694" i="6" s="1"/>
  <c r="G694" i="6"/>
  <c r="L694" i="6" s="1"/>
  <c r="F694" i="6"/>
  <c r="K694" i="6" s="1"/>
  <c r="E694" i="6"/>
  <c r="J694" i="6" s="1"/>
  <c r="D694" i="6"/>
  <c r="H693" i="6"/>
  <c r="M693" i="6" s="1"/>
  <c r="G693" i="6"/>
  <c r="L693" i="6" s="1"/>
  <c r="F693" i="6"/>
  <c r="K693" i="6" s="1"/>
  <c r="E693" i="6"/>
  <c r="J693" i="6" s="1"/>
  <c r="D693" i="6"/>
  <c r="H692" i="6"/>
  <c r="M692" i="6" s="1"/>
  <c r="G692" i="6"/>
  <c r="L692" i="6" s="1"/>
  <c r="F692" i="6"/>
  <c r="K692" i="6" s="1"/>
  <c r="E692" i="6"/>
  <c r="J692" i="6" s="1"/>
  <c r="D692" i="6"/>
  <c r="H691" i="6"/>
  <c r="M691" i="6" s="1"/>
  <c r="G691" i="6"/>
  <c r="L691" i="6" s="1"/>
  <c r="F691" i="6"/>
  <c r="K691" i="6" s="1"/>
  <c r="E691" i="6"/>
  <c r="J691" i="6" s="1"/>
  <c r="D691" i="6"/>
  <c r="H690" i="6"/>
  <c r="M690" i="6" s="1"/>
  <c r="G690" i="6"/>
  <c r="L690" i="6" s="1"/>
  <c r="F690" i="6"/>
  <c r="K690" i="6" s="1"/>
  <c r="E690" i="6"/>
  <c r="J690" i="6" s="1"/>
  <c r="D690" i="6"/>
  <c r="E674" i="6"/>
  <c r="D674" i="6"/>
  <c r="H673" i="6"/>
  <c r="M673" i="6" s="1"/>
  <c r="G673" i="6"/>
  <c r="L673" i="6" s="1"/>
  <c r="E673" i="6"/>
  <c r="J673" i="6" s="1"/>
  <c r="D673" i="6"/>
  <c r="H672" i="6"/>
  <c r="M672" i="6" s="1"/>
  <c r="G672" i="6"/>
  <c r="L672" i="6" s="1"/>
  <c r="E672" i="6"/>
  <c r="J672" i="6" s="1"/>
  <c r="D672" i="6"/>
  <c r="H671" i="6"/>
  <c r="M671" i="6" s="1"/>
  <c r="G671" i="6"/>
  <c r="L671" i="6" s="1"/>
  <c r="E671" i="6"/>
  <c r="J671" i="6" s="1"/>
  <c r="D671" i="6"/>
  <c r="H670" i="6"/>
  <c r="M670" i="6" s="1"/>
  <c r="G670" i="6"/>
  <c r="L670" i="6" s="1"/>
  <c r="E670" i="6"/>
  <c r="J670" i="6" s="1"/>
  <c r="D670" i="6"/>
  <c r="H669" i="6"/>
  <c r="M669" i="6" s="1"/>
  <c r="G669" i="6"/>
  <c r="L669" i="6" s="1"/>
  <c r="E669" i="6"/>
  <c r="J669" i="6" s="1"/>
  <c r="D669" i="6"/>
  <c r="E666" i="6"/>
  <c r="D666" i="6"/>
  <c r="H665" i="6"/>
  <c r="M665" i="6" s="1"/>
  <c r="G665" i="6"/>
  <c r="L665" i="6" s="1"/>
  <c r="F665" i="6"/>
  <c r="K665" i="6" s="1"/>
  <c r="E665" i="6"/>
  <c r="J665" i="6" s="1"/>
  <c r="D665" i="6"/>
  <c r="H664" i="6"/>
  <c r="M664" i="6" s="1"/>
  <c r="G664" i="6"/>
  <c r="L664" i="6" s="1"/>
  <c r="F664" i="6"/>
  <c r="K664" i="6" s="1"/>
  <c r="E664" i="6"/>
  <c r="J664" i="6" s="1"/>
  <c r="D664" i="6"/>
  <c r="H663" i="6"/>
  <c r="M663" i="6" s="1"/>
  <c r="G663" i="6"/>
  <c r="L663" i="6" s="1"/>
  <c r="F663" i="6"/>
  <c r="K663" i="6" s="1"/>
  <c r="E663" i="6"/>
  <c r="J663" i="6" s="1"/>
  <c r="D663" i="6"/>
  <c r="H662" i="6"/>
  <c r="M662" i="6" s="1"/>
  <c r="G662" i="6"/>
  <c r="L662" i="6" s="1"/>
  <c r="F662" i="6"/>
  <c r="K662" i="6" s="1"/>
  <c r="E662" i="6"/>
  <c r="J662" i="6" s="1"/>
  <c r="D662" i="6"/>
  <c r="H661" i="6"/>
  <c r="M661" i="6" s="1"/>
  <c r="G661" i="6"/>
  <c r="L661" i="6" s="1"/>
  <c r="F661" i="6"/>
  <c r="K661" i="6" s="1"/>
  <c r="E661" i="6"/>
  <c r="J661" i="6" s="1"/>
  <c r="D661" i="6"/>
  <c r="H660" i="6"/>
  <c r="M660" i="6" s="1"/>
  <c r="G660" i="6"/>
  <c r="L660" i="6" s="1"/>
  <c r="F660" i="6"/>
  <c r="K660" i="6" s="1"/>
  <c r="E660" i="6"/>
  <c r="J660" i="6" s="1"/>
  <c r="D660" i="6"/>
  <c r="H659" i="6"/>
  <c r="M659" i="6" s="1"/>
  <c r="G659" i="6"/>
  <c r="L659" i="6" s="1"/>
  <c r="F659" i="6"/>
  <c r="K659" i="6" s="1"/>
  <c r="E659" i="6"/>
  <c r="J659" i="6" s="1"/>
  <c r="D659" i="6"/>
  <c r="H658" i="6"/>
  <c r="M658" i="6" s="1"/>
  <c r="G658" i="6"/>
  <c r="L658" i="6" s="1"/>
  <c r="F658" i="6"/>
  <c r="K658" i="6" s="1"/>
  <c r="E658" i="6"/>
  <c r="J658" i="6" s="1"/>
  <c r="D658" i="6"/>
  <c r="H657" i="6"/>
  <c r="M657" i="6" s="1"/>
  <c r="G657" i="6"/>
  <c r="L657" i="6" s="1"/>
  <c r="F657" i="6"/>
  <c r="K657" i="6" s="1"/>
  <c r="E657" i="6"/>
  <c r="J657" i="6" s="1"/>
  <c r="D657" i="6"/>
  <c r="E654" i="6"/>
  <c r="D654" i="6"/>
  <c r="H653" i="6"/>
  <c r="M653" i="6" s="1"/>
  <c r="G653" i="6"/>
  <c r="L653" i="6" s="1"/>
  <c r="F653" i="6"/>
  <c r="K653" i="6" s="1"/>
  <c r="E653" i="6"/>
  <c r="J653" i="6" s="1"/>
  <c r="D653" i="6"/>
  <c r="H652" i="6"/>
  <c r="M652" i="6" s="1"/>
  <c r="G652" i="6"/>
  <c r="L652" i="6" s="1"/>
  <c r="F652" i="6"/>
  <c r="K652" i="6" s="1"/>
  <c r="E652" i="6"/>
  <c r="J652" i="6" s="1"/>
  <c r="D652" i="6"/>
  <c r="H651" i="6"/>
  <c r="M651" i="6" s="1"/>
  <c r="G651" i="6"/>
  <c r="L651" i="6" s="1"/>
  <c r="F651" i="6"/>
  <c r="K651" i="6" s="1"/>
  <c r="E651" i="6"/>
  <c r="J651" i="6" s="1"/>
  <c r="D651" i="6"/>
  <c r="H650" i="6"/>
  <c r="M650" i="6" s="1"/>
  <c r="G650" i="6"/>
  <c r="L650" i="6" s="1"/>
  <c r="F650" i="6"/>
  <c r="K650" i="6" s="1"/>
  <c r="E650" i="6"/>
  <c r="J650" i="6" s="1"/>
  <c r="D650" i="6"/>
  <c r="H649" i="6"/>
  <c r="M649" i="6" s="1"/>
  <c r="G649" i="6"/>
  <c r="L649" i="6" s="1"/>
  <c r="F649" i="6"/>
  <c r="K649" i="6" s="1"/>
  <c r="E649" i="6"/>
  <c r="J649" i="6" s="1"/>
  <c r="D649" i="6"/>
  <c r="H648" i="6"/>
  <c r="M648" i="6" s="1"/>
  <c r="G648" i="6"/>
  <c r="L648" i="6" s="1"/>
  <c r="F648" i="6"/>
  <c r="K648" i="6" s="1"/>
  <c r="E648" i="6"/>
  <c r="J648" i="6" s="1"/>
  <c r="D648" i="6"/>
  <c r="H647" i="6"/>
  <c r="M647" i="6" s="1"/>
  <c r="G647" i="6"/>
  <c r="L647" i="6" s="1"/>
  <c r="F647" i="6"/>
  <c r="K647" i="6" s="1"/>
  <c r="E647" i="6"/>
  <c r="J647" i="6" s="1"/>
  <c r="D647" i="6"/>
  <c r="H646" i="6"/>
  <c r="M646" i="6" s="1"/>
  <c r="G646" i="6"/>
  <c r="L646" i="6" s="1"/>
  <c r="F646" i="6"/>
  <c r="K646" i="6" s="1"/>
  <c r="E646" i="6"/>
  <c r="J646" i="6" s="1"/>
  <c r="D646" i="6"/>
  <c r="H645" i="6"/>
  <c r="M645" i="6" s="1"/>
  <c r="G645" i="6"/>
  <c r="L645" i="6" s="1"/>
  <c r="F645" i="6"/>
  <c r="K645" i="6" s="1"/>
  <c r="E645" i="6"/>
  <c r="J645" i="6" s="1"/>
  <c r="D645" i="6"/>
  <c r="E627" i="6"/>
  <c r="D627" i="6"/>
  <c r="H626" i="6"/>
  <c r="M626" i="6" s="1"/>
  <c r="G626" i="6"/>
  <c r="L626" i="6" s="1"/>
  <c r="E626" i="6"/>
  <c r="J626" i="6" s="1"/>
  <c r="D626" i="6"/>
  <c r="H625" i="6"/>
  <c r="M625" i="6" s="1"/>
  <c r="G625" i="6"/>
  <c r="L625" i="6" s="1"/>
  <c r="E625" i="6"/>
  <c r="J625" i="6" s="1"/>
  <c r="D625" i="6"/>
  <c r="H624" i="6"/>
  <c r="M624" i="6" s="1"/>
  <c r="G624" i="6"/>
  <c r="L624" i="6" s="1"/>
  <c r="E624" i="6"/>
  <c r="J624" i="6" s="1"/>
  <c r="D624" i="6"/>
  <c r="H623" i="6"/>
  <c r="M623" i="6" s="1"/>
  <c r="G623" i="6"/>
  <c r="L623" i="6" s="1"/>
  <c r="E623" i="6"/>
  <c r="J623" i="6" s="1"/>
  <c r="D623" i="6"/>
  <c r="H622" i="6"/>
  <c r="M622" i="6" s="1"/>
  <c r="G622" i="6"/>
  <c r="L622" i="6" s="1"/>
  <c r="E622" i="6"/>
  <c r="J622" i="6" s="1"/>
  <c r="D622" i="6"/>
  <c r="E619" i="6"/>
  <c r="D619" i="6"/>
  <c r="H618" i="6"/>
  <c r="M618" i="6" s="1"/>
  <c r="G618" i="6"/>
  <c r="L618" i="6" s="1"/>
  <c r="F618" i="6"/>
  <c r="K618" i="6" s="1"/>
  <c r="E618" i="6"/>
  <c r="J618" i="6" s="1"/>
  <c r="D618" i="6"/>
  <c r="H617" i="6"/>
  <c r="M617" i="6" s="1"/>
  <c r="G617" i="6"/>
  <c r="L617" i="6" s="1"/>
  <c r="F617" i="6"/>
  <c r="K617" i="6" s="1"/>
  <c r="E617" i="6"/>
  <c r="J617" i="6" s="1"/>
  <c r="D617" i="6"/>
  <c r="H616" i="6"/>
  <c r="M616" i="6" s="1"/>
  <c r="G616" i="6"/>
  <c r="L616" i="6" s="1"/>
  <c r="F616" i="6"/>
  <c r="K616" i="6" s="1"/>
  <c r="E616" i="6"/>
  <c r="J616" i="6" s="1"/>
  <c r="D616" i="6"/>
  <c r="H615" i="6"/>
  <c r="M615" i="6" s="1"/>
  <c r="G615" i="6"/>
  <c r="L615" i="6" s="1"/>
  <c r="F615" i="6"/>
  <c r="K615" i="6" s="1"/>
  <c r="E615" i="6"/>
  <c r="J615" i="6" s="1"/>
  <c r="D615" i="6"/>
  <c r="H614" i="6"/>
  <c r="M614" i="6" s="1"/>
  <c r="G614" i="6"/>
  <c r="L614" i="6" s="1"/>
  <c r="F614" i="6"/>
  <c r="K614" i="6" s="1"/>
  <c r="E614" i="6"/>
  <c r="J614" i="6" s="1"/>
  <c r="D614" i="6"/>
  <c r="H613" i="6"/>
  <c r="M613" i="6" s="1"/>
  <c r="G613" i="6"/>
  <c r="L613" i="6" s="1"/>
  <c r="F613" i="6"/>
  <c r="K613" i="6" s="1"/>
  <c r="E613" i="6"/>
  <c r="J613" i="6" s="1"/>
  <c r="D613" i="6"/>
  <c r="H612" i="6"/>
  <c r="M612" i="6" s="1"/>
  <c r="G612" i="6"/>
  <c r="L612" i="6" s="1"/>
  <c r="F612" i="6"/>
  <c r="K612" i="6" s="1"/>
  <c r="E612" i="6"/>
  <c r="J612" i="6" s="1"/>
  <c r="D612" i="6"/>
  <c r="H611" i="6"/>
  <c r="M611" i="6" s="1"/>
  <c r="G611" i="6"/>
  <c r="L611" i="6" s="1"/>
  <c r="F611" i="6"/>
  <c r="K611" i="6" s="1"/>
  <c r="E611" i="6"/>
  <c r="J611" i="6" s="1"/>
  <c r="D611" i="6"/>
  <c r="H610" i="6"/>
  <c r="M610" i="6" s="1"/>
  <c r="G610" i="6"/>
  <c r="L610" i="6" s="1"/>
  <c r="F610" i="6"/>
  <c r="K610" i="6" s="1"/>
  <c r="E610" i="6"/>
  <c r="J610" i="6" s="1"/>
  <c r="D610" i="6"/>
  <c r="E593" i="6"/>
  <c r="D593" i="6"/>
  <c r="H592" i="6"/>
  <c r="M592" i="6" s="1"/>
  <c r="G592" i="6"/>
  <c r="L592" i="6" s="1"/>
  <c r="E592" i="6"/>
  <c r="J592" i="6" s="1"/>
  <c r="D592" i="6"/>
  <c r="H591" i="6"/>
  <c r="M591" i="6" s="1"/>
  <c r="G591" i="6"/>
  <c r="L591" i="6" s="1"/>
  <c r="E591" i="6"/>
  <c r="J591" i="6" s="1"/>
  <c r="D591" i="6"/>
  <c r="H590" i="6"/>
  <c r="M590" i="6" s="1"/>
  <c r="G590" i="6"/>
  <c r="L590" i="6" s="1"/>
  <c r="E590" i="6"/>
  <c r="J590" i="6" s="1"/>
  <c r="D590" i="6"/>
  <c r="H589" i="6"/>
  <c r="M589" i="6" s="1"/>
  <c r="G589" i="6"/>
  <c r="L589" i="6" s="1"/>
  <c r="E589" i="6"/>
  <c r="J589" i="6" s="1"/>
  <c r="D589" i="6"/>
  <c r="H588" i="6"/>
  <c r="M588" i="6" s="1"/>
  <c r="G588" i="6"/>
  <c r="L588" i="6" s="1"/>
  <c r="E588" i="6"/>
  <c r="J588" i="6" s="1"/>
  <c r="D588" i="6"/>
  <c r="E585" i="6"/>
  <c r="D585" i="6"/>
  <c r="H584" i="6"/>
  <c r="M584" i="6" s="1"/>
  <c r="G584" i="6"/>
  <c r="L584" i="6" s="1"/>
  <c r="F584" i="6"/>
  <c r="K584" i="6" s="1"/>
  <c r="E584" i="6"/>
  <c r="J584" i="6" s="1"/>
  <c r="D584" i="6"/>
  <c r="H583" i="6"/>
  <c r="M583" i="6" s="1"/>
  <c r="G583" i="6"/>
  <c r="L583" i="6" s="1"/>
  <c r="F583" i="6"/>
  <c r="K583" i="6" s="1"/>
  <c r="E583" i="6"/>
  <c r="J583" i="6" s="1"/>
  <c r="D583" i="6"/>
  <c r="H582" i="6"/>
  <c r="M582" i="6" s="1"/>
  <c r="G582" i="6"/>
  <c r="L582" i="6" s="1"/>
  <c r="F582" i="6"/>
  <c r="K582" i="6" s="1"/>
  <c r="E582" i="6"/>
  <c r="J582" i="6" s="1"/>
  <c r="D582" i="6"/>
  <c r="H581" i="6"/>
  <c r="M581" i="6" s="1"/>
  <c r="G581" i="6"/>
  <c r="L581" i="6" s="1"/>
  <c r="F581" i="6"/>
  <c r="K581" i="6" s="1"/>
  <c r="E581" i="6"/>
  <c r="J581" i="6" s="1"/>
  <c r="D581" i="6"/>
  <c r="H580" i="6"/>
  <c r="M580" i="6" s="1"/>
  <c r="G580" i="6"/>
  <c r="L580" i="6" s="1"/>
  <c r="F580" i="6"/>
  <c r="K580" i="6" s="1"/>
  <c r="E580" i="6"/>
  <c r="J580" i="6" s="1"/>
  <c r="D580" i="6"/>
  <c r="H579" i="6"/>
  <c r="M579" i="6" s="1"/>
  <c r="G579" i="6"/>
  <c r="L579" i="6" s="1"/>
  <c r="F579" i="6"/>
  <c r="K579" i="6" s="1"/>
  <c r="E579" i="6"/>
  <c r="J579" i="6" s="1"/>
  <c r="D579" i="6"/>
  <c r="H578" i="6"/>
  <c r="M578" i="6" s="1"/>
  <c r="G578" i="6"/>
  <c r="L578" i="6" s="1"/>
  <c r="F578" i="6"/>
  <c r="K578" i="6" s="1"/>
  <c r="E578" i="6"/>
  <c r="J578" i="6" s="1"/>
  <c r="D578" i="6"/>
  <c r="H577" i="6"/>
  <c r="M577" i="6" s="1"/>
  <c r="G577" i="6"/>
  <c r="L577" i="6" s="1"/>
  <c r="F577" i="6"/>
  <c r="K577" i="6" s="1"/>
  <c r="E577" i="6"/>
  <c r="J577" i="6" s="1"/>
  <c r="D577" i="6"/>
  <c r="H576" i="6"/>
  <c r="M576" i="6" s="1"/>
  <c r="G576" i="6"/>
  <c r="L576" i="6" s="1"/>
  <c r="F576" i="6"/>
  <c r="K576" i="6" s="1"/>
  <c r="E576" i="6"/>
  <c r="J576" i="6" s="1"/>
  <c r="D576" i="6"/>
  <c r="E559" i="6"/>
  <c r="D559" i="6"/>
  <c r="H558" i="6"/>
  <c r="M558" i="6" s="1"/>
  <c r="G558" i="6"/>
  <c r="L558" i="6" s="1"/>
  <c r="E558" i="6"/>
  <c r="J558" i="6" s="1"/>
  <c r="D558" i="6"/>
  <c r="H557" i="6"/>
  <c r="M557" i="6" s="1"/>
  <c r="G557" i="6"/>
  <c r="L557" i="6" s="1"/>
  <c r="E557" i="6"/>
  <c r="J557" i="6" s="1"/>
  <c r="D557" i="6"/>
  <c r="H556" i="6"/>
  <c r="M556" i="6" s="1"/>
  <c r="G556" i="6"/>
  <c r="L556" i="6" s="1"/>
  <c r="E556" i="6"/>
  <c r="J556" i="6" s="1"/>
  <c r="D556" i="6"/>
  <c r="H555" i="6"/>
  <c r="M555" i="6" s="1"/>
  <c r="G555" i="6"/>
  <c r="L555" i="6" s="1"/>
  <c r="E555" i="6"/>
  <c r="J555" i="6" s="1"/>
  <c r="D555" i="6"/>
  <c r="H554" i="6"/>
  <c r="M554" i="6" s="1"/>
  <c r="G554" i="6"/>
  <c r="L554" i="6" s="1"/>
  <c r="E554" i="6"/>
  <c r="J554" i="6" s="1"/>
  <c r="D554" i="6"/>
  <c r="E551" i="6"/>
  <c r="D551" i="6"/>
  <c r="H550" i="6"/>
  <c r="M550" i="6" s="1"/>
  <c r="G550" i="6"/>
  <c r="L550" i="6" s="1"/>
  <c r="F550" i="6"/>
  <c r="K550" i="6" s="1"/>
  <c r="E550" i="6"/>
  <c r="J550" i="6" s="1"/>
  <c r="D550" i="6"/>
  <c r="H549" i="6"/>
  <c r="M549" i="6" s="1"/>
  <c r="G549" i="6"/>
  <c r="L549" i="6" s="1"/>
  <c r="F549" i="6"/>
  <c r="K549" i="6" s="1"/>
  <c r="E549" i="6"/>
  <c r="J549" i="6" s="1"/>
  <c r="D549" i="6"/>
  <c r="H548" i="6"/>
  <c r="M548" i="6" s="1"/>
  <c r="G548" i="6"/>
  <c r="L548" i="6" s="1"/>
  <c r="F548" i="6"/>
  <c r="K548" i="6" s="1"/>
  <c r="E548" i="6"/>
  <c r="J548" i="6" s="1"/>
  <c r="D548" i="6"/>
  <c r="H547" i="6"/>
  <c r="M547" i="6" s="1"/>
  <c r="G547" i="6"/>
  <c r="L547" i="6" s="1"/>
  <c r="F547" i="6"/>
  <c r="K547" i="6" s="1"/>
  <c r="E547" i="6"/>
  <c r="J547" i="6" s="1"/>
  <c r="D547" i="6"/>
  <c r="H546" i="6"/>
  <c r="M546" i="6" s="1"/>
  <c r="G546" i="6"/>
  <c r="L546" i="6" s="1"/>
  <c r="F546" i="6"/>
  <c r="K546" i="6" s="1"/>
  <c r="E546" i="6"/>
  <c r="J546" i="6" s="1"/>
  <c r="D546" i="6"/>
  <c r="H545" i="6"/>
  <c r="M545" i="6" s="1"/>
  <c r="G545" i="6"/>
  <c r="L545" i="6" s="1"/>
  <c r="F545" i="6"/>
  <c r="K545" i="6" s="1"/>
  <c r="E545" i="6"/>
  <c r="J545" i="6" s="1"/>
  <c r="D545" i="6"/>
  <c r="H544" i="6"/>
  <c r="M544" i="6" s="1"/>
  <c r="G544" i="6"/>
  <c r="L544" i="6" s="1"/>
  <c r="F544" i="6"/>
  <c r="K544" i="6" s="1"/>
  <c r="E544" i="6"/>
  <c r="J544" i="6" s="1"/>
  <c r="D544" i="6"/>
  <c r="H543" i="6"/>
  <c r="M543" i="6" s="1"/>
  <c r="G543" i="6"/>
  <c r="L543" i="6" s="1"/>
  <c r="F543" i="6"/>
  <c r="K543" i="6" s="1"/>
  <c r="E543" i="6"/>
  <c r="J543" i="6" s="1"/>
  <c r="D543" i="6"/>
  <c r="H542" i="6"/>
  <c r="M542" i="6" s="1"/>
  <c r="G542" i="6"/>
  <c r="L542" i="6" s="1"/>
  <c r="F542" i="6"/>
  <c r="K542" i="6" s="1"/>
  <c r="E542" i="6"/>
  <c r="J542" i="6" s="1"/>
  <c r="D542" i="6"/>
  <c r="E525" i="6"/>
  <c r="D525" i="6"/>
  <c r="H524" i="6"/>
  <c r="M524" i="6" s="1"/>
  <c r="G524" i="6"/>
  <c r="L524" i="6" s="1"/>
  <c r="E524" i="6"/>
  <c r="J524" i="6" s="1"/>
  <c r="D524" i="6"/>
  <c r="H523" i="6"/>
  <c r="M523" i="6" s="1"/>
  <c r="G523" i="6"/>
  <c r="L523" i="6" s="1"/>
  <c r="E523" i="6"/>
  <c r="J523" i="6" s="1"/>
  <c r="D523" i="6"/>
  <c r="H522" i="6"/>
  <c r="M522" i="6" s="1"/>
  <c r="G522" i="6"/>
  <c r="L522" i="6" s="1"/>
  <c r="E522" i="6"/>
  <c r="J522" i="6" s="1"/>
  <c r="D522" i="6"/>
  <c r="H521" i="6"/>
  <c r="M521" i="6" s="1"/>
  <c r="G521" i="6"/>
  <c r="L521" i="6" s="1"/>
  <c r="E521" i="6"/>
  <c r="J521" i="6" s="1"/>
  <c r="D521" i="6"/>
  <c r="H520" i="6"/>
  <c r="M520" i="6" s="1"/>
  <c r="G520" i="6"/>
  <c r="L520" i="6" s="1"/>
  <c r="E520" i="6"/>
  <c r="J520" i="6" s="1"/>
  <c r="D520" i="6"/>
  <c r="E517" i="6"/>
  <c r="D517" i="6"/>
  <c r="H516" i="6"/>
  <c r="M516" i="6" s="1"/>
  <c r="G516" i="6"/>
  <c r="L516" i="6" s="1"/>
  <c r="F516" i="6"/>
  <c r="K516" i="6" s="1"/>
  <c r="E516" i="6"/>
  <c r="J516" i="6" s="1"/>
  <c r="D516" i="6"/>
  <c r="H515" i="6"/>
  <c r="M515" i="6" s="1"/>
  <c r="G515" i="6"/>
  <c r="L515" i="6" s="1"/>
  <c r="F515" i="6"/>
  <c r="K515" i="6" s="1"/>
  <c r="E515" i="6"/>
  <c r="J515" i="6" s="1"/>
  <c r="D515" i="6"/>
  <c r="H514" i="6"/>
  <c r="M514" i="6" s="1"/>
  <c r="G514" i="6"/>
  <c r="L514" i="6" s="1"/>
  <c r="F514" i="6"/>
  <c r="K514" i="6" s="1"/>
  <c r="E514" i="6"/>
  <c r="J514" i="6" s="1"/>
  <c r="D514" i="6"/>
  <c r="H513" i="6"/>
  <c r="M513" i="6" s="1"/>
  <c r="G513" i="6"/>
  <c r="L513" i="6" s="1"/>
  <c r="F513" i="6"/>
  <c r="K513" i="6" s="1"/>
  <c r="E513" i="6"/>
  <c r="J513" i="6" s="1"/>
  <c r="D513" i="6"/>
  <c r="H512" i="6"/>
  <c r="M512" i="6" s="1"/>
  <c r="G512" i="6"/>
  <c r="L512" i="6" s="1"/>
  <c r="F512" i="6"/>
  <c r="K512" i="6" s="1"/>
  <c r="E512" i="6"/>
  <c r="J512" i="6" s="1"/>
  <c r="D512" i="6"/>
  <c r="H511" i="6"/>
  <c r="M511" i="6" s="1"/>
  <c r="G511" i="6"/>
  <c r="L511" i="6" s="1"/>
  <c r="F511" i="6"/>
  <c r="K511" i="6" s="1"/>
  <c r="E511" i="6"/>
  <c r="J511" i="6" s="1"/>
  <c r="D511" i="6"/>
  <c r="H510" i="6"/>
  <c r="M510" i="6" s="1"/>
  <c r="G510" i="6"/>
  <c r="L510" i="6" s="1"/>
  <c r="F510" i="6"/>
  <c r="K510" i="6" s="1"/>
  <c r="E510" i="6"/>
  <c r="J510" i="6" s="1"/>
  <c r="D510" i="6"/>
  <c r="H509" i="6"/>
  <c r="M509" i="6" s="1"/>
  <c r="G509" i="6"/>
  <c r="L509" i="6" s="1"/>
  <c r="F509" i="6"/>
  <c r="K509" i="6" s="1"/>
  <c r="E509" i="6"/>
  <c r="J509" i="6" s="1"/>
  <c r="D509" i="6"/>
  <c r="H508" i="6"/>
  <c r="M508" i="6" s="1"/>
  <c r="G508" i="6"/>
  <c r="L508" i="6" s="1"/>
  <c r="F508" i="6"/>
  <c r="K508" i="6" s="1"/>
  <c r="E508" i="6"/>
  <c r="J508" i="6" s="1"/>
  <c r="D508" i="6"/>
  <c r="E491" i="6"/>
  <c r="D491" i="6"/>
  <c r="H490" i="6"/>
  <c r="M490" i="6" s="1"/>
  <c r="G490" i="6"/>
  <c r="L490" i="6" s="1"/>
  <c r="E490" i="6"/>
  <c r="J490" i="6" s="1"/>
  <c r="D490" i="6"/>
  <c r="H489" i="6"/>
  <c r="M489" i="6" s="1"/>
  <c r="G489" i="6"/>
  <c r="L489" i="6" s="1"/>
  <c r="E489" i="6"/>
  <c r="J489" i="6" s="1"/>
  <c r="D489" i="6"/>
  <c r="H488" i="6"/>
  <c r="M488" i="6" s="1"/>
  <c r="G488" i="6"/>
  <c r="L488" i="6" s="1"/>
  <c r="E488" i="6"/>
  <c r="J488" i="6" s="1"/>
  <c r="D488" i="6"/>
  <c r="H487" i="6"/>
  <c r="M487" i="6" s="1"/>
  <c r="G487" i="6"/>
  <c r="L487" i="6" s="1"/>
  <c r="E487" i="6"/>
  <c r="J487" i="6" s="1"/>
  <c r="D487" i="6"/>
  <c r="H486" i="6"/>
  <c r="M486" i="6" s="1"/>
  <c r="G486" i="6"/>
  <c r="L486" i="6" s="1"/>
  <c r="E486" i="6"/>
  <c r="J486" i="6" s="1"/>
  <c r="D486" i="6"/>
  <c r="E483" i="6"/>
  <c r="D483" i="6"/>
  <c r="H482" i="6"/>
  <c r="M482" i="6" s="1"/>
  <c r="G482" i="6"/>
  <c r="L482" i="6" s="1"/>
  <c r="F482" i="6"/>
  <c r="K482" i="6" s="1"/>
  <c r="E482" i="6"/>
  <c r="J482" i="6" s="1"/>
  <c r="D482" i="6"/>
  <c r="H481" i="6"/>
  <c r="M481" i="6" s="1"/>
  <c r="G481" i="6"/>
  <c r="L481" i="6" s="1"/>
  <c r="F481" i="6"/>
  <c r="K481" i="6" s="1"/>
  <c r="E481" i="6"/>
  <c r="J481" i="6" s="1"/>
  <c r="D481" i="6"/>
  <c r="H480" i="6"/>
  <c r="M480" i="6" s="1"/>
  <c r="G480" i="6"/>
  <c r="L480" i="6" s="1"/>
  <c r="F480" i="6"/>
  <c r="K480" i="6" s="1"/>
  <c r="E480" i="6"/>
  <c r="J480" i="6" s="1"/>
  <c r="D480" i="6"/>
  <c r="H479" i="6"/>
  <c r="M479" i="6" s="1"/>
  <c r="G479" i="6"/>
  <c r="L479" i="6" s="1"/>
  <c r="F479" i="6"/>
  <c r="K479" i="6" s="1"/>
  <c r="E479" i="6"/>
  <c r="J479" i="6" s="1"/>
  <c r="D479" i="6"/>
  <c r="H478" i="6"/>
  <c r="M478" i="6" s="1"/>
  <c r="G478" i="6"/>
  <c r="L478" i="6" s="1"/>
  <c r="F478" i="6"/>
  <c r="K478" i="6" s="1"/>
  <c r="E478" i="6"/>
  <c r="J478" i="6" s="1"/>
  <c r="D478" i="6"/>
  <c r="H477" i="6"/>
  <c r="M477" i="6" s="1"/>
  <c r="G477" i="6"/>
  <c r="L477" i="6" s="1"/>
  <c r="F477" i="6"/>
  <c r="K477" i="6" s="1"/>
  <c r="E477" i="6"/>
  <c r="J477" i="6" s="1"/>
  <c r="D477" i="6"/>
  <c r="H476" i="6"/>
  <c r="M476" i="6" s="1"/>
  <c r="G476" i="6"/>
  <c r="L476" i="6" s="1"/>
  <c r="F476" i="6"/>
  <c r="K476" i="6" s="1"/>
  <c r="E476" i="6"/>
  <c r="J476" i="6" s="1"/>
  <c r="D476" i="6"/>
  <c r="H475" i="6"/>
  <c r="M475" i="6" s="1"/>
  <c r="G475" i="6"/>
  <c r="L475" i="6" s="1"/>
  <c r="F475" i="6"/>
  <c r="K475" i="6" s="1"/>
  <c r="E475" i="6"/>
  <c r="J475" i="6" s="1"/>
  <c r="D475" i="6"/>
  <c r="H474" i="6"/>
  <c r="M474" i="6" s="1"/>
  <c r="G474" i="6"/>
  <c r="L474" i="6" s="1"/>
  <c r="F474" i="6"/>
  <c r="K474" i="6" s="1"/>
  <c r="E474" i="6"/>
  <c r="J474" i="6" s="1"/>
  <c r="D474" i="6"/>
  <c r="H449" i="6"/>
  <c r="M449" i="6" s="1"/>
  <c r="G449" i="6"/>
  <c r="L449" i="6" s="1"/>
  <c r="F449" i="6"/>
  <c r="K449" i="6" s="1"/>
  <c r="E449" i="6"/>
  <c r="J449" i="6" s="1"/>
  <c r="D449" i="6"/>
  <c r="H448" i="6"/>
  <c r="M448" i="6" s="1"/>
  <c r="G448" i="6"/>
  <c r="L448" i="6" s="1"/>
  <c r="F448" i="6"/>
  <c r="K448" i="6" s="1"/>
  <c r="E448" i="6"/>
  <c r="J448" i="6" s="1"/>
  <c r="D448" i="6"/>
  <c r="H447" i="6"/>
  <c r="M447" i="6" s="1"/>
  <c r="G447" i="6"/>
  <c r="L447" i="6" s="1"/>
  <c r="F447" i="6"/>
  <c r="K447" i="6" s="1"/>
  <c r="E447" i="6"/>
  <c r="J447" i="6" s="1"/>
  <c r="D447" i="6"/>
  <c r="H446" i="6"/>
  <c r="M446" i="6" s="1"/>
  <c r="G446" i="6"/>
  <c r="L446" i="6" s="1"/>
  <c r="F446" i="6"/>
  <c r="K446" i="6" s="1"/>
  <c r="E446" i="6"/>
  <c r="J446" i="6" s="1"/>
  <c r="D446" i="6"/>
  <c r="H445" i="6"/>
  <c r="M445" i="6" s="1"/>
  <c r="G445" i="6"/>
  <c r="L445" i="6" s="1"/>
  <c r="F445" i="6"/>
  <c r="K445" i="6" s="1"/>
  <c r="E445" i="6"/>
  <c r="J445" i="6" s="1"/>
  <c r="D445" i="6"/>
  <c r="H444" i="6"/>
  <c r="M444" i="6" s="1"/>
  <c r="G444" i="6"/>
  <c r="L444" i="6" s="1"/>
  <c r="F444" i="6"/>
  <c r="K444" i="6" s="1"/>
  <c r="E444" i="6"/>
  <c r="J444" i="6" s="1"/>
  <c r="D444" i="6"/>
  <c r="H443" i="6"/>
  <c r="M443" i="6" s="1"/>
  <c r="G443" i="6"/>
  <c r="L443" i="6" s="1"/>
  <c r="F443" i="6"/>
  <c r="K443" i="6" s="1"/>
  <c r="E443" i="6"/>
  <c r="J443" i="6" s="1"/>
  <c r="D443" i="6"/>
  <c r="H442" i="6"/>
  <c r="M442" i="6" s="1"/>
  <c r="G442" i="6"/>
  <c r="L442" i="6" s="1"/>
  <c r="F442" i="6"/>
  <c r="K442" i="6" s="1"/>
  <c r="E442" i="6"/>
  <c r="J442" i="6" s="1"/>
  <c r="D442" i="6"/>
  <c r="H441" i="6"/>
  <c r="M441" i="6" s="1"/>
  <c r="G441" i="6"/>
  <c r="L441" i="6" s="1"/>
  <c r="F441" i="6"/>
  <c r="K441" i="6" s="1"/>
  <c r="E441" i="6"/>
  <c r="J441" i="6" s="1"/>
  <c r="D441" i="6"/>
  <c r="E438" i="6"/>
  <c r="D438" i="6"/>
  <c r="H437" i="6"/>
  <c r="M437" i="6" s="1"/>
  <c r="G437" i="6"/>
  <c r="L437" i="6" s="1"/>
  <c r="F437" i="6"/>
  <c r="K437" i="6" s="1"/>
  <c r="E437" i="6"/>
  <c r="J437" i="6" s="1"/>
  <c r="D437" i="6"/>
  <c r="H436" i="6"/>
  <c r="M436" i="6" s="1"/>
  <c r="G436" i="6"/>
  <c r="L436" i="6" s="1"/>
  <c r="F436" i="6"/>
  <c r="K436" i="6" s="1"/>
  <c r="E436" i="6"/>
  <c r="J436" i="6" s="1"/>
  <c r="D436" i="6"/>
  <c r="H435" i="6"/>
  <c r="M435" i="6" s="1"/>
  <c r="G435" i="6"/>
  <c r="L435" i="6" s="1"/>
  <c r="F435" i="6"/>
  <c r="K435" i="6" s="1"/>
  <c r="E435" i="6"/>
  <c r="J435" i="6" s="1"/>
  <c r="D435" i="6"/>
  <c r="H434" i="6"/>
  <c r="M434" i="6" s="1"/>
  <c r="G434" i="6"/>
  <c r="L434" i="6" s="1"/>
  <c r="F434" i="6"/>
  <c r="K434" i="6" s="1"/>
  <c r="E434" i="6"/>
  <c r="J434" i="6" s="1"/>
  <c r="D434" i="6"/>
  <c r="H433" i="6"/>
  <c r="M433" i="6" s="1"/>
  <c r="G433" i="6"/>
  <c r="L433" i="6" s="1"/>
  <c r="F433" i="6"/>
  <c r="K433" i="6" s="1"/>
  <c r="E433" i="6"/>
  <c r="J433" i="6" s="1"/>
  <c r="D433" i="6"/>
  <c r="H432" i="6"/>
  <c r="M432" i="6" s="1"/>
  <c r="G432" i="6"/>
  <c r="L432" i="6" s="1"/>
  <c r="F432" i="6"/>
  <c r="K432" i="6" s="1"/>
  <c r="E432" i="6"/>
  <c r="J432" i="6" s="1"/>
  <c r="D432" i="6"/>
  <c r="H431" i="6"/>
  <c r="M431" i="6" s="1"/>
  <c r="G431" i="6"/>
  <c r="L431" i="6" s="1"/>
  <c r="F431" i="6"/>
  <c r="K431" i="6" s="1"/>
  <c r="E431" i="6"/>
  <c r="J431" i="6" s="1"/>
  <c r="D431" i="6"/>
  <c r="H430" i="6"/>
  <c r="M430" i="6" s="1"/>
  <c r="G430" i="6"/>
  <c r="L430" i="6" s="1"/>
  <c r="F430" i="6"/>
  <c r="K430" i="6" s="1"/>
  <c r="E430" i="6"/>
  <c r="J430" i="6" s="1"/>
  <c r="D430" i="6"/>
  <c r="H429" i="6"/>
  <c r="M429" i="6" s="1"/>
  <c r="G429" i="6"/>
  <c r="L429" i="6" s="1"/>
  <c r="F429" i="6"/>
  <c r="K429" i="6" s="1"/>
  <c r="E429" i="6"/>
  <c r="J429" i="6" s="1"/>
  <c r="D429" i="6"/>
  <c r="E426" i="6"/>
  <c r="D426" i="6"/>
  <c r="H425" i="6"/>
  <c r="M425" i="6" s="1"/>
  <c r="G425" i="6"/>
  <c r="L425" i="6" s="1"/>
  <c r="F425" i="6"/>
  <c r="K425" i="6" s="1"/>
  <c r="E425" i="6"/>
  <c r="J425" i="6" s="1"/>
  <c r="D425" i="6"/>
  <c r="H424" i="6"/>
  <c r="M424" i="6" s="1"/>
  <c r="G424" i="6"/>
  <c r="L424" i="6" s="1"/>
  <c r="F424" i="6"/>
  <c r="K424" i="6" s="1"/>
  <c r="E424" i="6"/>
  <c r="J424" i="6" s="1"/>
  <c r="D424" i="6"/>
  <c r="H423" i="6"/>
  <c r="M423" i="6" s="1"/>
  <c r="G423" i="6"/>
  <c r="L423" i="6" s="1"/>
  <c r="F423" i="6"/>
  <c r="K423" i="6" s="1"/>
  <c r="E423" i="6"/>
  <c r="J423" i="6" s="1"/>
  <c r="D423" i="6"/>
  <c r="H422" i="6"/>
  <c r="M422" i="6" s="1"/>
  <c r="G422" i="6"/>
  <c r="L422" i="6" s="1"/>
  <c r="F422" i="6"/>
  <c r="K422" i="6" s="1"/>
  <c r="E422" i="6"/>
  <c r="J422" i="6" s="1"/>
  <c r="D422" i="6"/>
  <c r="H421" i="6"/>
  <c r="M421" i="6" s="1"/>
  <c r="G421" i="6"/>
  <c r="L421" i="6" s="1"/>
  <c r="F421" i="6"/>
  <c r="K421" i="6" s="1"/>
  <c r="E421" i="6"/>
  <c r="J421" i="6" s="1"/>
  <c r="D421" i="6"/>
  <c r="H420" i="6"/>
  <c r="M420" i="6" s="1"/>
  <c r="G420" i="6"/>
  <c r="L420" i="6" s="1"/>
  <c r="F420" i="6"/>
  <c r="K420" i="6" s="1"/>
  <c r="E420" i="6"/>
  <c r="J420" i="6" s="1"/>
  <c r="D420" i="6"/>
  <c r="H419" i="6"/>
  <c r="M419" i="6" s="1"/>
  <c r="G419" i="6"/>
  <c r="L419" i="6" s="1"/>
  <c r="F419" i="6"/>
  <c r="K419" i="6" s="1"/>
  <c r="E419" i="6"/>
  <c r="J419" i="6" s="1"/>
  <c r="D419" i="6"/>
  <c r="H418" i="6"/>
  <c r="M418" i="6" s="1"/>
  <c r="G418" i="6"/>
  <c r="L418" i="6" s="1"/>
  <c r="F418" i="6"/>
  <c r="K418" i="6" s="1"/>
  <c r="E418" i="6"/>
  <c r="J418" i="6" s="1"/>
  <c r="D418" i="6"/>
  <c r="H417" i="6"/>
  <c r="M417" i="6" s="1"/>
  <c r="G417" i="6"/>
  <c r="L417" i="6" s="1"/>
  <c r="F417" i="6"/>
  <c r="K417" i="6" s="1"/>
  <c r="E417" i="6"/>
  <c r="J417" i="6" s="1"/>
  <c r="D417" i="6"/>
  <c r="E414" i="6"/>
  <c r="D414" i="6"/>
  <c r="H413" i="6"/>
  <c r="M413" i="6" s="1"/>
  <c r="G413" i="6"/>
  <c r="L413" i="6" s="1"/>
  <c r="F413" i="6"/>
  <c r="K413" i="6" s="1"/>
  <c r="E413" i="6"/>
  <c r="J413" i="6" s="1"/>
  <c r="D413" i="6"/>
  <c r="H412" i="6"/>
  <c r="M412" i="6" s="1"/>
  <c r="G412" i="6"/>
  <c r="L412" i="6" s="1"/>
  <c r="F412" i="6"/>
  <c r="K412" i="6" s="1"/>
  <c r="E412" i="6"/>
  <c r="J412" i="6" s="1"/>
  <c r="D412" i="6"/>
  <c r="H411" i="6"/>
  <c r="M411" i="6" s="1"/>
  <c r="G411" i="6"/>
  <c r="L411" i="6" s="1"/>
  <c r="F411" i="6"/>
  <c r="K411" i="6" s="1"/>
  <c r="E411" i="6"/>
  <c r="J411" i="6" s="1"/>
  <c r="D411" i="6"/>
  <c r="H410" i="6"/>
  <c r="M410" i="6" s="1"/>
  <c r="G410" i="6"/>
  <c r="L410" i="6" s="1"/>
  <c r="F410" i="6"/>
  <c r="K410" i="6" s="1"/>
  <c r="E410" i="6"/>
  <c r="J410" i="6" s="1"/>
  <c r="D410" i="6"/>
  <c r="H409" i="6"/>
  <c r="M409" i="6" s="1"/>
  <c r="G409" i="6"/>
  <c r="L409" i="6" s="1"/>
  <c r="F409" i="6"/>
  <c r="K409" i="6" s="1"/>
  <c r="E409" i="6"/>
  <c r="J409" i="6" s="1"/>
  <c r="D409" i="6"/>
  <c r="H408" i="6"/>
  <c r="M408" i="6" s="1"/>
  <c r="G408" i="6"/>
  <c r="L408" i="6" s="1"/>
  <c r="F408" i="6"/>
  <c r="K408" i="6" s="1"/>
  <c r="E408" i="6"/>
  <c r="J408" i="6" s="1"/>
  <c r="D408" i="6"/>
  <c r="H407" i="6"/>
  <c r="M407" i="6" s="1"/>
  <c r="G407" i="6"/>
  <c r="L407" i="6" s="1"/>
  <c r="F407" i="6"/>
  <c r="K407" i="6" s="1"/>
  <c r="E407" i="6"/>
  <c r="J407" i="6" s="1"/>
  <c r="D407" i="6"/>
  <c r="H406" i="6"/>
  <c r="M406" i="6" s="1"/>
  <c r="G406" i="6"/>
  <c r="L406" i="6" s="1"/>
  <c r="F406" i="6"/>
  <c r="K406" i="6" s="1"/>
  <c r="E406" i="6"/>
  <c r="J406" i="6" s="1"/>
  <c r="D406" i="6"/>
  <c r="H405" i="6"/>
  <c r="M405" i="6" s="1"/>
  <c r="G405" i="6"/>
  <c r="L405" i="6" s="1"/>
  <c r="F405" i="6"/>
  <c r="K405" i="6" s="1"/>
  <c r="E405" i="6"/>
  <c r="J405" i="6" s="1"/>
  <c r="D405" i="6"/>
  <c r="E402" i="6"/>
  <c r="D402" i="6"/>
  <c r="H401" i="6"/>
  <c r="M401" i="6" s="1"/>
  <c r="G401" i="6"/>
  <c r="L401" i="6" s="1"/>
  <c r="F401" i="6"/>
  <c r="K401" i="6" s="1"/>
  <c r="E401" i="6"/>
  <c r="J401" i="6" s="1"/>
  <c r="D401" i="6"/>
  <c r="H400" i="6"/>
  <c r="M400" i="6" s="1"/>
  <c r="G400" i="6"/>
  <c r="L400" i="6" s="1"/>
  <c r="F400" i="6"/>
  <c r="K400" i="6" s="1"/>
  <c r="E400" i="6"/>
  <c r="J400" i="6" s="1"/>
  <c r="D400" i="6"/>
  <c r="H399" i="6"/>
  <c r="M399" i="6" s="1"/>
  <c r="G399" i="6"/>
  <c r="L399" i="6" s="1"/>
  <c r="F399" i="6"/>
  <c r="K399" i="6" s="1"/>
  <c r="E399" i="6"/>
  <c r="J399" i="6" s="1"/>
  <c r="D399" i="6"/>
  <c r="H398" i="6"/>
  <c r="M398" i="6" s="1"/>
  <c r="G398" i="6"/>
  <c r="L398" i="6" s="1"/>
  <c r="F398" i="6"/>
  <c r="K398" i="6" s="1"/>
  <c r="E398" i="6"/>
  <c r="J398" i="6" s="1"/>
  <c r="D398" i="6"/>
  <c r="H397" i="6"/>
  <c r="M397" i="6" s="1"/>
  <c r="G397" i="6"/>
  <c r="L397" i="6" s="1"/>
  <c r="F397" i="6"/>
  <c r="K397" i="6" s="1"/>
  <c r="E397" i="6"/>
  <c r="J397" i="6" s="1"/>
  <c r="D397" i="6"/>
  <c r="H396" i="6"/>
  <c r="M396" i="6" s="1"/>
  <c r="G396" i="6"/>
  <c r="L396" i="6" s="1"/>
  <c r="F396" i="6"/>
  <c r="K396" i="6" s="1"/>
  <c r="E396" i="6"/>
  <c r="J396" i="6" s="1"/>
  <c r="D396" i="6"/>
  <c r="H395" i="6"/>
  <c r="M395" i="6" s="1"/>
  <c r="G395" i="6"/>
  <c r="L395" i="6" s="1"/>
  <c r="F395" i="6"/>
  <c r="K395" i="6" s="1"/>
  <c r="E395" i="6"/>
  <c r="J395" i="6" s="1"/>
  <c r="D395" i="6"/>
  <c r="H394" i="6"/>
  <c r="M394" i="6" s="1"/>
  <c r="G394" i="6"/>
  <c r="L394" i="6" s="1"/>
  <c r="F394" i="6"/>
  <c r="K394" i="6" s="1"/>
  <c r="E394" i="6"/>
  <c r="J394" i="6" s="1"/>
  <c r="D394" i="6"/>
  <c r="H393" i="6"/>
  <c r="M393" i="6" s="1"/>
  <c r="G393" i="6"/>
  <c r="L393" i="6" s="1"/>
  <c r="F393" i="6"/>
  <c r="K393" i="6" s="1"/>
  <c r="E393" i="6"/>
  <c r="J393" i="6" s="1"/>
  <c r="D393" i="6"/>
  <c r="E390" i="6"/>
  <c r="D390" i="6"/>
  <c r="H389" i="6"/>
  <c r="M389" i="6" s="1"/>
  <c r="G389" i="6"/>
  <c r="L389" i="6" s="1"/>
  <c r="F389" i="6"/>
  <c r="K389" i="6" s="1"/>
  <c r="E389" i="6"/>
  <c r="J389" i="6" s="1"/>
  <c r="D389" i="6"/>
  <c r="H388" i="6"/>
  <c r="M388" i="6" s="1"/>
  <c r="G388" i="6"/>
  <c r="L388" i="6" s="1"/>
  <c r="F388" i="6"/>
  <c r="K388" i="6" s="1"/>
  <c r="E388" i="6"/>
  <c r="J388" i="6" s="1"/>
  <c r="D388" i="6"/>
  <c r="H387" i="6"/>
  <c r="M387" i="6" s="1"/>
  <c r="G387" i="6"/>
  <c r="L387" i="6" s="1"/>
  <c r="F387" i="6"/>
  <c r="K387" i="6" s="1"/>
  <c r="E387" i="6"/>
  <c r="J387" i="6" s="1"/>
  <c r="D387" i="6"/>
  <c r="H386" i="6"/>
  <c r="M386" i="6" s="1"/>
  <c r="G386" i="6"/>
  <c r="L386" i="6" s="1"/>
  <c r="F386" i="6"/>
  <c r="K386" i="6" s="1"/>
  <c r="E386" i="6"/>
  <c r="J386" i="6" s="1"/>
  <c r="D386" i="6"/>
  <c r="H385" i="6"/>
  <c r="M385" i="6" s="1"/>
  <c r="G385" i="6"/>
  <c r="L385" i="6" s="1"/>
  <c r="F385" i="6"/>
  <c r="K385" i="6" s="1"/>
  <c r="E385" i="6"/>
  <c r="J385" i="6" s="1"/>
  <c r="D385" i="6"/>
  <c r="H384" i="6"/>
  <c r="M384" i="6" s="1"/>
  <c r="G384" i="6"/>
  <c r="L384" i="6" s="1"/>
  <c r="F384" i="6"/>
  <c r="K384" i="6" s="1"/>
  <c r="E384" i="6"/>
  <c r="J384" i="6" s="1"/>
  <c r="D384" i="6"/>
  <c r="H383" i="6"/>
  <c r="M383" i="6" s="1"/>
  <c r="G383" i="6"/>
  <c r="L383" i="6" s="1"/>
  <c r="F383" i="6"/>
  <c r="K383" i="6" s="1"/>
  <c r="E383" i="6"/>
  <c r="J383" i="6" s="1"/>
  <c r="D383" i="6"/>
  <c r="H382" i="6"/>
  <c r="M382" i="6" s="1"/>
  <c r="G382" i="6"/>
  <c r="L382" i="6" s="1"/>
  <c r="F382" i="6"/>
  <c r="K382" i="6" s="1"/>
  <c r="E382" i="6"/>
  <c r="J382" i="6" s="1"/>
  <c r="D382" i="6"/>
  <c r="H381" i="6"/>
  <c r="M381" i="6" s="1"/>
  <c r="G381" i="6"/>
  <c r="L381" i="6" s="1"/>
  <c r="F381" i="6"/>
  <c r="K381" i="6" s="1"/>
  <c r="E381" i="6"/>
  <c r="J381" i="6" s="1"/>
  <c r="D381" i="6"/>
  <c r="E378" i="6"/>
  <c r="D378" i="6"/>
  <c r="E458" i="6"/>
  <c r="D458" i="6"/>
  <c r="H457" i="6"/>
  <c r="M457" i="6" s="1"/>
  <c r="G457" i="6"/>
  <c r="L457" i="6" s="1"/>
  <c r="E457" i="6"/>
  <c r="J457" i="6" s="1"/>
  <c r="D457" i="6"/>
  <c r="H456" i="6"/>
  <c r="M456" i="6" s="1"/>
  <c r="G456" i="6"/>
  <c r="L456" i="6" s="1"/>
  <c r="E456" i="6"/>
  <c r="J456" i="6" s="1"/>
  <c r="D456" i="6"/>
  <c r="H455" i="6"/>
  <c r="M455" i="6" s="1"/>
  <c r="G455" i="6"/>
  <c r="L455" i="6" s="1"/>
  <c r="E455" i="6"/>
  <c r="J455" i="6" s="1"/>
  <c r="D455" i="6"/>
  <c r="H454" i="6"/>
  <c r="M454" i="6" s="1"/>
  <c r="G454" i="6"/>
  <c r="L454" i="6" s="1"/>
  <c r="E454" i="6"/>
  <c r="J454" i="6" s="1"/>
  <c r="D454" i="6"/>
  <c r="H453" i="6"/>
  <c r="M453" i="6" s="1"/>
  <c r="G453" i="6"/>
  <c r="L453" i="6" s="1"/>
  <c r="E453" i="6"/>
  <c r="J453" i="6" s="1"/>
  <c r="D453" i="6"/>
  <c r="E450" i="6"/>
  <c r="D450" i="6"/>
  <c r="H377" i="6"/>
  <c r="M377" i="6" s="1"/>
  <c r="G377" i="6"/>
  <c r="L377" i="6" s="1"/>
  <c r="F377" i="6"/>
  <c r="K377" i="6" s="1"/>
  <c r="E377" i="6"/>
  <c r="J377" i="6" s="1"/>
  <c r="D377" i="6"/>
  <c r="H376" i="6"/>
  <c r="M376" i="6" s="1"/>
  <c r="G376" i="6"/>
  <c r="L376" i="6" s="1"/>
  <c r="F376" i="6"/>
  <c r="K376" i="6" s="1"/>
  <c r="E376" i="6"/>
  <c r="J376" i="6" s="1"/>
  <c r="D376" i="6"/>
  <c r="H375" i="6"/>
  <c r="M375" i="6" s="1"/>
  <c r="G375" i="6"/>
  <c r="L375" i="6" s="1"/>
  <c r="F375" i="6"/>
  <c r="K375" i="6" s="1"/>
  <c r="E375" i="6"/>
  <c r="J375" i="6" s="1"/>
  <c r="D375" i="6"/>
  <c r="H374" i="6"/>
  <c r="M374" i="6" s="1"/>
  <c r="G374" i="6"/>
  <c r="L374" i="6" s="1"/>
  <c r="F374" i="6"/>
  <c r="K374" i="6" s="1"/>
  <c r="E374" i="6"/>
  <c r="J374" i="6" s="1"/>
  <c r="D374" i="6"/>
  <c r="H373" i="6"/>
  <c r="M373" i="6" s="1"/>
  <c r="G373" i="6"/>
  <c r="L373" i="6" s="1"/>
  <c r="F373" i="6"/>
  <c r="K373" i="6" s="1"/>
  <c r="E373" i="6"/>
  <c r="J373" i="6" s="1"/>
  <c r="D373" i="6"/>
  <c r="H372" i="6"/>
  <c r="M372" i="6" s="1"/>
  <c r="G372" i="6"/>
  <c r="L372" i="6" s="1"/>
  <c r="F372" i="6"/>
  <c r="K372" i="6" s="1"/>
  <c r="E372" i="6"/>
  <c r="J372" i="6" s="1"/>
  <c r="D372" i="6"/>
  <c r="H371" i="6"/>
  <c r="M371" i="6" s="1"/>
  <c r="G371" i="6"/>
  <c r="L371" i="6" s="1"/>
  <c r="F371" i="6"/>
  <c r="K371" i="6" s="1"/>
  <c r="E371" i="6"/>
  <c r="J371" i="6" s="1"/>
  <c r="D371" i="6"/>
  <c r="H370" i="6"/>
  <c r="M370" i="6" s="1"/>
  <c r="G370" i="6"/>
  <c r="L370" i="6" s="1"/>
  <c r="F370" i="6"/>
  <c r="K370" i="6" s="1"/>
  <c r="E370" i="6"/>
  <c r="J370" i="6" s="1"/>
  <c r="D370" i="6"/>
  <c r="H369" i="6"/>
  <c r="M369" i="6" s="1"/>
  <c r="G369" i="6"/>
  <c r="L369" i="6" s="1"/>
  <c r="F369" i="6"/>
  <c r="K369" i="6" s="1"/>
  <c r="E369" i="6"/>
  <c r="J369" i="6" s="1"/>
  <c r="D369" i="6"/>
  <c r="E366" i="6"/>
  <c r="D366" i="6"/>
  <c r="H365" i="6"/>
  <c r="M365" i="6" s="1"/>
  <c r="G365" i="6"/>
  <c r="L365" i="6" s="1"/>
  <c r="F365" i="6"/>
  <c r="K365" i="6" s="1"/>
  <c r="E365" i="6"/>
  <c r="J365" i="6" s="1"/>
  <c r="D365" i="6"/>
  <c r="H364" i="6"/>
  <c r="M364" i="6" s="1"/>
  <c r="G364" i="6"/>
  <c r="L364" i="6" s="1"/>
  <c r="F364" i="6"/>
  <c r="K364" i="6" s="1"/>
  <c r="E364" i="6"/>
  <c r="J364" i="6" s="1"/>
  <c r="D364" i="6"/>
  <c r="H363" i="6"/>
  <c r="M363" i="6" s="1"/>
  <c r="G363" i="6"/>
  <c r="L363" i="6" s="1"/>
  <c r="F363" i="6"/>
  <c r="K363" i="6" s="1"/>
  <c r="E363" i="6"/>
  <c r="J363" i="6" s="1"/>
  <c r="D363" i="6"/>
  <c r="H362" i="6"/>
  <c r="M362" i="6" s="1"/>
  <c r="G362" i="6"/>
  <c r="L362" i="6" s="1"/>
  <c r="F362" i="6"/>
  <c r="K362" i="6" s="1"/>
  <c r="E362" i="6"/>
  <c r="J362" i="6" s="1"/>
  <c r="D362" i="6"/>
  <c r="H361" i="6"/>
  <c r="M361" i="6" s="1"/>
  <c r="G361" i="6"/>
  <c r="L361" i="6" s="1"/>
  <c r="F361" i="6"/>
  <c r="K361" i="6" s="1"/>
  <c r="E361" i="6"/>
  <c r="J361" i="6" s="1"/>
  <c r="D361" i="6"/>
  <c r="H360" i="6"/>
  <c r="M360" i="6" s="1"/>
  <c r="G360" i="6"/>
  <c r="L360" i="6" s="1"/>
  <c r="F360" i="6"/>
  <c r="K360" i="6" s="1"/>
  <c r="E360" i="6"/>
  <c r="J360" i="6" s="1"/>
  <c r="D360" i="6"/>
  <c r="H359" i="6"/>
  <c r="M359" i="6" s="1"/>
  <c r="G359" i="6"/>
  <c r="L359" i="6" s="1"/>
  <c r="F359" i="6"/>
  <c r="K359" i="6" s="1"/>
  <c r="E359" i="6"/>
  <c r="J359" i="6" s="1"/>
  <c r="D359" i="6"/>
  <c r="H358" i="6"/>
  <c r="M358" i="6" s="1"/>
  <c r="G358" i="6"/>
  <c r="L358" i="6" s="1"/>
  <c r="F358" i="6"/>
  <c r="K358" i="6" s="1"/>
  <c r="E358" i="6"/>
  <c r="J358" i="6" s="1"/>
  <c r="D358" i="6"/>
  <c r="H357" i="6"/>
  <c r="M357" i="6" s="1"/>
  <c r="G357" i="6"/>
  <c r="L357" i="6" s="1"/>
  <c r="F357" i="6"/>
  <c r="K357" i="6" s="1"/>
  <c r="E357" i="6"/>
  <c r="J357" i="6" s="1"/>
  <c r="D357" i="6"/>
  <c r="E354" i="6"/>
  <c r="D354" i="6"/>
  <c r="H353" i="6"/>
  <c r="M353" i="6" s="1"/>
  <c r="G353" i="6"/>
  <c r="L353" i="6" s="1"/>
  <c r="F353" i="6"/>
  <c r="K353" i="6" s="1"/>
  <c r="E353" i="6"/>
  <c r="J353" i="6" s="1"/>
  <c r="D353" i="6"/>
  <c r="H352" i="6"/>
  <c r="M352" i="6" s="1"/>
  <c r="G352" i="6"/>
  <c r="L352" i="6" s="1"/>
  <c r="F352" i="6"/>
  <c r="K352" i="6" s="1"/>
  <c r="E352" i="6"/>
  <c r="J352" i="6" s="1"/>
  <c r="D352" i="6"/>
  <c r="H351" i="6"/>
  <c r="M351" i="6" s="1"/>
  <c r="G351" i="6"/>
  <c r="L351" i="6" s="1"/>
  <c r="F351" i="6"/>
  <c r="K351" i="6" s="1"/>
  <c r="E351" i="6"/>
  <c r="J351" i="6" s="1"/>
  <c r="D351" i="6"/>
  <c r="H350" i="6"/>
  <c r="M350" i="6" s="1"/>
  <c r="G350" i="6"/>
  <c r="L350" i="6" s="1"/>
  <c r="F350" i="6"/>
  <c r="K350" i="6" s="1"/>
  <c r="E350" i="6"/>
  <c r="J350" i="6" s="1"/>
  <c r="D350" i="6"/>
  <c r="H349" i="6"/>
  <c r="M349" i="6" s="1"/>
  <c r="G349" i="6"/>
  <c r="L349" i="6" s="1"/>
  <c r="F349" i="6"/>
  <c r="K349" i="6" s="1"/>
  <c r="E349" i="6"/>
  <c r="J349" i="6" s="1"/>
  <c r="D349" i="6"/>
  <c r="H348" i="6"/>
  <c r="M348" i="6" s="1"/>
  <c r="G348" i="6"/>
  <c r="L348" i="6" s="1"/>
  <c r="F348" i="6"/>
  <c r="K348" i="6" s="1"/>
  <c r="E348" i="6"/>
  <c r="J348" i="6" s="1"/>
  <c r="D348" i="6"/>
  <c r="H347" i="6"/>
  <c r="M347" i="6" s="1"/>
  <c r="G347" i="6"/>
  <c r="L347" i="6" s="1"/>
  <c r="F347" i="6"/>
  <c r="K347" i="6" s="1"/>
  <c r="E347" i="6"/>
  <c r="J347" i="6" s="1"/>
  <c r="D347" i="6"/>
  <c r="H346" i="6"/>
  <c r="M346" i="6" s="1"/>
  <c r="G346" i="6"/>
  <c r="L346" i="6" s="1"/>
  <c r="F346" i="6"/>
  <c r="K346" i="6" s="1"/>
  <c r="E346" i="6"/>
  <c r="J346" i="6" s="1"/>
  <c r="D346" i="6"/>
  <c r="H345" i="6"/>
  <c r="M345" i="6" s="1"/>
  <c r="G345" i="6"/>
  <c r="L345" i="6" s="1"/>
  <c r="F345" i="6"/>
  <c r="K345" i="6" s="1"/>
  <c r="E345" i="6"/>
  <c r="J345" i="6" s="1"/>
  <c r="D345" i="6"/>
  <c r="E342" i="6"/>
  <c r="D342" i="6"/>
  <c r="H341" i="6"/>
  <c r="M341" i="6" s="1"/>
  <c r="G341" i="6"/>
  <c r="L341" i="6" s="1"/>
  <c r="F341" i="6"/>
  <c r="K341" i="6" s="1"/>
  <c r="E341" i="6"/>
  <c r="J341" i="6" s="1"/>
  <c r="D341" i="6"/>
  <c r="H340" i="6"/>
  <c r="M340" i="6" s="1"/>
  <c r="G340" i="6"/>
  <c r="L340" i="6" s="1"/>
  <c r="F340" i="6"/>
  <c r="K340" i="6" s="1"/>
  <c r="E340" i="6"/>
  <c r="J340" i="6" s="1"/>
  <c r="D340" i="6"/>
  <c r="H339" i="6"/>
  <c r="M339" i="6" s="1"/>
  <c r="G339" i="6"/>
  <c r="L339" i="6" s="1"/>
  <c r="F339" i="6"/>
  <c r="K339" i="6" s="1"/>
  <c r="E339" i="6"/>
  <c r="J339" i="6" s="1"/>
  <c r="D339" i="6"/>
  <c r="H338" i="6"/>
  <c r="M338" i="6" s="1"/>
  <c r="G338" i="6"/>
  <c r="L338" i="6" s="1"/>
  <c r="F338" i="6"/>
  <c r="K338" i="6" s="1"/>
  <c r="E338" i="6"/>
  <c r="J338" i="6" s="1"/>
  <c r="D338" i="6"/>
  <c r="H337" i="6"/>
  <c r="M337" i="6" s="1"/>
  <c r="G337" i="6"/>
  <c r="L337" i="6" s="1"/>
  <c r="F337" i="6"/>
  <c r="K337" i="6" s="1"/>
  <c r="E337" i="6"/>
  <c r="J337" i="6" s="1"/>
  <c r="D337" i="6"/>
  <c r="H336" i="6"/>
  <c r="M336" i="6" s="1"/>
  <c r="G336" i="6"/>
  <c r="L336" i="6" s="1"/>
  <c r="F336" i="6"/>
  <c r="K336" i="6" s="1"/>
  <c r="E336" i="6"/>
  <c r="J336" i="6" s="1"/>
  <c r="D336" i="6"/>
  <c r="H335" i="6"/>
  <c r="M335" i="6" s="1"/>
  <c r="G335" i="6"/>
  <c r="L335" i="6" s="1"/>
  <c r="F335" i="6"/>
  <c r="K335" i="6" s="1"/>
  <c r="E335" i="6"/>
  <c r="J335" i="6" s="1"/>
  <c r="D335" i="6"/>
  <c r="H334" i="6"/>
  <c r="M334" i="6" s="1"/>
  <c r="G334" i="6"/>
  <c r="L334" i="6" s="1"/>
  <c r="F334" i="6"/>
  <c r="K334" i="6" s="1"/>
  <c r="E334" i="6"/>
  <c r="J334" i="6" s="1"/>
  <c r="D334" i="6"/>
  <c r="H333" i="6"/>
  <c r="M333" i="6" s="1"/>
  <c r="G333" i="6"/>
  <c r="L333" i="6" s="1"/>
  <c r="F333" i="6"/>
  <c r="K333" i="6" s="1"/>
  <c r="E333" i="6"/>
  <c r="J333" i="6" s="1"/>
  <c r="D333" i="6"/>
  <c r="E308" i="6"/>
  <c r="D308" i="6"/>
  <c r="H307" i="6"/>
  <c r="M307" i="6" s="1"/>
  <c r="G307" i="6"/>
  <c r="L307" i="6" s="1"/>
  <c r="E307" i="6"/>
  <c r="J307" i="6" s="1"/>
  <c r="D307" i="6"/>
  <c r="H306" i="6"/>
  <c r="M306" i="6" s="1"/>
  <c r="G306" i="6"/>
  <c r="L306" i="6" s="1"/>
  <c r="E306" i="6"/>
  <c r="J306" i="6" s="1"/>
  <c r="D306" i="6"/>
  <c r="H305" i="6"/>
  <c r="M305" i="6" s="1"/>
  <c r="G305" i="6"/>
  <c r="L305" i="6" s="1"/>
  <c r="E305" i="6"/>
  <c r="J305" i="6" s="1"/>
  <c r="D305" i="6"/>
  <c r="H304" i="6"/>
  <c r="M304" i="6" s="1"/>
  <c r="G304" i="6"/>
  <c r="L304" i="6" s="1"/>
  <c r="E304" i="6"/>
  <c r="J304" i="6" s="1"/>
  <c r="D304" i="6"/>
  <c r="H303" i="6"/>
  <c r="M303" i="6" s="1"/>
  <c r="G303" i="6"/>
  <c r="L303" i="6" s="1"/>
  <c r="E303" i="6"/>
  <c r="J303" i="6" s="1"/>
  <c r="D303" i="6"/>
  <c r="E300" i="6"/>
  <c r="D300" i="6"/>
  <c r="H299" i="6"/>
  <c r="M299" i="6" s="1"/>
  <c r="G299" i="6"/>
  <c r="L299" i="6" s="1"/>
  <c r="F299" i="6"/>
  <c r="K299" i="6" s="1"/>
  <c r="E299" i="6"/>
  <c r="J299" i="6" s="1"/>
  <c r="D299" i="6"/>
  <c r="H298" i="6"/>
  <c r="M298" i="6" s="1"/>
  <c r="G298" i="6"/>
  <c r="L298" i="6" s="1"/>
  <c r="F298" i="6"/>
  <c r="K298" i="6" s="1"/>
  <c r="E298" i="6"/>
  <c r="J298" i="6" s="1"/>
  <c r="D298" i="6"/>
  <c r="H297" i="6"/>
  <c r="M297" i="6" s="1"/>
  <c r="G297" i="6"/>
  <c r="L297" i="6" s="1"/>
  <c r="F297" i="6"/>
  <c r="K297" i="6" s="1"/>
  <c r="E297" i="6"/>
  <c r="J297" i="6" s="1"/>
  <c r="D297" i="6"/>
  <c r="H296" i="6"/>
  <c r="M296" i="6" s="1"/>
  <c r="G296" i="6"/>
  <c r="L296" i="6" s="1"/>
  <c r="F296" i="6"/>
  <c r="K296" i="6" s="1"/>
  <c r="E296" i="6"/>
  <c r="J296" i="6" s="1"/>
  <c r="D296" i="6"/>
  <c r="H295" i="6"/>
  <c r="M295" i="6" s="1"/>
  <c r="G295" i="6"/>
  <c r="L295" i="6" s="1"/>
  <c r="F295" i="6"/>
  <c r="K295" i="6" s="1"/>
  <c r="E295" i="6"/>
  <c r="J295" i="6" s="1"/>
  <c r="D295" i="6"/>
  <c r="H294" i="6"/>
  <c r="M294" i="6" s="1"/>
  <c r="G294" i="6"/>
  <c r="L294" i="6" s="1"/>
  <c r="F294" i="6"/>
  <c r="K294" i="6" s="1"/>
  <c r="E294" i="6"/>
  <c r="J294" i="6" s="1"/>
  <c r="D294" i="6"/>
  <c r="H293" i="6"/>
  <c r="M293" i="6" s="1"/>
  <c r="G293" i="6"/>
  <c r="L293" i="6" s="1"/>
  <c r="F293" i="6"/>
  <c r="K293" i="6" s="1"/>
  <c r="E293" i="6"/>
  <c r="J293" i="6" s="1"/>
  <c r="D293" i="6"/>
  <c r="H292" i="6"/>
  <c r="M292" i="6" s="1"/>
  <c r="G292" i="6"/>
  <c r="L292" i="6" s="1"/>
  <c r="F292" i="6"/>
  <c r="K292" i="6" s="1"/>
  <c r="E292" i="6"/>
  <c r="J292" i="6" s="1"/>
  <c r="D292" i="6"/>
  <c r="H291" i="6"/>
  <c r="M291" i="6" s="1"/>
  <c r="G291" i="6"/>
  <c r="L291" i="6" s="1"/>
  <c r="F291" i="6"/>
  <c r="K291" i="6" s="1"/>
  <c r="E291" i="6"/>
  <c r="J291" i="6" s="1"/>
  <c r="D291" i="6"/>
  <c r="E288" i="6"/>
  <c r="D288" i="6"/>
  <c r="H287" i="6"/>
  <c r="M287" i="6" s="1"/>
  <c r="G287" i="6"/>
  <c r="L287" i="6" s="1"/>
  <c r="F287" i="6"/>
  <c r="K287" i="6" s="1"/>
  <c r="E287" i="6"/>
  <c r="J287" i="6" s="1"/>
  <c r="D287" i="6"/>
  <c r="H286" i="6"/>
  <c r="M286" i="6" s="1"/>
  <c r="G286" i="6"/>
  <c r="L286" i="6" s="1"/>
  <c r="F286" i="6"/>
  <c r="K286" i="6" s="1"/>
  <c r="E286" i="6"/>
  <c r="J286" i="6" s="1"/>
  <c r="D286" i="6"/>
  <c r="H285" i="6"/>
  <c r="M285" i="6" s="1"/>
  <c r="G285" i="6"/>
  <c r="L285" i="6" s="1"/>
  <c r="F285" i="6"/>
  <c r="K285" i="6" s="1"/>
  <c r="E285" i="6"/>
  <c r="J285" i="6" s="1"/>
  <c r="D285" i="6"/>
  <c r="H284" i="6"/>
  <c r="M284" i="6" s="1"/>
  <c r="G284" i="6"/>
  <c r="L284" i="6" s="1"/>
  <c r="F284" i="6"/>
  <c r="K284" i="6" s="1"/>
  <c r="E284" i="6"/>
  <c r="J284" i="6" s="1"/>
  <c r="D284" i="6"/>
  <c r="H283" i="6"/>
  <c r="M283" i="6" s="1"/>
  <c r="G283" i="6"/>
  <c r="L283" i="6" s="1"/>
  <c r="F283" i="6"/>
  <c r="K283" i="6" s="1"/>
  <c r="E283" i="6"/>
  <c r="J283" i="6" s="1"/>
  <c r="D283" i="6"/>
  <c r="H282" i="6"/>
  <c r="M282" i="6" s="1"/>
  <c r="G282" i="6"/>
  <c r="L282" i="6" s="1"/>
  <c r="F282" i="6"/>
  <c r="K282" i="6" s="1"/>
  <c r="E282" i="6"/>
  <c r="J282" i="6" s="1"/>
  <c r="D282" i="6"/>
  <c r="H281" i="6"/>
  <c r="M281" i="6" s="1"/>
  <c r="G281" i="6"/>
  <c r="L281" i="6" s="1"/>
  <c r="F281" i="6"/>
  <c r="K281" i="6" s="1"/>
  <c r="E281" i="6"/>
  <c r="J281" i="6" s="1"/>
  <c r="D281" i="6"/>
  <c r="H280" i="6"/>
  <c r="M280" i="6" s="1"/>
  <c r="G280" i="6"/>
  <c r="L280" i="6" s="1"/>
  <c r="F280" i="6"/>
  <c r="K280" i="6" s="1"/>
  <c r="E280" i="6"/>
  <c r="J280" i="6" s="1"/>
  <c r="D280" i="6"/>
  <c r="H279" i="6"/>
  <c r="M279" i="6" s="1"/>
  <c r="G279" i="6"/>
  <c r="L279" i="6" s="1"/>
  <c r="F279" i="6"/>
  <c r="K279" i="6" s="1"/>
  <c r="E279" i="6"/>
  <c r="J279" i="6" s="1"/>
  <c r="D279" i="6"/>
  <c r="E262" i="6"/>
  <c r="D262" i="6"/>
  <c r="H261" i="6"/>
  <c r="M261" i="6" s="1"/>
  <c r="G261" i="6"/>
  <c r="L261" i="6" s="1"/>
  <c r="E261" i="6"/>
  <c r="J261" i="6" s="1"/>
  <c r="D261" i="6"/>
  <c r="H260" i="6"/>
  <c r="M260" i="6" s="1"/>
  <c r="G260" i="6"/>
  <c r="L260" i="6" s="1"/>
  <c r="E260" i="6"/>
  <c r="J260" i="6" s="1"/>
  <c r="D260" i="6"/>
  <c r="H259" i="6"/>
  <c r="M259" i="6" s="1"/>
  <c r="G259" i="6"/>
  <c r="L259" i="6" s="1"/>
  <c r="E259" i="6"/>
  <c r="J259" i="6" s="1"/>
  <c r="D259" i="6"/>
  <c r="H258" i="6"/>
  <c r="M258" i="6" s="1"/>
  <c r="G258" i="6"/>
  <c r="L258" i="6" s="1"/>
  <c r="E258" i="6"/>
  <c r="J258" i="6" s="1"/>
  <c r="D258" i="6"/>
  <c r="H257" i="6"/>
  <c r="M257" i="6" s="1"/>
  <c r="G257" i="6"/>
  <c r="L257" i="6" s="1"/>
  <c r="E257" i="6"/>
  <c r="J257" i="6" s="1"/>
  <c r="D257" i="6"/>
  <c r="E254" i="6"/>
  <c r="D254" i="6"/>
  <c r="H253" i="6"/>
  <c r="M253" i="6" s="1"/>
  <c r="G253" i="6"/>
  <c r="L253" i="6" s="1"/>
  <c r="F253" i="6"/>
  <c r="K253" i="6" s="1"/>
  <c r="E253" i="6"/>
  <c r="J253" i="6" s="1"/>
  <c r="D253" i="6"/>
  <c r="H252" i="6"/>
  <c r="M252" i="6" s="1"/>
  <c r="G252" i="6"/>
  <c r="L252" i="6" s="1"/>
  <c r="F252" i="6"/>
  <c r="K252" i="6" s="1"/>
  <c r="E252" i="6"/>
  <c r="J252" i="6" s="1"/>
  <c r="D252" i="6"/>
  <c r="H251" i="6"/>
  <c r="M251" i="6" s="1"/>
  <c r="G251" i="6"/>
  <c r="L251" i="6" s="1"/>
  <c r="F251" i="6"/>
  <c r="K251" i="6" s="1"/>
  <c r="E251" i="6"/>
  <c r="J251" i="6" s="1"/>
  <c r="D251" i="6"/>
  <c r="H250" i="6"/>
  <c r="M250" i="6" s="1"/>
  <c r="G250" i="6"/>
  <c r="L250" i="6" s="1"/>
  <c r="F250" i="6"/>
  <c r="K250" i="6" s="1"/>
  <c r="E250" i="6"/>
  <c r="J250" i="6" s="1"/>
  <c r="D250" i="6"/>
  <c r="H249" i="6"/>
  <c r="M249" i="6" s="1"/>
  <c r="G249" i="6"/>
  <c r="L249" i="6" s="1"/>
  <c r="F249" i="6"/>
  <c r="K249" i="6" s="1"/>
  <c r="E249" i="6"/>
  <c r="J249" i="6" s="1"/>
  <c r="D249" i="6"/>
  <c r="H248" i="6"/>
  <c r="M248" i="6" s="1"/>
  <c r="G248" i="6"/>
  <c r="L248" i="6" s="1"/>
  <c r="F248" i="6"/>
  <c r="K248" i="6" s="1"/>
  <c r="E248" i="6"/>
  <c r="J248" i="6" s="1"/>
  <c r="D248" i="6"/>
  <c r="H247" i="6"/>
  <c r="M247" i="6" s="1"/>
  <c r="G247" i="6"/>
  <c r="L247" i="6" s="1"/>
  <c r="F247" i="6"/>
  <c r="K247" i="6" s="1"/>
  <c r="E247" i="6"/>
  <c r="J247" i="6" s="1"/>
  <c r="D247" i="6"/>
  <c r="H246" i="6"/>
  <c r="M246" i="6" s="1"/>
  <c r="G246" i="6"/>
  <c r="L246" i="6" s="1"/>
  <c r="F246" i="6"/>
  <c r="K246" i="6" s="1"/>
  <c r="E246" i="6"/>
  <c r="J246" i="6" s="1"/>
  <c r="D246" i="6"/>
  <c r="H245" i="6"/>
  <c r="M245" i="6" s="1"/>
  <c r="G245" i="6"/>
  <c r="L245" i="6" s="1"/>
  <c r="F245" i="6"/>
  <c r="K245" i="6" s="1"/>
  <c r="E245" i="6"/>
  <c r="J245" i="6" s="1"/>
  <c r="D245" i="6"/>
  <c r="E242" i="6"/>
  <c r="D242" i="6"/>
  <c r="H241" i="6"/>
  <c r="M241" i="6" s="1"/>
  <c r="G241" i="6"/>
  <c r="L241" i="6" s="1"/>
  <c r="F241" i="6"/>
  <c r="K241" i="6" s="1"/>
  <c r="E241" i="6"/>
  <c r="J241" i="6" s="1"/>
  <c r="D241" i="6"/>
  <c r="H240" i="6"/>
  <c r="M240" i="6" s="1"/>
  <c r="G240" i="6"/>
  <c r="L240" i="6" s="1"/>
  <c r="F240" i="6"/>
  <c r="K240" i="6" s="1"/>
  <c r="E240" i="6"/>
  <c r="J240" i="6" s="1"/>
  <c r="D240" i="6"/>
  <c r="H239" i="6"/>
  <c r="M239" i="6" s="1"/>
  <c r="G239" i="6"/>
  <c r="L239" i="6" s="1"/>
  <c r="F239" i="6"/>
  <c r="K239" i="6" s="1"/>
  <c r="E239" i="6"/>
  <c r="J239" i="6" s="1"/>
  <c r="D239" i="6"/>
  <c r="H238" i="6"/>
  <c r="M238" i="6" s="1"/>
  <c r="G238" i="6"/>
  <c r="L238" i="6" s="1"/>
  <c r="F238" i="6"/>
  <c r="K238" i="6" s="1"/>
  <c r="E238" i="6"/>
  <c r="J238" i="6" s="1"/>
  <c r="D238" i="6"/>
  <c r="H237" i="6"/>
  <c r="M237" i="6" s="1"/>
  <c r="G237" i="6"/>
  <c r="L237" i="6" s="1"/>
  <c r="F237" i="6"/>
  <c r="K237" i="6" s="1"/>
  <c r="E237" i="6"/>
  <c r="J237" i="6" s="1"/>
  <c r="D237" i="6"/>
  <c r="H236" i="6"/>
  <c r="M236" i="6" s="1"/>
  <c r="G236" i="6"/>
  <c r="L236" i="6" s="1"/>
  <c r="F236" i="6"/>
  <c r="K236" i="6" s="1"/>
  <c r="E236" i="6"/>
  <c r="J236" i="6" s="1"/>
  <c r="D236" i="6"/>
  <c r="H235" i="6"/>
  <c r="M235" i="6" s="1"/>
  <c r="G235" i="6"/>
  <c r="L235" i="6" s="1"/>
  <c r="F235" i="6"/>
  <c r="K235" i="6" s="1"/>
  <c r="E235" i="6"/>
  <c r="J235" i="6" s="1"/>
  <c r="D235" i="6"/>
  <c r="H234" i="6"/>
  <c r="M234" i="6" s="1"/>
  <c r="G234" i="6"/>
  <c r="L234" i="6" s="1"/>
  <c r="F234" i="6"/>
  <c r="K234" i="6" s="1"/>
  <c r="E234" i="6"/>
  <c r="J234" i="6" s="1"/>
  <c r="D234" i="6"/>
  <c r="H233" i="6"/>
  <c r="M233" i="6" s="1"/>
  <c r="G233" i="6"/>
  <c r="L233" i="6" s="1"/>
  <c r="F233" i="6"/>
  <c r="K233" i="6" s="1"/>
  <c r="E233" i="6"/>
  <c r="J233" i="6" s="1"/>
  <c r="D233" i="6"/>
  <c r="E216" i="6"/>
  <c r="D216" i="6"/>
  <c r="H215" i="6"/>
  <c r="M215" i="6" s="1"/>
  <c r="G215" i="6"/>
  <c r="L215" i="6" s="1"/>
  <c r="E215" i="6"/>
  <c r="J215" i="6" s="1"/>
  <c r="D215" i="6"/>
  <c r="H214" i="6"/>
  <c r="M214" i="6" s="1"/>
  <c r="G214" i="6"/>
  <c r="L214" i="6" s="1"/>
  <c r="E214" i="6"/>
  <c r="J214" i="6" s="1"/>
  <c r="D214" i="6"/>
  <c r="H213" i="6"/>
  <c r="M213" i="6" s="1"/>
  <c r="G213" i="6"/>
  <c r="L213" i="6" s="1"/>
  <c r="E213" i="6"/>
  <c r="J213" i="6" s="1"/>
  <c r="D213" i="6"/>
  <c r="H212" i="6"/>
  <c r="M212" i="6" s="1"/>
  <c r="G212" i="6"/>
  <c r="L212" i="6" s="1"/>
  <c r="E212" i="6"/>
  <c r="J212" i="6" s="1"/>
  <c r="D212" i="6"/>
  <c r="H211" i="6"/>
  <c r="M211" i="6" s="1"/>
  <c r="G211" i="6"/>
  <c r="L211" i="6" s="1"/>
  <c r="E211" i="6"/>
  <c r="J211" i="6" s="1"/>
  <c r="D211" i="6"/>
  <c r="E208" i="6"/>
  <c r="D208" i="6"/>
  <c r="H207" i="6"/>
  <c r="M207" i="6" s="1"/>
  <c r="G207" i="6"/>
  <c r="L207" i="6" s="1"/>
  <c r="F207" i="6"/>
  <c r="K207" i="6" s="1"/>
  <c r="E207" i="6"/>
  <c r="J207" i="6" s="1"/>
  <c r="D207" i="6"/>
  <c r="H206" i="6"/>
  <c r="M206" i="6" s="1"/>
  <c r="G206" i="6"/>
  <c r="L206" i="6" s="1"/>
  <c r="F206" i="6"/>
  <c r="K206" i="6" s="1"/>
  <c r="E206" i="6"/>
  <c r="J206" i="6" s="1"/>
  <c r="D206" i="6"/>
  <c r="H205" i="6"/>
  <c r="M205" i="6" s="1"/>
  <c r="G205" i="6"/>
  <c r="L205" i="6" s="1"/>
  <c r="F205" i="6"/>
  <c r="K205" i="6" s="1"/>
  <c r="E205" i="6"/>
  <c r="J205" i="6" s="1"/>
  <c r="D205" i="6"/>
  <c r="H204" i="6"/>
  <c r="M204" i="6" s="1"/>
  <c r="G204" i="6"/>
  <c r="L204" i="6" s="1"/>
  <c r="F204" i="6"/>
  <c r="K204" i="6" s="1"/>
  <c r="E204" i="6"/>
  <c r="J204" i="6" s="1"/>
  <c r="D204" i="6"/>
  <c r="H203" i="6"/>
  <c r="M203" i="6" s="1"/>
  <c r="G203" i="6"/>
  <c r="L203" i="6" s="1"/>
  <c r="F203" i="6"/>
  <c r="K203" i="6" s="1"/>
  <c r="E203" i="6"/>
  <c r="J203" i="6" s="1"/>
  <c r="D203" i="6"/>
  <c r="H202" i="6"/>
  <c r="M202" i="6" s="1"/>
  <c r="G202" i="6"/>
  <c r="L202" i="6" s="1"/>
  <c r="F202" i="6"/>
  <c r="K202" i="6" s="1"/>
  <c r="E202" i="6"/>
  <c r="J202" i="6" s="1"/>
  <c r="D202" i="6"/>
  <c r="H201" i="6"/>
  <c r="M201" i="6" s="1"/>
  <c r="G201" i="6"/>
  <c r="L201" i="6" s="1"/>
  <c r="F201" i="6"/>
  <c r="K201" i="6" s="1"/>
  <c r="E201" i="6"/>
  <c r="J201" i="6" s="1"/>
  <c r="D201" i="6"/>
  <c r="H200" i="6"/>
  <c r="M200" i="6" s="1"/>
  <c r="G200" i="6"/>
  <c r="L200" i="6" s="1"/>
  <c r="F200" i="6"/>
  <c r="K200" i="6" s="1"/>
  <c r="E200" i="6"/>
  <c r="J200" i="6" s="1"/>
  <c r="D200" i="6"/>
  <c r="H199" i="6"/>
  <c r="M199" i="6" s="1"/>
  <c r="G199" i="6"/>
  <c r="L199" i="6" s="1"/>
  <c r="F199" i="6"/>
  <c r="K199" i="6" s="1"/>
  <c r="E199" i="6"/>
  <c r="J199" i="6" s="1"/>
  <c r="D199" i="6"/>
  <c r="E196" i="6"/>
  <c r="D196" i="6"/>
  <c r="H195" i="6"/>
  <c r="M195" i="6" s="1"/>
  <c r="G195" i="6"/>
  <c r="L195" i="6" s="1"/>
  <c r="F195" i="6"/>
  <c r="K195" i="6" s="1"/>
  <c r="E195" i="6"/>
  <c r="J195" i="6" s="1"/>
  <c r="D195" i="6"/>
  <c r="H194" i="6"/>
  <c r="M194" i="6" s="1"/>
  <c r="G194" i="6"/>
  <c r="L194" i="6" s="1"/>
  <c r="F194" i="6"/>
  <c r="K194" i="6" s="1"/>
  <c r="E194" i="6"/>
  <c r="J194" i="6" s="1"/>
  <c r="D194" i="6"/>
  <c r="H193" i="6"/>
  <c r="M193" i="6" s="1"/>
  <c r="G193" i="6"/>
  <c r="L193" i="6" s="1"/>
  <c r="F193" i="6"/>
  <c r="K193" i="6" s="1"/>
  <c r="E193" i="6"/>
  <c r="J193" i="6" s="1"/>
  <c r="D193" i="6"/>
  <c r="H192" i="6"/>
  <c r="M192" i="6" s="1"/>
  <c r="G192" i="6"/>
  <c r="L192" i="6" s="1"/>
  <c r="F192" i="6"/>
  <c r="K192" i="6" s="1"/>
  <c r="E192" i="6"/>
  <c r="J192" i="6" s="1"/>
  <c r="D192" i="6"/>
  <c r="H191" i="6"/>
  <c r="M191" i="6" s="1"/>
  <c r="G191" i="6"/>
  <c r="L191" i="6" s="1"/>
  <c r="F191" i="6"/>
  <c r="K191" i="6" s="1"/>
  <c r="E191" i="6"/>
  <c r="J191" i="6" s="1"/>
  <c r="D191" i="6"/>
  <c r="H190" i="6"/>
  <c r="M190" i="6" s="1"/>
  <c r="G190" i="6"/>
  <c r="L190" i="6" s="1"/>
  <c r="F190" i="6"/>
  <c r="K190" i="6" s="1"/>
  <c r="E190" i="6"/>
  <c r="J190" i="6" s="1"/>
  <c r="D190" i="6"/>
  <c r="H189" i="6"/>
  <c r="M189" i="6" s="1"/>
  <c r="G189" i="6"/>
  <c r="L189" i="6" s="1"/>
  <c r="F189" i="6"/>
  <c r="K189" i="6" s="1"/>
  <c r="E189" i="6"/>
  <c r="J189" i="6" s="1"/>
  <c r="D189" i="6"/>
  <c r="H188" i="6"/>
  <c r="M188" i="6" s="1"/>
  <c r="G188" i="6"/>
  <c r="L188" i="6" s="1"/>
  <c r="F188" i="6"/>
  <c r="K188" i="6" s="1"/>
  <c r="E188" i="6"/>
  <c r="J188" i="6" s="1"/>
  <c r="D188" i="6"/>
  <c r="H187" i="6"/>
  <c r="M187" i="6" s="1"/>
  <c r="G187" i="6"/>
  <c r="L187" i="6" s="1"/>
  <c r="F187" i="6"/>
  <c r="K187" i="6" s="1"/>
  <c r="E187" i="6"/>
  <c r="J187" i="6" s="1"/>
  <c r="D187" i="6"/>
  <c r="E184" i="6"/>
  <c r="D184" i="6"/>
  <c r="H183" i="6"/>
  <c r="M183" i="6" s="1"/>
  <c r="G183" i="6"/>
  <c r="L183" i="6" s="1"/>
  <c r="F183" i="6"/>
  <c r="K183" i="6" s="1"/>
  <c r="E183" i="6"/>
  <c r="J183" i="6" s="1"/>
  <c r="D183" i="6"/>
  <c r="H182" i="6"/>
  <c r="M182" i="6" s="1"/>
  <c r="G182" i="6"/>
  <c r="L182" i="6" s="1"/>
  <c r="F182" i="6"/>
  <c r="K182" i="6" s="1"/>
  <c r="E182" i="6"/>
  <c r="J182" i="6" s="1"/>
  <c r="D182" i="6"/>
  <c r="H181" i="6"/>
  <c r="M181" i="6" s="1"/>
  <c r="G181" i="6"/>
  <c r="L181" i="6" s="1"/>
  <c r="F181" i="6"/>
  <c r="K181" i="6" s="1"/>
  <c r="E181" i="6"/>
  <c r="J181" i="6" s="1"/>
  <c r="D181" i="6"/>
  <c r="H180" i="6"/>
  <c r="M180" i="6" s="1"/>
  <c r="G180" i="6"/>
  <c r="L180" i="6" s="1"/>
  <c r="F180" i="6"/>
  <c r="K180" i="6" s="1"/>
  <c r="E180" i="6"/>
  <c r="J180" i="6" s="1"/>
  <c r="D180" i="6"/>
  <c r="H179" i="6"/>
  <c r="M179" i="6" s="1"/>
  <c r="G179" i="6"/>
  <c r="L179" i="6" s="1"/>
  <c r="F179" i="6"/>
  <c r="K179" i="6" s="1"/>
  <c r="E179" i="6"/>
  <c r="J179" i="6" s="1"/>
  <c r="D179" i="6"/>
  <c r="H178" i="6"/>
  <c r="M178" i="6" s="1"/>
  <c r="G178" i="6"/>
  <c r="L178" i="6" s="1"/>
  <c r="F178" i="6"/>
  <c r="K178" i="6" s="1"/>
  <c r="E178" i="6"/>
  <c r="J178" i="6" s="1"/>
  <c r="D178" i="6"/>
  <c r="H177" i="6"/>
  <c r="M177" i="6" s="1"/>
  <c r="G177" i="6"/>
  <c r="L177" i="6" s="1"/>
  <c r="F177" i="6"/>
  <c r="K177" i="6" s="1"/>
  <c r="E177" i="6"/>
  <c r="J177" i="6" s="1"/>
  <c r="D177" i="6"/>
  <c r="H176" i="6"/>
  <c r="M176" i="6" s="1"/>
  <c r="G176" i="6"/>
  <c r="L176" i="6" s="1"/>
  <c r="F176" i="6"/>
  <c r="K176" i="6" s="1"/>
  <c r="E176" i="6"/>
  <c r="J176" i="6" s="1"/>
  <c r="D176" i="6"/>
  <c r="H175" i="6"/>
  <c r="M175" i="6" s="1"/>
  <c r="G175" i="6"/>
  <c r="L175" i="6" s="1"/>
  <c r="F175" i="6"/>
  <c r="K175" i="6" s="1"/>
  <c r="E175" i="6"/>
  <c r="J175" i="6" s="1"/>
  <c r="D175" i="6"/>
  <c r="E172" i="6"/>
  <c r="D172" i="6"/>
  <c r="H171" i="6"/>
  <c r="M171" i="6" s="1"/>
  <c r="G171" i="6"/>
  <c r="L171" i="6" s="1"/>
  <c r="F171" i="6"/>
  <c r="K171" i="6" s="1"/>
  <c r="E171" i="6"/>
  <c r="J171" i="6" s="1"/>
  <c r="D171" i="6"/>
  <c r="H170" i="6"/>
  <c r="M170" i="6" s="1"/>
  <c r="G170" i="6"/>
  <c r="L170" i="6" s="1"/>
  <c r="F170" i="6"/>
  <c r="K170" i="6" s="1"/>
  <c r="E170" i="6"/>
  <c r="J170" i="6" s="1"/>
  <c r="D170" i="6"/>
  <c r="H169" i="6"/>
  <c r="M169" i="6" s="1"/>
  <c r="G169" i="6"/>
  <c r="L169" i="6" s="1"/>
  <c r="F169" i="6"/>
  <c r="K169" i="6" s="1"/>
  <c r="E169" i="6"/>
  <c r="J169" i="6" s="1"/>
  <c r="D169" i="6"/>
  <c r="H168" i="6"/>
  <c r="M168" i="6" s="1"/>
  <c r="G168" i="6"/>
  <c r="L168" i="6" s="1"/>
  <c r="F168" i="6"/>
  <c r="K168" i="6" s="1"/>
  <c r="E168" i="6"/>
  <c r="J168" i="6" s="1"/>
  <c r="D168" i="6"/>
  <c r="H167" i="6"/>
  <c r="M167" i="6" s="1"/>
  <c r="G167" i="6"/>
  <c r="L167" i="6" s="1"/>
  <c r="F167" i="6"/>
  <c r="K167" i="6" s="1"/>
  <c r="E167" i="6"/>
  <c r="J167" i="6" s="1"/>
  <c r="D167" i="6"/>
  <c r="H166" i="6"/>
  <c r="M166" i="6" s="1"/>
  <c r="G166" i="6"/>
  <c r="L166" i="6" s="1"/>
  <c r="F166" i="6"/>
  <c r="K166" i="6" s="1"/>
  <c r="E166" i="6"/>
  <c r="J166" i="6" s="1"/>
  <c r="D166" i="6"/>
  <c r="H165" i="6"/>
  <c r="M165" i="6" s="1"/>
  <c r="G165" i="6"/>
  <c r="L165" i="6" s="1"/>
  <c r="F165" i="6"/>
  <c r="K165" i="6" s="1"/>
  <c r="E165" i="6"/>
  <c r="J165" i="6" s="1"/>
  <c r="D165" i="6"/>
  <c r="H164" i="6"/>
  <c r="M164" i="6" s="1"/>
  <c r="G164" i="6"/>
  <c r="L164" i="6" s="1"/>
  <c r="F164" i="6"/>
  <c r="K164" i="6" s="1"/>
  <c r="E164" i="6"/>
  <c r="J164" i="6" s="1"/>
  <c r="D164" i="6"/>
  <c r="H163" i="6"/>
  <c r="M163" i="6" s="1"/>
  <c r="G163" i="6"/>
  <c r="L163" i="6" s="1"/>
  <c r="F163" i="6"/>
  <c r="K163" i="6" s="1"/>
  <c r="E163" i="6"/>
  <c r="J163" i="6" s="1"/>
  <c r="D163" i="6"/>
  <c r="E143" i="6"/>
  <c r="D143" i="6"/>
  <c r="H142" i="6"/>
  <c r="M142" i="6" s="1"/>
  <c r="G142" i="6"/>
  <c r="L142" i="6" s="1"/>
  <c r="E142" i="6"/>
  <c r="J142" i="6" s="1"/>
  <c r="D142" i="6"/>
  <c r="H141" i="6"/>
  <c r="M141" i="6" s="1"/>
  <c r="G141" i="6"/>
  <c r="L141" i="6" s="1"/>
  <c r="E141" i="6"/>
  <c r="J141" i="6" s="1"/>
  <c r="D141" i="6"/>
  <c r="H140" i="6"/>
  <c r="M140" i="6" s="1"/>
  <c r="G140" i="6"/>
  <c r="L140" i="6" s="1"/>
  <c r="E140" i="6"/>
  <c r="J140" i="6" s="1"/>
  <c r="D140" i="6"/>
  <c r="H139" i="6"/>
  <c r="M139" i="6" s="1"/>
  <c r="G139" i="6"/>
  <c r="L139" i="6" s="1"/>
  <c r="E139" i="6"/>
  <c r="J139" i="6" s="1"/>
  <c r="D139" i="6"/>
  <c r="H138" i="6"/>
  <c r="M138" i="6" s="1"/>
  <c r="G138" i="6"/>
  <c r="L138" i="6" s="1"/>
  <c r="E138" i="6"/>
  <c r="J138" i="6" s="1"/>
  <c r="D138" i="6"/>
  <c r="E135" i="6"/>
  <c r="D135" i="6"/>
  <c r="H134" i="6"/>
  <c r="M134" i="6" s="1"/>
  <c r="G134" i="6"/>
  <c r="L134" i="6" s="1"/>
  <c r="F134" i="6"/>
  <c r="K134" i="6" s="1"/>
  <c r="E134" i="6"/>
  <c r="J134" i="6" s="1"/>
  <c r="D134" i="6"/>
  <c r="H133" i="6"/>
  <c r="M133" i="6" s="1"/>
  <c r="G133" i="6"/>
  <c r="L133" i="6" s="1"/>
  <c r="F133" i="6"/>
  <c r="K133" i="6" s="1"/>
  <c r="E133" i="6"/>
  <c r="J133" i="6" s="1"/>
  <c r="D133" i="6"/>
  <c r="H132" i="6"/>
  <c r="M132" i="6" s="1"/>
  <c r="G132" i="6"/>
  <c r="L132" i="6" s="1"/>
  <c r="F132" i="6"/>
  <c r="K132" i="6" s="1"/>
  <c r="E132" i="6"/>
  <c r="J132" i="6" s="1"/>
  <c r="D132" i="6"/>
  <c r="H131" i="6"/>
  <c r="M131" i="6" s="1"/>
  <c r="G131" i="6"/>
  <c r="L131" i="6" s="1"/>
  <c r="F131" i="6"/>
  <c r="K131" i="6" s="1"/>
  <c r="E131" i="6"/>
  <c r="J131" i="6" s="1"/>
  <c r="D131" i="6"/>
  <c r="H130" i="6"/>
  <c r="M130" i="6" s="1"/>
  <c r="G130" i="6"/>
  <c r="L130" i="6" s="1"/>
  <c r="F130" i="6"/>
  <c r="K130" i="6" s="1"/>
  <c r="E130" i="6"/>
  <c r="J130" i="6" s="1"/>
  <c r="D130" i="6"/>
  <c r="H129" i="6"/>
  <c r="M129" i="6" s="1"/>
  <c r="G129" i="6"/>
  <c r="L129" i="6" s="1"/>
  <c r="F129" i="6"/>
  <c r="K129" i="6" s="1"/>
  <c r="E129" i="6"/>
  <c r="J129" i="6" s="1"/>
  <c r="D129" i="6"/>
  <c r="H128" i="6"/>
  <c r="M128" i="6" s="1"/>
  <c r="G128" i="6"/>
  <c r="L128" i="6" s="1"/>
  <c r="F128" i="6"/>
  <c r="K128" i="6" s="1"/>
  <c r="E128" i="6"/>
  <c r="J128" i="6" s="1"/>
  <c r="D128" i="6"/>
  <c r="H127" i="6"/>
  <c r="M127" i="6" s="1"/>
  <c r="G127" i="6"/>
  <c r="L127" i="6" s="1"/>
  <c r="F127" i="6"/>
  <c r="K127" i="6" s="1"/>
  <c r="E127" i="6"/>
  <c r="J127" i="6" s="1"/>
  <c r="D127" i="6"/>
  <c r="H126" i="6"/>
  <c r="M126" i="6" s="1"/>
  <c r="G126" i="6"/>
  <c r="L126" i="6" s="1"/>
  <c r="F126" i="6"/>
  <c r="K126" i="6" s="1"/>
  <c r="E126" i="6"/>
  <c r="J126" i="6" s="1"/>
  <c r="D126" i="6"/>
  <c r="E102" i="6"/>
  <c r="D102" i="6"/>
  <c r="H101" i="6"/>
  <c r="M101" i="6" s="1"/>
  <c r="G101" i="6"/>
  <c r="L101" i="6" s="1"/>
  <c r="F101" i="6"/>
  <c r="K101" i="6" s="1"/>
  <c r="E101" i="6"/>
  <c r="J101" i="6" s="1"/>
  <c r="D101" i="6"/>
  <c r="H100" i="6"/>
  <c r="M100" i="6" s="1"/>
  <c r="G100" i="6"/>
  <c r="L100" i="6" s="1"/>
  <c r="F100" i="6"/>
  <c r="K100" i="6" s="1"/>
  <c r="E100" i="6"/>
  <c r="J100" i="6" s="1"/>
  <c r="D100" i="6"/>
  <c r="H99" i="6"/>
  <c r="M99" i="6" s="1"/>
  <c r="G99" i="6"/>
  <c r="L99" i="6" s="1"/>
  <c r="F99" i="6"/>
  <c r="K99" i="6" s="1"/>
  <c r="E99" i="6"/>
  <c r="J99" i="6" s="1"/>
  <c r="D99" i="6"/>
  <c r="H98" i="6"/>
  <c r="M98" i="6" s="1"/>
  <c r="G98" i="6"/>
  <c r="L98" i="6" s="1"/>
  <c r="F98" i="6"/>
  <c r="K98" i="6" s="1"/>
  <c r="E98" i="6"/>
  <c r="J98" i="6" s="1"/>
  <c r="D98" i="6"/>
  <c r="H97" i="6"/>
  <c r="M97" i="6" s="1"/>
  <c r="G97" i="6"/>
  <c r="L97" i="6" s="1"/>
  <c r="F97" i="6"/>
  <c r="K97" i="6" s="1"/>
  <c r="E97" i="6"/>
  <c r="J97" i="6" s="1"/>
  <c r="D97" i="6"/>
  <c r="H96" i="6"/>
  <c r="M96" i="6" s="1"/>
  <c r="G96" i="6"/>
  <c r="L96" i="6" s="1"/>
  <c r="F96" i="6"/>
  <c r="K96" i="6" s="1"/>
  <c r="E96" i="6"/>
  <c r="J96" i="6" s="1"/>
  <c r="D96" i="6"/>
  <c r="H95" i="6"/>
  <c r="M95" i="6" s="1"/>
  <c r="G95" i="6"/>
  <c r="L95" i="6" s="1"/>
  <c r="F95" i="6"/>
  <c r="K95" i="6" s="1"/>
  <c r="E95" i="6"/>
  <c r="J95" i="6" s="1"/>
  <c r="D95" i="6"/>
  <c r="H94" i="6"/>
  <c r="M94" i="6" s="1"/>
  <c r="G94" i="6"/>
  <c r="L94" i="6" s="1"/>
  <c r="F94" i="6"/>
  <c r="K94" i="6" s="1"/>
  <c r="E94" i="6"/>
  <c r="J94" i="6" s="1"/>
  <c r="D94" i="6"/>
  <c r="H93" i="6"/>
  <c r="M93" i="6" s="1"/>
  <c r="G93" i="6"/>
  <c r="L93" i="6" s="1"/>
  <c r="F93" i="6"/>
  <c r="K93" i="6" s="1"/>
  <c r="E93" i="6"/>
  <c r="J93" i="6" s="1"/>
  <c r="D93" i="6"/>
  <c r="E90" i="6"/>
  <c r="D90" i="6"/>
  <c r="H89" i="6"/>
  <c r="M89" i="6" s="1"/>
  <c r="G89" i="6"/>
  <c r="L89" i="6" s="1"/>
  <c r="F89" i="6"/>
  <c r="K89" i="6" s="1"/>
  <c r="E89" i="6"/>
  <c r="J89" i="6" s="1"/>
  <c r="D89" i="6"/>
  <c r="H88" i="6"/>
  <c r="M88" i="6" s="1"/>
  <c r="G88" i="6"/>
  <c r="L88" i="6" s="1"/>
  <c r="F88" i="6"/>
  <c r="K88" i="6" s="1"/>
  <c r="E88" i="6"/>
  <c r="J88" i="6" s="1"/>
  <c r="D88" i="6"/>
  <c r="H87" i="6"/>
  <c r="M87" i="6" s="1"/>
  <c r="G87" i="6"/>
  <c r="L87" i="6" s="1"/>
  <c r="F87" i="6"/>
  <c r="K87" i="6" s="1"/>
  <c r="E87" i="6"/>
  <c r="J87" i="6" s="1"/>
  <c r="D87" i="6"/>
  <c r="H86" i="6"/>
  <c r="M86" i="6" s="1"/>
  <c r="G86" i="6"/>
  <c r="L86" i="6" s="1"/>
  <c r="F86" i="6"/>
  <c r="K86" i="6" s="1"/>
  <c r="E86" i="6"/>
  <c r="J86" i="6" s="1"/>
  <c r="D86" i="6"/>
  <c r="H85" i="6"/>
  <c r="M85" i="6" s="1"/>
  <c r="G85" i="6"/>
  <c r="L85" i="6" s="1"/>
  <c r="F85" i="6"/>
  <c r="K85" i="6" s="1"/>
  <c r="E85" i="6"/>
  <c r="J85" i="6" s="1"/>
  <c r="D85" i="6"/>
  <c r="H84" i="6"/>
  <c r="M84" i="6" s="1"/>
  <c r="G84" i="6"/>
  <c r="L84" i="6" s="1"/>
  <c r="F84" i="6"/>
  <c r="K84" i="6" s="1"/>
  <c r="E84" i="6"/>
  <c r="J84" i="6" s="1"/>
  <c r="D84" i="6"/>
  <c r="H83" i="6"/>
  <c r="M83" i="6" s="1"/>
  <c r="G83" i="6"/>
  <c r="L83" i="6" s="1"/>
  <c r="F83" i="6"/>
  <c r="K83" i="6" s="1"/>
  <c r="E83" i="6"/>
  <c r="J83" i="6" s="1"/>
  <c r="D83" i="6"/>
  <c r="H82" i="6"/>
  <c r="M82" i="6" s="1"/>
  <c r="G82" i="6"/>
  <c r="L82" i="6" s="1"/>
  <c r="F82" i="6"/>
  <c r="K82" i="6" s="1"/>
  <c r="E82" i="6"/>
  <c r="J82" i="6" s="1"/>
  <c r="D82" i="6"/>
  <c r="H81" i="6"/>
  <c r="M81" i="6" s="1"/>
  <c r="G81" i="6"/>
  <c r="L81" i="6" s="1"/>
  <c r="F81" i="6"/>
  <c r="K81" i="6" s="1"/>
  <c r="E81" i="6"/>
  <c r="J81" i="6" s="1"/>
  <c r="D81" i="6"/>
  <c r="E78" i="6"/>
  <c r="D78" i="6"/>
  <c r="H77" i="6"/>
  <c r="M77" i="6" s="1"/>
  <c r="G77" i="6"/>
  <c r="L77" i="6" s="1"/>
  <c r="F77" i="6"/>
  <c r="K77" i="6" s="1"/>
  <c r="E77" i="6"/>
  <c r="J77" i="6" s="1"/>
  <c r="D77" i="6"/>
  <c r="H76" i="6"/>
  <c r="M76" i="6" s="1"/>
  <c r="G76" i="6"/>
  <c r="L76" i="6" s="1"/>
  <c r="F76" i="6"/>
  <c r="K76" i="6" s="1"/>
  <c r="E76" i="6"/>
  <c r="J76" i="6" s="1"/>
  <c r="D76" i="6"/>
  <c r="H75" i="6"/>
  <c r="M75" i="6" s="1"/>
  <c r="G75" i="6"/>
  <c r="L75" i="6" s="1"/>
  <c r="F75" i="6"/>
  <c r="K75" i="6" s="1"/>
  <c r="E75" i="6"/>
  <c r="J75" i="6" s="1"/>
  <c r="D75" i="6"/>
  <c r="H74" i="6"/>
  <c r="M74" i="6" s="1"/>
  <c r="G74" i="6"/>
  <c r="L74" i="6" s="1"/>
  <c r="F74" i="6"/>
  <c r="K74" i="6" s="1"/>
  <c r="E74" i="6"/>
  <c r="J74" i="6" s="1"/>
  <c r="D74" i="6"/>
  <c r="H73" i="6"/>
  <c r="M73" i="6" s="1"/>
  <c r="G73" i="6"/>
  <c r="L73" i="6" s="1"/>
  <c r="F73" i="6"/>
  <c r="K73" i="6" s="1"/>
  <c r="E73" i="6"/>
  <c r="J73" i="6" s="1"/>
  <c r="D73" i="6"/>
  <c r="H72" i="6"/>
  <c r="M72" i="6" s="1"/>
  <c r="G72" i="6"/>
  <c r="L72" i="6" s="1"/>
  <c r="F72" i="6"/>
  <c r="K72" i="6" s="1"/>
  <c r="E72" i="6"/>
  <c r="J72" i="6" s="1"/>
  <c r="D72" i="6"/>
  <c r="H71" i="6"/>
  <c r="M71" i="6" s="1"/>
  <c r="G71" i="6"/>
  <c r="L71" i="6" s="1"/>
  <c r="F71" i="6"/>
  <c r="K71" i="6" s="1"/>
  <c r="E71" i="6"/>
  <c r="J71" i="6" s="1"/>
  <c r="D71" i="6"/>
  <c r="H70" i="6"/>
  <c r="M70" i="6" s="1"/>
  <c r="G70" i="6"/>
  <c r="L70" i="6" s="1"/>
  <c r="F70" i="6"/>
  <c r="K70" i="6" s="1"/>
  <c r="E70" i="6"/>
  <c r="J70" i="6" s="1"/>
  <c r="D70" i="6"/>
  <c r="H69" i="6"/>
  <c r="M69" i="6" s="1"/>
  <c r="G69" i="6"/>
  <c r="L69" i="6" s="1"/>
  <c r="F69" i="6"/>
  <c r="K69" i="6" s="1"/>
  <c r="E69" i="6"/>
  <c r="J69" i="6" s="1"/>
  <c r="D69" i="6"/>
  <c r="E110" i="6"/>
  <c r="D110" i="6"/>
  <c r="H109" i="6"/>
  <c r="M109" i="6" s="1"/>
  <c r="G109" i="6"/>
  <c r="L109" i="6" s="1"/>
  <c r="E109" i="6"/>
  <c r="J109" i="6" s="1"/>
  <c r="D109" i="6"/>
  <c r="H108" i="6"/>
  <c r="M108" i="6" s="1"/>
  <c r="G108" i="6"/>
  <c r="L108" i="6" s="1"/>
  <c r="E108" i="6"/>
  <c r="J108" i="6" s="1"/>
  <c r="D108" i="6"/>
  <c r="H107" i="6"/>
  <c r="M107" i="6" s="1"/>
  <c r="G107" i="6"/>
  <c r="L107" i="6" s="1"/>
  <c r="E107" i="6"/>
  <c r="J107" i="6" s="1"/>
  <c r="D107" i="6"/>
  <c r="H106" i="6"/>
  <c r="M106" i="6" s="1"/>
  <c r="G106" i="6"/>
  <c r="L106" i="6" s="1"/>
  <c r="E106" i="6"/>
  <c r="J106" i="6" s="1"/>
  <c r="D106" i="6"/>
  <c r="H105" i="6"/>
  <c r="M105" i="6" s="1"/>
  <c r="G105" i="6"/>
  <c r="L105" i="6" s="1"/>
  <c r="E105" i="6"/>
  <c r="J105" i="6" s="1"/>
  <c r="D105" i="6"/>
  <c r="E66" i="6"/>
  <c r="D66" i="6"/>
  <c r="H65" i="6"/>
  <c r="M65" i="6" s="1"/>
  <c r="G65" i="6"/>
  <c r="L65" i="6" s="1"/>
  <c r="F65" i="6"/>
  <c r="K65" i="6" s="1"/>
  <c r="E65" i="6"/>
  <c r="J65" i="6" s="1"/>
  <c r="D65" i="6"/>
  <c r="H64" i="6"/>
  <c r="M64" i="6" s="1"/>
  <c r="G64" i="6"/>
  <c r="L64" i="6" s="1"/>
  <c r="F64" i="6"/>
  <c r="K64" i="6" s="1"/>
  <c r="E64" i="6"/>
  <c r="J64" i="6" s="1"/>
  <c r="D64" i="6"/>
  <c r="H63" i="6"/>
  <c r="M63" i="6" s="1"/>
  <c r="G63" i="6"/>
  <c r="L63" i="6" s="1"/>
  <c r="F63" i="6"/>
  <c r="K63" i="6" s="1"/>
  <c r="E63" i="6"/>
  <c r="J63" i="6" s="1"/>
  <c r="D63" i="6"/>
  <c r="H62" i="6"/>
  <c r="M62" i="6" s="1"/>
  <c r="G62" i="6"/>
  <c r="L62" i="6" s="1"/>
  <c r="F62" i="6"/>
  <c r="K62" i="6" s="1"/>
  <c r="E62" i="6"/>
  <c r="J62" i="6" s="1"/>
  <c r="D62" i="6"/>
  <c r="H61" i="6"/>
  <c r="M61" i="6" s="1"/>
  <c r="G61" i="6"/>
  <c r="L61" i="6" s="1"/>
  <c r="F61" i="6"/>
  <c r="K61" i="6" s="1"/>
  <c r="E61" i="6"/>
  <c r="J61" i="6" s="1"/>
  <c r="D61" i="6"/>
  <c r="H60" i="6"/>
  <c r="M60" i="6" s="1"/>
  <c r="G60" i="6"/>
  <c r="L60" i="6" s="1"/>
  <c r="F60" i="6"/>
  <c r="K60" i="6" s="1"/>
  <c r="E60" i="6"/>
  <c r="J60" i="6" s="1"/>
  <c r="D60" i="6"/>
  <c r="H59" i="6"/>
  <c r="M59" i="6" s="1"/>
  <c r="G59" i="6"/>
  <c r="L59" i="6" s="1"/>
  <c r="F59" i="6"/>
  <c r="K59" i="6" s="1"/>
  <c r="E59" i="6"/>
  <c r="J59" i="6" s="1"/>
  <c r="D59" i="6"/>
  <c r="H58" i="6"/>
  <c r="M58" i="6" s="1"/>
  <c r="G58" i="6"/>
  <c r="L58" i="6" s="1"/>
  <c r="F58" i="6"/>
  <c r="K58" i="6" s="1"/>
  <c r="E58" i="6"/>
  <c r="J58" i="6" s="1"/>
  <c r="D58" i="6"/>
  <c r="H57" i="6"/>
  <c r="M57" i="6" s="1"/>
  <c r="G57" i="6"/>
  <c r="L57" i="6" s="1"/>
  <c r="E57" i="6"/>
  <c r="J57" i="6" s="1"/>
  <c r="D57" i="6"/>
  <c r="E37" i="6"/>
  <c r="D37" i="6"/>
  <c r="H36" i="6"/>
  <c r="M36" i="6" s="1"/>
  <c r="G36" i="6"/>
  <c r="L36" i="6" s="1"/>
  <c r="E36" i="6"/>
  <c r="J36" i="6" s="1"/>
  <c r="D36" i="6"/>
  <c r="H35" i="6"/>
  <c r="M35" i="6" s="1"/>
  <c r="G35" i="6"/>
  <c r="L35" i="6" s="1"/>
  <c r="E35" i="6"/>
  <c r="J35" i="6" s="1"/>
  <c r="D35" i="6"/>
  <c r="H34" i="6"/>
  <c r="M34" i="6" s="1"/>
  <c r="G34" i="6"/>
  <c r="L34" i="6" s="1"/>
  <c r="E34" i="6"/>
  <c r="J34" i="6" s="1"/>
  <c r="D34" i="6"/>
  <c r="H33" i="6"/>
  <c r="M33" i="6" s="1"/>
  <c r="G33" i="6"/>
  <c r="L33" i="6" s="1"/>
  <c r="E33" i="6"/>
  <c r="J33" i="6" s="1"/>
  <c r="D33" i="6"/>
  <c r="H32" i="6"/>
  <c r="M32" i="6" s="1"/>
  <c r="G32" i="6"/>
  <c r="L32" i="6" s="1"/>
  <c r="E32" i="6"/>
  <c r="J32" i="6" s="1"/>
  <c r="D32" i="6"/>
  <c r="E29" i="6"/>
  <c r="D29" i="6"/>
  <c r="H28" i="6"/>
  <c r="M28" i="6" s="1"/>
  <c r="G28" i="6"/>
  <c r="L28" i="6" s="1"/>
  <c r="F28" i="6"/>
  <c r="K28" i="6" s="1"/>
  <c r="E28" i="6"/>
  <c r="J28" i="6" s="1"/>
  <c r="D28" i="6"/>
  <c r="H27" i="6"/>
  <c r="M27" i="6" s="1"/>
  <c r="G27" i="6"/>
  <c r="L27" i="6" s="1"/>
  <c r="F27" i="6"/>
  <c r="K27" i="6" s="1"/>
  <c r="E27" i="6"/>
  <c r="J27" i="6" s="1"/>
  <c r="D27" i="6"/>
  <c r="H26" i="6"/>
  <c r="M26" i="6" s="1"/>
  <c r="G26" i="6"/>
  <c r="L26" i="6" s="1"/>
  <c r="F26" i="6"/>
  <c r="K26" i="6" s="1"/>
  <c r="E26" i="6"/>
  <c r="J26" i="6" s="1"/>
  <c r="D26" i="6"/>
  <c r="H25" i="6"/>
  <c r="M25" i="6" s="1"/>
  <c r="G25" i="6"/>
  <c r="L25" i="6" s="1"/>
  <c r="F25" i="6"/>
  <c r="K25" i="6" s="1"/>
  <c r="E25" i="6"/>
  <c r="J25" i="6" s="1"/>
  <c r="D25" i="6"/>
  <c r="H24" i="6"/>
  <c r="M24" i="6" s="1"/>
  <c r="G24" i="6"/>
  <c r="L24" i="6" s="1"/>
  <c r="F24" i="6"/>
  <c r="K24" i="6" s="1"/>
  <c r="D24" i="6"/>
  <c r="H23" i="6"/>
  <c r="M23" i="6" s="1"/>
  <c r="G23" i="6"/>
  <c r="L23" i="6" s="1"/>
  <c r="F23" i="6"/>
  <c r="K23" i="6" s="1"/>
  <c r="E23" i="6"/>
  <c r="J23" i="6" s="1"/>
  <c r="D23" i="6"/>
  <c r="H22" i="6"/>
  <c r="M22" i="6" s="1"/>
  <c r="G22" i="6"/>
  <c r="L22" i="6" s="1"/>
  <c r="F22" i="6"/>
  <c r="K22" i="6" s="1"/>
  <c r="E22" i="6"/>
  <c r="J22" i="6" s="1"/>
  <c r="D22" i="6"/>
  <c r="H21" i="6"/>
  <c r="M21" i="6" s="1"/>
  <c r="G21" i="6"/>
  <c r="L21" i="6" s="1"/>
  <c r="F21" i="6"/>
  <c r="K21" i="6" s="1"/>
  <c r="E21" i="6"/>
  <c r="J21" i="6" s="1"/>
  <c r="D21" i="6"/>
  <c r="H20" i="6"/>
  <c r="G20" i="6"/>
  <c r="D20" i="6"/>
  <c r="I9" i="1"/>
  <c r="F57" i="6"/>
  <c r="K57" i="6" s="1"/>
  <c r="E19" i="2"/>
  <c r="E18" i="2"/>
  <c r="E17" i="2"/>
  <c r="E16" i="2"/>
  <c r="E15" i="2"/>
  <c r="E14" i="2"/>
  <c r="E13" i="2"/>
  <c r="E12" i="2"/>
  <c r="E11" i="2"/>
  <c r="E10" i="2"/>
  <c r="E9" i="2"/>
  <c r="E8" i="3"/>
  <c r="M699" i="6" l="1"/>
  <c r="K699" i="6"/>
  <c r="L707" i="6"/>
  <c r="F683" i="6"/>
  <c r="G683" i="6" s="1"/>
  <c r="J707" i="6"/>
  <c r="F638" i="6"/>
  <c r="G638" i="6" s="1"/>
  <c r="M707" i="6"/>
  <c r="F637" i="6"/>
  <c r="G637" i="6" s="1"/>
  <c r="L699" i="6"/>
  <c r="L559" i="6"/>
  <c r="F467" i="6"/>
  <c r="J674" i="6"/>
  <c r="M654" i="6"/>
  <c r="M666" i="6"/>
  <c r="K666" i="6"/>
  <c r="L674" i="6"/>
  <c r="L666" i="6"/>
  <c r="M674" i="6"/>
  <c r="K654" i="6"/>
  <c r="L654" i="6"/>
  <c r="F603" i="6"/>
  <c r="G603" i="6" s="1"/>
  <c r="K619" i="6"/>
  <c r="M627" i="6"/>
  <c r="F569" i="6"/>
  <c r="G569" i="6" s="1"/>
  <c r="J627" i="6"/>
  <c r="M619" i="6"/>
  <c r="L619" i="6"/>
  <c r="L627" i="6"/>
  <c r="J593" i="6"/>
  <c r="M585" i="6"/>
  <c r="K551" i="6"/>
  <c r="L585" i="6"/>
  <c r="M593" i="6"/>
  <c r="K585" i="6"/>
  <c r="L593" i="6"/>
  <c r="M354" i="6"/>
  <c r="L551" i="6"/>
  <c r="M559" i="6"/>
  <c r="M551" i="6"/>
  <c r="J559" i="6"/>
  <c r="F535" i="6"/>
  <c r="G535" i="6" s="1"/>
  <c r="M525" i="6"/>
  <c r="L525" i="6"/>
  <c r="M517" i="6"/>
  <c r="F501" i="6"/>
  <c r="G501" i="6" s="1"/>
  <c r="K517" i="6"/>
  <c r="J525" i="6"/>
  <c r="L517" i="6"/>
  <c r="F326" i="6"/>
  <c r="G326" i="6" s="1"/>
  <c r="F317" i="6"/>
  <c r="G317" i="6" s="1"/>
  <c r="F320" i="6"/>
  <c r="G320" i="6" s="1"/>
  <c r="F322" i="6"/>
  <c r="G322" i="6" s="1"/>
  <c r="F319" i="6"/>
  <c r="G319" i="6" s="1"/>
  <c r="F324" i="6"/>
  <c r="G324" i="6" s="1"/>
  <c r="K483" i="6"/>
  <c r="L491" i="6"/>
  <c r="M491" i="6"/>
  <c r="F323" i="6"/>
  <c r="G323" i="6" s="1"/>
  <c r="G467" i="6"/>
  <c r="F325" i="6"/>
  <c r="G325" i="6" s="1"/>
  <c r="F321" i="6"/>
  <c r="G321" i="6" s="1"/>
  <c r="L483" i="6"/>
  <c r="M414" i="6"/>
  <c r="M483" i="6"/>
  <c r="J491" i="6"/>
  <c r="L438" i="6"/>
  <c r="K414" i="6"/>
  <c r="M438" i="6"/>
  <c r="M402" i="6"/>
  <c r="L426" i="6"/>
  <c r="K438" i="6"/>
  <c r="L414" i="6"/>
  <c r="K426" i="6"/>
  <c r="M426" i="6"/>
  <c r="K378" i="6"/>
  <c r="L378" i="6"/>
  <c r="M378" i="6"/>
  <c r="L390" i="6"/>
  <c r="M390" i="6"/>
  <c r="K390" i="6"/>
  <c r="K402" i="6"/>
  <c r="L402" i="6"/>
  <c r="K450" i="6"/>
  <c r="L458" i="6"/>
  <c r="L254" i="6"/>
  <c r="K354" i="6"/>
  <c r="M458" i="6"/>
  <c r="L342" i="6"/>
  <c r="F318" i="6"/>
  <c r="G318" i="6" s="1"/>
  <c r="L366" i="6"/>
  <c r="F271" i="6"/>
  <c r="G271" i="6" s="1"/>
  <c r="K342" i="6"/>
  <c r="K366" i="6"/>
  <c r="M342" i="6"/>
  <c r="L450" i="6"/>
  <c r="L354" i="6"/>
  <c r="M366" i="6"/>
  <c r="M450" i="6"/>
  <c r="J458" i="6"/>
  <c r="K208" i="6"/>
  <c r="K196" i="6"/>
  <c r="L288" i="6"/>
  <c r="F272" i="6"/>
  <c r="G272" i="6" s="1"/>
  <c r="J308" i="6"/>
  <c r="M288" i="6"/>
  <c r="F226" i="6"/>
  <c r="G226" i="6" s="1"/>
  <c r="M242" i="6"/>
  <c r="L300" i="6"/>
  <c r="M254" i="6"/>
  <c r="F225" i="6"/>
  <c r="G225" i="6" s="1"/>
  <c r="K300" i="6"/>
  <c r="K254" i="6"/>
  <c r="K288" i="6"/>
  <c r="M308" i="6"/>
  <c r="M300" i="6"/>
  <c r="L308" i="6"/>
  <c r="L262" i="6"/>
  <c r="L208" i="6"/>
  <c r="M262" i="6"/>
  <c r="L242" i="6"/>
  <c r="K242" i="6"/>
  <c r="J262" i="6"/>
  <c r="M216" i="6"/>
  <c r="L184" i="6"/>
  <c r="F156" i="6"/>
  <c r="G156" i="6" s="1"/>
  <c r="J216" i="6"/>
  <c r="F153" i="6"/>
  <c r="G153" i="6" s="1"/>
  <c r="M208" i="6"/>
  <c r="L172" i="6"/>
  <c r="L196" i="6"/>
  <c r="K172" i="6"/>
  <c r="K184" i="6"/>
  <c r="M184" i="6"/>
  <c r="M196" i="6"/>
  <c r="M172" i="6"/>
  <c r="F155" i="6"/>
  <c r="G155" i="6" s="1"/>
  <c r="L216" i="6"/>
  <c r="F154" i="6"/>
  <c r="G154" i="6" s="1"/>
  <c r="K135" i="6"/>
  <c r="L143" i="6"/>
  <c r="L135" i="6"/>
  <c r="F48" i="6"/>
  <c r="M143" i="6"/>
  <c r="F119" i="6"/>
  <c r="G119" i="6" s="1"/>
  <c r="M135" i="6"/>
  <c r="J143" i="6"/>
  <c r="F50" i="6"/>
  <c r="F49" i="6"/>
  <c r="F47" i="6"/>
  <c r="G47" i="6" s="1"/>
  <c r="K102" i="6"/>
  <c r="L102" i="6"/>
  <c r="M102" i="6"/>
  <c r="K90" i="6"/>
  <c r="L90" i="6"/>
  <c r="M90" i="6"/>
  <c r="F13" i="6"/>
  <c r="G13" i="6" s="1"/>
  <c r="L78" i="6"/>
  <c r="M78" i="6"/>
  <c r="K78" i="6"/>
  <c r="L66" i="6"/>
  <c r="L110" i="6"/>
  <c r="M110" i="6"/>
  <c r="M66" i="6"/>
  <c r="J110" i="6"/>
  <c r="M29" i="6"/>
  <c r="L37" i="6"/>
  <c r="M37" i="6"/>
  <c r="K29" i="6"/>
  <c r="L29" i="6"/>
  <c r="K535" i="6" l="1"/>
  <c r="C21" i="3" s="1"/>
  <c r="L683" i="6"/>
  <c r="D25" i="3" s="1"/>
  <c r="M683" i="6"/>
  <c r="E25" i="3" s="1"/>
  <c r="M569" i="6"/>
  <c r="E22" i="3" s="1"/>
  <c r="K683" i="6"/>
  <c r="C25" i="3" s="1"/>
  <c r="L535" i="6"/>
  <c r="D21" i="3" s="1"/>
  <c r="M535" i="6"/>
  <c r="E21" i="3" s="1"/>
  <c r="M637" i="6"/>
  <c r="E24" i="3" s="1"/>
  <c r="L637" i="6"/>
  <c r="D24" i="3" s="1"/>
  <c r="K467" i="6"/>
  <c r="C19" i="3" s="1"/>
  <c r="K569" i="6"/>
  <c r="C22" i="3" s="1"/>
  <c r="K637" i="6"/>
  <c r="C24" i="3" s="1"/>
  <c r="M603" i="6"/>
  <c r="E23" i="3" s="1"/>
  <c r="K501" i="6"/>
  <c r="C20" i="3" s="1"/>
  <c r="K603" i="6"/>
  <c r="C23" i="3" s="1"/>
  <c r="L603" i="6"/>
  <c r="D23" i="3" s="1"/>
  <c r="D20" i="3"/>
  <c r="L569" i="6"/>
  <c r="D22" i="3" s="1"/>
  <c r="M501" i="6"/>
  <c r="E20" i="3" s="1"/>
  <c r="M317" i="6"/>
  <c r="E18" i="3" s="1"/>
  <c r="L317" i="6"/>
  <c r="D18" i="3" s="1"/>
  <c r="L467" i="6"/>
  <c r="D19" i="3" s="1"/>
  <c r="K317" i="6"/>
  <c r="C18" i="3" s="1"/>
  <c r="M467" i="6"/>
  <c r="E19" i="3" s="1"/>
  <c r="K271" i="6"/>
  <c r="C17" i="3" s="1"/>
  <c r="M225" i="6"/>
  <c r="E16" i="3" s="1"/>
  <c r="M271" i="6"/>
  <c r="E17" i="3" s="1"/>
  <c r="L271" i="6"/>
  <c r="D17" i="3" s="1"/>
  <c r="C14" i="3"/>
  <c r="K225" i="6"/>
  <c r="C16" i="3" s="1"/>
  <c r="L225" i="6"/>
  <c r="D16" i="3" s="1"/>
  <c r="L153" i="6"/>
  <c r="D15" i="3" s="1"/>
  <c r="E14" i="3"/>
  <c r="L47" i="6"/>
  <c r="D13" i="3" s="1"/>
  <c r="K153" i="6"/>
  <c r="C15" i="3" s="1"/>
  <c r="M13" i="6"/>
  <c r="E12" i="3" s="1"/>
  <c r="L13" i="6"/>
  <c r="D12" i="3" s="1"/>
  <c r="K13" i="6"/>
  <c r="C12" i="3" s="1"/>
  <c r="K47" i="6"/>
  <c r="C13" i="3" s="1"/>
  <c r="D14" i="3"/>
  <c r="E15" i="3"/>
  <c r="G49" i="6"/>
  <c r="M47" i="6"/>
  <c r="E13" i="3" s="1"/>
  <c r="G48" i="6"/>
  <c r="G50" i="6"/>
  <c r="G13" i="3" l="1"/>
  <c r="G21" i="3"/>
  <c r="G25" i="3"/>
  <c r="G16" i="3"/>
  <c r="G23" i="3"/>
  <c r="G20" i="3"/>
  <c r="G22" i="3"/>
  <c r="G18" i="3"/>
  <c r="G17" i="3"/>
  <c r="G14" i="3"/>
  <c r="G15" i="3"/>
  <c r="G19" i="3"/>
  <c r="G24" i="3"/>
  <c r="G12" i="3"/>
  <c r="E47" i="3" l="1"/>
</calcChain>
</file>

<file path=xl/sharedStrings.xml><?xml version="1.0" encoding="utf-8"?>
<sst xmlns="http://schemas.openxmlformats.org/spreadsheetml/2006/main" count="1042" uniqueCount="153">
  <si>
    <t>Bijlage 5 - Calculatieblad Intern Netwerk (LAN)</t>
  </si>
  <si>
    <t>Fabrikant:</t>
  </si>
  <si>
    <t>Type</t>
  </si>
  <si>
    <t>Aantal poorten:</t>
  </si>
  <si>
    <t>Kortingspercentage 
MBO Amersfoort</t>
  </si>
  <si>
    <t>Onderdeel 1 - Ontwerpen van het nieuwe netwerk</t>
  </si>
  <si>
    <t>Uurtarief:</t>
  </si>
  <si>
    <t>Functionaris:</t>
  </si>
  <si>
    <t>Kosten:</t>
  </si>
  <si>
    <r>
      <t xml:space="preserve">Implementatiekosten per component:
</t>
    </r>
    <r>
      <rPr>
        <b/>
        <i/>
        <sz val="11"/>
        <color theme="0"/>
        <rFont val="Arial"/>
        <family val="2"/>
      </rPr>
      <t>Indien van toepassing</t>
    </r>
  </si>
  <si>
    <r>
      <t xml:space="preserve">Beheerskosten per component / per jaar:
</t>
    </r>
    <r>
      <rPr>
        <b/>
        <i/>
        <sz val="11"/>
        <color theme="0"/>
        <rFont val="Arial"/>
        <family val="2"/>
      </rPr>
      <t>Indien van toepassing</t>
    </r>
  </si>
  <si>
    <t>Netto prijs 
per stuk</t>
  </si>
  <si>
    <t xml:space="preserve">Totale kosten (fixed) voor ontwerp: </t>
  </si>
  <si>
    <t>Aantal uur inzet:</t>
  </si>
  <si>
    <t>Naam locatie:</t>
  </si>
  <si>
    <t>Daam Fockemalaan 10</t>
  </si>
  <si>
    <t>Afkorting:</t>
  </si>
  <si>
    <t>DF10</t>
  </si>
  <si>
    <t>Aantal poorten aanbieder:</t>
  </si>
  <si>
    <t>MER</t>
  </si>
  <si>
    <t>SER 1</t>
  </si>
  <si>
    <t>SER 2</t>
  </si>
  <si>
    <t>SER 3</t>
  </si>
  <si>
    <t>Type:</t>
  </si>
  <si>
    <t>Uitgangspunten aanbieding:</t>
  </si>
  <si>
    <t>Locatie</t>
  </si>
  <si>
    <t>Uplink</t>
  </si>
  <si>
    <t>Akkoord?</t>
  </si>
  <si>
    <t>Inrichting per MER / SER</t>
  </si>
  <si>
    <t>Vaste implementatiekosten locatie, ongeacht aantal componenten:</t>
  </si>
  <si>
    <t>Minimaal aantal (operationele) poorten:</t>
  </si>
  <si>
    <r>
      <t xml:space="preserve">Aantal (operationele) poorten:
</t>
    </r>
    <r>
      <rPr>
        <b/>
        <i/>
        <sz val="11"/>
        <color theme="0"/>
        <rFont val="Arial"/>
        <family val="2"/>
      </rPr>
      <t>Indien van toepassing</t>
    </r>
  </si>
  <si>
    <t>Per eenheid</t>
  </si>
  <si>
    <t>Aantal eenheden:</t>
  </si>
  <si>
    <t>Implementatiekosten
per component:</t>
  </si>
  <si>
    <t>Beheerskosten jaarlijks per component:</t>
  </si>
  <si>
    <t>Totaal aantal poorten:</t>
  </si>
  <si>
    <t>Prijs per stuk:</t>
  </si>
  <si>
    <t>Totaal prijs:</t>
  </si>
  <si>
    <t>Totaal implementatiekosten:</t>
  </si>
  <si>
    <t>Totaal beheerskosten per jaar:</t>
  </si>
  <si>
    <t>Bruto prijs 
per stuk / eenheid</t>
  </si>
  <si>
    <t>Subtotalen</t>
  </si>
  <si>
    <t>Totaal aanschaf hardware:</t>
  </si>
  <si>
    <t>Totaal 
implementatie:</t>
  </si>
  <si>
    <t>Totaal 
beheer per jaar:</t>
  </si>
  <si>
    <t>Locatie subtotalen</t>
  </si>
  <si>
    <t>Overige (niet MER / SER gebonden)</t>
  </si>
  <si>
    <t>Totalen (alle eenheden)</t>
  </si>
  <si>
    <t>BD11</t>
  </si>
  <si>
    <t>Sportpark Bokkeduinen 11</t>
  </si>
  <si>
    <t>1 Gbps</t>
  </si>
  <si>
    <r>
      <t xml:space="preserve">Bijzonderheden over de locatie: </t>
    </r>
    <r>
      <rPr>
        <sz val="11"/>
        <color theme="1"/>
        <rFont val="Calibri"/>
        <family val="2"/>
        <scheme val="minor"/>
      </rPr>
      <t xml:space="preserve">
Avond en weekend activiteiten.</t>
    </r>
  </si>
  <si>
    <t>BS19</t>
  </si>
  <si>
    <t>Brabantsestraat 19</t>
  </si>
  <si>
    <r>
      <t xml:space="preserve">Bijzonderheden over de locatie: </t>
    </r>
    <r>
      <rPr>
        <sz val="11"/>
        <color theme="1"/>
        <rFont val="Calibri"/>
        <family val="2"/>
        <scheme val="minor"/>
      </rPr>
      <t xml:space="preserve">
Geen</t>
    </r>
  </si>
  <si>
    <t>MER (kelder)</t>
  </si>
  <si>
    <t>SER 1 (Begane grond)</t>
  </si>
  <si>
    <t>SER 2 (Zolder)</t>
  </si>
  <si>
    <t>SER 3 (KOP)</t>
  </si>
  <si>
    <t>nvt</t>
  </si>
  <si>
    <t>CW81</t>
  </si>
  <si>
    <t>Chromiumweg 81</t>
  </si>
  <si>
    <r>
      <t xml:space="preserve">Bijzonderheden over de locatie: </t>
    </r>
    <r>
      <rPr>
        <sz val="11"/>
        <color theme="1"/>
        <rFont val="Calibri"/>
        <family val="2"/>
        <scheme val="minor"/>
      </rPr>
      <t xml:space="preserve">
Betreft een 'garagebox-locatie'</t>
    </r>
  </si>
  <si>
    <t>200/20 Mbps</t>
  </si>
  <si>
    <t>MER (hotel)</t>
  </si>
  <si>
    <t>SER 1 (School)</t>
  </si>
  <si>
    <t>SER 2 (Linnenkamer)</t>
  </si>
  <si>
    <t>SER 3 (Receptie)</t>
  </si>
  <si>
    <r>
      <t xml:space="preserve">Bijzonderheden over de locatie: </t>
    </r>
    <r>
      <rPr>
        <sz val="11"/>
        <color theme="1"/>
        <rFont val="Calibri"/>
        <family val="2"/>
        <scheme val="minor"/>
      </rPr>
      <t xml:space="preserve">
 Betreft het leerhotel; avond en weekend activiteiten.</t>
    </r>
  </si>
  <si>
    <t>Component / Element</t>
  </si>
  <si>
    <t>Hardwareweg 15</t>
  </si>
  <si>
    <t>HW15</t>
  </si>
  <si>
    <r>
      <t xml:space="preserve">Bijzonderheden over de locatie: </t>
    </r>
    <r>
      <rPr>
        <sz val="11"/>
        <color theme="1"/>
        <rFont val="Calibri"/>
        <family val="2"/>
        <scheme val="minor"/>
      </rPr>
      <t xml:space="preserve">
Avondactiviteiten en locatie afdeling ICT.</t>
    </r>
  </si>
  <si>
    <t>SER</t>
  </si>
  <si>
    <t>MER (k.011)</t>
  </si>
  <si>
    <t>SER (Kantine)</t>
  </si>
  <si>
    <t>LD22</t>
  </si>
  <si>
    <t>Sint Laurendsdreef 22</t>
  </si>
  <si>
    <r>
      <t xml:space="preserve">Bijzonderheden over de locatie: </t>
    </r>
    <r>
      <rPr>
        <sz val="11"/>
        <color theme="1"/>
        <rFont val="Calibri"/>
        <family val="2"/>
        <scheme val="minor"/>
      </rPr>
      <t xml:space="preserve">
Avondactiviteiten en weekend activiteiten</t>
    </r>
  </si>
  <si>
    <t>SER (lift)</t>
  </si>
  <si>
    <t>Leusderweg 30</t>
  </si>
  <si>
    <t>LW30</t>
  </si>
  <si>
    <r>
      <t xml:space="preserve">Bijzonderheden over de locatie: </t>
    </r>
    <r>
      <rPr>
        <sz val="11"/>
        <color theme="1"/>
        <rFont val="Calibri"/>
        <family val="2"/>
        <scheme val="minor"/>
      </rPr>
      <t xml:space="preserve">
Locatie directie en management.</t>
    </r>
  </si>
  <si>
    <t>SER 4</t>
  </si>
  <si>
    <t>SER 5</t>
  </si>
  <si>
    <t>SER 6</t>
  </si>
  <si>
    <t>SER 7</t>
  </si>
  <si>
    <t>SER 8</t>
  </si>
  <si>
    <t>SER 9</t>
  </si>
  <si>
    <t>Modemweg 3</t>
  </si>
  <si>
    <t>MW3</t>
  </si>
  <si>
    <r>
      <t xml:space="preserve">Bijzonderheden over de locatie: </t>
    </r>
    <r>
      <rPr>
        <sz val="11"/>
        <color theme="1"/>
        <rFont val="Calibri"/>
        <family val="2"/>
        <scheme val="minor"/>
      </rPr>
      <t xml:space="preserve">
</t>
    </r>
    <r>
      <rPr>
        <b/>
        <sz val="11"/>
        <color theme="1"/>
        <rFont val="Calibri"/>
        <family val="2"/>
        <scheme val="minor"/>
      </rPr>
      <t>Geen</t>
    </r>
  </si>
  <si>
    <t>Oude Fabriekstraat 1</t>
  </si>
  <si>
    <t>OFS1</t>
  </si>
  <si>
    <r>
      <t xml:space="preserve">Bijzonderheden over de locatie: </t>
    </r>
    <r>
      <rPr>
        <sz val="11"/>
        <color theme="1"/>
        <rFont val="Calibri"/>
        <family val="2"/>
        <scheme val="minor"/>
      </rPr>
      <t xml:space="preserve">
Avond en weekend activiteiten</t>
    </r>
  </si>
  <si>
    <t>1 Gbps (via BS 19)</t>
  </si>
  <si>
    <t>200 Mbps</t>
  </si>
  <si>
    <t>Stadsring 65c</t>
  </si>
  <si>
    <t>SR65</t>
  </si>
  <si>
    <t>Piet Mondriaanplein 7</t>
  </si>
  <si>
    <t>PM7</t>
  </si>
  <si>
    <t>Textielweg 20</t>
  </si>
  <si>
    <t>500/50 Mbps</t>
  </si>
  <si>
    <t>Valutaboulevard</t>
  </si>
  <si>
    <t>VB20</t>
  </si>
  <si>
    <t>SER (2e verdieping)</t>
  </si>
  <si>
    <t>MER (beganegrond)</t>
  </si>
  <si>
    <t>Zonnehof 20</t>
  </si>
  <si>
    <t>ZH20</t>
  </si>
  <si>
    <t>100 Mbps</t>
  </si>
  <si>
    <t>Naam component / elementen:</t>
  </si>
  <si>
    <t>Componentenlijst</t>
  </si>
  <si>
    <t>Specificatie / Toelichting:</t>
  </si>
  <si>
    <t>Onderdeel 2 - Het inrichten van het nieuwe netwerk (per locatie)</t>
  </si>
  <si>
    <t>Totalisatie</t>
  </si>
  <si>
    <t>Onderdeel 1 - Ontwerp</t>
  </si>
  <si>
    <t>Onderdeel 2 - Inrichting, implementatie en beheer:</t>
  </si>
  <si>
    <t>TW20</t>
  </si>
  <si>
    <t>Implementatie:</t>
  </si>
  <si>
    <t>Totaal:</t>
  </si>
  <si>
    <t>Aanschaf inrichting:</t>
  </si>
  <si>
    <t>Totale kosten (fixed) voor ontwerp:</t>
  </si>
  <si>
    <t>Beheerskosten initiële contractduur:</t>
  </si>
  <si>
    <t>Beheerskosten per jaar:</t>
  </si>
  <si>
    <t>Onderdeel</t>
  </si>
  <si>
    <t>Toelichting</t>
  </si>
  <si>
    <t>Kosten per eenheid</t>
  </si>
  <si>
    <t>Aantal eenheden</t>
  </si>
  <si>
    <t>Totale kosten</t>
  </si>
  <si>
    <t>Totaal overige kosten</t>
  </si>
  <si>
    <t>Inschrijfprijs:</t>
  </si>
  <si>
    <t>Overige kosten</t>
  </si>
  <si>
    <t>Optioneel (buiten inschrijfsom)</t>
  </si>
  <si>
    <t>Alternatief Qmanage</t>
  </si>
  <si>
    <t>Aanbod Inschrijver (toelichting)</t>
  </si>
  <si>
    <t>Kosten per maand</t>
  </si>
  <si>
    <t>Ondertekening</t>
  </si>
  <si>
    <t>Inschrijver:</t>
  </si>
  <si>
    <t>Naam:</t>
  </si>
  <si>
    <t>Functie:</t>
  </si>
  <si>
    <t>Datum:</t>
  </si>
  <si>
    <t>Handtekening:</t>
  </si>
  <si>
    <t>Aantal maanden:</t>
  </si>
  <si>
    <t>Kosten per jaar:</t>
  </si>
  <si>
    <t>Door inschrijver in te vullen</t>
  </si>
  <si>
    <t xml:space="preserve">Switch </t>
  </si>
  <si>
    <r>
      <t xml:space="preserve">Instructie: 
</t>
    </r>
    <r>
      <rPr>
        <sz val="11"/>
        <color rgb="FFFF0000"/>
        <rFont val="Arial"/>
        <family val="2"/>
      </rPr>
      <t xml:space="preserve">In dit tabblad dient u per locatie van MBO Amersfoort aan te geven op welke wijze u de inrichting van het netwerk (hardware) gaat vormgeven. Uw aanbieding dient te voldoen aan de gestelde uitgangspunten (minimaal aantal poorten). Indien uw aanbieding daar niet aan voldoet, zal deze als ongeldig verklaard worden. Inschrijver dient een volledig functioneel netwerk aan te bieden, conform de oplossing die u heeft aangeboden binnen de beantwoording van de 'open vragen'. Er mogen dan ook geen andere kosten in rekening gebracht worden door Opdrachtnemer, tenzij er sprake is van een wijziging van de uitgangspunten van MBO Amersfoort (aantal te realiseren poorten per MER / SER. Eventuele bijzonderheden worden per locatie aangegeven. 
U dient per locatie het volgende in te vullen:
1. Indien gewenst kunt u uw standaard implementatiekosten voor een locatie opnemen (ongeacht het aantal aan te bieden componenten).
2. Vervolgens geeft u per MER / SER aan welke componenten/elementen u wenst in te zetten om te voldoen aan de gestelde uitgangspunten. Denk hierbij aan routers, switches, SFP(+) modules en bekabeling. U dient daarbij de eisen zoals opgenomen in het Programma van Eisen in acht te nemen. Uw aanbieding van componenten dient compleet en zonder nadere voorwaarden te zijn. 
3. Bij ieder component / element kunt u aangeven hoeveel stuks / eenheden u wenst in te zetten. </t>
    </r>
    <r>
      <rPr>
        <b/>
        <sz val="11"/>
        <color rgb="FFFF0000"/>
        <rFont val="Arial"/>
        <family val="2"/>
      </rPr>
      <t xml:space="preserve">
</t>
    </r>
  </si>
  <si>
    <r>
      <t xml:space="preserve">Instructie: 
</t>
    </r>
    <r>
      <rPr>
        <sz val="11"/>
        <color rgb="FFFF0000"/>
        <rFont val="Arial"/>
        <family val="2"/>
      </rPr>
      <t>Binnen dit tabblad wordt uw inschrijfprijs berekend. Eventuele kosten die u niet binnen tabblad 'Ontwerp' of 'Inrichting Locaties' heeft kunnen opnemen, maar u wel aan MBO Amersfoort wenst door te beslasten, kunt u opnemen bij overige kosten. Daarnaast kunt u, indien gewenst, een alternatief aanbieden voor de inzet van Qmanage. Dit is niet verplicht en wordt niet meegenomen bij de beoordeling van de inschrijfprijs. 
De inschrijfprijs wordt berekend middels de volgende componenten:
1. Kosten voor het ontwerpen van het netwerk.
2. Kosten voor aanschaf van hardware (inrichting per locatie).
3. Kosten voor implementatie (per locatie + per component).
4. Kosten voor beheer van het netwerk, voor de duur van 4 jaar (initiële contractduur).
5. Overige kosten</t>
    </r>
    <r>
      <rPr>
        <b/>
        <sz val="11"/>
        <color rgb="FFFF0000"/>
        <rFont val="Arial"/>
        <family val="2"/>
      </rPr>
      <t xml:space="preserve">
</t>
    </r>
  </si>
  <si>
    <r>
      <t xml:space="preserve">Instructie: 
</t>
    </r>
    <r>
      <rPr>
        <sz val="9"/>
        <color rgb="FFFF0000"/>
        <rFont val="Arial"/>
        <family val="2"/>
      </rPr>
      <t xml:space="preserve">Binnen dit tabblad kunt u alle componenten / elementen opnemen die u wenst in te zetten op locaties van MBO Amersfoort. Componenten / Elementen die hier invult, komen beschikbaar (middels 'drop down') binnen tabblad 3 - Inrichting locaties. </t>
    </r>
    <r>
      <rPr>
        <b/>
        <sz val="9"/>
        <color rgb="FFFF0000"/>
        <rFont val="Arial"/>
        <family val="2"/>
      </rPr>
      <t xml:space="preserve">
</t>
    </r>
    <r>
      <rPr>
        <sz val="9"/>
        <color rgb="FFFF0000"/>
        <rFont val="Arial"/>
        <family val="2"/>
      </rPr>
      <t xml:space="preserve">
Inschrijver dient de kolommen als volgt in te vullen: 
Kolom B (Naam component / element): Hier vult u uw benaming in voor het product.
Kolom C (Fabrikant): Hier vult u de naam van de fabrikant van het product in.
Kolom D (Type): Hier vult u het type(nummer) in van het product dat u aanbiedt. 
Kolom E (Specificatie): Hier kunt u aan nadere omschrijving opnemen van het product dat u aanbiedt. 
Kolom F (Poorten): Hier kunt u aangeven over hoeveel bruikbare poorten het product beschikt. Alleen van toepassing voor aan te bieden switches.
Kolom G (Bruto prijs): Hier vult u uw bruto prijs in.
Kolom H (Korting): Hier vult u het kortingspercentage dat u MBO Amersfoort wilt aanbieden ten opzichte van uw brutoprijs. 
Kolom J (Implementatie): Hier kunt u, indien van toepassing, de implementatiekosten invullen die u wilt rekenen voor het desbetreffende product.
Kolom K (Beheer); Hier kunt u, indien van toepassing, de jaarlijkse beheerskosten invullen die u wilt rekenen voor het desbetreffende product. 
Alle tarieven dienen exclusief BTW aangeboden te worden.
</t>
    </r>
    <r>
      <rPr>
        <b/>
        <sz val="9"/>
        <color rgb="FFFF0000"/>
        <rFont val="Arial"/>
        <family val="2"/>
      </rPr>
      <t xml:space="preserve">
</t>
    </r>
  </si>
  <si>
    <r>
      <t xml:space="preserve">Instructie:
</t>
    </r>
    <r>
      <rPr>
        <sz val="11"/>
        <color rgb="FFFF0000"/>
        <rFont val="Arial"/>
        <family val="2"/>
      </rPr>
      <t>In dit tabblad kunt u uw kosten specificeren voor het ontwerpen (tot en met 'Proof of Concept') van het nieuwe netwerk van MBO Amersfoort. U specificeert uw kosten per functionaris en daarbij dient u aan te geven hoeveel uur u een functionaris beoogd in te zetten. Het bedrag in cel E21 betreft het totaal van de kosten die u aanbied (fixed price). 
Alle tarieven dienen exclusief BTW aangeboden te worden.</t>
    </r>
    <r>
      <rPr>
        <b/>
        <sz val="11"/>
        <color rgb="FFFF0000"/>
        <rFont val="Arial"/>
        <family val="2"/>
      </rPr>
      <t xml:space="preserve">
</t>
    </r>
  </si>
  <si>
    <t>Switch 2</t>
  </si>
  <si>
    <t>Totale kosten inrichting, implementatie en beheer (5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</si>
</sst>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35" x14ac:knownFonts="1">
    <font>
      <sz val="11"/>
      <color theme="1"/>
      <name val="Calibri"/>
      <family val="2"/>
      <scheme val="minor"/>
    </font>
    <font>
      <sz val="11"/>
      <color theme="1"/>
      <name val="Calibri"/>
      <family val="2"/>
      <scheme val="minor"/>
    </font>
    <font>
      <b/>
      <sz val="22"/>
      <color theme="1"/>
      <name val="Arial"/>
      <family val="2"/>
    </font>
    <font>
      <sz val="11"/>
      <color theme="1"/>
      <name val="Arial"/>
      <family val="2"/>
    </font>
    <font>
      <sz val="11"/>
      <color theme="0"/>
      <name val="Arial"/>
      <family val="2"/>
    </font>
    <font>
      <b/>
      <sz val="11"/>
      <color theme="0"/>
      <name val="Arial"/>
      <family val="2"/>
    </font>
    <font>
      <b/>
      <i/>
      <sz val="11"/>
      <color theme="0"/>
      <name val="Arial"/>
      <family val="2"/>
    </font>
    <font>
      <b/>
      <sz val="11"/>
      <color theme="1"/>
      <name val="Arial"/>
      <family val="2"/>
    </font>
    <font>
      <b/>
      <sz val="11"/>
      <color rgb="FFFF0000"/>
      <name val="Arial"/>
      <family val="2"/>
    </font>
    <font>
      <sz val="11"/>
      <color rgb="FFFF0000"/>
      <name val="Arial"/>
      <family val="2"/>
    </font>
    <font>
      <b/>
      <sz val="14"/>
      <color theme="1"/>
      <name val="Arial"/>
      <family val="2"/>
    </font>
    <font>
      <b/>
      <sz val="16"/>
      <color theme="1"/>
      <name val="Arial"/>
      <family val="2"/>
    </font>
    <font>
      <sz val="16"/>
      <color theme="1"/>
      <name val="Arial"/>
      <family val="2"/>
    </font>
    <font>
      <sz val="18"/>
      <color theme="1"/>
      <name val="Arial"/>
      <family val="2"/>
    </font>
    <font>
      <b/>
      <sz val="12"/>
      <name val="Arial"/>
      <family val="2"/>
    </font>
    <font>
      <b/>
      <sz val="16"/>
      <color rgb="FF002060"/>
      <name val="Arial"/>
      <family val="2"/>
    </font>
    <font>
      <b/>
      <i/>
      <sz val="14"/>
      <name val="Arial"/>
      <family val="2"/>
    </font>
    <font>
      <b/>
      <sz val="14"/>
      <color theme="0"/>
      <name val="Arial"/>
      <family val="2"/>
    </font>
    <font>
      <b/>
      <sz val="16"/>
      <color theme="0"/>
      <name val="Arial"/>
      <family val="2"/>
    </font>
    <font>
      <i/>
      <sz val="8"/>
      <color theme="0" tint="-0.499984740745262"/>
      <name val="Arial"/>
      <family val="2"/>
    </font>
    <font>
      <b/>
      <sz val="11"/>
      <color theme="1"/>
      <name val="Calibri"/>
      <family val="2"/>
      <scheme val="minor"/>
    </font>
    <font>
      <sz val="10"/>
      <color theme="0" tint="-0.499984740745262"/>
      <name val="Arial"/>
      <family val="2"/>
    </font>
    <font>
      <b/>
      <sz val="12"/>
      <color theme="0"/>
      <name val="Arial"/>
      <family val="2"/>
    </font>
    <font>
      <sz val="8"/>
      <name val="Calibri"/>
      <family val="2"/>
      <scheme val="minor"/>
    </font>
    <font>
      <sz val="20"/>
      <color theme="1"/>
      <name val="Arial"/>
      <family val="2"/>
    </font>
    <font>
      <i/>
      <sz val="24"/>
      <color theme="1"/>
      <name val="Arial"/>
      <family val="2"/>
    </font>
    <font>
      <b/>
      <sz val="14"/>
      <color rgb="FFFF0000"/>
      <name val="Arial"/>
      <family val="2"/>
    </font>
    <font>
      <i/>
      <sz val="14"/>
      <name val="Arial"/>
      <family val="2"/>
    </font>
    <font>
      <i/>
      <sz val="14"/>
      <color theme="1"/>
      <name val="Calibri"/>
      <family val="2"/>
      <scheme val="minor"/>
    </font>
    <font>
      <b/>
      <sz val="12"/>
      <color rgb="FFFF0000"/>
      <name val="Arial"/>
      <family val="2"/>
    </font>
    <font>
      <b/>
      <sz val="24"/>
      <color theme="0"/>
      <name val="Arial"/>
      <family val="2"/>
    </font>
    <font>
      <b/>
      <sz val="24"/>
      <color theme="1"/>
      <name val="Arial"/>
      <family val="2"/>
    </font>
    <font>
      <b/>
      <sz val="20"/>
      <color theme="0"/>
      <name val="Calibri"/>
      <family val="2"/>
      <scheme val="minor"/>
    </font>
    <font>
      <b/>
      <sz val="9"/>
      <color rgb="FFFF0000"/>
      <name val="Arial"/>
      <family val="2"/>
    </font>
    <font>
      <sz val="9"/>
      <color rgb="FFFF0000"/>
      <name val="Arial"/>
      <family val="2"/>
    </font>
  </fonts>
  <fills count="16">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theme="0" tint="-4.9989318521683403E-2"/>
        <bgColor indexed="64"/>
      </patternFill>
    </fill>
    <fill>
      <patternFill patternType="solid">
        <fgColor theme="4"/>
        <bgColor indexed="64"/>
      </patternFill>
    </fill>
    <fill>
      <patternFill patternType="solid">
        <fgColor theme="8"/>
        <bgColor indexed="64"/>
      </patternFill>
    </fill>
    <fill>
      <patternFill patternType="solid">
        <fgColor theme="9" tint="0.79998168889431442"/>
        <bgColor indexed="64"/>
      </patternFill>
    </fill>
    <fill>
      <patternFill patternType="solid">
        <fgColor theme="7"/>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rgb="FF002060"/>
        <bgColor indexed="64"/>
      </patternFill>
    </fill>
    <fill>
      <patternFill patternType="solid">
        <fgColor rgb="FFFFC000"/>
        <bgColor indexed="64"/>
      </patternFill>
    </fill>
    <fill>
      <patternFill patternType="solid">
        <fgColor rgb="FFFF0000"/>
        <bgColor indexed="64"/>
      </patternFill>
    </fill>
    <fill>
      <patternFill patternType="solid">
        <fgColor rgb="FF00B05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18">
    <xf numFmtId="0" fontId="0" fillId="0" borderId="0" xfId="0"/>
    <xf numFmtId="0" fontId="2" fillId="0" borderId="0" xfId="0" applyFont="1"/>
    <xf numFmtId="0" fontId="3" fillId="0" borderId="0" xfId="0" applyFont="1"/>
    <xf numFmtId="0" fontId="3" fillId="2" borderId="1" xfId="0" applyFont="1" applyFill="1" applyBorder="1"/>
    <xf numFmtId="0" fontId="3" fillId="4" borderId="1" xfId="0" applyFont="1" applyFill="1" applyBorder="1"/>
    <xf numFmtId="0" fontId="5" fillId="5" borderId="1" xfId="0" applyFont="1" applyFill="1" applyBorder="1"/>
    <xf numFmtId="0" fontId="5" fillId="5" borderId="1" xfId="0" applyFont="1" applyFill="1" applyBorder="1" applyAlignment="1">
      <alignment wrapText="1"/>
    </xf>
    <xf numFmtId="0" fontId="3" fillId="0" borderId="0" xfId="0" applyFont="1" applyAlignment="1">
      <alignment horizontal="center"/>
    </xf>
    <xf numFmtId="44" fontId="3" fillId="0" borderId="0" xfId="1" applyFont="1"/>
    <xf numFmtId="0" fontId="4" fillId="0" borderId="0" xfId="0" applyFont="1" applyFill="1"/>
    <xf numFmtId="44" fontId="12" fillId="7" borderId="2" xfId="1" applyFont="1" applyFill="1" applyBorder="1"/>
    <xf numFmtId="44" fontId="3" fillId="2" borderId="1" xfId="1" applyFont="1" applyFill="1" applyBorder="1"/>
    <xf numFmtId="0" fontId="5" fillId="5" borderId="1" xfId="0" applyFont="1" applyFill="1" applyBorder="1" applyAlignment="1">
      <alignment horizontal="center"/>
    </xf>
    <xf numFmtId="0" fontId="3" fillId="2" borderId="1" xfId="0" applyFont="1" applyFill="1" applyBorder="1" applyAlignment="1">
      <alignment horizontal="center"/>
    </xf>
    <xf numFmtId="44" fontId="3" fillId="4" borderId="1" xfId="0" applyNumberFormat="1" applyFont="1" applyFill="1" applyBorder="1"/>
    <xf numFmtId="0" fontId="15" fillId="0" borderId="0" xfId="0" applyFont="1" applyFill="1"/>
    <xf numFmtId="0" fontId="7" fillId="0" borderId="0" xfId="0" applyFont="1" applyBorder="1"/>
    <xf numFmtId="0" fontId="3" fillId="0" borderId="0" xfId="0" applyFont="1" applyBorder="1" applyAlignment="1">
      <alignment horizontal="center"/>
    </xf>
    <xf numFmtId="0" fontId="3" fillId="4" borderId="1" xfId="0" applyFont="1" applyFill="1" applyBorder="1" applyAlignment="1">
      <alignment horizontal="center"/>
    </xf>
    <xf numFmtId="0" fontId="5" fillId="5" borderId="1" xfId="0" applyFont="1" applyFill="1" applyBorder="1" applyAlignment="1">
      <alignment horizontal="left"/>
    </xf>
    <xf numFmtId="0" fontId="3" fillId="4" borderId="1" xfId="0" applyFont="1" applyFill="1" applyBorder="1" applyAlignment="1">
      <alignment horizontal="left"/>
    </xf>
    <xf numFmtId="0" fontId="5" fillId="6" borderId="1" xfId="0" applyFont="1" applyFill="1" applyBorder="1" applyAlignment="1">
      <alignment horizontal="center"/>
    </xf>
    <xf numFmtId="0" fontId="5" fillId="5" borderId="1" xfId="0" applyFont="1" applyFill="1" applyBorder="1" applyAlignment="1">
      <alignment horizontal="center" wrapText="1"/>
    </xf>
    <xf numFmtId="0" fontId="5" fillId="5" borderId="1" xfId="0" applyFont="1" applyFill="1" applyBorder="1" applyAlignment="1">
      <alignment horizontal="center" vertical="center" wrapText="1"/>
    </xf>
    <xf numFmtId="0" fontId="18" fillId="5" borderId="1" xfId="0" applyFont="1" applyFill="1" applyBorder="1"/>
    <xf numFmtId="0" fontId="12" fillId="4" borderId="1" xfId="0" applyFont="1" applyFill="1" applyBorder="1"/>
    <xf numFmtId="44" fontId="3" fillId="4" borderId="1" xfId="1" applyFont="1" applyFill="1" applyBorder="1"/>
    <xf numFmtId="0" fontId="7" fillId="4" borderId="1" xfId="0" applyFont="1" applyFill="1" applyBorder="1" applyAlignment="1">
      <alignment horizontal="center"/>
    </xf>
    <xf numFmtId="44" fontId="5" fillId="5" borderId="1" xfId="1" applyFont="1" applyFill="1" applyBorder="1" applyAlignment="1">
      <alignment wrapText="1"/>
    </xf>
    <xf numFmtId="9" fontId="3" fillId="0" borderId="0" xfId="2" applyFont="1" applyAlignment="1">
      <alignment horizontal="center"/>
    </xf>
    <xf numFmtId="9" fontId="5" fillId="5" borderId="1" xfId="2" applyFont="1" applyFill="1" applyBorder="1" applyAlignment="1">
      <alignment horizontal="center" wrapText="1"/>
    </xf>
    <xf numFmtId="9" fontId="3" fillId="2" borderId="1" xfId="2" applyFont="1" applyFill="1" applyBorder="1" applyAlignment="1">
      <alignment horizontal="center"/>
    </xf>
    <xf numFmtId="0" fontId="3" fillId="0" borderId="1" xfId="0" applyFont="1" applyFill="1" applyBorder="1" applyAlignment="1">
      <alignment horizontal="center"/>
    </xf>
    <xf numFmtId="0" fontId="3" fillId="0" borderId="0" xfId="0" applyFont="1" applyBorder="1"/>
    <xf numFmtId="0" fontId="3" fillId="0" borderId="0" xfId="0" applyFont="1" applyFill="1" applyBorder="1"/>
    <xf numFmtId="0" fontId="3" fillId="0" borderId="0" xfId="0" applyFont="1" applyFill="1" applyBorder="1" applyAlignment="1">
      <alignment horizontal="center"/>
    </xf>
    <xf numFmtId="44" fontId="19" fillId="0" borderId="0" xfId="1" applyFont="1" applyFill="1" applyBorder="1"/>
    <xf numFmtId="0" fontId="0" fillId="0" borderId="14" xfId="0" applyBorder="1"/>
    <xf numFmtId="0" fontId="3" fillId="0" borderId="15" xfId="0" applyFont="1" applyBorder="1"/>
    <xf numFmtId="0" fontId="0" fillId="0" borderId="15" xfId="0" applyBorder="1"/>
    <xf numFmtId="0" fontId="0" fillId="0" borderId="17" xfId="0" applyBorder="1"/>
    <xf numFmtId="0" fontId="0" fillId="0" borderId="0" xfId="0" applyBorder="1"/>
    <xf numFmtId="0" fontId="10" fillId="0" borderId="0" xfId="0" applyFont="1" applyBorder="1"/>
    <xf numFmtId="0" fontId="3" fillId="0" borderId="18" xfId="0" applyFont="1" applyBorder="1"/>
    <xf numFmtId="0" fontId="17" fillId="3" borderId="0" xfId="0" applyFont="1" applyFill="1" applyBorder="1"/>
    <xf numFmtId="0" fontId="4" fillId="3" borderId="0" xfId="0" applyFont="1" applyFill="1" applyBorder="1"/>
    <xf numFmtId="0" fontId="0" fillId="0" borderId="11" xfId="0" applyBorder="1"/>
    <xf numFmtId="0" fontId="3" fillId="0" borderId="12" xfId="0" applyFont="1" applyBorder="1"/>
    <xf numFmtId="0" fontId="3" fillId="0" borderId="13" xfId="0" applyFont="1" applyBorder="1"/>
    <xf numFmtId="0" fontId="16" fillId="10" borderId="8" xfId="0" applyFont="1" applyFill="1" applyBorder="1"/>
    <xf numFmtId="0" fontId="4" fillId="10" borderId="9" xfId="0" applyFont="1" applyFill="1" applyBorder="1"/>
    <xf numFmtId="0" fontId="5" fillId="6" borderId="1" xfId="0" applyFont="1" applyFill="1" applyBorder="1" applyAlignment="1">
      <alignment horizontal="center" wrapText="1"/>
    </xf>
    <xf numFmtId="0" fontId="5" fillId="6" borderId="1" xfId="0" applyFont="1" applyFill="1" applyBorder="1"/>
    <xf numFmtId="0" fontId="5" fillId="6" borderId="1" xfId="0" applyFont="1" applyFill="1" applyBorder="1" applyAlignment="1">
      <alignment horizontal="center" vertical="center" wrapText="1"/>
    </xf>
    <xf numFmtId="0" fontId="3" fillId="9" borderId="1" xfId="0" applyFont="1" applyFill="1" applyBorder="1" applyAlignment="1">
      <alignment horizontal="center"/>
    </xf>
    <xf numFmtId="44" fontId="3" fillId="9" borderId="1" xfId="1" applyFont="1" applyFill="1" applyBorder="1"/>
    <xf numFmtId="0" fontId="21" fillId="0" borderId="0" xfId="0" applyFont="1" applyBorder="1" applyAlignment="1">
      <alignment horizontal="right"/>
    </xf>
    <xf numFmtId="44" fontId="21" fillId="0" borderId="0" xfId="1" applyFont="1" applyFill="1" applyBorder="1"/>
    <xf numFmtId="0" fontId="5" fillId="6" borderId="23" xfId="0" applyFont="1" applyFill="1" applyBorder="1" applyAlignment="1">
      <alignment horizontal="center" wrapText="1"/>
    </xf>
    <xf numFmtId="0" fontId="5" fillId="6" borderId="24" xfId="0" applyFont="1" applyFill="1" applyBorder="1" applyAlignment="1">
      <alignment horizontal="center" wrapText="1"/>
    </xf>
    <xf numFmtId="44" fontId="3" fillId="4" borderId="25" xfId="0" applyNumberFormat="1" applyFont="1" applyFill="1" applyBorder="1"/>
    <xf numFmtId="44" fontId="3" fillId="4" borderId="26" xfId="0" applyNumberFormat="1" applyFont="1" applyFill="1" applyBorder="1"/>
    <xf numFmtId="44" fontId="3" fillId="4" borderId="27" xfId="0" applyNumberFormat="1" applyFont="1" applyFill="1" applyBorder="1"/>
    <xf numFmtId="0" fontId="3" fillId="0" borderId="16" xfId="0" applyFont="1" applyBorder="1"/>
    <xf numFmtId="0" fontId="16" fillId="11" borderId="8" xfId="0" applyFont="1" applyFill="1" applyBorder="1"/>
    <xf numFmtId="0" fontId="4" fillId="11" borderId="9" xfId="0" applyFont="1" applyFill="1" applyBorder="1"/>
    <xf numFmtId="0" fontId="0" fillId="13" borderId="0" xfId="0" applyFill="1"/>
    <xf numFmtId="0" fontId="3" fillId="13" borderId="0" xfId="0" applyFont="1" applyFill="1"/>
    <xf numFmtId="0" fontId="25" fillId="0" borderId="0" xfId="0" applyFont="1" applyAlignment="1">
      <alignment vertical="top"/>
    </xf>
    <xf numFmtId="0" fontId="27" fillId="0" borderId="0" xfId="0" applyFont="1" applyFill="1"/>
    <xf numFmtId="0" fontId="28" fillId="0" borderId="0" xfId="0" applyFont="1"/>
    <xf numFmtId="44" fontId="3" fillId="4" borderId="1" xfId="1" applyFont="1" applyFill="1" applyBorder="1" applyAlignment="1">
      <alignment horizontal="center"/>
    </xf>
    <xf numFmtId="44" fontId="3" fillId="4" borderId="1" xfId="0" applyNumberFormat="1" applyFont="1" applyFill="1" applyBorder="1" applyAlignment="1">
      <alignment horizontal="center"/>
    </xf>
    <xf numFmtId="0" fontId="29" fillId="2" borderId="2" xfId="0" applyFont="1" applyFill="1" applyBorder="1" applyAlignment="1">
      <alignment horizontal="center" vertical="center"/>
    </xf>
    <xf numFmtId="0" fontId="0" fillId="2" borderId="1" xfId="0" applyFill="1" applyBorder="1"/>
    <xf numFmtId="44" fontId="0" fillId="2" borderId="1" xfId="1" applyFont="1" applyFill="1" applyBorder="1"/>
    <xf numFmtId="0" fontId="0" fillId="2" borderId="1" xfId="0" applyFill="1" applyBorder="1" applyAlignment="1">
      <alignment horizontal="center"/>
    </xf>
    <xf numFmtId="0" fontId="0" fillId="4" borderId="1" xfId="0" applyFill="1" applyBorder="1"/>
    <xf numFmtId="0" fontId="0" fillId="4" borderId="1" xfId="0" applyFill="1" applyBorder="1" applyAlignment="1">
      <alignment vertical="top"/>
    </xf>
    <xf numFmtId="44" fontId="0" fillId="4" borderId="1" xfId="1" applyFont="1" applyFill="1" applyBorder="1"/>
    <xf numFmtId="0" fontId="33" fillId="4" borderId="3" xfId="0" applyFont="1" applyFill="1" applyBorder="1" applyAlignment="1">
      <alignment horizontal="left" vertical="top" wrapText="1"/>
    </xf>
    <xf numFmtId="0" fontId="34" fillId="4" borderId="4" xfId="0" applyFont="1" applyFill="1" applyBorder="1" applyAlignment="1">
      <alignment horizontal="left" vertical="top"/>
    </xf>
    <xf numFmtId="0" fontId="34" fillId="4" borderId="5" xfId="0" applyFont="1" applyFill="1" applyBorder="1" applyAlignment="1">
      <alignment horizontal="left" vertical="top"/>
    </xf>
    <xf numFmtId="0" fontId="26" fillId="2" borderId="19" xfId="0" applyFont="1" applyFill="1" applyBorder="1" applyAlignment="1">
      <alignment horizontal="center" vertical="center"/>
    </xf>
    <xf numFmtId="0" fontId="26" fillId="2" borderId="6" xfId="0" applyFont="1" applyFill="1" applyBorder="1" applyAlignment="1">
      <alignment horizontal="center" vertical="center"/>
    </xf>
    <xf numFmtId="0" fontId="26" fillId="2" borderId="7" xfId="0" applyFont="1" applyFill="1" applyBorder="1" applyAlignment="1">
      <alignment horizontal="center" vertical="center"/>
    </xf>
    <xf numFmtId="0" fontId="11" fillId="0" borderId="0" xfId="0" applyFont="1" applyAlignment="1">
      <alignment horizontal="right"/>
    </xf>
    <xf numFmtId="0" fontId="8" fillId="4" borderId="3" xfId="0" applyFont="1" applyFill="1" applyBorder="1" applyAlignment="1">
      <alignment horizontal="left" vertical="top" wrapText="1"/>
    </xf>
    <xf numFmtId="0" fontId="9" fillId="4" borderId="4" xfId="0" applyFont="1" applyFill="1" applyBorder="1" applyAlignment="1">
      <alignment horizontal="left" vertical="top"/>
    </xf>
    <xf numFmtId="0" fontId="9" fillId="4" borderId="5" xfId="0" applyFont="1" applyFill="1" applyBorder="1" applyAlignment="1">
      <alignment horizontal="left" vertical="top"/>
    </xf>
    <xf numFmtId="44" fontId="3" fillId="4" borderId="8" xfId="1" applyFont="1" applyFill="1" applyBorder="1" applyAlignment="1">
      <alignment horizontal="center"/>
    </xf>
    <xf numFmtId="44" fontId="3" fillId="4" borderId="10" xfId="1" applyFont="1" applyFill="1" applyBorder="1" applyAlignment="1">
      <alignment horizontal="center"/>
    </xf>
    <xf numFmtId="44" fontId="3" fillId="9" borderId="8" xfId="1" applyFont="1" applyFill="1" applyBorder="1" applyAlignment="1">
      <alignment horizontal="center"/>
    </xf>
    <xf numFmtId="44" fontId="3" fillId="9" borderId="10" xfId="1" applyFont="1" applyFill="1" applyBorder="1" applyAlignment="1">
      <alignment horizontal="center"/>
    </xf>
    <xf numFmtId="44" fontId="21" fillId="0" borderId="15" xfId="1" applyFont="1" applyFill="1" applyBorder="1" applyAlignment="1">
      <alignment horizontal="center"/>
    </xf>
    <xf numFmtId="0" fontId="14" fillId="8" borderId="1" xfId="0" applyFont="1" applyFill="1" applyBorder="1" applyAlignment="1">
      <alignment horizontal="left" vertical="center"/>
    </xf>
    <xf numFmtId="0" fontId="22" fillId="12" borderId="1" xfId="0" applyFont="1" applyFill="1" applyBorder="1" applyAlignment="1">
      <alignment horizontal="left" vertical="center"/>
    </xf>
    <xf numFmtId="0" fontId="5" fillId="5" borderId="8" xfId="0" applyFont="1" applyFill="1" applyBorder="1" applyAlignment="1">
      <alignment horizontal="left"/>
    </xf>
    <xf numFmtId="0" fontId="5" fillId="5" borderId="10" xfId="0" applyFont="1" applyFill="1" applyBorder="1" applyAlignment="1">
      <alignment horizontal="left"/>
    </xf>
    <xf numFmtId="0" fontId="5" fillId="6" borderId="8" xfId="0" applyFont="1" applyFill="1" applyBorder="1" applyAlignment="1">
      <alignment horizontal="left"/>
    </xf>
    <xf numFmtId="0" fontId="5" fillId="6" borderId="10" xfId="0" applyFont="1" applyFill="1" applyBorder="1" applyAlignment="1">
      <alignment horizontal="left"/>
    </xf>
    <xf numFmtId="0" fontId="20" fillId="4" borderId="1" xfId="0" applyFont="1" applyFill="1" applyBorder="1" applyAlignment="1">
      <alignment horizontal="left" vertical="top" wrapText="1"/>
    </xf>
    <xf numFmtId="0" fontId="0" fillId="4" borderId="1" xfId="0" applyFill="1" applyBorder="1" applyAlignment="1">
      <alignment horizontal="left" vertical="top"/>
    </xf>
    <xf numFmtId="0" fontId="18" fillId="3" borderId="20" xfId="0" applyFont="1" applyFill="1" applyBorder="1" applyAlignment="1">
      <alignment horizontal="left"/>
    </xf>
    <xf numFmtId="0" fontId="18" fillId="3" borderId="21" xfId="0" applyFont="1" applyFill="1" applyBorder="1" applyAlignment="1">
      <alignment horizontal="left"/>
    </xf>
    <xf numFmtId="0" fontId="18" fillId="3" borderId="22" xfId="0" applyFont="1" applyFill="1" applyBorder="1" applyAlignment="1">
      <alignment horizontal="left"/>
    </xf>
    <xf numFmtId="0" fontId="10" fillId="4" borderId="1" xfId="0" applyFont="1" applyFill="1" applyBorder="1" applyAlignment="1">
      <alignment horizontal="left"/>
    </xf>
    <xf numFmtId="0" fontId="10" fillId="4" borderId="8" xfId="0" applyFont="1" applyFill="1" applyBorder="1" applyAlignment="1">
      <alignment horizontal="left"/>
    </xf>
    <xf numFmtId="44" fontId="13" fillId="2" borderId="19" xfId="1" applyFont="1" applyFill="1" applyBorder="1" applyAlignment="1">
      <alignment horizontal="center"/>
    </xf>
    <xf numFmtId="44" fontId="13" fillId="2" borderId="6" xfId="1" applyFont="1" applyFill="1" applyBorder="1" applyAlignment="1">
      <alignment horizontal="center"/>
    </xf>
    <xf numFmtId="44" fontId="13" fillId="2" borderId="7" xfId="1" applyFont="1" applyFill="1" applyBorder="1" applyAlignment="1">
      <alignment horizontal="center"/>
    </xf>
    <xf numFmtId="0" fontId="30" fillId="15" borderId="1" xfId="0" applyFont="1" applyFill="1" applyBorder="1" applyAlignment="1">
      <alignment horizontal="center"/>
    </xf>
    <xf numFmtId="44" fontId="31" fillId="4" borderId="1" xfId="0" applyNumberFormat="1" applyFont="1" applyFill="1" applyBorder="1" applyAlignment="1">
      <alignment horizontal="center"/>
    </xf>
    <xf numFmtId="0" fontId="0" fillId="2" borderId="1" xfId="0" applyFill="1" applyBorder="1" applyAlignment="1">
      <alignment horizontal="center"/>
    </xf>
    <xf numFmtId="0" fontId="32" fillId="12" borderId="0" xfId="0" applyFont="1" applyFill="1" applyAlignment="1">
      <alignment horizontal="left"/>
    </xf>
    <xf numFmtId="0" fontId="32" fillId="12" borderId="12" xfId="0" applyFont="1" applyFill="1" applyBorder="1" applyAlignment="1">
      <alignment horizontal="left"/>
    </xf>
    <xf numFmtId="44" fontId="24" fillId="4" borderId="1" xfId="0" applyNumberFormat="1" applyFont="1" applyFill="1" applyBorder="1" applyAlignment="1">
      <alignment horizontal="center"/>
    </xf>
    <xf numFmtId="0" fontId="18" fillId="14" borderId="1" xfId="0" applyFont="1" applyFill="1" applyBorder="1" applyAlignment="1">
      <alignment horizontal="center"/>
    </xf>
  </cellXfs>
  <cellStyles count="3">
    <cellStyle name="Procent" xfId="2" builtinId="5"/>
    <cellStyle name="Standaard" xfId="0" builtinId="0"/>
    <cellStyle name="Valuta" xfId="1" builtinId="4"/>
  </cellStyles>
  <dxfs count="64">
    <dxf>
      <font>
        <color theme="0"/>
      </font>
      <fill>
        <patternFill patternType="solid">
          <fgColor rgb="FF00B050"/>
          <bgColor rgb="FF00B050"/>
        </patternFill>
      </fill>
    </dxf>
    <dxf>
      <font>
        <color theme="0"/>
      </font>
      <fill>
        <patternFill>
          <bgColor rgb="FFFF0000"/>
        </patternFill>
      </fill>
    </dxf>
    <dxf>
      <font>
        <color theme="0"/>
      </font>
      <fill>
        <patternFill patternType="solid">
          <fgColor rgb="FF00B050"/>
          <bgColor rgb="FF00B050"/>
        </patternFill>
      </fill>
    </dxf>
    <dxf>
      <font>
        <color theme="0"/>
      </font>
      <fill>
        <patternFill>
          <bgColor rgb="FFFF0000"/>
        </patternFill>
      </fill>
    </dxf>
    <dxf>
      <font>
        <color theme="0"/>
      </font>
      <fill>
        <patternFill patternType="solid">
          <fgColor rgb="FF00B050"/>
          <bgColor rgb="FF00B050"/>
        </patternFill>
      </fill>
    </dxf>
    <dxf>
      <font>
        <color theme="0"/>
      </font>
      <fill>
        <patternFill>
          <bgColor rgb="FFFF0000"/>
        </patternFill>
      </fill>
    </dxf>
    <dxf>
      <font>
        <color theme="0"/>
      </font>
      <fill>
        <patternFill patternType="solid">
          <fgColor rgb="FF00B050"/>
          <bgColor rgb="FF00B050"/>
        </patternFill>
      </fill>
    </dxf>
    <dxf>
      <font>
        <color theme="0"/>
      </font>
      <fill>
        <patternFill>
          <bgColor rgb="FFFF0000"/>
        </patternFill>
      </fill>
    </dxf>
    <dxf>
      <font>
        <color theme="0"/>
      </font>
      <fill>
        <patternFill patternType="solid">
          <fgColor rgb="FF00B050"/>
          <bgColor rgb="FF00B050"/>
        </patternFill>
      </fill>
    </dxf>
    <dxf>
      <font>
        <color theme="0"/>
      </font>
      <fill>
        <patternFill>
          <bgColor rgb="FFFF0000"/>
        </patternFill>
      </fill>
    </dxf>
    <dxf>
      <font>
        <color theme="0"/>
      </font>
      <fill>
        <patternFill patternType="solid">
          <fgColor rgb="FF00B050"/>
          <bgColor rgb="FF00B050"/>
        </patternFill>
      </fill>
    </dxf>
    <dxf>
      <font>
        <color theme="0"/>
      </font>
      <fill>
        <patternFill>
          <bgColor rgb="FFFF0000"/>
        </patternFill>
      </fill>
    </dxf>
    <dxf>
      <font>
        <color theme="0"/>
      </font>
      <fill>
        <patternFill patternType="solid">
          <fgColor rgb="FF00B050"/>
          <bgColor rgb="FF00B050"/>
        </patternFill>
      </fill>
    </dxf>
    <dxf>
      <font>
        <color theme="0"/>
      </font>
      <fill>
        <patternFill>
          <bgColor rgb="FFFF0000"/>
        </patternFill>
      </fill>
    </dxf>
    <dxf>
      <font>
        <color theme="0"/>
      </font>
      <fill>
        <patternFill patternType="solid">
          <fgColor rgb="FF00B050"/>
          <bgColor rgb="FF00B050"/>
        </patternFill>
      </fill>
    </dxf>
    <dxf>
      <font>
        <color theme="0"/>
      </font>
      <fill>
        <patternFill>
          <bgColor rgb="FFFF0000"/>
        </patternFill>
      </fill>
    </dxf>
    <dxf>
      <font>
        <color theme="0"/>
      </font>
      <fill>
        <patternFill patternType="solid">
          <fgColor rgb="FF00B050"/>
          <bgColor rgb="FF00B050"/>
        </patternFill>
      </fill>
    </dxf>
    <dxf>
      <font>
        <color theme="0"/>
      </font>
      <fill>
        <patternFill>
          <bgColor rgb="FFFF0000"/>
        </patternFill>
      </fill>
    </dxf>
    <dxf>
      <font>
        <color theme="0"/>
      </font>
      <fill>
        <patternFill patternType="solid">
          <fgColor rgb="FF00B050"/>
          <bgColor rgb="FF00B050"/>
        </patternFill>
      </fill>
    </dxf>
    <dxf>
      <font>
        <color theme="0"/>
      </font>
      <fill>
        <patternFill>
          <bgColor rgb="FFFF0000"/>
        </patternFill>
      </fill>
    </dxf>
    <dxf>
      <font>
        <color theme="0"/>
      </font>
      <fill>
        <patternFill patternType="solid">
          <fgColor rgb="FF00B050"/>
          <bgColor rgb="FF00B050"/>
        </patternFill>
      </fill>
    </dxf>
    <dxf>
      <font>
        <color theme="0"/>
      </font>
      <fill>
        <patternFill>
          <bgColor rgb="FFFF0000"/>
        </patternFill>
      </fill>
    </dxf>
    <dxf>
      <font>
        <color theme="0"/>
      </font>
      <fill>
        <patternFill patternType="solid">
          <fgColor rgb="FF00B050"/>
          <bgColor rgb="FF00B050"/>
        </patternFill>
      </fill>
    </dxf>
    <dxf>
      <font>
        <color theme="0"/>
      </font>
      <fill>
        <patternFill>
          <bgColor rgb="FFFF0000"/>
        </patternFill>
      </fill>
    </dxf>
    <dxf>
      <font>
        <color theme="0"/>
      </font>
      <fill>
        <patternFill patternType="solid">
          <fgColor rgb="FF00B050"/>
          <bgColor rgb="FF00B050"/>
        </patternFill>
      </fill>
    </dxf>
    <dxf>
      <font>
        <color theme="0"/>
      </font>
      <fill>
        <patternFill>
          <bgColor rgb="FFFF0000"/>
        </patternFill>
      </fill>
    </dxf>
    <dxf>
      <font>
        <color theme="0"/>
      </font>
      <fill>
        <patternFill patternType="solid">
          <fgColor rgb="FF00B050"/>
          <bgColor rgb="FF00B050"/>
        </patternFill>
      </fill>
    </dxf>
    <dxf>
      <font>
        <color theme="0"/>
      </font>
      <fill>
        <patternFill>
          <bgColor rgb="FFFF0000"/>
        </patternFill>
      </fill>
    </dxf>
    <dxf>
      <font>
        <color theme="0"/>
      </font>
      <fill>
        <patternFill patternType="solid">
          <fgColor rgb="FF00B050"/>
          <bgColor rgb="FF00B050"/>
        </patternFill>
      </fill>
    </dxf>
    <dxf>
      <font>
        <color theme="0"/>
      </font>
      <fill>
        <patternFill>
          <bgColor rgb="FFFF0000"/>
        </patternFill>
      </fill>
    </dxf>
    <dxf>
      <font>
        <color theme="0"/>
      </font>
      <fill>
        <patternFill patternType="solid">
          <fgColor rgb="FF00B050"/>
          <bgColor rgb="FF00B050"/>
        </patternFill>
      </fill>
    </dxf>
    <dxf>
      <font>
        <color theme="0"/>
      </font>
      <fill>
        <patternFill>
          <bgColor rgb="FFFF0000"/>
        </patternFill>
      </fill>
    </dxf>
    <dxf>
      <font>
        <color theme="0"/>
      </font>
      <fill>
        <patternFill patternType="solid">
          <fgColor rgb="FF00B050"/>
          <bgColor rgb="FF00B050"/>
        </patternFill>
      </fill>
    </dxf>
    <dxf>
      <font>
        <color theme="0"/>
      </font>
      <fill>
        <patternFill>
          <bgColor rgb="FFFF0000"/>
        </patternFill>
      </fill>
    </dxf>
    <dxf>
      <font>
        <color theme="0"/>
      </font>
      <fill>
        <patternFill patternType="solid">
          <fgColor rgb="FF00B050"/>
          <bgColor rgb="FF00B050"/>
        </patternFill>
      </fill>
    </dxf>
    <dxf>
      <font>
        <color theme="0"/>
      </font>
      <fill>
        <patternFill>
          <bgColor rgb="FFFF0000"/>
        </patternFill>
      </fill>
    </dxf>
    <dxf>
      <font>
        <color theme="0"/>
      </font>
      <fill>
        <patternFill patternType="solid">
          <fgColor rgb="FF00B050"/>
          <bgColor rgb="FF00B050"/>
        </patternFill>
      </fill>
    </dxf>
    <dxf>
      <font>
        <color theme="0"/>
      </font>
      <fill>
        <patternFill>
          <bgColor rgb="FFFF0000"/>
        </patternFill>
      </fill>
    </dxf>
    <dxf>
      <font>
        <color theme="0"/>
      </font>
      <fill>
        <patternFill patternType="solid">
          <fgColor rgb="FF00B050"/>
          <bgColor rgb="FF00B050"/>
        </patternFill>
      </fill>
    </dxf>
    <dxf>
      <font>
        <color theme="0"/>
      </font>
      <fill>
        <patternFill>
          <bgColor rgb="FFFF0000"/>
        </patternFill>
      </fill>
    </dxf>
    <dxf>
      <font>
        <color theme="0"/>
      </font>
      <fill>
        <patternFill patternType="solid">
          <fgColor rgb="FF00B050"/>
          <bgColor rgb="FF00B050"/>
        </patternFill>
      </fill>
    </dxf>
    <dxf>
      <font>
        <color theme="0"/>
      </font>
      <fill>
        <patternFill>
          <bgColor rgb="FFFF0000"/>
        </patternFill>
      </fill>
    </dxf>
    <dxf>
      <font>
        <color theme="0"/>
      </font>
      <fill>
        <patternFill patternType="solid">
          <fgColor rgb="FF00B050"/>
          <bgColor rgb="FF00B050"/>
        </patternFill>
      </fill>
    </dxf>
    <dxf>
      <font>
        <color theme="0"/>
      </font>
      <fill>
        <patternFill>
          <bgColor rgb="FFFF0000"/>
        </patternFill>
      </fill>
    </dxf>
    <dxf>
      <font>
        <color theme="0"/>
      </font>
      <fill>
        <patternFill patternType="solid">
          <fgColor rgb="FF00B050"/>
          <bgColor rgb="FF00B050"/>
        </patternFill>
      </fill>
    </dxf>
    <dxf>
      <font>
        <color theme="0"/>
      </font>
      <fill>
        <patternFill>
          <bgColor rgb="FFFF0000"/>
        </patternFill>
      </fill>
    </dxf>
    <dxf>
      <font>
        <color theme="0"/>
      </font>
      <fill>
        <patternFill patternType="solid">
          <fgColor rgb="FF00B050"/>
          <bgColor rgb="FF00B050"/>
        </patternFill>
      </fill>
    </dxf>
    <dxf>
      <font>
        <color theme="0"/>
      </font>
      <fill>
        <patternFill>
          <bgColor rgb="FFFF0000"/>
        </patternFill>
      </fill>
    </dxf>
    <dxf>
      <font>
        <color theme="0"/>
      </font>
      <fill>
        <patternFill patternType="solid">
          <fgColor rgb="FF00B050"/>
          <bgColor rgb="FF00B050"/>
        </patternFill>
      </fill>
    </dxf>
    <dxf>
      <font>
        <color theme="0"/>
      </font>
      <fill>
        <patternFill>
          <bgColor rgb="FFFF0000"/>
        </patternFill>
      </fill>
    </dxf>
    <dxf>
      <font>
        <color theme="0"/>
      </font>
      <fill>
        <patternFill patternType="solid">
          <fgColor rgb="FF00B050"/>
          <bgColor rgb="FF00B050"/>
        </patternFill>
      </fill>
    </dxf>
    <dxf>
      <font>
        <color theme="0"/>
      </font>
      <fill>
        <patternFill>
          <bgColor rgb="FFFF0000"/>
        </patternFill>
      </fill>
    </dxf>
    <dxf>
      <font>
        <color theme="0"/>
      </font>
      <fill>
        <patternFill patternType="solid">
          <fgColor rgb="FF00B050"/>
          <bgColor rgb="FF00B050"/>
        </patternFill>
      </fill>
    </dxf>
    <dxf>
      <font>
        <color theme="0"/>
      </font>
      <fill>
        <patternFill>
          <bgColor rgb="FFFF0000"/>
        </patternFill>
      </fill>
    </dxf>
    <dxf>
      <font>
        <color theme="0"/>
      </font>
      <fill>
        <patternFill patternType="solid">
          <fgColor rgb="FF00B050"/>
          <bgColor rgb="FF00B050"/>
        </patternFill>
      </fill>
    </dxf>
    <dxf>
      <font>
        <color theme="0"/>
      </font>
      <fill>
        <patternFill>
          <bgColor rgb="FFFF0000"/>
        </patternFill>
      </fill>
    </dxf>
    <dxf>
      <font>
        <color theme="0"/>
      </font>
      <fill>
        <patternFill patternType="solid">
          <fgColor rgb="FF00B050"/>
          <bgColor rgb="FF00B050"/>
        </patternFill>
      </fill>
    </dxf>
    <dxf>
      <font>
        <color theme="0"/>
      </font>
      <fill>
        <patternFill>
          <bgColor rgb="FFFF0000"/>
        </patternFill>
      </fill>
    </dxf>
    <dxf>
      <font>
        <color theme="0"/>
      </font>
      <fill>
        <patternFill patternType="solid">
          <fgColor rgb="FF00B050"/>
          <bgColor rgb="FF00B050"/>
        </patternFill>
      </fill>
    </dxf>
    <dxf>
      <font>
        <color theme="0"/>
      </font>
      <fill>
        <patternFill>
          <bgColor rgb="FFFF0000"/>
        </patternFill>
      </fill>
    </dxf>
    <dxf>
      <font>
        <color theme="0"/>
      </font>
      <fill>
        <patternFill patternType="solid">
          <fgColor rgb="FF00B050"/>
          <bgColor rgb="FF00B050"/>
        </patternFill>
      </fill>
    </dxf>
    <dxf>
      <font>
        <color theme="0"/>
      </font>
      <fill>
        <patternFill>
          <bgColor rgb="FFFF0000"/>
        </patternFill>
      </fill>
    </dxf>
    <dxf>
      <font>
        <color theme="0"/>
      </font>
      <fill>
        <patternFill patternType="solid">
          <fgColor rgb="FF00B050"/>
          <bgColor rgb="FF00B05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9</xdr:col>
      <xdr:colOff>742740</xdr:colOff>
      <xdr:row>1</xdr:row>
      <xdr:rowOff>302378</xdr:rowOff>
    </xdr:from>
    <xdr:to>
      <xdr:col>10</xdr:col>
      <xdr:colOff>1582653</xdr:colOff>
      <xdr:row>3</xdr:row>
      <xdr:rowOff>511435</xdr:rowOff>
    </xdr:to>
    <xdr:pic>
      <xdr:nvPicPr>
        <xdr:cNvPr id="2" name="Afbeelding 1">
          <a:extLst>
            <a:ext uri="{FF2B5EF4-FFF2-40B4-BE49-F238E27FC236}">
              <a16:creationId xmlns:a16="http://schemas.microsoft.com/office/drawing/2014/main" id="{9C0B9A3D-E34C-4B8E-82E5-5CEA49F3C78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523799" y="470466"/>
          <a:ext cx="2688883" cy="16770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266108</xdr:colOff>
      <xdr:row>0</xdr:row>
      <xdr:rowOff>119675</xdr:rowOff>
    </xdr:from>
    <xdr:to>
      <xdr:col>9</xdr:col>
      <xdr:colOff>477277</xdr:colOff>
      <xdr:row>2</xdr:row>
      <xdr:rowOff>78612</xdr:rowOff>
    </xdr:to>
    <xdr:pic>
      <xdr:nvPicPr>
        <xdr:cNvPr id="3" name="Afbeelding 2">
          <a:extLst>
            <a:ext uri="{FF2B5EF4-FFF2-40B4-BE49-F238E27FC236}">
              <a16:creationId xmlns:a16="http://schemas.microsoft.com/office/drawing/2014/main" id="{E76427FB-B27E-4861-BA29-1C3CFF7BE9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40627" y="119675"/>
          <a:ext cx="1412198" cy="9041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1322295</xdr:colOff>
      <xdr:row>1</xdr:row>
      <xdr:rowOff>2397</xdr:rowOff>
    </xdr:from>
    <xdr:to>
      <xdr:col>13</xdr:col>
      <xdr:colOff>477337</xdr:colOff>
      <xdr:row>4</xdr:row>
      <xdr:rowOff>553633</xdr:rowOff>
    </xdr:to>
    <xdr:pic>
      <xdr:nvPicPr>
        <xdr:cNvPr id="2" name="Afbeelding 1">
          <a:extLst>
            <a:ext uri="{FF2B5EF4-FFF2-40B4-BE49-F238E27FC236}">
              <a16:creationId xmlns:a16="http://schemas.microsoft.com/office/drawing/2014/main" id="{3061FBB6-2A99-4285-B2B1-8B68A598591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604442" y="192897"/>
          <a:ext cx="2404748" cy="17183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952500</xdr:colOff>
      <xdr:row>0</xdr:row>
      <xdr:rowOff>76201</xdr:rowOff>
    </xdr:from>
    <xdr:to>
      <xdr:col>7</xdr:col>
      <xdr:colOff>494287</xdr:colOff>
      <xdr:row>3</xdr:row>
      <xdr:rowOff>114301</xdr:rowOff>
    </xdr:to>
    <xdr:pic>
      <xdr:nvPicPr>
        <xdr:cNvPr id="4" name="Afbeelding 3">
          <a:extLst>
            <a:ext uri="{FF2B5EF4-FFF2-40B4-BE49-F238E27FC236}">
              <a16:creationId xmlns:a16="http://schemas.microsoft.com/office/drawing/2014/main" id="{FAC16034-DC96-4145-BB43-573E6C90903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34875" y="76201"/>
          <a:ext cx="1465837" cy="104775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5B9E3-397C-4D87-BC49-B657880BF939}">
  <sheetPr>
    <pageSetUpPr fitToPage="1"/>
  </sheetPr>
  <dimension ref="B1:K60"/>
  <sheetViews>
    <sheetView showGridLines="0" zoomScaleNormal="100" workbookViewId="0">
      <selection activeCell="J8" sqref="J8"/>
    </sheetView>
  </sheetViews>
  <sheetFormatPr defaultColWidth="8.88671875" defaultRowHeight="13.8" x14ac:dyDescent="0.25"/>
  <cols>
    <col min="1" max="1" width="5.109375" style="2" customWidth="1"/>
    <col min="2" max="2" width="49" style="2" customWidth="1"/>
    <col min="3" max="3" width="23.44140625" style="2" customWidth="1"/>
    <col min="4" max="4" width="42.44140625" style="2" customWidth="1"/>
    <col min="5" max="5" width="59.6640625" style="2" customWidth="1"/>
    <col min="6" max="6" width="29.44140625" style="7" customWidth="1"/>
    <col min="7" max="7" width="17.44140625" style="8" customWidth="1"/>
    <col min="8" max="8" width="23.6640625" style="29" customWidth="1"/>
    <col min="9" max="9" width="22.33203125" style="2" customWidth="1"/>
    <col min="10" max="10" width="27" style="2" customWidth="1"/>
    <col min="11" max="11" width="25.6640625" style="2" customWidth="1"/>
    <col min="12" max="16384" width="8.88671875" style="2"/>
  </cols>
  <sheetData>
    <row r="1" spans="2:11" ht="14.4" thickBot="1" x14ac:dyDescent="0.3"/>
    <row r="2" spans="2:11" ht="63" customHeight="1" thickBot="1" x14ac:dyDescent="0.55000000000000004">
      <c r="B2" s="1" t="s">
        <v>0</v>
      </c>
      <c r="F2" s="83" t="s">
        <v>145</v>
      </c>
      <c r="G2" s="84"/>
      <c r="H2" s="85"/>
    </row>
    <row r="3" spans="2:11" ht="53.4" customHeight="1" thickBot="1" x14ac:dyDescent="0.3">
      <c r="B3" s="68" t="s">
        <v>112</v>
      </c>
    </row>
    <row r="4" spans="2:11" ht="208.5" customHeight="1" thickBot="1" x14ac:dyDescent="0.3">
      <c r="B4" s="80" t="s">
        <v>149</v>
      </c>
      <c r="C4" s="81"/>
      <c r="D4" s="81"/>
      <c r="E4" s="81"/>
      <c r="F4" s="81"/>
      <c r="G4" s="81"/>
      <c r="H4" s="81"/>
      <c r="I4" s="82"/>
    </row>
    <row r="6" spans="2:11" ht="45.75" customHeight="1" x14ac:dyDescent="0.25">
      <c r="B6" s="5" t="s">
        <v>111</v>
      </c>
      <c r="C6" s="5" t="s">
        <v>1</v>
      </c>
      <c r="D6" s="5" t="s">
        <v>2</v>
      </c>
      <c r="E6" s="5" t="s">
        <v>113</v>
      </c>
      <c r="F6" s="22" t="s">
        <v>31</v>
      </c>
      <c r="G6" s="28" t="s">
        <v>41</v>
      </c>
      <c r="H6" s="30" t="s">
        <v>4</v>
      </c>
      <c r="I6" s="6" t="s">
        <v>11</v>
      </c>
      <c r="J6" s="6" t="s">
        <v>9</v>
      </c>
      <c r="K6" s="6" t="s">
        <v>10</v>
      </c>
    </row>
    <row r="7" spans="2:11" x14ac:dyDescent="0.25">
      <c r="B7" s="3" t="s">
        <v>146</v>
      </c>
      <c r="C7" s="3"/>
      <c r="D7" s="3"/>
      <c r="E7" s="3"/>
      <c r="F7" s="13">
        <v>100</v>
      </c>
      <c r="G7" s="11">
        <v>200</v>
      </c>
      <c r="H7" s="31">
        <v>0.03</v>
      </c>
      <c r="I7" s="14">
        <f>G7*(1-H7)</f>
        <v>194</v>
      </c>
      <c r="J7" s="11">
        <v>20</v>
      </c>
      <c r="K7" s="11">
        <v>200</v>
      </c>
    </row>
    <row r="8" spans="2:11" x14ac:dyDescent="0.25">
      <c r="B8" s="3" t="s">
        <v>151</v>
      </c>
      <c r="C8" s="3"/>
      <c r="D8" s="3"/>
      <c r="E8" s="3"/>
      <c r="F8" s="13">
        <v>50</v>
      </c>
      <c r="G8" s="11">
        <v>400</v>
      </c>
      <c r="H8" s="31">
        <v>0.04</v>
      </c>
      <c r="I8" s="14">
        <f>G8*(1-H8)</f>
        <v>384</v>
      </c>
      <c r="J8" s="11">
        <v>30</v>
      </c>
      <c r="K8" s="11">
        <v>300</v>
      </c>
    </row>
    <row r="9" spans="2:11" x14ac:dyDescent="0.25">
      <c r="B9" s="3"/>
      <c r="C9" s="3"/>
      <c r="D9" s="3"/>
      <c r="E9" s="3"/>
      <c r="F9" s="13"/>
      <c r="G9" s="11"/>
      <c r="H9" s="31"/>
      <c r="I9" s="14">
        <f>G9*(1-H9)</f>
        <v>0</v>
      </c>
      <c r="J9" s="3"/>
      <c r="K9" s="3"/>
    </row>
    <row r="10" spans="2:11" x14ac:dyDescent="0.25">
      <c r="B10" s="3"/>
      <c r="C10" s="3"/>
      <c r="D10" s="3"/>
      <c r="E10" s="3"/>
      <c r="F10" s="13"/>
      <c r="G10" s="11"/>
      <c r="H10" s="31"/>
      <c r="I10" s="14">
        <f t="shared" ref="I10:I60" si="0">G10*(1-H10)</f>
        <v>0</v>
      </c>
      <c r="J10" s="3"/>
      <c r="K10" s="3"/>
    </row>
    <row r="11" spans="2:11" x14ac:dyDescent="0.25">
      <c r="B11" s="3"/>
      <c r="C11" s="3"/>
      <c r="D11" s="3"/>
      <c r="E11" s="3"/>
      <c r="F11" s="13"/>
      <c r="G11" s="11"/>
      <c r="H11" s="31"/>
      <c r="I11" s="14">
        <f t="shared" si="0"/>
        <v>0</v>
      </c>
      <c r="J11" s="3"/>
      <c r="K11" s="3"/>
    </row>
    <row r="12" spans="2:11" x14ac:dyDescent="0.25">
      <c r="B12" s="3"/>
      <c r="C12" s="3"/>
      <c r="D12" s="3"/>
      <c r="E12" s="3"/>
      <c r="F12" s="13"/>
      <c r="G12" s="11"/>
      <c r="H12" s="31"/>
      <c r="I12" s="14">
        <f t="shared" si="0"/>
        <v>0</v>
      </c>
      <c r="J12" s="3"/>
      <c r="K12" s="3"/>
    </row>
    <row r="13" spans="2:11" x14ac:dyDescent="0.25">
      <c r="B13" s="3"/>
      <c r="C13" s="3"/>
      <c r="D13" s="3"/>
      <c r="E13" s="3"/>
      <c r="F13" s="13"/>
      <c r="G13" s="11"/>
      <c r="H13" s="31"/>
      <c r="I13" s="14">
        <f>G13*(1-H13)</f>
        <v>0</v>
      </c>
      <c r="J13" s="3"/>
      <c r="K13" s="3"/>
    </row>
    <row r="14" spans="2:11" x14ac:dyDescent="0.25">
      <c r="B14" s="3"/>
      <c r="C14" s="3"/>
      <c r="D14" s="3"/>
      <c r="E14" s="3"/>
      <c r="F14" s="13"/>
      <c r="G14" s="11"/>
      <c r="H14" s="31"/>
      <c r="I14" s="14">
        <f t="shared" si="0"/>
        <v>0</v>
      </c>
      <c r="J14" s="3"/>
      <c r="K14" s="3"/>
    </row>
    <row r="15" spans="2:11" x14ac:dyDescent="0.25">
      <c r="B15" s="3"/>
      <c r="C15" s="3"/>
      <c r="D15" s="3"/>
      <c r="E15" s="3"/>
      <c r="F15" s="13"/>
      <c r="G15" s="11"/>
      <c r="H15" s="31"/>
      <c r="I15" s="14">
        <f t="shared" si="0"/>
        <v>0</v>
      </c>
      <c r="J15" s="3"/>
      <c r="K15" s="3"/>
    </row>
    <row r="16" spans="2:11" x14ac:dyDescent="0.25">
      <c r="B16" s="3"/>
      <c r="C16" s="3"/>
      <c r="D16" s="3"/>
      <c r="E16" s="3"/>
      <c r="F16" s="13"/>
      <c r="G16" s="11"/>
      <c r="H16" s="31"/>
      <c r="I16" s="14">
        <f t="shared" si="0"/>
        <v>0</v>
      </c>
      <c r="J16" s="3"/>
      <c r="K16" s="3"/>
    </row>
    <row r="17" spans="2:11" x14ac:dyDescent="0.25">
      <c r="B17" s="3"/>
      <c r="C17" s="3"/>
      <c r="D17" s="3"/>
      <c r="E17" s="3"/>
      <c r="F17" s="13"/>
      <c r="G17" s="11"/>
      <c r="H17" s="31"/>
      <c r="I17" s="14">
        <f t="shared" si="0"/>
        <v>0</v>
      </c>
      <c r="J17" s="3"/>
      <c r="K17" s="3"/>
    </row>
    <row r="18" spans="2:11" x14ac:dyDescent="0.25">
      <c r="B18" s="3"/>
      <c r="C18" s="3"/>
      <c r="D18" s="3"/>
      <c r="E18" s="3"/>
      <c r="F18" s="13"/>
      <c r="G18" s="11"/>
      <c r="H18" s="31"/>
      <c r="I18" s="14">
        <f t="shared" si="0"/>
        <v>0</v>
      </c>
      <c r="J18" s="3"/>
      <c r="K18" s="3"/>
    </row>
    <row r="19" spans="2:11" x14ac:dyDescent="0.25">
      <c r="B19" s="3"/>
      <c r="C19" s="3"/>
      <c r="D19" s="3"/>
      <c r="E19" s="3"/>
      <c r="F19" s="13"/>
      <c r="G19" s="11"/>
      <c r="H19" s="31"/>
      <c r="I19" s="14">
        <f t="shared" si="0"/>
        <v>0</v>
      </c>
      <c r="J19" s="3"/>
      <c r="K19" s="3"/>
    </row>
    <row r="20" spans="2:11" x14ac:dyDescent="0.25">
      <c r="B20" s="3"/>
      <c r="C20" s="3"/>
      <c r="D20" s="3"/>
      <c r="E20" s="3"/>
      <c r="F20" s="13"/>
      <c r="G20" s="11"/>
      <c r="H20" s="31"/>
      <c r="I20" s="14">
        <f t="shared" si="0"/>
        <v>0</v>
      </c>
      <c r="J20" s="3"/>
      <c r="K20" s="3"/>
    </row>
    <row r="21" spans="2:11" x14ac:dyDescent="0.25">
      <c r="B21" s="3"/>
      <c r="C21" s="3"/>
      <c r="D21" s="3"/>
      <c r="E21" s="3"/>
      <c r="F21" s="13"/>
      <c r="G21" s="11"/>
      <c r="H21" s="31"/>
      <c r="I21" s="14">
        <f t="shared" si="0"/>
        <v>0</v>
      </c>
      <c r="J21" s="3"/>
      <c r="K21" s="3"/>
    </row>
    <row r="22" spans="2:11" x14ac:dyDescent="0.25">
      <c r="B22" s="3"/>
      <c r="C22" s="3"/>
      <c r="D22" s="3"/>
      <c r="E22" s="3"/>
      <c r="F22" s="13"/>
      <c r="G22" s="11"/>
      <c r="H22" s="31"/>
      <c r="I22" s="14">
        <f t="shared" si="0"/>
        <v>0</v>
      </c>
      <c r="J22" s="3"/>
      <c r="K22" s="3"/>
    </row>
    <row r="23" spans="2:11" x14ac:dyDescent="0.25">
      <c r="B23" s="3"/>
      <c r="C23" s="3"/>
      <c r="D23" s="3"/>
      <c r="E23" s="3"/>
      <c r="F23" s="13"/>
      <c r="G23" s="11"/>
      <c r="H23" s="31"/>
      <c r="I23" s="14">
        <f t="shared" si="0"/>
        <v>0</v>
      </c>
      <c r="J23" s="3"/>
      <c r="K23" s="3"/>
    </row>
    <row r="24" spans="2:11" x14ac:dyDescent="0.25">
      <c r="B24" s="3"/>
      <c r="C24" s="3"/>
      <c r="D24" s="3"/>
      <c r="E24" s="3"/>
      <c r="F24" s="13"/>
      <c r="G24" s="11"/>
      <c r="H24" s="31"/>
      <c r="I24" s="14">
        <f t="shared" si="0"/>
        <v>0</v>
      </c>
      <c r="J24" s="3"/>
      <c r="K24" s="3"/>
    </row>
    <row r="25" spans="2:11" x14ac:dyDescent="0.25">
      <c r="B25" s="3"/>
      <c r="C25" s="3"/>
      <c r="D25" s="3"/>
      <c r="E25" s="3"/>
      <c r="F25" s="13"/>
      <c r="G25" s="11"/>
      <c r="H25" s="31"/>
      <c r="I25" s="14">
        <f t="shared" si="0"/>
        <v>0</v>
      </c>
      <c r="J25" s="3"/>
      <c r="K25" s="3"/>
    </row>
    <row r="26" spans="2:11" x14ac:dyDescent="0.25">
      <c r="B26" s="3"/>
      <c r="C26" s="3"/>
      <c r="D26" s="3"/>
      <c r="E26" s="3"/>
      <c r="F26" s="13"/>
      <c r="G26" s="11"/>
      <c r="H26" s="31"/>
      <c r="I26" s="14">
        <f t="shared" si="0"/>
        <v>0</v>
      </c>
      <c r="J26" s="3"/>
      <c r="K26" s="3"/>
    </row>
    <row r="27" spans="2:11" x14ac:dyDescent="0.25">
      <c r="B27" s="3"/>
      <c r="C27" s="3"/>
      <c r="D27" s="3"/>
      <c r="E27" s="3"/>
      <c r="F27" s="13"/>
      <c r="G27" s="11"/>
      <c r="H27" s="31"/>
      <c r="I27" s="14">
        <f t="shared" si="0"/>
        <v>0</v>
      </c>
      <c r="J27" s="3"/>
      <c r="K27" s="3"/>
    </row>
    <row r="28" spans="2:11" x14ac:dyDescent="0.25">
      <c r="B28" s="3"/>
      <c r="C28" s="3"/>
      <c r="D28" s="3"/>
      <c r="E28" s="3"/>
      <c r="F28" s="13"/>
      <c r="G28" s="11"/>
      <c r="H28" s="31"/>
      <c r="I28" s="14">
        <f t="shared" si="0"/>
        <v>0</v>
      </c>
      <c r="J28" s="3"/>
      <c r="K28" s="3"/>
    </row>
    <row r="29" spans="2:11" x14ac:dyDescent="0.25">
      <c r="B29" s="3"/>
      <c r="C29" s="3"/>
      <c r="D29" s="3"/>
      <c r="E29" s="3"/>
      <c r="F29" s="13"/>
      <c r="G29" s="11"/>
      <c r="H29" s="31"/>
      <c r="I29" s="14">
        <f t="shared" si="0"/>
        <v>0</v>
      </c>
      <c r="J29" s="3"/>
      <c r="K29" s="3"/>
    </row>
    <row r="30" spans="2:11" x14ac:dyDescent="0.25">
      <c r="B30" s="3"/>
      <c r="C30" s="3"/>
      <c r="D30" s="3"/>
      <c r="E30" s="3"/>
      <c r="F30" s="13"/>
      <c r="G30" s="11"/>
      <c r="H30" s="31"/>
      <c r="I30" s="14">
        <f t="shared" si="0"/>
        <v>0</v>
      </c>
      <c r="J30" s="3"/>
      <c r="K30" s="3"/>
    </row>
    <row r="31" spans="2:11" x14ac:dyDescent="0.25">
      <c r="B31" s="3"/>
      <c r="C31" s="3"/>
      <c r="D31" s="3"/>
      <c r="E31" s="3"/>
      <c r="F31" s="13"/>
      <c r="G31" s="11"/>
      <c r="H31" s="31"/>
      <c r="I31" s="14">
        <f t="shared" si="0"/>
        <v>0</v>
      </c>
      <c r="J31" s="3"/>
      <c r="K31" s="3"/>
    </row>
    <row r="32" spans="2:11" x14ac:dyDescent="0.25">
      <c r="B32" s="3"/>
      <c r="C32" s="3"/>
      <c r="D32" s="3"/>
      <c r="E32" s="3"/>
      <c r="F32" s="13"/>
      <c r="G32" s="11"/>
      <c r="H32" s="31"/>
      <c r="I32" s="14">
        <f t="shared" si="0"/>
        <v>0</v>
      </c>
      <c r="J32" s="3"/>
      <c r="K32" s="3"/>
    </row>
    <row r="33" spans="2:11" x14ac:dyDescent="0.25">
      <c r="B33" s="3"/>
      <c r="C33" s="3"/>
      <c r="D33" s="3"/>
      <c r="E33" s="3"/>
      <c r="F33" s="13"/>
      <c r="G33" s="11"/>
      <c r="H33" s="31"/>
      <c r="I33" s="14">
        <f t="shared" si="0"/>
        <v>0</v>
      </c>
      <c r="J33" s="3"/>
      <c r="K33" s="3"/>
    </row>
    <row r="34" spans="2:11" x14ac:dyDescent="0.25">
      <c r="B34" s="3"/>
      <c r="C34" s="3"/>
      <c r="D34" s="3"/>
      <c r="E34" s="3"/>
      <c r="F34" s="13"/>
      <c r="G34" s="11"/>
      <c r="H34" s="31"/>
      <c r="I34" s="14">
        <f t="shared" si="0"/>
        <v>0</v>
      </c>
      <c r="J34" s="3"/>
      <c r="K34" s="3"/>
    </row>
    <row r="35" spans="2:11" x14ac:dyDescent="0.25">
      <c r="B35" s="3"/>
      <c r="C35" s="3"/>
      <c r="D35" s="3"/>
      <c r="E35" s="3"/>
      <c r="F35" s="13"/>
      <c r="G35" s="11"/>
      <c r="H35" s="31"/>
      <c r="I35" s="14">
        <f t="shared" si="0"/>
        <v>0</v>
      </c>
      <c r="J35" s="3"/>
      <c r="K35" s="3"/>
    </row>
    <row r="36" spans="2:11" x14ac:dyDescent="0.25">
      <c r="B36" s="3"/>
      <c r="C36" s="3"/>
      <c r="D36" s="3"/>
      <c r="E36" s="3"/>
      <c r="F36" s="13"/>
      <c r="G36" s="11"/>
      <c r="H36" s="31"/>
      <c r="I36" s="14">
        <f t="shared" si="0"/>
        <v>0</v>
      </c>
      <c r="J36" s="3"/>
      <c r="K36" s="3"/>
    </row>
    <row r="37" spans="2:11" x14ac:dyDescent="0.25">
      <c r="B37" s="3"/>
      <c r="C37" s="3"/>
      <c r="D37" s="3"/>
      <c r="E37" s="3"/>
      <c r="F37" s="13"/>
      <c r="G37" s="11"/>
      <c r="H37" s="31"/>
      <c r="I37" s="14">
        <f t="shared" si="0"/>
        <v>0</v>
      </c>
      <c r="J37" s="3"/>
      <c r="K37" s="3"/>
    </row>
    <row r="38" spans="2:11" x14ac:dyDescent="0.25">
      <c r="B38" s="3"/>
      <c r="C38" s="3"/>
      <c r="D38" s="3"/>
      <c r="E38" s="3"/>
      <c r="F38" s="13"/>
      <c r="G38" s="11"/>
      <c r="H38" s="31"/>
      <c r="I38" s="14">
        <f t="shared" si="0"/>
        <v>0</v>
      </c>
      <c r="J38" s="3"/>
      <c r="K38" s="3"/>
    </row>
    <row r="39" spans="2:11" x14ac:dyDescent="0.25">
      <c r="B39" s="3"/>
      <c r="C39" s="3"/>
      <c r="D39" s="3"/>
      <c r="E39" s="3"/>
      <c r="F39" s="13"/>
      <c r="G39" s="11"/>
      <c r="H39" s="31"/>
      <c r="I39" s="14">
        <f t="shared" si="0"/>
        <v>0</v>
      </c>
      <c r="J39" s="3"/>
      <c r="K39" s="3"/>
    </row>
    <row r="40" spans="2:11" x14ac:dyDescent="0.25">
      <c r="B40" s="3"/>
      <c r="C40" s="3"/>
      <c r="D40" s="3"/>
      <c r="E40" s="3"/>
      <c r="F40" s="13"/>
      <c r="G40" s="11"/>
      <c r="H40" s="31"/>
      <c r="I40" s="14">
        <f t="shared" si="0"/>
        <v>0</v>
      </c>
      <c r="J40" s="3"/>
      <c r="K40" s="3"/>
    </row>
    <row r="41" spans="2:11" x14ac:dyDescent="0.25">
      <c r="B41" s="3"/>
      <c r="C41" s="3"/>
      <c r="D41" s="3"/>
      <c r="E41" s="3"/>
      <c r="F41" s="13"/>
      <c r="G41" s="11"/>
      <c r="H41" s="31"/>
      <c r="I41" s="14">
        <f t="shared" si="0"/>
        <v>0</v>
      </c>
      <c r="J41" s="3"/>
      <c r="K41" s="3"/>
    </row>
    <row r="42" spans="2:11" x14ac:dyDescent="0.25">
      <c r="B42" s="3"/>
      <c r="C42" s="3"/>
      <c r="D42" s="3"/>
      <c r="E42" s="3"/>
      <c r="F42" s="13"/>
      <c r="G42" s="11"/>
      <c r="H42" s="31"/>
      <c r="I42" s="14">
        <f t="shared" si="0"/>
        <v>0</v>
      </c>
      <c r="J42" s="3"/>
      <c r="K42" s="3"/>
    </row>
    <row r="43" spans="2:11" x14ac:dyDescent="0.25">
      <c r="B43" s="3"/>
      <c r="C43" s="3"/>
      <c r="D43" s="3"/>
      <c r="E43" s="3"/>
      <c r="F43" s="13"/>
      <c r="G43" s="11"/>
      <c r="H43" s="31"/>
      <c r="I43" s="14">
        <f t="shared" si="0"/>
        <v>0</v>
      </c>
      <c r="J43" s="3"/>
      <c r="K43" s="3"/>
    </row>
    <row r="44" spans="2:11" x14ac:dyDescent="0.25">
      <c r="B44" s="3"/>
      <c r="C44" s="3"/>
      <c r="D44" s="3"/>
      <c r="E44" s="3"/>
      <c r="F44" s="13"/>
      <c r="G44" s="11"/>
      <c r="H44" s="31"/>
      <c r="I44" s="14">
        <f t="shared" si="0"/>
        <v>0</v>
      </c>
      <c r="J44" s="3"/>
      <c r="K44" s="3"/>
    </row>
    <row r="45" spans="2:11" x14ac:dyDescent="0.25">
      <c r="B45" s="3"/>
      <c r="C45" s="3"/>
      <c r="D45" s="3"/>
      <c r="E45" s="3"/>
      <c r="F45" s="13"/>
      <c r="G45" s="11"/>
      <c r="H45" s="31"/>
      <c r="I45" s="14">
        <f t="shared" si="0"/>
        <v>0</v>
      </c>
      <c r="J45" s="3"/>
      <c r="K45" s="3"/>
    </row>
    <row r="46" spans="2:11" x14ac:dyDescent="0.25">
      <c r="B46" s="3"/>
      <c r="C46" s="3"/>
      <c r="D46" s="3"/>
      <c r="E46" s="3"/>
      <c r="F46" s="13"/>
      <c r="G46" s="11"/>
      <c r="H46" s="31"/>
      <c r="I46" s="14">
        <f t="shared" si="0"/>
        <v>0</v>
      </c>
      <c r="J46" s="3"/>
      <c r="K46" s="3"/>
    </row>
    <row r="47" spans="2:11" x14ac:dyDescent="0.25">
      <c r="B47" s="3"/>
      <c r="C47" s="3"/>
      <c r="D47" s="3"/>
      <c r="E47" s="3"/>
      <c r="F47" s="13"/>
      <c r="G47" s="11"/>
      <c r="H47" s="31"/>
      <c r="I47" s="14">
        <f t="shared" si="0"/>
        <v>0</v>
      </c>
      <c r="J47" s="3"/>
      <c r="K47" s="3"/>
    </row>
    <row r="48" spans="2:11" x14ac:dyDescent="0.25">
      <c r="B48" s="3"/>
      <c r="C48" s="3"/>
      <c r="D48" s="3"/>
      <c r="E48" s="3"/>
      <c r="F48" s="13"/>
      <c r="G48" s="11"/>
      <c r="H48" s="31"/>
      <c r="I48" s="14">
        <f t="shared" si="0"/>
        <v>0</v>
      </c>
      <c r="J48" s="3"/>
      <c r="K48" s="3"/>
    </row>
    <row r="49" spans="2:11" x14ac:dyDescent="0.25">
      <c r="B49" s="3"/>
      <c r="C49" s="3"/>
      <c r="D49" s="3"/>
      <c r="E49" s="3"/>
      <c r="F49" s="13"/>
      <c r="G49" s="11"/>
      <c r="H49" s="31"/>
      <c r="I49" s="14">
        <f t="shared" si="0"/>
        <v>0</v>
      </c>
      <c r="J49" s="3"/>
      <c r="K49" s="3"/>
    </row>
    <row r="50" spans="2:11" x14ac:dyDescent="0.25">
      <c r="B50" s="3"/>
      <c r="C50" s="3"/>
      <c r="D50" s="3"/>
      <c r="E50" s="3"/>
      <c r="F50" s="13"/>
      <c r="G50" s="11"/>
      <c r="H50" s="31"/>
      <c r="I50" s="14">
        <f t="shared" si="0"/>
        <v>0</v>
      </c>
      <c r="J50" s="3"/>
      <c r="K50" s="3"/>
    </row>
    <row r="51" spans="2:11" x14ac:dyDescent="0.25">
      <c r="B51" s="3"/>
      <c r="C51" s="3"/>
      <c r="D51" s="3"/>
      <c r="E51" s="3"/>
      <c r="F51" s="13"/>
      <c r="G51" s="11"/>
      <c r="H51" s="31"/>
      <c r="I51" s="14">
        <f t="shared" si="0"/>
        <v>0</v>
      </c>
      <c r="J51" s="3"/>
      <c r="K51" s="3"/>
    </row>
    <row r="52" spans="2:11" x14ac:dyDescent="0.25">
      <c r="B52" s="3"/>
      <c r="C52" s="3"/>
      <c r="D52" s="3"/>
      <c r="E52" s="3"/>
      <c r="F52" s="13"/>
      <c r="G52" s="11"/>
      <c r="H52" s="31"/>
      <c r="I52" s="14">
        <f t="shared" si="0"/>
        <v>0</v>
      </c>
      <c r="J52" s="3"/>
      <c r="K52" s="3"/>
    </row>
    <row r="53" spans="2:11" x14ac:dyDescent="0.25">
      <c r="B53" s="3"/>
      <c r="C53" s="3"/>
      <c r="D53" s="3"/>
      <c r="E53" s="3"/>
      <c r="F53" s="13"/>
      <c r="G53" s="11"/>
      <c r="H53" s="31"/>
      <c r="I53" s="14">
        <f t="shared" si="0"/>
        <v>0</v>
      </c>
      <c r="J53" s="3"/>
      <c r="K53" s="3"/>
    </row>
    <row r="54" spans="2:11" x14ac:dyDescent="0.25">
      <c r="B54" s="3"/>
      <c r="C54" s="3"/>
      <c r="D54" s="3"/>
      <c r="E54" s="3"/>
      <c r="F54" s="13"/>
      <c r="G54" s="11"/>
      <c r="H54" s="31"/>
      <c r="I54" s="14">
        <f t="shared" si="0"/>
        <v>0</v>
      </c>
      <c r="J54" s="3"/>
      <c r="K54" s="3"/>
    </row>
    <row r="55" spans="2:11" x14ac:dyDescent="0.25">
      <c r="B55" s="3"/>
      <c r="C55" s="3"/>
      <c r="D55" s="3"/>
      <c r="E55" s="3"/>
      <c r="F55" s="13"/>
      <c r="G55" s="11"/>
      <c r="H55" s="31"/>
      <c r="I55" s="14">
        <f t="shared" si="0"/>
        <v>0</v>
      </c>
      <c r="J55" s="3"/>
      <c r="K55" s="3"/>
    </row>
    <row r="56" spans="2:11" x14ac:dyDescent="0.25">
      <c r="B56" s="3"/>
      <c r="C56" s="3"/>
      <c r="D56" s="3"/>
      <c r="E56" s="3"/>
      <c r="F56" s="13"/>
      <c r="G56" s="11"/>
      <c r="H56" s="31"/>
      <c r="I56" s="14">
        <f t="shared" si="0"/>
        <v>0</v>
      </c>
      <c r="J56" s="3"/>
      <c r="K56" s="3"/>
    </row>
    <row r="57" spans="2:11" x14ac:dyDescent="0.25">
      <c r="B57" s="3"/>
      <c r="C57" s="3"/>
      <c r="D57" s="3"/>
      <c r="E57" s="3"/>
      <c r="F57" s="13"/>
      <c r="G57" s="11"/>
      <c r="H57" s="31"/>
      <c r="I57" s="14">
        <f t="shared" si="0"/>
        <v>0</v>
      </c>
      <c r="J57" s="3"/>
      <c r="K57" s="3"/>
    </row>
    <row r="58" spans="2:11" x14ac:dyDescent="0.25">
      <c r="B58" s="3"/>
      <c r="C58" s="3"/>
      <c r="D58" s="3"/>
      <c r="E58" s="3"/>
      <c r="F58" s="13"/>
      <c r="G58" s="11"/>
      <c r="H58" s="31"/>
      <c r="I58" s="14">
        <f t="shared" si="0"/>
        <v>0</v>
      </c>
      <c r="J58" s="3"/>
      <c r="K58" s="3"/>
    </row>
    <row r="59" spans="2:11" x14ac:dyDescent="0.25">
      <c r="B59" s="3"/>
      <c r="C59" s="3"/>
      <c r="D59" s="3"/>
      <c r="E59" s="3"/>
      <c r="F59" s="13"/>
      <c r="G59" s="11"/>
      <c r="H59" s="31"/>
      <c r="I59" s="14">
        <f t="shared" si="0"/>
        <v>0</v>
      </c>
      <c r="J59" s="3"/>
      <c r="K59" s="3"/>
    </row>
    <row r="60" spans="2:11" x14ac:dyDescent="0.25">
      <c r="B60" s="3"/>
      <c r="C60" s="3"/>
      <c r="D60" s="3"/>
      <c r="E60" s="3"/>
      <c r="F60" s="13"/>
      <c r="G60" s="11"/>
      <c r="H60" s="31"/>
      <c r="I60" s="14">
        <f t="shared" si="0"/>
        <v>0</v>
      </c>
      <c r="J60" s="3"/>
      <c r="K60" s="3"/>
    </row>
  </sheetData>
  <mergeCells count="2">
    <mergeCell ref="B4:I4"/>
    <mergeCell ref="F2:H2"/>
  </mergeCells>
  <phoneticPr fontId="23" type="noConversion"/>
  <pageMargins left="0.7" right="0.7" top="0.75" bottom="0.75" header="0.3" footer="0.3"/>
  <pageSetup paperSize="9" scale="40" fitToHeight="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8D10B-AF44-4AEF-8F46-58CF3579E069}">
  <dimension ref="B1:I21"/>
  <sheetViews>
    <sheetView showGridLines="0" topLeftCell="A4" zoomScale="115" zoomScaleNormal="115" workbookViewId="0">
      <selection activeCell="E22" sqref="E22"/>
    </sheetView>
  </sheetViews>
  <sheetFormatPr defaultColWidth="8.88671875" defaultRowHeight="13.8" x14ac:dyDescent="0.25"/>
  <cols>
    <col min="1" max="1" width="4.33203125" style="2" customWidth="1"/>
    <col min="2" max="2" width="32" style="2" customWidth="1"/>
    <col min="3" max="3" width="30.5546875" style="2" customWidth="1"/>
    <col min="4" max="4" width="30.6640625" style="2" customWidth="1"/>
    <col min="5" max="5" width="34.33203125" style="2" customWidth="1"/>
    <col min="6" max="6" width="7.33203125" style="2" customWidth="1"/>
    <col min="7" max="16384" width="8.88671875" style="2"/>
  </cols>
  <sheetData>
    <row r="1" spans="2:9" ht="14.4" thickBot="1" x14ac:dyDescent="0.3"/>
    <row r="2" spans="2:9" ht="60" customHeight="1" thickBot="1" x14ac:dyDescent="0.55000000000000004">
      <c r="B2" s="1" t="s">
        <v>0</v>
      </c>
      <c r="E2" s="83" t="s">
        <v>145</v>
      </c>
      <c r="F2" s="84"/>
      <c r="G2" s="85"/>
    </row>
    <row r="4" spans="2:9" ht="18.600000000000001" thickBot="1" x14ac:dyDescent="0.4">
      <c r="B4" s="69" t="s">
        <v>5</v>
      </c>
      <c r="C4" s="9"/>
      <c r="D4" s="9"/>
      <c r="E4" s="9"/>
    </row>
    <row r="5" spans="2:9" ht="92.25" customHeight="1" thickBot="1" x14ac:dyDescent="0.3">
      <c r="B5" s="87" t="s">
        <v>150</v>
      </c>
      <c r="C5" s="88"/>
      <c r="D5" s="88"/>
      <c r="E5" s="88"/>
      <c r="F5" s="88"/>
      <c r="G5" s="88"/>
      <c r="H5" s="88"/>
      <c r="I5" s="89"/>
    </row>
    <row r="6" spans="2:9" ht="12" customHeight="1" x14ac:dyDescent="0.25">
      <c r="B6" s="9"/>
      <c r="C6" s="9"/>
      <c r="D6" s="9"/>
      <c r="E6" s="9"/>
    </row>
    <row r="7" spans="2:9" x14ac:dyDescent="0.25">
      <c r="B7" s="5" t="s">
        <v>7</v>
      </c>
      <c r="C7" s="5" t="s">
        <v>6</v>
      </c>
      <c r="D7" s="12" t="s">
        <v>13</v>
      </c>
      <c r="E7" s="5" t="s">
        <v>8</v>
      </c>
    </row>
    <row r="8" spans="2:9" x14ac:dyDescent="0.25">
      <c r="B8" s="3"/>
      <c r="C8" s="11">
        <v>0</v>
      </c>
      <c r="D8" s="13">
        <v>0</v>
      </c>
      <c r="E8" s="14">
        <f>C8*D8</f>
        <v>0</v>
      </c>
    </row>
    <row r="9" spans="2:9" x14ac:dyDescent="0.25">
      <c r="B9" s="3"/>
      <c r="C9" s="11">
        <v>0</v>
      </c>
      <c r="D9" s="13">
        <v>0</v>
      </c>
      <c r="E9" s="14">
        <f t="shared" ref="E9:E19" si="0">C9*D9</f>
        <v>0</v>
      </c>
    </row>
    <row r="10" spans="2:9" x14ac:dyDescent="0.25">
      <c r="B10" s="3"/>
      <c r="C10" s="11">
        <v>0</v>
      </c>
      <c r="D10" s="13">
        <v>0</v>
      </c>
      <c r="E10" s="14">
        <f t="shared" si="0"/>
        <v>0</v>
      </c>
    </row>
    <row r="11" spans="2:9" x14ac:dyDescent="0.25">
      <c r="B11" s="3"/>
      <c r="C11" s="11">
        <v>0</v>
      </c>
      <c r="D11" s="13">
        <v>0</v>
      </c>
      <c r="E11" s="14">
        <f t="shared" si="0"/>
        <v>0</v>
      </c>
    </row>
    <row r="12" spans="2:9" x14ac:dyDescent="0.25">
      <c r="B12" s="3"/>
      <c r="C12" s="11">
        <v>0</v>
      </c>
      <c r="D12" s="13">
        <v>0</v>
      </c>
      <c r="E12" s="14">
        <f t="shared" si="0"/>
        <v>0</v>
      </c>
    </row>
    <row r="13" spans="2:9" x14ac:dyDescent="0.25">
      <c r="B13" s="3"/>
      <c r="C13" s="11">
        <v>0</v>
      </c>
      <c r="D13" s="13">
        <v>0</v>
      </c>
      <c r="E13" s="14">
        <f t="shared" si="0"/>
        <v>0</v>
      </c>
    </row>
    <row r="14" spans="2:9" x14ac:dyDescent="0.25">
      <c r="B14" s="3"/>
      <c r="C14" s="11">
        <v>0</v>
      </c>
      <c r="D14" s="13">
        <v>0</v>
      </c>
      <c r="E14" s="14">
        <f t="shared" si="0"/>
        <v>0</v>
      </c>
    </row>
    <row r="15" spans="2:9" x14ac:dyDescent="0.25">
      <c r="B15" s="3"/>
      <c r="C15" s="11">
        <v>0</v>
      </c>
      <c r="D15" s="13">
        <v>0</v>
      </c>
      <c r="E15" s="14">
        <f t="shared" si="0"/>
        <v>0</v>
      </c>
    </row>
    <row r="16" spans="2:9" x14ac:dyDescent="0.25">
      <c r="B16" s="3"/>
      <c r="C16" s="11">
        <v>0</v>
      </c>
      <c r="D16" s="13">
        <v>0</v>
      </c>
      <c r="E16" s="14">
        <f t="shared" si="0"/>
        <v>0</v>
      </c>
    </row>
    <row r="17" spans="2:5" x14ac:dyDescent="0.25">
      <c r="B17" s="3"/>
      <c r="C17" s="11">
        <v>0</v>
      </c>
      <c r="D17" s="13">
        <v>0</v>
      </c>
      <c r="E17" s="14">
        <f t="shared" si="0"/>
        <v>0</v>
      </c>
    </row>
    <row r="18" spans="2:5" x14ac:dyDescent="0.25">
      <c r="B18" s="3"/>
      <c r="C18" s="11">
        <v>0</v>
      </c>
      <c r="D18" s="13">
        <v>0</v>
      </c>
      <c r="E18" s="14">
        <f t="shared" si="0"/>
        <v>0</v>
      </c>
    </row>
    <row r="19" spans="2:5" x14ac:dyDescent="0.25">
      <c r="B19" s="3"/>
      <c r="C19" s="11">
        <v>0</v>
      </c>
      <c r="D19" s="13">
        <v>0</v>
      </c>
      <c r="E19" s="14">
        <f t="shared" si="0"/>
        <v>0</v>
      </c>
    </row>
    <row r="20" spans="2:5" ht="14.4" thickBot="1" x14ac:dyDescent="0.3"/>
    <row r="21" spans="2:5" ht="19.95" customHeight="1" thickBot="1" x14ac:dyDescent="0.45">
      <c r="C21" s="86" t="s">
        <v>12</v>
      </c>
      <c r="D21" s="86"/>
      <c r="E21" s="10">
        <f>SUM(E8:E19)</f>
        <v>0</v>
      </c>
    </row>
  </sheetData>
  <mergeCells count="3">
    <mergeCell ref="C21:D21"/>
    <mergeCell ref="B5:I5"/>
    <mergeCell ref="E2:G2"/>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7995E-B0BF-438E-A015-369060D43607}">
  <dimension ref="B1:P710"/>
  <sheetViews>
    <sheetView showGridLines="0" topLeftCell="E564" zoomScale="85" zoomScaleNormal="85" workbookViewId="0">
      <selection activeCell="H592" sqref="H592"/>
    </sheetView>
  </sheetViews>
  <sheetFormatPr defaultRowHeight="14.4" x14ac:dyDescent="0.3"/>
  <cols>
    <col min="1" max="2" width="3.6640625" customWidth="1"/>
    <col min="3" max="3" width="33.88671875" style="2" customWidth="1"/>
    <col min="4" max="4" width="37.6640625" style="2" customWidth="1"/>
    <col min="5" max="5" width="21.88671875" style="2" customWidth="1"/>
    <col min="6" max="6" width="20.109375" style="2" customWidth="1"/>
    <col min="7" max="7" width="21.88671875" style="2" customWidth="1"/>
    <col min="8" max="8" width="24.109375" style="2" customWidth="1"/>
    <col min="9" max="9" width="22.33203125" style="2" customWidth="1"/>
    <col min="10" max="10" width="25.5546875" style="2" customWidth="1"/>
    <col min="11" max="11" width="22.6640625" style="2" customWidth="1"/>
    <col min="12" max="12" width="24.6640625" style="2" customWidth="1"/>
    <col min="13" max="13" width="22.6640625" style="2" customWidth="1"/>
    <col min="14" max="16" width="8.88671875" style="2"/>
  </cols>
  <sheetData>
    <row r="1" spans="2:14" ht="15" thickBot="1" x14ac:dyDescent="0.35"/>
    <row r="2" spans="2:14" s="2" customFormat="1" ht="60" customHeight="1" thickBot="1" x14ac:dyDescent="0.55000000000000004">
      <c r="B2" s="1" t="s">
        <v>0</v>
      </c>
      <c r="H2" s="83" t="s">
        <v>145</v>
      </c>
      <c r="I2" s="85"/>
    </row>
    <row r="4" spans="2:14" s="2" customFormat="1" ht="18.600000000000001" thickBot="1" x14ac:dyDescent="0.4">
      <c r="B4" s="69" t="s">
        <v>114</v>
      </c>
      <c r="C4" s="9"/>
      <c r="D4" s="9"/>
      <c r="E4" s="9"/>
    </row>
    <row r="5" spans="2:14" s="2" customFormat="1" ht="193.5" customHeight="1" thickBot="1" x14ac:dyDescent="0.3">
      <c r="B5" s="87" t="s">
        <v>147</v>
      </c>
      <c r="C5" s="88"/>
      <c r="D5" s="88"/>
      <c r="E5" s="88"/>
      <c r="F5" s="88"/>
      <c r="G5" s="88"/>
      <c r="H5" s="88"/>
      <c r="I5" s="89"/>
    </row>
    <row r="6" spans="2:14" ht="21" x14ac:dyDescent="0.4">
      <c r="C6" s="15"/>
    </row>
    <row r="7" spans="2:14" s="2" customFormat="1" x14ac:dyDescent="0.3">
      <c r="B7" s="37"/>
      <c r="C7" s="38"/>
      <c r="D7" s="38"/>
      <c r="E7" s="38"/>
      <c r="F7" s="39"/>
      <c r="G7" s="39"/>
      <c r="H7" s="39"/>
      <c r="I7" s="39"/>
      <c r="J7" s="39"/>
      <c r="K7" s="39"/>
      <c r="L7" s="38"/>
      <c r="M7" s="38"/>
      <c r="N7" s="63"/>
    </row>
    <row r="8" spans="2:14" s="2" customFormat="1" ht="21" x14ac:dyDescent="0.4">
      <c r="B8" s="40"/>
      <c r="C8" s="24" t="s">
        <v>14</v>
      </c>
      <c r="D8" s="25" t="s">
        <v>50</v>
      </c>
      <c r="E8" s="33"/>
      <c r="F8" s="101" t="s">
        <v>52</v>
      </c>
      <c r="G8" s="102"/>
      <c r="H8" s="102"/>
      <c r="I8" s="41"/>
      <c r="J8" s="41"/>
      <c r="K8" s="41"/>
      <c r="L8" s="33"/>
      <c r="M8" s="33"/>
      <c r="N8" s="43"/>
    </row>
    <row r="9" spans="2:14" s="2" customFormat="1" ht="21" x14ac:dyDescent="0.4">
      <c r="B9" s="40"/>
      <c r="C9" s="24" t="s">
        <v>16</v>
      </c>
      <c r="D9" s="25" t="s">
        <v>49</v>
      </c>
      <c r="E9" s="33"/>
      <c r="F9" s="102"/>
      <c r="G9" s="102"/>
      <c r="H9" s="102"/>
      <c r="I9" s="41"/>
      <c r="J9" s="41"/>
      <c r="K9" s="41"/>
      <c r="L9" s="33"/>
      <c r="M9" s="33"/>
      <c r="N9" s="43"/>
    </row>
    <row r="10" spans="2:14" s="2" customFormat="1" ht="8.4" customHeight="1" thickBot="1" x14ac:dyDescent="0.35">
      <c r="B10" s="40"/>
      <c r="C10" s="33"/>
      <c r="D10" s="33"/>
      <c r="E10" s="33"/>
      <c r="F10" s="41"/>
      <c r="G10" s="41"/>
      <c r="H10" s="41"/>
      <c r="I10" s="41"/>
      <c r="J10" s="41"/>
      <c r="K10" s="42"/>
      <c r="L10" s="33"/>
      <c r="M10" s="33"/>
      <c r="N10" s="43"/>
    </row>
    <row r="11" spans="2:14" s="2" customFormat="1" ht="21" x14ac:dyDescent="0.4">
      <c r="B11" s="40"/>
      <c r="C11" s="42" t="s">
        <v>24</v>
      </c>
      <c r="D11" s="33"/>
      <c r="E11" s="33"/>
      <c r="F11" s="16"/>
      <c r="G11" s="17"/>
      <c r="H11" s="17"/>
      <c r="I11" s="42"/>
      <c r="J11" s="17"/>
      <c r="K11" s="103" t="s">
        <v>46</v>
      </c>
      <c r="L11" s="104"/>
      <c r="M11" s="105"/>
      <c r="N11" s="43"/>
    </row>
    <row r="12" spans="2:14" s="2" customFormat="1" ht="42" x14ac:dyDescent="0.3">
      <c r="B12" s="40"/>
      <c r="C12" s="19" t="s">
        <v>25</v>
      </c>
      <c r="D12" s="12" t="s">
        <v>26</v>
      </c>
      <c r="E12" s="22" t="s">
        <v>30</v>
      </c>
      <c r="F12" s="51" t="s">
        <v>18</v>
      </c>
      <c r="G12" s="21" t="s">
        <v>27</v>
      </c>
      <c r="H12" s="17"/>
      <c r="I12" s="17"/>
      <c r="J12" s="33"/>
      <c r="K12" s="58" t="s">
        <v>43</v>
      </c>
      <c r="L12" s="51" t="s">
        <v>44</v>
      </c>
      <c r="M12" s="59" t="s">
        <v>45</v>
      </c>
      <c r="N12" s="43"/>
    </row>
    <row r="13" spans="2:14" s="2" customFormat="1" ht="15" thickBot="1" x14ac:dyDescent="0.35">
      <c r="B13" s="40"/>
      <c r="C13" s="20" t="s">
        <v>19</v>
      </c>
      <c r="D13" s="18" t="s">
        <v>51</v>
      </c>
      <c r="E13" s="18">
        <v>184</v>
      </c>
      <c r="F13" s="27">
        <f>SUM(J20:J28)</f>
        <v>0</v>
      </c>
      <c r="G13" s="32" t="str">
        <f>IF(F13&lt;=E13,"Nee","Ja")</f>
        <v>Nee</v>
      </c>
      <c r="H13" s="17"/>
      <c r="I13" s="17"/>
      <c r="J13" s="33"/>
      <c r="K13" s="60">
        <f>SUM(K29,J37)</f>
        <v>0</v>
      </c>
      <c r="L13" s="61">
        <f>SUM(L29,F15,L37)</f>
        <v>0</v>
      </c>
      <c r="M13" s="62">
        <f>SUM(M29,M37)</f>
        <v>0</v>
      </c>
      <c r="N13" s="43"/>
    </row>
    <row r="14" spans="2:14" s="2" customFormat="1" ht="9" customHeight="1" thickBot="1" x14ac:dyDescent="0.35">
      <c r="B14" s="40"/>
      <c r="C14" s="33"/>
      <c r="D14" s="33"/>
      <c r="E14" s="33"/>
      <c r="F14" s="33"/>
      <c r="G14" s="33"/>
      <c r="H14" s="33"/>
      <c r="I14" s="33"/>
      <c r="J14" s="33"/>
      <c r="K14" s="33"/>
      <c r="L14" s="33"/>
      <c r="M14" s="33"/>
      <c r="N14" s="43"/>
    </row>
    <row r="15" spans="2:14" s="2" customFormat="1" ht="23.4" thickBot="1" x14ac:dyDescent="0.45">
      <c r="B15" s="40"/>
      <c r="C15" s="106" t="s">
        <v>29</v>
      </c>
      <c r="D15" s="106"/>
      <c r="E15" s="107"/>
      <c r="F15" s="108">
        <v>0</v>
      </c>
      <c r="G15" s="109"/>
      <c r="H15" s="110"/>
      <c r="I15" s="33"/>
      <c r="J15" s="33"/>
      <c r="K15" s="33"/>
      <c r="L15" s="33"/>
      <c r="M15" s="33"/>
      <c r="N15" s="43"/>
    </row>
    <row r="16" spans="2:14" s="2" customFormat="1" ht="6.6" customHeight="1" x14ac:dyDescent="0.3">
      <c r="B16" s="40"/>
      <c r="C16" s="16"/>
      <c r="D16" s="33"/>
      <c r="E16" s="33"/>
      <c r="F16" s="33"/>
      <c r="G16" s="33"/>
      <c r="H16" s="33"/>
      <c r="I16" s="33"/>
      <c r="J16" s="33"/>
      <c r="K16" s="33"/>
      <c r="L16" s="33"/>
      <c r="M16" s="33"/>
      <c r="N16" s="43"/>
    </row>
    <row r="17" spans="2:14" s="2" customFormat="1" ht="17.399999999999999" x14ac:dyDescent="0.3">
      <c r="B17" s="40"/>
      <c r="C17" s="44" t="s">
        <v>28</v>
      </c>
      <c r="D17" s="45"/>
      <c r="E17" s="45"/>
      <c r="F17" s="45"/>
      <c r="G17" s="45"/>
      <c r="H17" s="45"/>
      <c r="I17" s="33"/>
      <c r="J17" s="33"/>
      <c r="K17" s="33"/>
      <c r="L17" s="33"/>
      <c r="M17" s="33"/>
      <c r="N17" s="43"/>
    </row>
    <row r="18" spans="2:14" s="2" customFormat="1" ht="17.399999999999999" x14ac:dyDescent="0.3">
      <c r="B18" s="40"/>
      <c r="C18" s="49" t="s">
        <v>19</v>
      </c>
      <c r="D18" s="50"/>
      <c r="E18" s="95" t="s">
        <v>32</v>
      </c>
      <c r="F18" s="95"/>
      <c r="G18" s="95"/>
      <c r="H18" s="95"/>
      <c r="I18" s="96" t="s">
        <v>48</v>
      </c>
      <c r="J18" s="96"/>
      <c r="K18" s="96"/>
      <c r="L18" s="96"/>
      <c r="M18" s="96"/>
      <c r="N18" s="43"/>
    </row>
    <row r="19" spans="2:14" s="2" customFormat="1" ht="30" customHeight="1" x14ac:dyDescent="0.3">
      <c r="B19" s="40"/>
      <c r="C19" s="5" t="s">
        <v>70</v>
      </c>
      <c r="D19" s="5" t="s">
        <v>23</v>
      </c>
      <c r="E19" s="12" t="s">
        <v>3</v>
      </c>
      <c r="F19" s="5" t="s">
        <v>37</v>
      </c>
      <c r="G19" s="23" t="s">
        <v>34</v>
      </c>
      <c r="H19" s="23" t="s">
        <v>35</v>
      </c>
      <c r="I19" s="21" t="s">
        <v>33</v>
      </c>
      <c r="J19" s="21" t="s">
        <v>36</v>
      </c>
      <c r="K19" s="52" t="s">
        <v>38</v>
      </c>
      <c r="L19" s="53" t="s">
        <v>39</v>
      </c>
      <c r="M19" s="53" t="s">
        <v>40</v>
      </c>
      <c r="N19" s="43"/>
    </row>
    <row r="20" spans="2:14" s="2" customFormat="1" x14ac:dyDescent="0.3">
      <c r="B20" s="40"/>
      <c r="C20" s="3"/>
      <c r="D20" s="4" t="str">
        <f>_xlfn.IFNA(VLOOKUP(C20,'1 - Componenten'!$B$7:$K$60,3,0),"")</f>
        <v/>
      </c>
      <c r="E20" s="18" t="str">
        <f>_xlfn.IFNA(VLOOKUP(C20,'1 - Componenten'!$B$7:$K$60,5,0),"")</f>
        <v/>
      </c>
      <c r="F20" s="26" t="str">
        <f>_xlfn.IFNA(VLOOKUP(C20,'1 - Componenten'!$B$7:$K$60,8,0),"")</f>
        <v/>
      </c>
      <c r="G20" s="26" t="str">
        <f>_xlfn.IFNA(VLOOKUP(C20,'1 - Componenten'!$B$7:$K$60,9,0),"")</f>
        <v/>
      </c>
      <c r="H20" s="26" t="str">
        <f>_xlfn.IFNA(VLOOKUP(C20,'1 - Componenten'!$B$7:$K$60,10,0),"")</f>
        <v/>
      </c>
      <c r="I20" s="13">
        <v>1</v>
      </c>
      <c r="J20" s="54">
        <f>IFERROR($I20*E20,0)</f>
        <v>0</v>
      </c>
      <c r="K20" s="55">
        <f>IFERROR($I20*F20,0)</f>
        <v>0</v>
      </c>
      <c r="L20" s="55">
        <f>IFERROR($I20*G20,0)</f>
        <v>0</v>
      </c>
      <c r="M20" s="55">
        <f>IFERROR($I20*H20,0)</f>
        <v>0</v>
      </c>
      <c r="N20" s="43"/>
    </row>
    <row r="21" spans="2:14" s="2" customFormat="1" x14ac:dyDescent="0.3">
      <c r="B21" s="40"/>
      <c r="C21" s="3"/>
      <c r="D21" s="4" t="str">
        <f>_xlfn.IFNA(VLOOKUP(C21,'1 - Componenten'!$B$7:$K$60,3,0),"")</f>
        <v/>
      </c>
      <c r="E21" s="18" t="str">
        <f>_xlfn.IFNA(VLOOKUP(C21,'1 - Componenten'!$B$7:$K$60,5,0),"")</f>
        <v/>
      </c>
      <c r="F21" s="26" t="str">
        <f>_xlfn.IFNA(VLOOKUP(C21,'1 - Componenten'!$B$7:$K$60,8,0),"")</f>
        <v/>
      </c>
      <c r="G21" s="26" t="str">
        <f>_xlfn.IFNA(VLOOKUP(C21,'1 - Componenten'!$B$7:$K$60,9,0),"")</f>
        <v/>
      </c>
      <c r="H21" s="26" t="str">
        <f>_xlfn.IFNA(VLOOKUP(C21,'1 - Componenten'!$B$7:$K$60,10,0),"")</f>
        <v/>
      </c>
      <c r="I21" s="13">
        <v>1</v>
      </c>
      <c r="J21" s="54">
        <f t="shared" ref="J21:K28" si="0">IFERROR($I21*E21,0)</f>
        <v>0</v>
      </c>
      <c r="K21" s="55">
        <f t="shared" si="0"/>
        <v>0</v>
      </c>
      <c r="L21" s="55">
        <f t="shared" ref="L21:M28" si="1">IFERROR($I21*G21,0)</f>
        <v>0</v>
      </c>
      <c r="M21" s="55">
        <f t="shared" si="1"/>
        <v>0</v>
      </c>
      <c r="N21" s="43"/>
    </row>
    <row r="22" spans="2:14" s="2" customFormat="1" x14ac:dyDescent="0.3">
      <c r="B22" s="40"/>
      <c r="C22" s="3"/>
      <c r="D22" s="4" t="str">
        <f>_xlfn.IFNA(VLOOKUP(C22,'1 - Componenten'!$B$7:$K$60,3,0),"")</f>
        <v/>
      </c>
      <c r="E22" s="18" t="str">
        <f>_xlfn.IFNA(VLOOKUP(C22,'1 - Componenten'!$B$7:$K$60,5,0),"")</f>
        <v/>
      </c>
      <c r="F22" s="26" t="str">
        <f>_xlfn.IFNA(VLOOKUP(C22,'1 - Componenten'!$B$7:$K$60,8,0),"")</f>
        <v/>
      </c>
      <c r="G22" s="26" t="str">
        <f>_xlfn.IFNA(VLOOKUP(C22,'1 - Componenten'!$B$7:$K$60,9,0),"")</f>
        <v/>
      </c>
      <c r="H22" s="26" t="str">
        <f>_xlfn.IFNA(VLOOKUP(C22,'1 - Componenten'!$B$7:$K$60,10,0),"")</f>
        <v/>
      </c>
      <c r="I22" s="13">
        <v>1</v>
      </c>
      <c r="J22" s="54">
        <f t="shared" si="0"/>
        <v>0</v>
      </c>
      <c r="K22" s="55">
        <f t="shared" si="0"/>
        <v>0</v>
      </c>
      <c r="L22" s="55">
        <f t="shared" si="1"/>
        <v>0</v>
      </c>
      <c r="M22" s="55">
        <f t="shared" si="1"/>
        <v>0</v>
      </c>
      <c r="N22" s="43"/>
    </row>
    <row r="23" spans="2:14" s="2" customFormat="1" x14ac:dyDescent="0.3">
      <c r="B23" s="40"/>
      <c r="C23" s="3"/>
      <c r="D23" s="4" t="str">
        <f>_xlfn.IFNA(VLOOKUP(C23,'1 - Componenten'!$B$7:$K$60,3,0),"")</f>
        <v/>
      </c>
      <c r="E23" s="18" t="str">
        <f>_xlfn.IFNA(VLOOKUP(C23,'1 - Componenten'!$B$7:$K$60,5,0),"")</f>
        <v/>
      </c>
      <c r="F23" s="26" t="str">
        <f>_xlfn.IFNA(VLOOKUP(C23,'1 - Componenten'!$B$7:$K$60,8,0),"")</f>
        <v/>
      </c>
      <c r="G23" s="26" t="str">
        <f>_xlfn.IFNA(VLOOKUP(C23,'1 - Componenten'!$B$7:$K$60,9,0),"")</f>
        <v/>
      </c>
      <c r="H23" s="26" t="str">
        <f>_xlfn.IFNA(VLOOKUP(C23,'1 - Componenten'!$B$7:$K$60,10,0),"")</f>
        <v/>
      </c>
      <c r="I23" s="13">
        <v>1</v>
      </c>
      <c r="J23" s="54">
        <f t="shared" si="0"/>
        <v>0</v>
      </c>
      <c r="K23" s="55">
        <f t="shared" si="0"/>
        <v>0</v>
      </c>
      <c r="L23" s="55">
        <f t="shared" si="1"/>
        <v>0</v>
      </c>
      <c r="M23" s="55">
        <f t="shared" si="1"/>
        <v>0</v>
      </c>
      <c r="N23" s="43"/>
    </row>
    <row r="24" spans="2:14" s="2" customFormat="1" x14ac:dyDescent="0.3">
      <c r="B24" s="40"/>
      <c r="C24" s="3"/>
      <c r="D24" s="4" t="str">
        <f>_xlfn.IFNA(VLOOKUP(C24,'1 - Componenten'!$B$7:$K$60,3,0),"")</f>
        <v/>
      </c>
      <c r="E24" s="18" t="str">
        <f>_xlfn.IFNA(VLOOKUP(C24,'1 - Componenten'!$B$7:$K$60,5,0),"")</f>
        <v/>
      </c>
      <c r="F24" s="26" t="str">
        <f>_xlfn.IFNA(VLOOKUP(C24,'1 - Componenten'!$B$7:$K$60,8,0),"")</f>
        <v/>
      </c>
      <c r="G24" s="26" t="str">
        <f>_xlfn.IFNA(VLOOKUP(C24,'1 - Componenten'!$B$7:$K$60,9,0),"")</f>
        <v/>
      </c>
      <c r="H24" s="26" t="str">
        <f>_xlfn.IFNA(VLOOKUP(C24,'1 - Componenten'!$B$7:$K$60,10,0),"")</f>
        <v/>
      </c>
      <c r="I24" s="13">
        <v>1</v>
      </c>
      <c r="J24" s="54">
        <f t="shared" si="0"/>
        <v>0</v>
      </c>
      <c r="K24" s="55">
        <f t="shared" si="0"/>
        <v>0</v>
      </c>
      <c r="L24" s="55">
        <f t="shared" si="1"/>
        <v>0</v>
      </c>
      <c r="M24" s="55">
        <f t="shared" si="1"/>
        <v>0</v>
      </c>
      <c r="N24" s="43"/>
    </row>
    <row r="25" spans="2:14" s="2" customFormat="1" x14ac:dyDescent="0.3">
      <c r="B25" s="40"/>
      <c r="C25" s="3"/>
      <c r="D25" s="4" t="str">
        <f>_xlfn.IFNA(VLOOKUP(C25,'1 - Componenten'!$B$7:$K$60,3,0),"")</f>
        <v/>
      </c>
      <c r="E25" s="18" t="str">
        <f>_xlfn.IFNA(VLOOKUP(C25,'1 - Componenten'!$B$7:$K$60,5,0),"")</f>
        <v/>
      </c>
      <c r="F25" s="26" t="str">
        <f>_xlfn.IFNA(VLOOKUP(C25,'1 - Componenten'!$B$7:$K$60,8,0),"")</f>
        <v/>
      </c>
      <c r="G25" s="26" t="str">
        <f>_xlfn.IFNA(VLOOKUP(C25,'1 - Componenten'!$B$7:$K$60,9,0),"")</f>
        <v/>
      </c>
      <c r="H25" s="26" t="str">
        <f>_xlfn.IFNA(VLOOKUP(C25,'1 - Componenten'!$B$7:$K$60,10,0),"")</f>
        <v/>
      </c>
      <c r="I25" s="13">
        <v>1</v>
      </c>
      <c r="J25" s="54">
        <f t="shared" si="0"/>
        <v>0</v>
      </c>
      <c r="K25" s="55">
        <f t="shared" si="0"/>
        <v>0</v>
      </c>
      <c r="L25" s="55">
        <f t="shared" si="1"/>
        <v>0</v>
      </c>
      <c r="M25" s="55">
        <f t="shared" si="1"/>
        <v>0</v>
      </c>
      <c r="N25" s="43"/>
    </row>
    <row r="26" spans="2:14" s="2" customFormat="1" x14ac:dyDescent="0.3">
      <c r="B26" s="40"/>
      <c r="C26" s="3"/>
      <c r="D26" s="4" t="str">
        <f>_xlfn.IFNA(VLOOKUP(C26,'1 - Componenten'!$B$7:$K$60,3,0),"")</f>
        <v/>
      </c>
      <c r="E26" s="18" t="str">
        <f>_xlfn.IFNA(VLOOKUP(C26,'1 - Componenten'!$B$7:$K$60,5,0),"")</f>
        <v/>
      </c>
      <c r="F26" s="26" t="str">
        <f>_xlfn.IFNA(VLOOKUP(C26,'1 - Componenten'!$B$7:$K$60,8,0),"")</f>
        <v/>
      </c>
      <c r="G26" s="26" t="str">
        <f>_xlfn.IFNA(VLOOKUP(C26,'1 - Componenten'!$B$7:$K$60,9,0),"")</f>
        <v/>
      </c>
      <c r="H26" s="26" t="str">
        <f>_xlfn.IFNA(VLOOKUP(C26,'1 - Componenten'!$B$7:$K$60,10,0),"")</f>
        <v/>
      </c>
      <c r="I26" s="13">
        <v>1</v>
      </c>
      <c r="J26" s="54">
        <f t="shared" si="0"/>
        <v>0</v>
      </c>
      <c r="K26" s="55">
        <f t="shared" si="0"/>
        <v>0</v>
      </c>
      <c r="L26" s="55">
        <f t="shared" si="1"/>
        <v>0</v>
      </c>
      <c r="M26" s="55">
        <f t="shared" si="1"/>
        <v>0</v>
      </c>
      <c r="N26" s="43"/>
    </row>
    <row r="27" spans="2:14" s="2" customFormat="1" x14ac:dyDescent="0.3">
      <c r="B27" s="40"/>
      <c r="C27" s="3"/>
      <c r="D27" s="4" t="str">
        <f>_xlfn.IFNA(VLOOKUP(C27,'1 - Componenten'!$B$7:$K$60,3,0),"")</f>
        <v/>
      </c>
      <c r="E27" s="18" t="str">
        <f>_xlfn.IFNA(VLOOKUP(C27,'1 - Componenten'!$B$7:$K$60,5,0),"")</f>
        <v/>
      </c>
      <c r="F27" s="26" t="str">
        <f>_xlfn.IFNA(VLOOKUP(C27,'1 - Componenten'!$B$7:$K$60,8,0),"")</f>
        <v/>
      </c>
      <c r="G27" s="26" t="str">
        <f>_xlfn.IFNA(VLOOKUP(C27,'1 - Componenten'!$B$7:$K$60,9,0),"")</f>
        <v/>
      </c>
      <c r="H27" s="26" t="str">
        <f>_xlfn.IFNA(VLOOKUP(C27,'1 - Componenten'!$B$7:$K$60,10,0),"")</f>
        <v/>
      </c>
      <c r="I27" s="13">
        <v>1</v>
      </c>
      <c r="J27" s="54">
        <f t="shared" si="0"/>
        <v>0</v>
      </c>
      <c r="K27" s="55">
        <f t="shared" si="0"/>
        <v>0</v>
      </c>
      <c r="L27" s="55">
        <f t="shared" si="1"/>
        <v>0</v>
      </c>
      <c r="M27" s="55">
        <f t="shared" si="1"/>
        <v>0</v>
      </c>
      <c r="N27" s="43"/>
    </row>
    <row r="28" spans="2:14" s="2" customFormat="1" x14ac:dyDescent="0.3">
      <c r="B28" s="40"/>
      <c r="C28" s="3"/>
      <c r="D28" s="4" t="str">
        <f>_xlfn.IFNA(VLOOKUP(C28,'1 - Componenten'!$B$7:$K$60,3,0),"")</f>
        <v/>
      </c>
      <c r="E28" s="18" t="str">
        <f>_xlfn.IFNA(VLOOKUP(C28,'1 - Componenten'!$B$7:$K$60,5,0),"")</f>
        <v/>
      </c>
      <c r="F28" s="26" t="str">
        <f>_xlfn.IFNA(VLOOKUP(C28,'1 - Componenten'!$B$7:$K$60,8,0),"")</f>
        <v/>
      </c>
      <c r="G28" s="26" t="str">
        <f>_xlfn.IFNA(VLOOKUP(C28,'1 - Componenten'!$B$7:$K$60,9,0),"")</f>
        <v/>
      </c>
      <c r="H28" s="26" t="str">
        <f>_xlfn.IFNA(VLOOKUP(C28,'1 - Componenten'!$B$7:$K$60,10,0),"")</f>
        <v/>
      </c>
      <c r="I28" s="13">
        <v>1</v>
      </c>
      <c r="J28" s="54">
        <f t="shared" si="0"/>
        <v>0</v>
      </c>
      <c r="K28" s="55">
        <f t="shared" si="0"/>
        <v>0</v>
      </c>
      <c r="L28" s="55">
        <f t="shared" si="1"/>
        <v>0</v>
      </c>
      <c r="M28" s="55">
        <f t="shared" si="1"/>
        <v>0</v>
      </c>
      <c r="N28" s="43"/>
    </row>
    <row r="29" spans="2:14" s="2" customFormat="1" ht="13.95" customHeight="1" x14ac:dyDescent="0.3">
      <c r="B29" s="40"/>
      <c r="C29" s="33"/>
      <c r="D29" s="34" t="str">
        <f>_xlfn.IFNA(VLOOKUP(C29,'1 - Componenten'!$B$7:$K$60,3,0),"")</f>
        <v/>
      </c>
      <c r="E29" s="35" t="str">
        <f>_xlfn.IFNA(VLOOKUP(C29,'1 - Componenten'!$B$7:$K$60,5,0),"")</f>
        <v/>
      </c>
      <c r="F29" s="36"/>
      <c r="G29" s="36"/>
      <c r="H29" s="36"/>
      <c r="I29" s="33"/>
      <c r="J29" s="56" t="s">
        <v>42</v>
      </c>
      <c r="K29" s="57">
        <f>SUM(K20:K28)</f>
        <v>0</v>
      </c>
      <c r="L29" s="57">
        <f>SUM(L20:L28)</f>
        <v>0</v>
      </c>
      <c r="M29" s="57">
        <f>SUM(M20:M28)</f>
        <v>0</v>
      </c>
      <c r="N29" s="43"/>
    </row>
    <row r="30" spans="2:14" s="2" customFormat="1" ht="17.399999999999999" x14ac:dyDescent="0.3">
      <c r="B30" s="40"/>
      <c r="C30" s="64" t="s">
        <v>47</v>
      </c>
      <c r="D30" s="65"/>
      <c r="E30" s="95" t="s">
        <v>32</v>
      </c>
      <c r="F30" s="95"/>
      <c r="G30" s="95"/>
      <c r="H30" s="95"/>
      <c r="I30" s="96" t="s">
        <v>48</v>
      </c>
      <c r="J30" s="96"/>
      <c r="K30" s="96"/>
      <c r="L30" s="96"/>
      <c r="M30" s="96"/>
      <c r="N30" s="43"/>
    </row>
    <row r="31" spans="2:14" s="2" customFormat="1" ht="30" customHeight="1" x14ac:dyDescent="0.3">
      <c r="B31" s="40"/>
      <c r="C31" s="5" t="s">
        <v>70</v>
      </c>
      <c r="D31" s="5" t="s">
        <v>23</v>
      </c>
      <c r="E31" s="97" t="s">
        <v>37</v>
      </c>
      <c r="F31" s="98"/>
      <c r="G31" s="23" t="s">
        <v>34</v>
      </c>
      <c r="H31" s="23" t="s">
        <v>35</v>
      </c>
      <c r="I31" s="21" t="s">
        <v>33</v>
      </c>
      <c r="J31" s="99" t="s">
        <v>38</v>
      </c>
      <c r="K31" s="100"/>
      <c r="L31" s="53" t="s">
        <v>39</v>
      </c>
      <c r="M31" s="53" t="s">
        <v>40</v>
      </c>
      <c r="N31" s="43"/>
    </row>
    <row r="32" spans="2:14" s="2" customFormat="1" x14ac:dyDescent="0.3">
      <c r="B32" s="40"/>
      <c r="C32" s="3"/>
      <c r="D32" s="4" t="str">
        <f>_xlfn.IFNA(VLOOKUP(C32,'1 - Componenten'!$B$7:$K$60,3,0),"")</f>
        <v/>
      </c>
      <c r="E32" s="90" t="str">
        <f>_xlfn.IFNA(VLOOKUP(C32,'1 - Componenten'!$B$7:$K$60,8,0),"")</f>
        <v/>
      </c>
      <c r="F32" s="91"/>
      <c r="G32" s="26" t="str">
        <f>_xlfn.IFNA(VLOOKUP(C32,'1 - Componenten'!$B$7:$K$60,9,0),"")</f>
        <v/>
      </c>
      <c r="H32" s="26" t="str">
        <f>_xlfn.IFNA(VLOOKUP(C32,'1 - Componenten'!$B$7:$K$60,10,0),"")</f>
        <v/>
      </c>
      <c r="I32" s="13">
        <v>1</v>
      </c>
      <c r="J32" s="92">
        <f>IFERROR($I32*E32,0)</f>
        <v>0</v>
      </c>
      <c r="K32" s="93"/>
      <c r="L32" s="55">
        <f t="shared" ref="L32:M36" si="2">IFERROR($I32*G32,0)</f>
        <v>0</v>
      </c>
      <c r="M32" s="55">
        <f t="shared" si="2"/>
        <v>0</v>
      </c>
      <c r="N32" s="43"/>
    </row>
    <row r="33" spans="2:14" s="2" customFormat="1" x14ac:dyDescent="0.3">
      <c r="B33" s="40"/>
      <c r="C33" s="3"/>
      <c r="D33" s="4" t="str">
        <f>_xlfn.IFNA(VLOOKUP(C33,'1 - Componenten'!$B$7:$K$60,3,0),"")</f>
        <v/>
      </c>
      <c r="E33" s="90" t="str">
        <f>_xlfn.IFNA(VLOOKUP(C33,'1 - Componenten'!$B$7:$K$60,8,0),"")</f>
        <v/>
      </c>
      <c r="F33" s="91"/>
      <c r="G33" s="26" t="str">
        <f>_xlfn.IFNA(VLOOKUP(C33,'1 - Componenten'!$B$7:$K$60,9,0),"")</f>
        <v/>
      </c>
      <c r="H33" s="26" t="str">
        <f>_xlfn.IFNA(VLOOKUP(C33,'1 - Componenten'!$B$7:$K$60,10,0),"")</f>
        <v/>
      </c>
      <c r="I33" s="13">
        <v>1</v>
      </c>
      <c r="J33" s="92">
        <f t="shared" ref="J33:J36" si="3">IFERROR($I33*E33,0)</f>
        <v>0</v>
      </c>
      <c r="K33" s="93"/>
      <c r="L33" s="55">
        <f t="shared" si="2"/>
        <v>0</v>
      </c>
      <c r="M33" s="55">
        <f t="shared" si="2"/>
        <v>0</v>
      </c>
      <c r="N33" s="43"/>
    </row>
    <row r="34" spans="2:14" s="2" customFormat="1" x14ac:dyDescent="0.3">
      <c r="B34" s="40"/>
      <c r="C34" s="3"/>
      <c r="D34" s="4" t="str">
        <f>_xlfn.IFNA(VLOOKUP(C34,'1 - Componenten'!$B$7:$K$60,3,0),"")</f>
        <v/>
      </c>
      <c r="E34" s="90" t="str">
        <f>_xlfn.IFNA(VLOOKUP(C34,'1 - Componenten'!$B$7:$K$60,8,0),"")</f>
        <v/>
      </c>
      <c r="F34" s="91"/>
      <c r="G34" s="26" t="str">
        <f>_xlfn.IFNA(VLOOKUP(C34,'1 - Componenten'!$B$7:$K$60,9,0),"")</f>
        <v/>
      </c>
      <c r="H34" s="26" t="str">
        <f>_xlfn.IFNA(VLOOKUP(C34,'1 - Componenten'!$B$7:$K$60,10,0),"")</f>
        <v/>
      </c>
      <c r="I34" s="13">
        <v>1</v>
      </c>
      <c r="J34" s="92">
        <f t="shared" si="3"/>
        <v>0</v>
      </c>
      <c r="K34" s="93"/>
      <c r="L34" s="55">
        <f t="shared" si="2"/>
        <v>0</v>
      </c>
      <c r="M34" s="55">
        <f t="shared" si="2"/>
        <v>0</v>
      </c>
      <c r="N34" s="43"/>
    </row>
    <row r="35" spans="2:14" s="2" customFormat="1" x14ac:dyDescent="0.3">
      <c r="B35" s="40"/>
      <c r="C35" s="3"/>
      <c r="D35" s="4" t="str">
        <f>_xlfn.IFNA(VLOOKUP(C35,'1 - Componenten'!$B$7:$K$60,3,0),"")</f>
        <v/>
      </c>
      <c r="E35" s="90" t="str">
        <f>_xlfn.IFNA(VLOOKUP(C35,'1 - Componenten'!$B$7:$K$60,8,0),"")</f>
        <v/>
      </c>
      <c r="F35" s="91"/>
      <c r="G35" s="26" t="str">
        <f>_xlfn.IFNA(VLOOKUP(C35,'1 - Componenten'!$B$7:$K$60,9,0),"")</f>
        <v/>
      </c>
      <c r="H35" s="26" t="str">
        <f>_xlfn.IFNA(VLOOKUP(C35,'1 - Componenten'!$B$7:$K$60,10,0),"")</f>
        <v/>
      </c>
      <c r="I35" s="13">
        <v>1</v>
      </c>
      <c r="J35" s="92">
        <f t="shared" si="3"/>
        <v>0</v>
      </c>
      <c r="K35" s="93"/>
      <c r="L35" s="55">
        <f t="shared" si="2"/>
        <v>0</v>
      </c>
      <c r="M35" s="55">
        <f t="shared" si="2"/>
        <v>0</v>
      </c>
      <c r="N35" s="43"/>
    </row>
    <row r="36" spans="2:14" s="2" customFormat="1" x14ac:dyDescent="0.3">
      <c r="B36" s="40"/>
      <c r="C36" s="3"/>
      <c r="D36" s="4" t="str">
        <f>_xlfn.IFNA(VLOOKUP(C36,'1 - Componenten'!$B$7:$K$60,3,0),"")</f>
        <v/>
      </c>
      <c r="E36" s="90" t="str">
        <f>_xlfn.IFNA(VLOOKUP(C36,'1 - Componenten'!$B$7:$K$60,8,0),"")</f>
        <v/>
      </c>
      <c r="F36" s="91"/>
      <c r="G36" s="26" t="str">
        <f>_xlfn.IFNA(VLOOKUP(C36,'1 - Componenten'!$B$7:$K$60,9,0),"")</f>
        <v/>
      </c>
      <c r="H36" s="26" t="str">
        <f>_xlfn.IFNA(VLOOKUP(C36,'1 - Componenten'!$B$7:$K$60,10,0),"")</f>
        <v/>
      </c>
      <c r="I36" s="13">
        <v>1</v>
      </c>
      <c r="J36" s="92">
        <f t="shared" si="3"/>
        <v>0</v>
      </c>
      <c r="K36" s="93"/>
      <c r="L36" s="55">
        <f t="shared" si="2"/>
        <v>0</v>
      </c>
      <c r="M36" s="55">
        <f t="shared" si="2"/>
        <v>0</v>
      </c>
      <c r="N36" s="43"/>
    </row>
    <row r="37" spans="2:14" s="2" customFormat="1" ht="13.95" customHeight="1" x14ac:dyDescent="0.3">
      <c r="B37" s="40"/>
      <c r="C37" s="33"/>
      <c r="D37" s="34" t="str">
        <f>_xlfn.IFNA(VLOOKUP(C37,'1 - Componenten'!$B$7:$K$60,3,0),"")</f>
        <v/>
      </c>
      <c r="E37" s="35" t="str">
        <f>_xlfn.IFNA(VLOOKUP(C37,'1 - Componenten'!$B$7:$K$60,5,0),"")</f>
        <v/>
      </c>
      <c r="F37" s="36"/>
      <c r="G37" s="36"/>
      <c r="H37" s="36"/>
      <c r="I37" s="56" t="s">
        <v>42</v>
      </c>
      <c r="J37" s="94">
        <f>SUM(J32:K36)</f>
        <v>0</v>
      </c>
      <c r="K37" s="94"/>
      <c r="L37" s="57">
        <f>SUM(L32:L36)</f>
        <v>0</v>
      </c>
      <c r="M37" s="57">
        <f>SUM(M32:M36)</f>
        <v>0</v>
      </c>
      <c r="N37" s="43"/>
    </row>
    <row r="38" spans="2:14" s="2" customFormat="1" x14ac:dyDescent="0.3">
      <c r="B38" s="40"/>
      <c r="C38" s="33"/>
      <c r="D38" s="33"/>
      <c r="E38" s="33"/>
      <c r="F38" s="33"/>
      <c r="G38" s="33"/>
      <c r="H38" s="33"/>
      <c r="I38" s="33"/>
      <c r="J38" s="33"/>
      <c r="K38" s="33"/>
      <c r="L38" s="33"/>
      <c r="M38" s="33"/>
      <c r="N38" s="43"/>
    </row>
    <row r="39" spans="2:14" s="2" customFormat="1" x14ac:dyDescent="0.3">
      <c r="B39" s="46"/>
      <c r="C39" s="47"/>
      <c r="D39" s="47"/>
      <c r="E39" s="47"/>
      <c r="F39" s="47"/>
      <c r="G39" s="47"/>
      <c r="H39" s="47"/>
      <c r="I39" s="47"/>
      <c r="J39" s="47"/>
      <c r="K39" s="47"/>
      <c r="L39" s="47"/>
      <c r="M39" s="47"/>
      <c r="N39" s="48"/>
    </row>
    <row r="40" spans="2:14" ht="4.95" customHeight="1" x14ac:dyDescent="0.3">
      <c r="B40" s="66"/>
      <c r="C40" s="67"/>
      <c r="D40" s="67"/>
      <c r="E40" s="67"/>
      <c r="F40" s="67"/>
      <c r="G40" s="67"/>
      <c r="H40" s="67"/>
      <c r="I40" s="67"/>
      <c r="J40" s="67"/>
      <c r="K40" s="67"/>
      <c r="L40" s="67"/>
      <c r="M40" s="67"/>
      <c r="N40" s="67"/>
    </row>
    <row r="41" spans="2:14" s="2" customFormat="1" x14ac:dyDescent="0.3">
      <c r="B41" s="37"/>
      <c r="C41" s="38"/>
      <c r="D41" s="38"/>
      <c r="E41" s="38"/>
      <c r="F41" s="39"/>
      <c r="G41" s="39"/>
      <c r="H41" s="39"/>
      <c r="I41" s="39"/>
      <c r="J41" s="39"/>
      <c r="K41" s="39"/>
      <c r="L41" s="38"/>
      <c r="M41" s="38"/>
      <c r="N41" s="63"/>
    </row>
    <row r="42" spans="2:14" s="2" customFormat="1" ht="21" x14ac:dyDescent="0.4">
      <c r="B42" s="40"/>
      <c r="C42" s="24" t="s">
        <v>14</v>
      </c>
      <c r="D42" s="25" t="s">
        <v>54</v>
      </c>
      <c r="E42" s="33"/>
      <c r="F42" s="101" t="s">
        <v>55</v>
      </c>
      <c r="G42" s="102"/>
      <c r="H42" s="102"/>
      <c r="I42" s="41"/>
      <c r="J42" s="41"/>
      <c r="K42" s="41"/>
      <c r="L42" s="33"/>
      <c r="M42" s="33"/>
      <c r="N42" s="43"/>
    </row>
    <row r="43" spans="2:14" s="2" customFormat="1" ht="21" x14ac:dyDescent="0.4">
      <c r="B43" s="40"/>
      <c r="C43" s="24" t="s">
        <v>16</v>
      </c>
      <c r="D43" s="25" t="s">
        <v>53</v>
      </c>
      <c r="E43" s="33"/>
      <c r="F43" s="102"/>
      <c r="G43" s="102"/>
      <c r="H43" s="102"/>
      <c r="I43" s="41"/>
      <c r="J43" s="41"/>
      <c r="K43" s="41"/>
      <c r="L43" s="33"/>
      <c r="M43" s="33"/>
      <c r="N43" s="43"/>
    </row>
    <row r="44" spans="2:14" s="2" customFormat="1" ht="8.4" customHeight="1" thickBot="1" x14ac:dyDescent="0.35">
      <c r="B44" s="40"/>
      <c r="C44" s="33"/>
      <c r="D44" s="33"/>
      <c r="E44" s="33"/>
      <c r="F44" s="41"/>
      <c r="G44" s="41"/>
      <c r="H44" s="41"/>
      <c r="I44" s="41"/>
      <c r="J44" s="41"/>
      <c r="K44" s="42"/>
      <c r="L44" s="33"/>
      <c r="M44" s="33"/>
      <c r="N44" s="43"/>
    </row>
    <row r="45" spans="2:14" s="2" customFormat="1" ht="21" x14ac:dyDescent="0.4">
      <c r="B45" s="40"/>
      <c r="C45" s="42" t="s">
        <v>24</v>
      </c>
      <c r="D45" s="33"/>
      <c r="E45" s="33"/>
      <c r="F45" s="16"/>
      <c r="G45" s="17"/>
      <c r="H45" s="17"/>
      <c r="I45" s="42"/>
      <c r="J45" s="17"/>
      <c r="K45" s="103" t="s">
        <v>46</v>
      </c>
      <c r="L45" s="104"/>
      <c r="M45" s="105"/>
      <c r="N45" s="43"/>
    </row>
    <row r="46" spans="2:14" s="2" customFormat="1" ht="42" x14ac:dyDescent="0.3">
      <c r="B46" s="40"/>
      <c r="C46" s="19" t="s">
        <v>25</v>
      </c>
      <c r="D46" s="12" t="s">
        <v>26</v>
      </c>
      <c r="E46" s="22" t="s">
        <v>30</v>
      </c>
      <c r="F46" s="51" t="s">
        <v>18</v>
      </c>
      <c r="G46" s="21" t="s">
        <v>27</v>
      </c>
      <c r="H46" s="17"/>
      <c r="I46" s="17"/>
      <c r="J46" s="33"/>
      <c r="K46" s="58" t="s">
        <v>43</v>
      </c>
      <c r="L46" s="51" t="s">
        <v>44</v>
      </c>
      <c r="M46" s="59" t="s">
        <v>45</v>
      </c>
      <c r="N46" s="43"/>
    </row>
    <row r="47" spans="2:14" s="2" customFormat="1" ht="15" thickBot="1" x14ac:dyDescent="0.35">
      <c r="B47" s="40"/>
      <c r="C47" s="20" t="s">
        <v>19</v>
      </c>
      <c r="D47" s="18" t="s">
        <v>51</v>
      </c>
      <c r="E47" s="18">
        <v>66</v>
      </c>
      <c r="F47" s="27">
        <f>SUM(J57:J65)</f>
        <v>0</v>
      </c>
      <c r="G47" s="32" t="str">
        <f>IF(F47&lt;=E47,"Nee","Ja")</f>
        <v>Nee</v>
      </c>
      <c r="H47" s="17"/>
      <c r="I47" s="17"/>
      <c r="J47" s="33"/>
      <c r="K47" s="60">
        <f>SUM(K66,J110,K78,K90,K102)</f>
        <v>0</v>
      </c>
      <c r="L47" s="61">
        <f>SUM(L66,F52,L110,L78,L90,L102)</f>
        <v>0</v>
      </c>
      <c r="M47" s="62">
        <f>SUM(M66,M110,M78,M90,M102)</f>
        <v>0</v>
      </c>
      <c r="N47" s="43"/>
    </row>
    <row r="48" spans="2:14" x14ac:dyDescent="0.3">
      <c r="B48" s="40"/>
      <c r="C48" s="20" t="s">
        <v>20</v>
      </c>
      <c r="D48" s="18" t="s">
        <v>60</v>
      </c>
      <c r="E48" s="18">
        <v>49</v>
      </c>
      <c r="F48" s="27">
        <f>SUM(J69:J77)</f>
        <v>0</v>
      </c>
      <c r="G48" s="32" t="str">
        <f t="shared" ref="G48" si="4">IF(F48&lt;=E48,"Nee","Ja")</f>
        <v>Nee</v>
      </c>
      <c r="H48" s="17"/>
      <c r="I48" s="17"/>
      <c r="J48" s="33"/>
      <c r="K48" s="33"/>
      <c r="L48" s="33"/>
      <c r="M48" s="33"/>
      <c r="N48" s="43"/>
    </row>
    <row r="49" spans="2:14" x14ac:dyDescent="0.3">
      <c r="B49" s="40"/>
      <c r="C49" s="20" t="s">
        <v>21</v>
      </c>
      <c r="D49" s="18" t="s">
        <v>60</v>
      </c>
      <c r="E49" s="18">
        <v>12</v>
      </c>
      <c r="F49" s="27">
        <f>SUM(J81:J89)</f>
        <v>0</v>
      </c>
      <c r="G49" s="32" t="str">
        <f t="shared" ref="G49" si="5">IF(F49&lt;=E49,"Nee","Ja")</f>
        <v>Nee</v>
      </c>
      <c r="H49" s="17"/>
      <c r="I49" s="17"/>
      <c r="J49" s="33"/>
      <c r="K49" s="33"/>
      <c r="L49" s="33"/>
      <c r="M49" s="33"/>
      <c r="N49" s="43"/>
    </row>
    <row r="50" spans="2:14" x14ac:dyDescent="0.3">
      <c r="B50" s="40"/>
      <c r="C50" s="20" t="s">
        <v>22</v>
      </c>
      <c r="D50" s="18" t="s">
        <v>60</v>
      </c>
      <c r="E50" s="18">
        <v>29</v>
      </c>
      <c r="F50" s="27">
        <f>SUM(J93:J101)</f>
        <v>0</v>
      </c>
      <c r="G50" s="32" t="str">
        <f t="shared" ref="G50" si="6">IF(F50&lt;=E50,"Nee","Ja")</f>
        <v>Nee</v>
      </c>
      <c r="H50" s="17"/>
      <c r="I50" s="17"/>
      <c r="J50" s="33"/>
      <c r="K50" s="33"/>
      <c r="L50" s="33"/>
      <c r="M50" s="33"/>
      <c r="N50" s="43"/>
    </row>
    <row r="51" spans="2:14" s="2" customFormat="1" ht="9" customHeight="1" thickBot="1" x14ac:dyDescent="0.35">
      <c r="B51" s="40"/>
      <c r="C51" s="33"/>
      <c r="D51" s="33"/>
      <c r="E51" s="33"/>
      <c r="F51" s="33"/>
      <c r="G51" s="33"/>
      <c r="H51" s="33"/>
      <c r="I51" s="33"/>
      <c r="J51" s="33"/>
      <c r="K51" s="33"/>
      <c r="L51" s="33"/>
      <c r="M51" s="33"/>
      <c r="N51" s="43"/>
    </row>
    <row r="52" spans="2:14" s="2" customFormat="1" ht="23.4" thickBot="1" x14ac:dyDescent="0.45">
      <c r="B52" s="40"/>
      <c r="C52" s="106" t="s">
        <v>29</v>
      </c>
      <c r="D52" s="106"/>
      <c r="E52" s="107"/>
      <c r="F52" s="108">
        <v>0</v>
      </c>
      <c r="G52" s="109"/>
      <c r="H52" s="110"/>
      <c r="I52" s="33"/>
      <c r="J52" s="33"/>
      <c r="K52" s="33"/>
      <c r="L52" s="33"/>
      <c r="M52" s="33"/>
      <c r="N52" s="43"/>
    </row>
    <row r="53" spans="2:14" s="2" customFormat="1" ht="6.6" customHeight="1" x14ac:dyDescent="0.3">
      <c r="B53" s="40"/>
      <c r="C53" s="16"/>
      <c r="D53" s="33"/>
      <c r="E53" s="33"/>
      <c r="F53" s="33"/>
      <c r="G53" s="33"/>
      <c r="H53" s="33"/>
      <c r="I53" s="33"/>
      <c r="J53" s="33"/>
      <c r="K53" s="33"/>
      <c r="L53" s="33"/>
      <c r="M53" s="33"/>
      <c r="N53" s="43"/>
    </row>
    <row r="54" spans="2:14" s="2" customFormat="1" ht="17.399999999999999" x14ac:dyDescent="0.3">
      <c r="B54" s="40"/>
      <c r="C54" s="44" t="s">
        <v>28</v>
      </c>
      <c r="D54" s="45"/>
      <c r="E54" s="45"/>
      <c r="F54" s="45"/>
      <c r="G54" s="45"/>
      <c r="H54" s="45"/>
      <c r="I54" s="33"/>
      <c r="J54" s="33"/>
      <c r="K54" s="33"/>
      <c r="L54" s="33"/>
      <c r="M54" s="33"/>
      <c r="N54" s="43"/>
    </row>
    <row r="55" spans="2:14" s="2" customFormat="1" ht="17.399999999999999" x14ac:dyDescent="0.3">
      <c r="B55" s="40"/>
      <c r="C55" s="49" t="s">
        <v>56</v>
      </c>
      <c r="D55" s="50"/>
      <c r="E55" s="95" t="s">
        <v>32</v>
      </c>
      <c r="F55" s="95"/>
      <c r="G55" s="95"/>
      <c r="H55" s="95"/>
      <c r="I55" s="96" t="s">
        <v>48</v>
      </c>
      <c r="J55" s="96"/>
      <c r="K55" s="96"/>
      <c r="L55" s="96"/>
      <c r="M55" s="96"/>
      <c r="N55" s="43"/>
    </row>
    <row r="56" spans="2:14" s="2" customFormat="1" ht="30" customHeight="1" x14ac:dyDescent="0.3">
      <c r="B56" s="40"/>
      <c r="C56" s="5" t="s">
        <v>70</v>
      </c>
      <c r="D56" s="5" t="s">
        <v>23</v>
      </c>
      <c r="E56" s="12" t="s">
        <v>3</v>
      </c>
      <c r="F56" s="5" t="s">
        <v>37</v>
      </c>
      <c r="G56" s="23" t="s">
        <v>34</v>
      </c>
      <c r="H56" s="23" t="s">
        <v>35</v>
      </c>
      <c r="I56" s="21" t="s">
        <v>33</v>
      </c>
      <c r="J56" s="21" t="s">
        <v>36</v>
      </c>
      <c r="K56" s="52" t="s">
        <v>38</v>
      </c>
      <c r="L56" s="53" t="s">
        <v>39</v>
      </c>
      <c r="M56" s="53" t="s">
        <v>40</v>
      </c>
      <c r="N56" s="43"/>
    </row>
    <row r="57" spans="2:14" s="2" customFormat="1" x14ac:dyDescent="0.3">
      <c r="B57" s="40"/>
      <c r="C57" s="3"/>
      <c r="D57" s="4" t="str">
        <f>_xlfn.IFNA(VLOOKUP(C57,'1 - Componenten'!$B$7:$K$60,3,0),"")</f>
        <v/>
      </c>
      <c r="E57" s="18" t="str">
        <f>_xlfn.IFNA(VLOOKUP(C57,'1 - Componenten'!$B$7:$K$60,5,0),"")</f>
        <v/>
      </c>
      <c r="F57" s="26" t="str">
        <f>_xlfn.IFNA(VLOOKUP(C57,'1 - Componenten'!$B$7:$K$60,8,0),"")</f>
        <v/>
      </c>
      <c r="G57" s="26" t="str">
        <f>_xlfn.IFNA(VLOOKUP(C57,'1 - Componenten'!$B$7:$K$60,9,0),"")</f>
        <v/>
      </c>
      <c r="H57" s="26" t="str">
        <f>_xlfn.IFNA(VLOOKUP(C57,'1 - Componenten'!$B$7:$K$60,10,0),"")</f>
        <v/>
      </c>
      <c r="I57" s="13">
        <v>1</v>
      </c>
      <c r="J57" s="54">
        <f>IFERROR($I57*E57,0)</f>
        <v>0</v>
      </c>
      <c r="K57" s="55">
        <f>IFERROR($I57*F57,0)</f>
        <v>0</v>
      </c>
      <c r="L57" s="55">
        <f t="shared" ref="L57:L65" si="7">IFERROR($I57*G57,0)</f>
        <v>0</v>
      </c>
      <c r="M57" s="55">
        <f t="shared" ref="M57:M65" si="8">IFERROR($I57*H57,0)</f>
        <v>0</v>
      </c>
      <c r="N57" s="43"/>
    </row>
    <row r="58" spans="2:14" s="2" customFormat="1" x14ac:dyDescent="0.3">
      <c r="B58" s="40"/>
      <c r="C58" s="3"/>
      <c r="D58" s="4" t="str">
        <f>_xlfn.IFNA(VLOOKUP(C58,'1 - Componenten'!$B$7:$K$60,3,0),"")</f>
        <v/>
      </c>
      <c r="E58" s="18" t="str">
        <f>_xlfn.IFNA(VLOOKUP(C58,'1 - Componenten'!$B$7:$K$60,5,0),"")</f>
        <v/>
      </c>
      <c r="F58" s="26" t="str">
        <f>_xlfn.IFNA(VLOOKUP(C58,'1 - Componenten'!$B$7:$K$60,8,0),"")</f>
        <v/>
      </c>
      <c r="G58" s="26" t="str">
        <f>_xlfn.IFNA(VLOOKUP(C58,'1 - Componenten'!$B$7:$K$60,9,0),"")</f>
        <v/>
      </c>
      <c r="H58" s="26" t="str">
        <f>_xlfn.IFNA(VLOOKUP(C58,'1 - Componenten'!$B$7:$K$60,10,0),"")</f>
        <v/>
      </c>
      <c r="I58" s="13">
        <v>1</v>
      </c>
      <c r="J58" s="54">
        <f t="shared" ref="J58:J65" si="9">IFERROR($I58*E58,0)</f>
        <v>0</v>
      </c>
      <c r="K58" s="55">
        <f t="shared" ref="K58:K65" si="10">IFERROR($I58*F58,0)</f>
        <v>0</v>
      </c>
      <c r="L58" s="55">
        <f t="shared" si="7"/>
        <v>0</v>
      </c>
      <c r="M58" s="55">
        <f t="shared" si="8"/>
        <v>0</v>
      </c>
      <c r="N58" s="43"/>
    </row>
    <row r="59" spans="2:14" s="2" customFormat="1" x14ac:dyDescent="0.3">
      <c r="B59" s="40"/>
      <c r="C59" s="3"/>
      <c r="D59" s="4" t="str">
        <f>_xlfn.IFNA(VLOOKUP(C59,'1 - Componenten'!$B$7:$K$60,3,0),"")</f>
        <v/>
      </c>
      <c r="E59" s="18" t="str">
        <f>_xlfn.IFNA(VLOOKUP(C59,'1 - Componenten'!$B$7:$K$60,5,0),"")</f>
        <v/>
      </c>
      <c r="F59" s="26" t="str">
        <f>_xlfn.IFNA(VLOOKUP(C59,'1 - Componenten'!$B$7:$K$60,8,0),"")</f>
        <v/>
      </c>
      <c r="G59" s="26" t="str">
        <f>_xlfn.IFNA(VLOOKUP(C59,'1 - Componenten'!$B$7:$K$60,9,0),"")</f>
        <v/>
      </c>
      <c r="H59" s="26" t="str">
        <f>_xlfn.IFNA(VLOOKUP(C59,'1 - Componenten'!$B$7:$K$60,10,0),"")</f>
        <v/>
      </c>
      <c r="I59" s="13">
        <v>1</v>
      </c>
      <c r="J59" s="54">
        <f t="shared" si="9"/>
        <v>0</v>
      </c>
      <c r="K59" s="55">
        <f t="shared" si="10"/>
        <v>0</v>
      </c>
      <c r="L59" s="55">
        <f t="shared" si="7"/>
        <v>0</v>
      </c>
      <c r="M59" s="55">
        <f t="shared" si="8"/>
        <v>0</v>
      </c>
      <c r="N59" s="43"/>
    </row>
    <row r="60" spans="2:14" s="2" customFormat="1" x14ac:dyDescent="0.3">
      <c r="B60" s="40"/>
      <c r="C60" s="3"/>
      <c r="D60" s="4" t="str">
        <f>_xlfn.IFNA(VLOOKUP(C60,'1 - Componenten'!$B$7:$K$60,3,0),"")</f>
        <v/>
      </c>
      <c r="E60" s="18" t="str">
        <f>_xlfn.IFNA(VLOOKUP(C60,'1 - Componenten'!$B$7:$K$60,5,0),"")</f>
        <v/>
      </c>
      <c r="F60" s="26" t="str">
        <f>_xlfn.IFNA(VLOOKUP(C60,'1 - Componenten'!$B$7:$K$60,8,0),"")</f>
        <v/>
      </c>
      <c r="G60" s="26" t="str">
        <f>_xlfn.IFNA(VLOOKUP(C60,'1 - Componenten'!$B$7:$K$60,9,0),"")</f>
        <v/>
      </c>
      <c r="H60" s="26" t="str">
        <f>_xlfn.IFNA(VLOOKUP(C60,'1 - Componenten'!$B$7:$K$60,10,0),"")</f>
        <v/>
      </c>
      <c r="I60" s="13">
        <v>1</v>
      </c>
      <c r="J60" s="54">
        <f t="shared" si="9"/>
        <v>0</v>
      </c>
      <c r="K60" s="55">
        <f t="shared" si="10"/>
        <v>0</v>
      </c>
      <c r="L60" s="55">
        <f t="shared" si="7"/>
        <v>0</v>
      </c>
      <c r="M60" s="55">
        <f t="shared" si="8"/>
        <v>0</v>
      </c>
      <c r="N60" s="43"/>
    </row>
    <row r="61" spans="2:14" s="2" customFormat="1" x14ac:dyDescent="0.3">
      <c r="B61" s="40"/>
      <c r="C61" s="3"/>
      <c r="D61" s="4" t="str">
        <f>_xlfn.IFNA(VLOOKUP(C61,'1 - Componenten'!$B$7:$K$60,3,0),"")</f>
        <v/>
      </c>
      <c r="E61" s="18" t="str">
        <f>_xlfn.IFNA(VLOOKUP(C61,'1 - Componenten'!$B$7:$K$60,5,0),"")</f>
        <v/>
      </c>
      <c r="F61" s="26" t="str">
        <f>_xlfn.IFNA(VLOOKUP(C61,'1 - Componenten'!$B$7:$K$60,8,0),"")</f>
        <v/>
      </c>
      <c r="G61" s="26" t="str">
        <f>_xlfn.IFNA(VLOOKUP(C61,'1 - Componenten'!$B$7:$K$60,9,0),"")</f>
        <v/>
      </c>
      <c r="H61" s="26" t="str">
        <f>_xlfn.IFNA(VLOOKUP(C61,'1 - Componenten'!$B$7:$K$60,10,0),"")</f>
        <v/>
      </c>
      <c r="I61" s="13">
        <v>1</v>
      </c>
      <c r="J61" s="54">
        <f t="shared" si="9"/>
        <v>0</v>
      </c>
      <c r="K61" s="55">
        <f t="shared" si="10"/>
        <v>0</v>
      </c>
      <c r="L61" s="55">
        <f t="shared" si="7"/>
        <v>0</v>
      </c>
      <c r="M61" s="55">
        <f t="shared" si="8"/>
        <v>0</v>
      </c>
      <c r="N61" s="43"/>
    </row>
    <row r="62" spans="2:14" s="2" customFormat="1" x14ac:dyDescent="0.3">
      <c r="B62" s="40"/>
      <c r="C62" s="3"/>
      <c r="D62" s="4" t="str">
        <f>_xlfn.IFNA(VLOOKUP(C62,'1 - Componenten'!$B$7:$K$60,3,0),"")</f>
        <v/>
      </c>
      <c r="E62" s="18" t="str">
        <f>_xlfn.IFNA(VLOOKUP(C62,'1 - Componenten'!$B$7:$K$60,5,0),"")</f>
        <v/>
      </c>
      <c r="F62" s="26" t="str">
        <f>_xlfn.IFNA(VLOOKUP(C62,'1 - Componenten'!$B$7:$K$60,8,0),"")</f>
        <v/>
      </c>
      <c r="G62" s="26" t="str">
        <f>_xlfn.IFNA(VLOOKUP(C62,'1 - Componenten'!$B$7:$K$60,9,0),"")</f>
        <v/>
      </c>
      <c r="H62" s="26" t="str">
        <f>_xlfn.IFNA(VLOOKUP(C62,'1 - Componenten'!$B$7:$K$60,10,0),"")</f>
        <v/>
      </c>
      <c r="I62" s="13">
        <v>1</v>
      </c>
      <c r="J62" s="54">
        <f t="shared" si="9"/>
        <v>0</v>
      </c>
      <c r="K62" s="55">
        <f t="shared" si="10"/>
        <v>0</v>
      </c>
      <c r="L62" s="55">
        <f t="shared" si="7"/>
        <v>0</v>
      </c>
      <c r="M62" s="55">
        <f t="shared" si="8"/>
        <v>0</v>
      </c>
      <c r="N62" s="43"/>
    </row>
    <row r="63" spans="2:14" s="2" customFormat="1" x14ac:dyDescent="0.3">
      <c r="B63" s="40"/>
      <c r="C63" s="3"/>
      <c r="D63" s="4" t="str">
        <f>_xlfn.IFNA(VLOOKUP(C63,'1 - Componenten'!$B$7:$K$60,3,0),"")</f>
        <v/>
      </c>
      <c r="E63" s="18" t="str">
        <f>_xlfn.IFNA(VLOOKUP(C63,'1 - Componenten'!$B$7:$K$60,5,0),"")</f>
        <v/>
      </c>
      <c r="F63" s="26" t="str">
        <f>_xlfn.IFNA(VLOOKUP(C63,'1 - Componenten'!$B$7:$K$60,8,0),"")</f>
        <v/>
      </c>
      <c r="G63" s="26" t="str">
        <f>_xlfn.IFNA(VLOOKUP(C63,'1 - Componenten'!$B$7:$K$60,9,0),"")</f>
        <v/>
      </c>
      <c r="H63" s="26" t="str">
        <f>_xlfn.IFNA(VLOOKUP(C63,'1 - Componenten'!$B$7:$K$60,10,0),"")</f>
        <v/>
      </c>
      <c r="I63" s="13">
        <v>1</v>
      </c>
      <c r="J63" s="54">
        <f t="shared" si="9"/>
        <v>0</v>
      </c>
      <c r="K63" s="55">
        <f t="shared" si="10"/>
        <v>0</v>
      </c>
      <c r="L63" s="55">
        <f t="shared" si="7"/>
        <v>0</v>
      </c>
      <c r="M63" s="55">
        <f t="shared" si="8"/>
        <v>0</v>
      </c>
      <c r="N63" s="43"/>
    </row>
    <row r="64" spans="2:14" s="2" customFormat="1" x14ac:dyDescent="0.3">
      <c r="B64" s="40"/>
      <c r="C64" s="3"/>
      <c r="D64" s="4" t="str">
        <f>_xlfn.IFNA(VLOOKUP(C64,'1 - Componenten'!$B$7:$K$60,3,0),"")</f>
        <v/>
      </c>
      <c r="E64" s="18" t="str">
        <f>_xlfn.IFNA(VLOOKUP(C64,'1 - Componenten'!$B$7:$K$60,5,0),"")</f>
        <v/>
      </c>
      <c r="F64" s="26" t="str">
        <f>_xlfn.IFNA(VLOOKUP(C64,'1 - Componenten'!$B$7:$K$60,8,0),"")</f>
        <v/>
      </c>
      <c r="G64" s="26" t="str">
        <f>_xlfn.IFNA(VLOOKUP(C64,'1 - Componenten'!$B$7:$K$60,9,0),"")</f>
        <v/>
      </c>
      <c r="H64" s="26" t="str">
        <f>_xlfn.IFNA(VLOOKUP(C64,'1 - Componenten'!$B$7:$K$60,10,0),"")</f>
        <v/>
      </c>
      <c r="I64" s="13">
        <v>1</v>
      </c>
      <c r="J64" s="54">
        <f t="shared" si="9"/>
        <v>0</v>
      </c>
      <c r="K64" s="55">
        <f t="shared" si="10"/>
        <v>0</v>
      </c>
      <c r="L64" s="55">
        <f t="shared" si="7"/>
        <v>0</v>
      </c>
      <c r="M64" s="55">
        <f t="shared" si="8"/>
        <v>0</v>
      </c>
      <c r="N64" s="43"/>
    </row>
    <row r="65" spans="2:14" s="2" customFormat="1" x14ac:dyDescent="0.3">
      <c r="B65" s="40"/>
      <c r="C65" s="3"/>
      <c r="D65" s="4" t="str">
        <f>_xlfn.IFNA(VLOOKUP(C65,'1 - Componenten'!$B$7:$K$60,3,0),"")</f>
        <v/>
      </c>
      <c r="E65" s="18" t="str">
        <f>_xlfn.IFNA(VLOOKUP(C65,'1 - Componenten'!$B$7:$K$60,5,0),"")</f>
        <v/>
      </c>
      <c r="F65" s="26" t="str">
        <f>_xlfn.IFNA(VLOOKUP(C65,'1 - Componenten'!$B$7:$K$60,8,0),"")</f>
        <v/>
      </c>
      <c r="G65" s="26" t="str">
        <f>_xlfn.IFNA(VLOOKUP(C65,'1 - Componenten'!$B$7:$K$60,9,0),"")</f>
        <v/>
      </c>
      <c r="H65" s="26" t="str">
        <f>_xlfn.IFNA(VLOOKUP(C65,'1 - Componenten'!$B$7:$K$60,10,0),"")</f>
        <v/>
      </c>
      <c r="I65" s="13">
        <v>1</v>
      </c>
      <c r="J65" s="54">
        <f t="shared" si="9"/>
        <v>0</v>
      </c>
      <c r="K65" s="55">
        <f t="shared" si="10"/>
        <v>0</v>
      </c>
      <c r="L65" s="55">
        <f t="shared" si="7"/>
        <v>0</v>
      </c>
      <c r="M65" s="55">
        <f t="shared" si="8"/>
        <v>0</v>
      </c>
      <c r="N65" s="43"/>
    </row>
    <row r="66" spans="2:14" s="2" customFormat="1" ht="13.95" customHeight="1" x14ac:dyDescent="0.3">
      <c r="B66" s="40"/>
      <c r="C66" s="33"/>
      <c r="D66" s="34" t="str">
        <f>_xlfn.IFNA(VLOOKUP(C66,'1 - Componenten'!$B$7:$K$60,3,0),"")</f>
        <v/>
      </c>
      <c r="E66" s="35" t="str">
        <f>_xlfn.IFNA(VLOOKUP(C66,'1 - Componenten'!$B$7:$K$60,5,0),"")</f>
        <v/>
      </c>
      <c r="F66" s="36"/>
      <c r="G66" s="36"/>
      <c r="H66" s="36"/>
      <c r="I66" s="33"/>
      <c r="J66" s="56" t="s">
        <v>42</v>
      </c>
      <c r="K66" s="57">
        <f>SUM(K57:K65)</f>
        <v>0</v>
      </c>
      <c r="L66" s="57">
        <f>SUM(L57:L65)</f>
        <v>0</v>
      </c>
      <c r="M66" s="57">
        <f>SUM(M57:M65)</f>
        <v>0</v>
      </c>
      <c r="N66" s="43"/>
    </row>
    <row r="67" spans="2:14" ht="17.399999999999999" x14ac:dyDescent="0.3">
      <c r="B67" s="40"/>
      <c r="C67" s="49" t="s">
        <v>57</v>
      </c>
      <c r="D67" s="50"/>
      <c r="E67" s="95" t="s">
        <v>32</v>
      </c>
      <c r="F67" s="95"/>
      <c r="G67" s="95"/>
      <c r="H67" s="95"/>
      <c r="I67" s="96" t="s">
        <v>48</v>
      </c>
      <c r="J67" s="96"/>
      <c r="K67" s="96"/>
      <c r="L67" s="96"/>
      <c r="M67" s="96"/>
      <c r="N67" s="43"/>
    </row>
    <row r="68" spans="2:14" ht="30" customHeight="1" x14ac:dyDescent="0.3">
      <c r="B68" s="40"/>
      <c r="C68" s="5" t="s">
        <v>70</v>
      </c>
      <c r="D68" s="5" t="s">
        <v>23</v>
      </c>
      <c r="E68" s="12" t="s">
        <v>3</v>
      </c>
      <c r="F68" s="5" t="s">
        <v>37</v>
      </c>
      <c r="G68" s="23" t="s">
        <v>34</v>
      </c>
      <c r="H68" s="23" t="s">
        <v>35</v>
      </c>
      <c r="I68" s="21" t="s">
        <v>33</v>
      </c>
      <c r="J68" s="21" t="s">
        <v>36</v>
      </c>
      <c r="K68" s="52" t="s">
        <v>38</v>
      </c>
      <c r="L68" s="53" t="s">
        <v>39</v>
      </c>
      <c r="M68" s="53" t="s">
        <v>40</v>
      </c>
      <c r="N68" s="43"/>
    </row>
    <row r="69" spans="2:14" x14ac:dyDescent="0.3">
      <c r="B69" s="40"/>
      <c r="C69" s="3"/>
      <c r="D69" s="4" t="str">
        <f>_xlfn.IFNA(VLOOKUP(C69,'1 - Componenten'!$B$7:$K$60,3,0),"")</f>
        <v/>
      </c>
      <c r="E69" s="18" t="str">
        <f>_xlfn.IFNA(VLOOKUP(C69,'1 - Componenten'!$B$7:$K$60,5,0),"")</f>
        <v/>
      </c>
      <c r="F69" s="26" t="str">
        <f>_xlfn.IFNA(VLOOKUP(C69,'1 - Componenten'!$B$7:$K$60,8,0),"")</f>
        <v/>
      </c>
      <c r="G69" s="26" t="str">
        <f>_xlfn.IFNA(VLOOKUP(C69,'1 - Componenten'!$B$7:$K$60,9,0),"")</f>
        <v/>
      </c>
      <c r="H69" s="26" t="str">
        <f>_xlfn.IFNA(VLOOKUP(C69,'1 - Componenten'!$B$7:$K$60,10,0),"")</f>
        <v/>
      </c>
      <c r="I69" s="13">
        <v>1</v>
      </c>
      <c r="J69" s="54">
        <f>IFERROR($I69*E69,0)</f>
        <v>0</v>
      </c>
      <c r="K69" s="55">
        <f>IFERROR($I69*F69,0)</f>
        <v>0</v>
      </c>
      <c r="L69" s="55">
        <f t="shared" ref="L69:M77" si="11">IFERROR($I69*G69,0)</f>
        <v>0</v>
      </c>
      <c r="M69" s="55">
        <f t="shared" si="11"/>
        <v>0</v>
      </c>
      <c r="N69" s="43"/>
    </row>
    <row r="70" spans="2:14" x14ac:dyDescent="0.3">
      <c r="B70" s="40"/>
      <c r="C70" s="3"/>
      <c r="D70" s="4" t="str">
        <f>_xlfn.IFNA(VLOOKUP(C70,'1 - Componenten'!$B$7:$K$60,3,0),"")</f>
        <v/>
      </c>
      <c r="E70" s="18" t="str">
        <f>_xlfn.IFNA(VLOOKUP(C70,'1 - Componenten'!$B$7:$K$60,5,0),"")</f>
        <v/>
      </c>
      <c r="F70" s="26" t="str">
        <f>_xlfn.IFNA(VLOOKUP(C70,'1 - Componenten'!$B$7:$K$60,8,0),"")</f>
        <v/>
      </c>
      <c r="G70" s="26" t="str">
        <f>_xlfn.IFNA(VLOOKUP(C70,'1 - Componenten'!$B$7:$K$60,9,0),"")</f>
        <v/>
      </c>
      <c r="H70" s="26" t="str">
        <f>_xlfn.IFNA(VLOOKUP(C70,'1 - Componenten'!$B$7:$K$60,10,0),"")</f>
        <v/>
      </c>
      <c r="I70" s="13">
        <v>1</v>
      </c>
      <c r="J70" s="54">
        <f t="shared" ref="J70:K77" si="12">IFERROR($I70*E70,0)</f>
        <v>0</v>
      </c>
      <c r="K70" s="55">
        <f t="shared" si="12"/>
        <v>0</v>
      </c>
      <c r="L70" s="55">
        <f t="shared" si="11"/>
        <v>0</v>
      </c>
      <c r="M70" s="55">
        <f t="shared" si="11"/>
        <v>0</v>
      </c>
      <c r="N70" s="43"/>
    </row>
    <row r="71" spans="2:14" x14ac:dyDescent="0.3">
      <c r="B71" s="40"/>
      <c r="C71" s="3"/>
      <c r="D71" s="4" t="str">
        <f>_xlfn.IFNA(VLOOKUP(C71,'1 - Componenten'!$B$7:$K$60,3,0),"")</f>
        <v/>
      </c>
      <c r="E71" s="18" t="str">
        <f>_xlfn.IFNA(VLOOKUP(C71,'1 - Componenten'!$B$7:$K$60,5,0),"")</f>
        <v/>
      </c>
      <c r="F71" s="26" t="str">
        <f>_xlfn.IFNA(VLOOKUP(C71,'1 - Componenten'!$B$7:$K$60,8,0),"")</f>
        <v/>
      </c>
      <c r="G71" s="26" t="str">
        <f>_xlfn.IFNA(VLOOKUP(C71,'1 - Componenten'!$B$7:$K$60,9,0),"")</f>
        <v/>
      </c>
      <c r="H71" s="26" t="str">
        <f>_xlfn.IFNA(VLOOKUP(C71,'1 - Componenten'!$B$7:$K$60,10,0),"")</f>
        <v/>
      </c>
      <c r="I71" s="13">
        <v>1</v>
      </c>
      <c r="J71" s="54">
        <f t="shared" si="12"/>
        <v>0</v>
      </c>
      <c r="K71" s="55">
        <f t="shared" si="12"/>
        <v>0</v>
      </c>
      <c r="L71" s="55">
        <f t="shared" si="11"/>
        <v>0</v>
      </c>
      <c r="M71" s="55">
        <f t="shared" si="11"/>
        <v>0</v>
      </c>
      <c r="N71" s="43"/>
    </row>
    <row r="72" spans="2:14" x14ac:dyDescent="0.3">
      <c r="B72" s="40"/>
      <c r="C72" s="3"/>
      <c r="D72" s="4" t="str">
        <f>_xlfn.IFNA(VLOOKUP(C72,'1 - Componenten'!$B$7:$K$60,3,0),"")</f>
        <v/>
      </c>
      <c r="E72" s="18" t="str">
        <f>_xlfn.IFNA(VLOOKUP(C72,'1 - Componenten'!$B$7:$K$60,5,0),"")</f>
        <v/>
      </c>
      <c r="F72" s="26" t="str">
        <f>_xlfn.IFNA(VLOOKUP(C72,'1 - Componenten'!$B$7:$K$60,8,0),"")</f>
        <v/>
      </c>
      <c r="G72" s="26" t="str">
        <f>_xlfn.IFNA(VLOOKUP(C72,'1 - Componenten'!$B$7:$K$60,9,0),"")</f>
        <v/>
      </c>
      <c r="H72" s="26" t="str">
        <f>_xlfn.IFNA(VLOOKUP(C72,'1 - Componenten'!$B$7:$K$60,10,0),"")</f>
        <v/>
      </c>
      <c r="I72" s="13">
        <v>1</v>
      </c>
      <c r="J72" s="54">
        <f t="shared" si="12"/>
        <v>0</v>
      </c>
      <c r="K72" s="55">
        <f t="shared" si="12"/>
        <v>0</v>
      </c>
      <c r="L72" s="55">
        <f t="shared" si="11"/>
        <v>0</v>
      </c>
      <c r="M72" s="55">
        <f t="shared" si="11"/>
        <v>0</v>
      </c>
      <c r="N72" s="43"/>
    </row>
    <row r="73" spans="2:14" x14ac:dyDescent="0.3">
      <c r="B73" s="40"/>
      <c r="C73" s="3"/>
      <c r="D73" s="4" t="str">
        <f>_xlfn.IFNA(VLOOKUP(C73,'1 - Componenten'!$B$7:$K$60,3,0),"")</f>
        <v/>
      </c>
      <c r="E73" s="18" t="str">
        <f>_xlfn.IFNA(VLOOKUP(C73,'1 - Componenten'!$B$7:$K$60,5,0),"")</f>
        <v/>
      </c>
      <c r="F73" s="26" t="str">
        <f>_xlfn.IFNA(VLOOKUP(C73,'1 - Componenten'!$B$7:$K$60,8,0),"")</f>
        <v/>
      </c>
      <c r="G73" s="26" t="str">
        <f>_xlfn.IFNA(VLOOKUP(C73,'1 - Componenten'!$B$7:$K$60,9,0),"")</f>
        <v/>
      </c>
      <c r="H73" s="26" t="str">
        <f>_xlfn.IFNA(VLOOKUP(C73,'1 - Componenten'!$B$7:$K$60,10,0),"")</f>
        <v/>
      </c>
      <c r="I73" s="13">
        <v>1</v>
      </c>
      <c r="J73" s="54">
        <f t="shared" si="12"/>
        <v>0</v>
      </c>
      <c r="K73" s="55">
        <f t="shared" si="12"/>
        <v>0</v>
      </c>
      <c r="L73" s="55">
        <f t="shared" si="11"/>
        <v>0</v>
      </c>
      <c r="M73" s="55">
        <f t="shared" si="11"/>
        <v>0</v>
      </c>
      <c r="N73" s="43"/>
    </row>
    <row r="74" spans="2:14" x14ac:dyDescent="0.3">
      <c r="B74" s="40"/>
      <c r="C74" s="3"/>
      <c r="D74" s="4" t="str">
        <f>_xlfn.IFNA(VLOOKUP(C74,'1 - Componenten'!$B$7:$K$60,3,0),"")</f>
        <v/>
      </c>
      <c r="E74" s="18" t="str">
        <f>_xlfn.IFNA(VLOOKUP(C74,'1 - Componenten'!$B$7:$K$60,5,0),"")</f>
        <v/>
      </c>
      <c r="F74" s="26" t="str">
        <f>_xlfn.IFNA(VLOOKUP(C74,'1 - Componenten'!$B$7:$K$60,8,0),"")</f>
        <v/>
      </c>
      <c r="G74" s="26" t="str">
        <f>_xlfn.IFNA(VLOOKUP(C74,'1 - Componenten'!$B$7:$K$60,9,0),"")</f>
        <v/>
      </c>
      <c r="H74" s="26" t="str">
        <f>_xlfn.IFNA(VLOOKUP(C74,'1 - Componenten'!$B$7:$K$60,10,0),"")</f>
        <v/>
      </c>
      <c r="I74" s="13">
        <v>1</v>
      </c>
      <c r="J74" s="54">
        <f t="shared" si="12"/>
        <v>0</v>
      </c>
      <c r="K74" s="55">
        <f t="shared" si="12"/>
        <v>0</v>
      </c>
      <c r="L74" s="55">
        <f t="shared" si="11"/>
        <v>0</v>
      </c>
      <c r="M74" s="55">
        <f t="shared" si="11"/>
        <v>0</v>
      </c>
      <c r="N74" s="43"/>
    </row>
    <row r="75" spans="2:14" x14ac:dyDescent="0.3">
      <c r="B75" s="40"/>
      <c r="C75" s="3"/>
      <c r="D75" s="4" t="str">
        <f>_xlfn.IFNA(VLOOKUP(C75,'1 - Componenten'!$B$7:$K$60,3,0),"")</f>
        <v/>
      </c>
      <c r="E75" s="18" t="str">
        <f>_xlfn.IFNA(VLOOKUP(C75,'1 - Componenten'!$B$7:$K$60,5,0),"")</f>
        <v/>
      </c>
      <c r="F75" s="26" t="str">
        <f>_xlfn.IFNA(VLOOKUP(C75,'1 - Componenten'!$B$7:$K$60,8,0),"")</f>
        <v/>
      </c>
      <c r="G75" s="26" t="str">
        <f>_xlfn.IFNA(VLOOKUP(C75,'1 - Componenten'!$B$7:$K$60,9,0),"")</f>
        <v/>
      </c>
      <c r="H75" s="26" t="str">
        <f>_xlfn.IFNA(VLOOKUP(C75,'1 - Componenten'!$B$7:$K$60,10,0),"")</f>
        <v/>
      </c>
      <c r="I75" s="13">
        <v>1</v>
      </c>
      <c r="J75" s="54">
        <f t="shared" si="12"/>
        <v>0</v>
      </c>
      <c r="K75" s="55">
        <f t="shared" si="12"/>
        <v>0</v>
      </c>
      <c r="L75" s="55">
        <f t="shared" si="11"/>
        <v>0</v>
      </c>
      <c r="M75" s="55">
        <f t="shared" si="11"/>
        <v>0</v>
      </c>
      <c r="N75" s="43"/>
    </row>
    <row r="76" spans="2:14" x14ac:dyDescent="0.3">
      <c r="B76" s="40"/>
      <c r="C76" s="3"/>
      <c r="D76" s="4" t="str">
        <f>_xlfn.IFNA(VLOOKUP(C76,'1 - Componenten'!$B$7:$K$60,3,0),"")</f>
        <v/>
      </c>
      <c r="E76" s="18" t="str">
        <f>_xlfn.IFNA(VLOOKUP(C76,'1 - Componenten'!$B$7:$K$60,5,0),"")</f>
        <v/>
      </c>
      <c r="F76" s="26" t="str">
        <f>_xlfn.IFNA(VLOOKUP(C76,'1 - Componenten'!$B$7:$K$60,8,0),"")</f>
        <v/>
      </c>
      <c r="G76" s="26" t="str">
        <f>_xlfn.IFNA(VLOOKUP(C76,'1 - Componenten'!$B$7:$K$60,9,0),"")</f>
        <v/>
      </c>
      <c r="H76" s="26" t="str">
        <f>_xlfn.IFNA(VLOOKUP(C76,'1 - Componenten'!$B$7:$K$60,10,0),"")</f>
        <v/>
      </c>
      <c r="I76" s="13">
        <v>1</v>
      </c>
      <c r="J76" s="54">
        <f t="shared" si="12"/>
        <v>0</v>
      </c>
      <c r="K76" s="55">
        <f t="shared" si="12"/>
        <v>0</v>
      </c>
      <c r="L76" s="55">
        <f t="shared" si="11"/>
        <v>0</v>
      </c>
      <c r="M76" s="55">
        <f t="shared" si="11"/>
        <v>0</v>
      </c>
      <c r="N76" s="43"/>
    </row>
    <row r="77" spans="2:14" x14ac:dyDescent="0.3">
      <c r="B77" s="40"/>
      <c r="C77" s="3"/>
      <c r="D77" s="4" t="str">
        <f>_xlfn.IFNA(VLOOKUP(C77,'1 - Componenten'!$B$7:$K$60,3,0),"")</f>
        <v/>
      </c>
      <c r="E77" s="18" t="str">
        <f>_xlfn.IFNA(VLOOKUP(C77,'1 - Componenten'!$B$7:$K$60,5,0),"")</f>
        <v/>
      </c>
      <c r="F77" s="26" t="str">
        <f>_xlfn.IFNA(VLOOKUP(C77,'1 - Componenten'!$B$7:$K$60,8,0),"")</f>
        <v/>
      </c>
      <c r="G77" s="26" t="str">
        <f>_xlfn.IFNA(VLOOKUP(C77,'1 - Componenten'!$B$7:$K$60,9,0),"")</f>
        <v/>
      </c>
      <c r="H77" s="26" t="str">
        <f>_xlfn.IFNA(VLOOKUP(C77,'1 - Componenten'!$B$7:$K$60,10,0),"")</f>
        <v/>
      </c>
      <c r="I77" s="13">
        <v>1</v>
      </c>
      <c r="J77" s="54">
        <f t="shared" si="12"/>
        <v>0</v>
      </c>
      <c r="K77" s="55">
        <f t="shared" si="12"/>
        <v>0</v>
      </c>
      <c r="L77" s="55">
        <f t="shared" si="11"/>
        <v>0</v>
      </c>
      <c r="M77" s="55">
        <f t="shared" si="11"/>
        <v>0</v>
      </c>
      <c r="N77" s="43"/>
    </row>
    <row r="78" spans="2:14" ht="13.95" customHeight="1" x14ac:dyDescent="0.3">
      <c r="B78" s="40"/>
      <c r="C78" s="33"/>
      <c r="D78" s="34" t="str">
        <f>_xlfn.IFNA(VLOOKUP(C78,'1 - Componenten'!$B$7:$K$60,3,0),"")</f>
        <v/>
      </c>
      <c r="E78" s="35" t="str">
        <f>_xlfn.IFNA(VLOOKUP(C78,'1 - Componenten'!$B$7:$K$60,5,0),"")</f>
        <v/>
      </c>
      <c r="F78" s="36"/>
      <c r="G78" s="36"/>
      <c r="H78" s="36"/>
      <c r="I78" s="33"/>
      <c r="J78" s="56" t="s">
        <v>42</v>
      </c>
      <c r="K78" s="57">
        <f>SUM(K69:K77)</f>
        <v>0</v>
      </c>
      <c r="L78" s="57">
        <f>SUM(L69:L77)</f>
        <v>0</v>
      </c>
      <c r="M78" s="57">
        <f>SUM(M69:M77)</f>
        <v>0</v>
      </c>
      <c r="N78" s="43"/>
    </row>
    <row r="79" spans="2:14" ht="17.399999999999999" x14ac:dyDescent="0.3">
      <c r="B79" s="40"/>
      <c r="C79" s="49" t="s">
        <v>58</v>
      </c>
      <c r="D79" s="50"/>
      <c r="E79" s="95" t="s">
        <v>32</v>
      </c>
      <c r="F79" s="95"/>
      <c r="G79" s="95"/>
      <c r="H79" s="95"/>
      <c r="I79" s="96" t="s">
        <v>48</v>
      </c>
      <c r="J79" s="96"/>
      <c r="K79" s="96"/>
      <c r="L79" s="96"/>
      <c r="M79" s="96"/>
      <c r="N79" s="43"/>
    </row>
    <row r="80" spans="2:14" ht="30" customHeight="1" x14ac:dyDescent="0.3">
      <c r="B80" s="40"/>
      <c r="C80" s="5" t="s">
        <v>70</v>
      </c>
      <c r="D80" s="5" t="s">
        <v>23</v>
      </c>
      <c r="E80" s="12" t="s">
        <v>3</v>
      </c>
      <c r="F80" s="5" t="s">
        <v>37</v>
      </c>
      <c r="G80" s="23" t="s">
        <v>34</v>
      </c>
      <c r="H80" s="23" t="s">
        <v>35</v>
      </c>
      <c r="I80" s="21" t="s">
        <v>33</v>
      </c>
      <c r="J80" s="21" t="s">
        <v>36</v>
      </c>
      <c r="K80" s="52" t="s">
        <v>38</v>
      </c>
      <c r="L80" s="53" t="s">
        <v>39</v>
      </c>
      <c r="M80" s="53" t="s">
        <v>40</v>
      </c>
      <c r="N80" s="43"/>
    </row>
    <row r="81" spans="2:14" x14ac:dyDescent="0.3">
      <c r="B81" s="40"/>
      <c r="C81" s="3"/>
      <c r="D81" s="4" t="str">
        <f>_xlfn.IFNA(VLOOKUP(C81,'1 - Componenten'!$B$7:$K$60,3,0),"")</f>
        <v/>
      </c>
      <c r="E81" s="18" t="str">
        <f>_xlfn.IFNA(VLOOKUP(C81,'1 - Componenten'!$B$7:$K$60,5,0),"")</f>
        <v/>
      </c>
      <c r="F81" s="26" t="str">
        <f>_xlfn.IFNA(VLOOKUP(C81,'1 - Componenten'!$B$7:$K$60,8,0),"")</f>
        <v/>
      </c>
      <c r="G81" s="26" t="str">
        <f>_xlfn.IFNA(VLOOKUP(C81,'1 - Componenten'!$B$7:$K$60,9,0),"")</f>
        <v/>
      </c>
      <c r="H81" s="26" t="str">
        <f>_xlfn.IFNA(VLOOKUP(C81,'1 - Componenten'!$B$7:$K$60,10,0),"")</f>
        <v/>
      </c>
      <c r="I81" s="13">
        <v>1</v>
      </c>
      <c r="J81" s="54">
        <f>IFERROR($I81*E81,0)</f>
        <v>0</v>
      </c>
      <c r="K81" s="55">
        <f>IFERROR($I81*F81,0)</f>
        <v>0</v>
      </c>
      <c r="L81" s="55">
        <f t="shared" ref="L81:L89" si="13">IFERROR($I81*G81,0)</f>
        <v>0</v>
      </c>
      <c r="M81" s="55">
        <f t="shared" ref="M81:M89" si="14">IFERROR($I81*H81,0)</f>
        <v>0</v>
      </c>
      <c r="N81" s="43"/>
    </row>
    <row r="82" spans="2:14" x14ac:dyDescent="0.3">
      <c r="B82" s="40"/>
      <c r="C82" s="3"/>
      <c r="D82" s="4" t="str">
        <f>_xlfn.IFNA(VLOOKUP(C82,'1 - Componenten'!$B$7:$K$60,3,0),"")</f>
        <v/>
      </c>
      <c r="E82" s="18" t="str">
        <f>_xlfn.IFNA(VLOOKUP(C82,'1 - Componenten'!$B$7:$K$60,5,0),"")</f>
        <v/>
      </c>
      <c r="F82" s="26" t="str">
        <f>_xlfn.IFNA(VLOOKUP(C82,'1 - Componenten'!$B$7:$K$60,8,0),"")</f>
        <v/>
      </c>
      <c r="G82" s="26" t="str">
        <f>_xlfn.IFNA(VLOOKUP(C82,'1 - Componenten'!$B$7:$K$60,9,0),"")</f>
        <v/>
      </c>
      <c r="H82" s="26" t="str">
        <f>_xlfn.IFNA(VLOOKUP(C82,'1 - Componenten'!$B$7:$K$60,10,0),"")</f>
        <v/>
      </c>
      <c r="I82" s="13">
        <v>1</v>
      </c>
      <c r="J82" s="54">
        <f t="shared" ref="J82:J89" si="15">IFERROR($I82*E82,0)</f>
        <v>0</v>
      </c>
      <c r="K82" s="55">
        <f t="shared" ref="K82:K89" si="16">IFERROR($I82*F82,0)</f>
        <v>0</v>
      </c>
      <c r="L82" s="55">
        <f t="shared" si="13"/>
        <v>0</v>
      </c>
      <c r="M82" s="55">
        <f t="shared" si="14"/>
        <v>0</v>
      </c>
      <c r="N82" s="43"/>
    </row>
    <row r="83" spans="2:14" x14ac:dyDescent="0.3">
      <c r="B83" s="40"/>
      <c r="C83" s="3"/>
      <c r="D83" s="4" t="str">
        <f>_xlfn.IFNA(VLOOKUP(C83,'1 - Componenten'!$B$7:$K$60,3,0),"")</f>
        <v/>
      </c>
      <c r="E83" s="18" t="str">
        <f>_xlfn.IFNA(VLOOKUP(C83,'1 - Componenten'!$B$7:$K$60,5,0),"")</f>
        <v/>
      </c>
      <c r="F83" s="26" t="str">
        <f>_xlfn.IFNA(VLOOKUP(C83,'1 - Componenten'!$B$7:$K$60,8,0),"")</f>
        <v/>
      </c>
      <c r="G83" s="26" t="str">
        <f>_xlfn.IFNA(VLOOKUP(C83,'1 - Componenten'!$B$7:$K$60,9,0),"")</f>
        <v/>
      </c>
      <c r="H83" s="26" t="str">
        <f>_xlfn.IFNA(VLOOKUP(C83,'1 - Componenten'!$B$7:$K$60,10,0),"")</f>
        <v/>
      </c>
      <c r="I83" s="13">
        <v>1</v>
      </c>
      <c r="J83" s="54">
        <f t="shared" si="15"/>
        <v>0</v>
      </c>
      <c r="K83" s="55">
        <f t="shared" si="16"/>
        <v>0</v>
      </c>
      <c r="L83" s="55">
        <f t="shared" si="13"/>
        <v>0</v>
      </c>
      <c r="M83" s="55">
        <f t="shared" si="14"/>
        <v>0</v>
      </c>
      <c r="N83" s="43"/>
    </row>
    <row r="84" spans="2:14" x14ac:dyDescent="0.3">
      <c r="B84" s="40"/>
      <c r="C84" s="3"/>
      <c r="D84" s="4" t="str">
        <f>_xlfn.IFNA(VLOOKUP(C84,'1 - Componenten'!$B$7:$K$60,3,0),"")</f>
        <v/>
      </c>
      <c r="E84" s="18" t="str">
        <f>_xlfn.IFNA(VLOOKUP(C84,'1 - Componenten'!$B$7:$K$60,5,0),"")</f>
        <v/>
      </c>
      <c r="F84" s="26" t="str">
        <f>_xlfn.IFNA(VLOOKUP(C84,'1 - Componenten'!$B$7:$K$60,8,0),"")</f>
        <v/>
      </c>
      <c r="G84" s="26" t="str">
        <f>_xlfn.IFNA(VLOOKUP(C84,'1 - Componenten'!$B$7:$K$60,9,0),"")</f>
        <v/>
      </c>
      <c r="H84" s="26" t="str">
        <f>_xlfn.IFNA(VLOOKUP(C84,'1 - Componenten'!$B$7:$K$60,10,0),"")</f>
        <v/>
      </c>
      <c r="I84" s="13">
        <v>1</v>
      </c>
      <c r="J84" s="54">
        <f t="shared" si="15"/>
        <v>0</v>
      </c>
      <c r="K84" s="55">
        <f t="shared" si="16"/>
        <v>0</v>
      </c>
      <c r="L84" s="55">
        <f t="shared" si="13"/>
        <v>0</v>
      </c>
      <c r="M84" s="55">
        <f t="shared" si="14"/>
        <v>0</v>
      </c>
      <c r="N84" s="43"/>
    </row>
    <row r="85" spans="2:14" x14ac:dyDescent="0.3">
      <c r="B85" s="40"/>
      <c r="C85" s="3"/>
      <c r="D85" s="4" t="str">
        <f>_xlfn.IFNA(VLOOKUP(C85,'1 - Componenten'!$B$7:$K$60,3,0),"")</f>
        <v/>
      </c>
      <c r="E85" s="18" t="str">
        <f>_xlfn.IFNA(VLOOKUP(C85,'1 - Componenten'!$B$7:$K$60,5,0),"")</f>
        <v/>
      </c>
      <c r="F85" s="26" t="str">
        <f>_xlfn.IFNA(VLOOKUP(C85,'1 - Componenten'!$B$7:$K$60,8,0),"")</f>
        <v/>
      </c>
      <c r="G85" s="26" t="str">
        <f>_xlfn.IFNA(VLOOKUP(C85,'1 - Componenten'!$B$7:$K$60,9,0),"")</f>
        <v/>
      </c>
      <c r="H85" s="26" t="str">
        <f>_xlfn.IFNA(VLOOKUP(C85,'1 - Componenten'!$B$7:$K$60,10,0),"")</f>
        <v/>
      </c>
      <c r="I85" s="13">
        <v>1</v>
      </c>
      <c r="J85" s="54">
        <f t="shared" si="15"/>
        <v>0</v>
      </c>
      <c r="K85" s="55">
        <f t="shared" si="16"/>
        <v>0</v>
      </c>
      <c r="L85" s="55">
        <f t="shared" si="13"/>
        <v>0</v>
      </c>
      <c r="M85" s="55">
        <f t="shared" si="14"/>
        <v>0</v>
      </c>
      <c r="N85" s="43"/>
    </row>
    <row r="86" spans="2:14" x14ac:dyDescent="0.3">
      <c r="B86" s="40"/>
      <c r="C86" s="3"/>
      <c r="D86" s="4" t="str">
        <f>_xlfn.IFNA(VLOOKUP(C86,'1 - Componenten'!$B$7:$K$60,3,0),"")</f>
        <v/>
      </c>
      <c r="E86" s="18" t="str">
        <f>_xlfn.IFNA(VLOOKUP(C86,'1 - Componenten'!$B$7:$K$60,5,0),"")</f>
        <v/>
      </c>
      <c r="F86" s="26" t="str">
        <f>_xlfn.IFNA(VLOOKUP(C86,'1 - Componenten'!$B$7:$K$60,8,0),"")</f>
        <v/>
      </c>
      <c r="G86" s="26" t="str">
        <f>_xlfn.IFNA(VLOOKUP(C86,'1 - Componenten'!$B$7:$K$60,9,0),"")</f>
        <v/>
      </c>
      <c r="H86" s="26" t="str">
        <f>_xlfn.IFNA(VLOOKUP(C86,'1 - Componenten'!$B$7:$K$60,10,0),"")</f>
        <v/>
      </c>
      <c r="I86" s="13">
        <v>1</v>
      </c>
      <c r="J86" s="54">
        <f t="shared" si="15"/>
        <v>0</v>
      </c>
      <c r="K86" s="55">
        <f t="shared" si="16"/>
        <v>0</v>
      </c>
      <c r="L86" s="55">
        <f t="shared" si="13"/>
        <v>0</v>
      </c>
      <c r="M86" s="55">
        <f t="shared" si="14"/>
        <v>0</v>
      </c>
      <c r="N86" s="43"/>
    </row>
    <row r="87" spans="2:14" x14ac:dyDescent="0.3">
      <c r="B87" s="40"/>
      <c r="C87" s="3"/>
      <c r="D87" s="4" t="str">
        <f>_xlfn.IFNA(VLOOKUP(C87,'1 - Componenten'!$B$7:$K$60,3,0),"")</f>
        <v/>
      </c>
      <c r="E87" s="18" t="str">
        <f>_xlfn.IFNA(VLOOKUP(C87,'1 - Componenten'!$B$7:$K$60,5,0),"")</f>
        <v/>
      </c>
      <c r="F87" s="26" t="str">
        <f>_xlfn.IFNA(VLOOKUP(C87,'1 - Componenten'!$B$7:$K$60,8,0),"")</f>
        <v/>
      </c>
      <c r="G87" s="26" t="str">
        <f>_xlfn.IFNA(VLOOKUP(C87,'1 - Componenten'!$B$7:$K$60,9,0),"")</f>
        <v/>
      </c>
      <c r="H87" s="26" t="str">
        <f>_xlfn.IFNA(VLOOKUP(C87,'1 - Componenten'!$B$7:$K$60,10,0),"")</f>
        <v/>
      </c>
      <c r="I87" s="13">
        <v>1</v>
      </c>
      <c r="J87" s="54">
        <f t="shared" si="15"/>
        <v>0</v>
      </c>
      <c r="K87" s="55">
        <f t="shared" si="16"/>
        <v>0</v>
      </c>
      <c r="L87" s="55">
        <f t="shared" si="13"/>
        <v>0</v>
      </c>
      <c r="M87" s="55">
        <f t="shared" si="14"/>
        <v>0</v>
      </c>
      <c r="N87" s="43"/>
    </row>
    <row r="88" spans="2:14" x14ac:dyDescent="0.3">
      <c r="B88" s="40"/>
      <c r="C88" s="3"/>
      <c r="D88" s="4" t="str">
        <f>_xlfn.IFNA(VLOOKUP(C88,'1 - Componenten'!$B$7:$K$60,3,0),"")</f>
        <v/>
      </c>
      <c r="E88" s="18" t="str">
        <f>_xlfn.IFNA(VLOOKUP(C88,'1 - Componenten'!$B$7:$K$60,5,0),"")</f>
        <v/>
      </c>
      <c r="F88" s="26" t="str">
        <f>_xlfn.IFNA(VLOOKUP(C88,'1 - Componenten'!$B$7:$K$60,8,0),"")</f>
        <v/>
      </c>
      <c r="G88" s="26" t="str">
        <f>_xlfn.IFNA(VLOOKUP(C88,'1 - Componenten'!$B$7:$K$60,9,0),"")</f>
        <v/>
      </c>
      <c r="H88" s="26" t="str">
        <f>_xlfn.IFNA(VLOOKUP(C88,'1 - Componenten'!$B$7:$K$60,10,0),"")</f>
        <v/>
      </c>
      <c r="I88" s="13">
        <v>1</v>
      </c>
      <c r="J88" s="54">
        <f t="shared" si="15"/>
        <v>0</v>
      </c>
      <c r="K88" s="55">
        <f t="shared" si="16"/>
        <v>0</v>
      </c>
      <c r="L88" s="55">
        <f t="shared" si="13"/>
        <v>0</v>
      </c>
      <c r="M88" s="55">
        <f t="shared" si="14"/>
        <v>0</v>
      </c>
      <c r="N88" s="43"/>
    </row>
    <row r="89" spans="2:14" x14ac:dyDescent="0.3">
      <c r="B89" s="40"/>
      <c r="C89" s="3"/>
      <c r="D89" s="4" t="str">
        <f>_xlfn.IFNA(VLOOKUP(C89,'1 - Componenten'!$B$7:$K$60,3,0),"")</f>
        <v/>
      </c>
      <c r="E89" s="18" t="str">
        <f>_xlfn.IFNA(VLOOKUP(C89,'1 - Componenten'!$B$7:$K$60,5,0),"")</f>
        <v/>
      </c>
      <c r="F89" s="26" t="str">
        <f>_xlfn.IFNA(VLOOKUP(C89,'1 - Componenten'!$B$7:$K$60,8,0),"")</f>
        <v/>
      </c>
      <c r="G89" s="26" t="str">
        <f>_xlfn.IFNA(VLOOKUP(C89,'1 - Componenten'!$B$7:$K$60,9,0),"")</f>
        <v/>
      </c>
      <c r="H89" s="26" t="str">
        <f>_xlfn.IFNA(VLOOKUP(C89,'1 - Componenten'!$B$7:$K$60,10,0),"")</f>
        <v/>
      </c>
      <c r="I89" s="13">
        <v>1</v>
      </c>
      <c r="J89" s="54">
        <f t="shared" si="15"/>
        <v>0</v>
      </c>
      <c r="K89" s="55">
        <f t="shared" si="16"/>
        <v>0</v>
      </c>
      <c r="L89" s="55">
        <f t="shared" si="13"/>
        <v>0</v>
      </c>
      <c r="M89" s="55">
        <f t="shared" si="14"/>
        <v>0</v>
      </c>
      <c r="N89" s="43"/>
    </row>
    <row r="90" spans="2:14" ht="13.95" customHeight="1" x14ac:dyDescent="0.3">
      <c r="B90" s="40"/>
      <c r="C90" s="33"/>
      <c r="D90" s="34" t="str">
        <f>_xlfn.IFNA(VLOOKUP(C90,'1 - Componenten'!$B$7:$K$60,3,0),"")</f>
        <v/>
      </c>
      <c r="E90" s="35" t="str">
        <f>_xlfn.IFNA(VLOOKUP(C90,'1 - Componenten'!$B$7:$K$60,5,0),"")</f>
        <v/>
      </c>
      <c r="F90" s="36"/>
      <c r="G90" s="36"/>
      <c r="H90" s="36"/>
      <c r="I90" s="33"/>
      <c r="J90" s="56" t="s">
        <v>42</v>
      </c>
      <c r="K90" s="57">
        <f>SUM(K81:K89)</f>
        <v>0</v>
      </c>
      <c r="L90" s="57">
        <f>SUM(L81:L89)</f>
        <v>0</v>
      </c>
      <c r="M90" s="57">
        <f>SUM(M81:M89)</f>
        <v>0</v>
      </c>
      <c r="N90" s="43"/>
    </row>
    <row r="91" spans="2:14" ht="17.399999999999999" x14ac:dyDescent="0.3">
      <c r="B91" s="40"/>
      <c r="C91" s="49" t="s">
        <v>59</v>
      </c>
      <c r="D91" s="50"/>
      <c r="E91" s="95" t="s">
        <v>32</v>
      </c>
      <c r="F91" s="95"/>
      <c r="G91" s="95"/>
      <c r="H91" s="95"/>
      <c r="I91" s="96" t="s">
        <v>48</v>
      </c>
      <c r="J91" s="96"/>
      <c r="K91" s="96"/>
      <c r="L91" s="96"/>
      <c r="M91" s="96"/>
      <c r="N91" s="43"/>
    </row>
    <row r="92" spans="2:14" ht="30" customHeight="1" x14ac:dyDescent="0.3">
      <c r="B92" s="40"/>
      <c r="C92" s="5" t="s">
        <v>70</v>
      </c>
      <c r="D92" s="5" t="s">
        <v>23</v>
      </c>
      <c r="E92" s="12" t="s">
        <v>3</v>
      </c>
      <c r="F92" s="5" t="s">
        <v>37</v>
      </c>
      <c r="G92" s="23" t="s">
        <v>34</v>
      </c>
      <c r="H92" s="23" t="s">
        <v>35</v>
      </c>
      <c r="I92" s="21" t="s">
        <v>33</v>
      </c>
      <c r="J92" s="21" t="s">
        <v>36</v>
      </c>
      <c r="K92" s="52" t="s">
        <v>38</v>
      </c>
      <c r="L92" s="53" t="s">
        <v>39</v>
      </c>
      <c r="M92" s="53" t="s">
        <v>40</v>
      </c>
      <c r="N92" s="43"/>
    </row>
    <row r="93" spans="2:14" x14ac:dyDescent="0.3">
      <c r="B93" s="40"/>
      <c r="C93" s="3"/>
      <c r="D93" s="4" t="str">
        <f>_xlfn.IFNA(VLOOKUP(C93,'1 - Componenten'!$B$7:$K$60,3,0),"")</f>
        <v/>
      </c>
      <c r="E93" s="18" t="str">
        <f>_xlfn.IFNA(VLOOKUP(C93,'1 - Componenten'!$B$7:$K$60,5,0),"")</f>
        <v/>
      </c>
      <c r="F93" s="26" t="str">
        <f>_xlfn.IFNA(VLOOKUP(C93,'1 - Componenten'!$B$7:$K$60,8,0),"")</f>
        <v/>
      </c>
      <c r="G93" s="26" t="str">
        <f>_xlfn.IFNA(VLOOKUP(C93,'1 - Componenten'!$B$7:$K$60,9,0),"")</f>
        <v/>
      </c>
      <c r="H93" s="26" t="str">
        <f>_xlfn.IFNA(VLOOKUP(C93,'1 - Componenten'!$B$7:$K$60,10,0),"")</f>
        <v/>
      </c>
      <c r="I93" s="13">
        <v>1</v>
      </c>
      <c r="J93" s="54">
        <f>IFERROR($I93*E93,0)</f>
        <v>0</v>
      </c>
      <c r="K93" s="55">
        <f>IFERROR($I93*F93,0)</f>
        <v>0</v>
      </c>
      <c r="L93" s="55">
        <f t="shared" ref="L93:L101" si="17">IFERROR($I93*G93,0)</f>
        <v>0</v>
      </c>
      <c r="M93" s="55">
        <f t="shared" ref="M93:M101" si="18">IFERROR($I93*H93,0)</f>
        <v>0</v>
      </c>
      <c r="N93" s="43"/>
    </row>
    <row r="94" spans="2:14" x14ac:dyDescent="0.3">
      <c r="B94" s="40"/>
      <c r="C94" s="3"/>
      <c r="D94" s="4" t="str">
        <f>_xlfn.IFNA(VLOOKUP(C94,'1 - Componenten'!$B$7:$K$60,3,0),"")</f>
        <v/>
      </c>
      <c r="E94" s="18" t="str">
        <f>_xlfn.IFNA(VLOOKUP(C94,'1 - Componenten'!$B$7:$K$60,5,0),"")</f>
        <v/>
      </c>
      <c r="F94" s="26" t="str">
        <f>_xlfn.IFNA(VLOOKUP(C94,'1 - Componenten'!$B$7:$K$60,8,0),"")</f>
        <v/>
      </c>
      <c r="G94" s="26" t="str">
        <f>_xlfn.IFNA(VLOOKUP(C94,'1 - Componenten'!$B$7:$K$60,9,0),"")</f>
        <v/>
      </c>
      <c r="H94" s="26" t="str">
        <f>_xlfn.IFNA(VLOOKUP(C94,'1 - Componenten'!$B$7:$K$60,10,0),"")</f>
        <v/>
      </c>
      <c r="I94" s="13">
        <v>1</v>
      </c>
      <c r="J94" s="54">
        <f t="shared" ref="J94:J101" si="19">IFERROR($I94*E94,0)</f>
        <v>0</v>
      </c>
      <c r="K94" s="55">
        <f t="shared" ref="K94:K101" si="20">IFERROR($I94*F94,0)</f>
        <v>0</v>
      </c>
      <c r="L94" s="55">
        <f t="shared" si="17"/>
        <v>0</v>
      </c>
      <c r="M94" s="55">
        <f t="shared" si="18"/>
        <v>0</v>
      </c>
      <c r="N94" s="43"/>
    </row>
    <row r="95" spans="2:14" x14ac:dyDescent="0.3">
      <c r="B95" s="40"/>
      <c r="C95" s="3"/>
      <c r="D95" s="4" t="str">
        <f>_xlfn.IFNA(VLOOKUP(C95,'1 - Componenten'!$B$7:$K$60,3,0),"")</f>
        <v/>
      </c>
      <c r="E95" s="18" t="str">
        <f>_xlfn.IFNA(VLOOKUP(C95,'1 - Componenten'!$B$7:$K$60,5,0),"")</f>
        <v/>
      </c>
      <c r="F95" s="26" t="str">
        <f>_xlfn.IFNA(VLOOKUP(C95,'1 - Componenten'!$B$7:$K$60,8,0),"")</f>
        <v/>
      </c>
      <c r="G95" s="26" t="str">
        <f>_xlfn.IFNA(VLOOKUP(C95,'1 - Componenten'!$B$7:$K$60,9,0),"")</f>
        <v/>
      </c>
      <c r="H95" s="26" t="str">
        <f>_xlfn.IFNA(VLOOKUP(C95,'1 - Componenten'!$B$7:$K$60,10,0),"")</f>
        <v/>
      </c>
      <c r="I95" s="13">
        <v>1</v>
      </c>
      <c r="J95" s="54">
        <f t="shared" si="19"/>
        <v>0</v>
      </c>
      <c r="K95" s="55">
        <f t="shared" si="20"/>
        <v>0</v>
      </c>
      <c r="L95" s="55">
        <f t="shared" si="17"/>
        <v>0</v>
      </c>
      <c r="M95" s="55">
        <f t="shared" si="18"/>
        <v>0</v>
      </c>
      <c r="N95" s="43"/>
    </row>
    <row r="96" spans="2:14" x14ac:dyDescent="0.3">
      <c r="B96" s="40"/>
      <c r="C96" s="3"/>
      <c r="D96" s="4" t="str">
        <f>_xlfn.IFNA(VLOOKUP(C96,'1 - Componenten'!$B$7:$K$60,3,0),"")</f>
        <v/>
      </c>
      <c r="E96" s="18" t="str">
        <f>_xlfn.IFNA(VLOOKUP(C96,'1 - Componenten'!$B$7:$K$60,5,0),"")</f>
        <v/>
      </c>
      <c r="F96" s="26" t="str">
        <f>_xlfn.IFNA(VLOOKUP(C96,'1 - Componenten'!$B$7:$K$60,8,0),"")</f>
        <v/>
      </c>
      <c r="G96" s="26" t="str">
        <f>_xlfn.IFNA(VLOOKUP(C96,'1 - Componenten'!$B$7:$K$60,9,0),"")</f>
        <v/>
      </c>
      <c r="H96" s="26" t="str">
        <f>_xlfn.IFNA(VLOOKUP(C96,'1 - Componenten'!$B$7:$K$60,10,0),"")</f>
        <v/>
      </c>
      <c r="I96" s="13">
        <v>1</v>
      </c>
      <c r="J96" s="54">
        <f t="shared" si="19"/>
        <v>0</v>
      </c>
      <c r="K96" s="55">
        <f t="shared" si="20"/>
        <v>0</v>
      </c>
      <c r="L96" s="55">
        <f t="shared" si="17"/>
        <v>0</v>
      </c>
      <c r="M96" s="55">
        <f t="shared" si="18"/>
        <v>0</v>
      </c>
      <c r="N96" s="43"/>
    </row>
    <row r="97" spans="2:14" x14ac:dyDescent="0.3">
      <c r="B97" s="40"/>
      <c r="C97" s="3"/>
      <c r="D97" s="4" t="str">
        <f>_xlfn.IFNA(VLOOKUP(C97,'1 - Componenten'!$B$7:$K$60,3,0),"")</f>
        <v/>
      </c>
      <c r="E97" s="18" t="str">
        <f>_xlfn.IFNA(VLOOKUP(C97,'1 - Componenten'!$B$7:$K$60,5,0),"")</f>
        <v/>
      </c>
      <c r="F97" s="26" t="str">
        <f>_xlfn.IFNA(VLOOKUP(C97,'1 - Componenten'!$B$7:$K$60,8,0),"")</f>
        <v/>
      </c>
      <c r="G97" s="26" t="str">
        <f>_xlfn.IFNA(VLOOKUP(C97,'1 - Componenten'!$B$7:$K$60,9,0),"")</f>
        <v/>
      </c>
      <c r="H97" s="26" t="str">
        <f>_xlfn.IFNA(VLOOKUP(C97,'1 - Componenten'!$B$7:$K$60,10,0),"")</f>
        <v/>
      </c>
      <c r="I97" s="13">
        <v>1</v>
      </c>
      <c r="J97" s="54">
        <f t="shared" si="19"/>
        <v>0</v>
      </c>
      <c r="K97" s="55">
        <f t="shared" si="20"/>
        <v>0</v>
      </c>
      <c r="L97" s="55">
        <f t="shared" si="17"/>
        <v>0</v>
      </c>
      <c r="M97" s="55">
        <f t="shared" si="18"/>
        <v>0</v>
      </c>
      <c r="N97" s="43"/>
    </row>
    <row r="98" spans="2:14" x14ac:dyDescent="0.3">
      <c r="B98" s="40"/>
      <c r="C98" s="3"/>
      <c r="D98" s="4" t="str">
        <f>_xlfn.IFNA(VLOOKUP(C98,'1 - Componenten'!$B$7:$K$60,3,0),"")</f>
        <v/>
      </c>
      <c r="E98" s="18" t="str">
        <f>_xlfn.IFNA(VLOOKUP(C98,'1 - Componenten'!$B$7:$K$60,5,0),"")</f>
        <v/>
      </c>
      <c r="F98" s="26" t="str">
        <f>_xlfn.IFNA(VLOOKUP(C98,'1 - Componenten'!$B$7:$K$60,8,0),"")</f>
        <v/>
      </c>
      <c r="G98" s="26" t="str">
        <f>_xlfn.IFNA(VLOOKUP(C98,'1 - Componenten'!$B$7:$K$60,9,0),"")</f>
        <v/>
      </c>
      <c r="H98" s="26" t="str">
        <f>_xlfn.IFNA(VLOOKUP(C98,'1 - Componenten'!$B$7:$K$60,10,0),"")</f>
        <v/>
      </c>
      <c r="I98" s="13">
        <v>1</v>
      </c>
      <c r="J98" s="54">
        <f t="shared" si="19"/>
        <v>0</v>
      </c>
      <c r="K98" s="55">
        <f t="shared" si="20"/>
        <v>0</v>
      </c>
      <c r="L98" s="55">
        <f t="shared" si="17"/>
        <v>0</v>
      </c>
      <c r="M98" s="55">
        <f t="shared" si="18"/>
        <v>0</v>
      </c>
      <c r="N98" s="43"/>
    </row>
    <row r="99" spans="2:14" x14ac:dyDescent="0.3">
      <c r="B99" s="40"/>
      <c r="C99" s="3"/>
      <c r="D99" s="4" t="str">
        <f>_xlfn.IFNA(VLOOKUP(C99,'1 - Componenten'!$B$7:$K$60,3,0),"")</f>
        <v/>
      </c>
      <c r="E99" s="18" t="str">
        <f>_xlfn.IFNA(VLOOKUP(C99,'1 - Componenten'!$B$7:$K$60,5,0),"")</f>
        <v/>
      </c>
      <c r="F99" s="26" t="str">
        <f>_xlfn.IFNA(VLOOKUP(C99,'1 - Componenten'!$B$7:$K$60,8,0),"")</f>
        <v/>
      </c>
      <c r="G99" s="26" t="str">
        <f>_xlfn.IFNA(VLOOKUP(C99,'1 - Componenten'!$B$7:$K$60,9,0),"")</f>
        <v/>
      </c>
      <c r="H99" s="26" t="str">
        <f>_xlfn.IFNA(VLOOKUP(C99,'1 - Componenten'!$B$7:$K$60,10,0),"")</f>
        <v/>
      </c>
      <c r="I99" s="13">
        <v>1</v>
      </c>
      <c r="J99" s="54">
        <f t="shared" si="19"/>
        <v>0</v>
      </c>
      <c r="K99" s="55">
        <f t="shared" si="20"/>
        <v>0</v>
      </c>
      <c r="L99" s="55">
        <f t="shared" si="17"/>
        <v>0</v>
      </c>
      <c r="M99" s="55">
        <f t="shared" si="18"/>
        <v>0</v>
      </c>
      <c r="N99" s="43"/>
    </row>
    <row r="100" spans="2:14" x14ac:dyDescent="0.3">
      <c r="B100" s="40"/>
      <c r="C100" s="3"/>
      <c r="D100" s="4" t="str">
        <f>_xlfn.IFNA(VLOOKUP(C100,'1 - Componenten'!$B$7:$K$60,3,0),"")</f>
        <v/>
      </c>
      <c r="E100" s="18" t="str">
        <f>_xlfn.IFNA(VLOOKUP(C100,'1 - Componenten'!$B$7:$K$60,5,0),"")</f>
        <v/>
      </c>
      <c r="F100" s="26" t="str">
        <f>_xlfn.IFNA(VLOOKUP(C100,'1 - Componenten'!$B$7:$K$60,8,0),"")</f>
        <v/>
      </c>
      <c r="G100" s="26" t="str">
        <f>_xlfn.IFNA(VLOOKUP(C100,'1 - Componenten'!$B$7:$K$60,9,0),"")</f>
        <v/>
      </c>
      <c r="H100" s="26" t="str">
        <f>_xlfn.IFNA(VLOOKUP(C100,'1 - Componenten'!$B$7:$K$60,10,0),"")</f>
        <v/>
      </c>
      <c r="I100" s="13">
        <v>1</v>
      </c>
      <c r="J100" s="54">
        <f t="shared" si="19"/>
        <v>0</v>
      </c>
      <c r="K100" s="55">
        <f t="shared" si="20"/>
        <v>0</v>
      </c>
      <c r="L100" s="55">
        <f t="shared" si="17"/>
        <v>0</v>
      </c>
      <c r="M100" s="55">
        <f t="shared" si="18"/>
        <v>0</v>
      </c>
      <c r="N100" s="43"/>
    </row>
    <row r="101" spans="2:14" x14ac:dyDescent="0.3">
      <c r="B101" s="40"/>
      <c r="C101" s="3"/>
      <c r="D101" s="4" t="str">
        <f>_xlfn.IFNA(VLOOKUP(C101,'1 - Componenten'!$B$7:$K$60,3,0),"")</f>
        <v/>
      </c>
      <c r="E101" s="18" t="str">
        <f>_xlfn.IFNA(VLOOKUP(C101,'1 - Componenten'!$B$7:$K$60,5,0),"")</f>
        <v/>
      </c>
      <c r="F101" s="26" t="str">
        <f>_xlfn.IFNA(VLOOKUP(C101,'1 - Componenten'!$B$7:$K$60,8,0),"")</f>
        <v/>
      </c>
      <c r="G101" s="26" t="str">
        <f>_xlfn.IFNA(VLOOKUP(C101,'1 - Componenten'!$B$7:$K$60,9,0),"")</f>
        <v/>
      </c>
      <c r="H101" s="26" t="str">
        <f>_xlfn.IFNA(VLOOKUP(C101,'1 - Componenten'!$B$7:$K$60,10,0),"")</f>
        <v/>
      </c>
      <c r="I101" s="13">
        <v>1</v>
      </c>
      <c r="J101" s="54">
        <f t="shared" si="19"/>
        <v>0</v>
      </c>
      <c r="K101" s="55">
        <f t="shared" si="20"/>
        <v>0</v>
      </c>
      <c r="L101" s="55">
        <f t="shared" si="17"/>
        <v>0</v>
      </c>
      <c r="M101" s="55">
        <f t="shared" si="18"/>
        <v>0</v>
      </c>
      <c r="N101" s="43"/>
    </row>
    <row r="102" spans="2:14" ht="13.95" customHeight="1" x14ac:dyDescent="0.3">
      <c r="B102" s="40"/>
      <c r="C102" s="33"/>
      <c r="D102" s="34" t="str">
        <f>_xlfn.IFNA(VLOOKUP(C102,'1 - Componenten'!$B$7:$K$60,3,0),"")</f>
        <v/>
      </c>
      <c r="E102" s="35" t="str">
        <f>_xlfn.IFNA(VLOOKUP(C102,'1 - Componenten'!$B$7:$K$60,5,0),"")</f>
        <v/>
      </c>
      <c r="F102" s="36"/>
      <c r="G102" s="36"/>
      <c r="H102" s="36"/>
      <c r="I102" s="33"/>
      <c r="J102" s="56" t="s">
        <v>42</v>
      </c>
      <c r="K102" s="57">
        <f>SUM(K93:K101)</f>
        <v>0</v>
      </c>
      <c r="L102" s="57">
        <f>SUM(L93:L101)</f>
        <v>0</v>
      </c>
      <c r="M102" s="57">
        <f>SUM(M93:M101)</f>
        <v>0</v>
      </c>
      <c r="N102" s="43"/>
    </row>
    <row r="103" spans="2:14" s="2" customFormat="1" ht="17.399999999999999" x14ac:dyDescent="0.3">
      <c r="B103" s="40"/>
      <c r="C103" s="64" t="s">
        <v>47</v>
      </c>
      <c r="D103" s="65"/>
      <c r="E103" s="95" t="s">
        <v>32</v>
      </c>
      <c r="F103" s="95"/>
      <c r="G103" s="95"/>
      <c r="H103" s="95"/>
      <c r="I103" s="96" t="s">
        <v>48</v>
      </c>
      <c r="J103" s="96"/>
      <c r="K103" s="96"/>
      <c r="L103" s="96"/>
      <c r="M103" s="96"/>
      <c r="N103" s="43"/>
    </row>
    <row r="104" spans="2:14" s="2" customFormat="1" ht="30" customHeight="1" x14ac:dyDescent="0.3">
      <c r="B104" s="40"/>
      <c r="C104" s="5" t="s">
        <v>70</v>
      </c>
      <c r="D104" s="5" t="s">
        <v>23</v>
      </c>
      <c r="E104" s="97" t="s">
        <v>37</v>
      </c>
      <c r="F104" s="98"/>
      <c r="G104" s="23" t="s">
        <v>34</v>
      </c>
      <c r="H104" s="23" t="s">
        <v>35</v>
      </c>
      <c r="I104" s="21" t="s">
        <v>33</v>
      </c>
      <c r="J104" s="99" t="s">
        <v>38</v>
      </c>
      <c r="K104" s="100"/>
      <c r="L104" s="53" t="s">
        <v>39</v>
      </c>
      <c r="M104" s="53" t="s">
        <v>40</v>
      </c>
      <c r="N104" s="43"/>
    </row>
    <row r="105" spans="2:14" s="2" customFormat="1" x14ac:dyDescent="0.3">
      <c r="B105" s="40"/>
      <c r="C105" s="3"/>
      <c r="D105" s="4" t="str">
        <f>_xlfn.IFNA(VLOOKUP(C105,'1 - Componenten'!$B$7:$K$60,3,0),"")</f>
        <v/>
      </c>
      <c r="E105" s="90" t="str">
        <f>_xlfn.IFNA(VLOOKUP(C105,'1 - Componenten'!$B$7:$K$60,8,0),"")</f>
        <v/>
      </c>
      <c r="F105" s="91"/>
      <c r="G105" s="26" t="str">
        <f>_xlfn.IFNA(VLOOKUP(C105,'1 - Componenten'!$B$7:$K$60,9,0),"")</f>
        <v/>
      </c>
      <c r="H105" s="26" t="str">
        <f>_xlfn.IFNA(VLOOKUP(C105,'1 - Componenten'!$B$7:$K$60,10,0),"")</f>
        <v/>
      </c>
      <c r="I105" s="13">
        <v>1</v>
      </c>
      <c r="J105" s="92">
        <f>IFERROR($I105*E105,0)</f>
        <v>0</v>
      </c>
      <c r="K105" s="93"/>
      <c r="L105" s="55">
        <f t="shared" ref="L105:L109" si="21">IFERROR($I105*G105,0)</f>
        <v>0</v>
      </c>
      <c r="M105" s="55">
        <f t="shared" ref="M105:M109" si="22">IFERROR($I105*H105,0)</f>
        <v>0</v>
      </c>
      <c r="N105" s="43"/>
    </row>
    <row r="106" spans="2:14" s="2" customFormat="1" x14ac:dyDescent="0.3">
      <c r="B106" s="40"/>
      <c r="C106" s="3"/>
      <c r="D106" s="4" t="str">
        <f>_xlfn.IFNA(VLOOKUP(C106,'1 - Componenten'!$B$7:$K$60,3,0),"")</f>
        <v/>
      </c>
      <c r="E106" s="90" t="str">
        <f>_xlfn.IFNA(VLOOKUP(C106,'1 - Componenten'!$B$7:$K$60,8,0),"")</f>
        <v/>
      </c>
      <c r="F106" s="91"/>
      <c r="G106" s="26" t="str">
        <f>_xlfn.IFNA(VLOOKUP(C106,'1 - Componenten'!$B$7:$K$60,9,0),"")</f>
        <v/>
      </c>
      <c r="H106" s="26" t="str">
        <f>_xlfn.IFNA(VLOOKUP(C106,'1 - Componenten'!$B$7:$K$60,10,0),"")</f>
        <v/>
      </c>
      <c r="I106" s="13">
        <v>1</v>
      </c>
      <c r="J106" s="92">
        <f t="shared" ref="J106:J109" si="23">IFERROR($I106*E106,0)</f>
        <v>0</v>
      </c>
      <c r="K106" s="93"/>
      <c r="L106" s="55">
        <f t="shared" si="21"/>
        <v>0</v>
      </c>
      <c r="M106" s="55">
        <f t="shared" si="22"/>
        <v>0</v>
      </c>
      <c r="N106" s="43"/>
    </row>
    <row r="107" spans="2:14" s="2" customFormat="1" x14ac:dyDescent="0.3">
      <c r="B107" s="40"/>
      <c r="C107" s="3"/>
      <c r="D107" s="4" t="str">
        <f>_xlfn.IFNA(VLOOKUP(C107,'1 - Componenten'!$B$7:$K$60,3,0),"")</f>
        <v/>
      </c>
      <c r="E107" s="90" t="str">
        <f>_xlfn.IFNA(VLOOKUP(C107,'1 - Componenten'!$B$7:$K$60,8,0),"")</f>
        <v/>
      </c>
      <c r="F107" s="91"/>
      <c r="G107" s="26" t="str">
        <f>_xlfn.IFNA(VLOOKUP(C107,'1 - Componenten'!$B$7:$K$60,9,0),"")</f>
        <v/>
      </c>
      <c r="H107" s="26" t="str">
        <f>_xlfn.IFNA(VLOOKUP(C107,'1 - Componenten'!$B$7:$K$60,10,0),"")</f>
        <v/>
      </c>
      <c r="I107" s="13">
        <v>1</v>
      </c>
      <c r="J107" s="92">
        <f t="shared" si="23"/>
        <v>0</v>
      </c>
      <c r="K107" s="93"/>
      <c r="L107" s="55">
        <f t="shared" si="21"/>
        <v>0</v>
      </c>
      <c r="M107" s="55">
        <f t="shared" si="22"/>
        <v>0</v>
      </c>
      <c r="N107" s="43"/>
    </row>
    <row r="108" spans="2:14" s="2" customFormat="1" x14ac:dyDescent="0.3">
      <c r="B108" s="40"/>
      <c r="C108" s="3"/>
      <c r="D108" s="4" t="str">
        <f>_xlfn.IFNA(VLOOKUP(C108,'1 - Componenten'!$B$7:$K$60,3,0),"")</f>
        <v/>
      </c>
      <c r="E108" s="90" t="str">
        <f>_xlfn.IFNA(VLOOKUP(C108,'1 - Componenten'!$B$7:$K$60,8,0),"")</f>
        <v/>
      </c>
      <c r="F108" s="91"/>
      <c r="G108" s="26" t="str">
        <f>_xlfn.IFNA(VLOOKUP(C108,'1 - Componenten'!$B$7:$K$60,9,0),"")</f>
        <v/>
      </c>
      <c r="H108" s="26" t="str">
        <f>_xlfn.IFNA(VLOOKUP(C108,'1 - Componenten'!$B$7:$K$60,10,0),"")</f>
        <v/>
      </c>
      <c r="I108" s="13">
        <v>1</v>
      </c>
      <c r="J108" s="92">
        <f t="shared" si="23"/>
        <v>0</v>
      </c>
      <c r="K108" s="93"/>
      <c r="L108" s="55">
        <f t="shared" si="21"/>
        <v>0</v>
      </c>
      <c r="M108" s="55">
        <f t="shared" si="22"/>
        <v>0</v>
      </c>
      <c r="N108" s="43"/>
    </row>
    <row r="109" spans="2:14" s="2" customFormat="1" x14ac:dyDescent="0.3">
      <c r="B109" s="40"/>
      <c r="C109" s="3"/>
      <c r="D109" s="4" t="str">
        <f>_xlfn.IFNA(VLOOKUP(C109,'1 - Componenten'!$B$7:$K$60,3,0),"")</f>
        <v/>
      </c>
      <c r="E109" s="90" t="str">
        <f>_xlfn.IFNA(VLOOKUP(C109,'1 - Componenten'!$B$7:$K$60,8,0),"")</f>
        <v/>
      </c>
      <c r="F109" s="91"/>
      <c r="G109" s="26" t="str">
        <f>_xlfn.IFNA(VLOOKUP(C109,'1 - Componenten'!$B$7:$K$60,9,0),"")</f>
        <v/>
      </c>
      <c r="H109" s="26" t="str">
        <f>_xlfn.IFNA(VLOOKUP(C109,'1 - Componenten'!$B$7:$K$60,10,0),"")</f>
        <v/>
      </c>
      <c r="I109" s="13">
        <v>1</v>
      </c>
      <c r="J109" s="92">
        <f t="shared" si="23"/>
        <v>0</v>
      </c>
      <c r="K109" s="93"/>
      <c r="L109" s="55">
        <f t="shared" si="21"/>
        <v>0</v>
      </c>
      <c r="M109" s="55">
        <f t="shared" si="22"/>
        <v>0</v>
      </c>
      <c r="N109" s="43"/>
    </row>
    <row r="110" spans="2:14" s="2" customFormat="1" ht="13.95" customHeight="1" x14ac:dyDescent="0.3">
      <c r="B110" s="40"/>
      <c r="C110" s="33"/>
      <c r="D110" s="34" t="str">
        <f>_xlfn.IFNA(VLOOKUP(C110,'1 - Componenten'!$B$7:$K$60,3,0),"")</f>
        <v/>
      </c>
      <c r="E110" s="35" t="str">
        <f>_xlfn.IFNA(VLOOKUP(C110,'1 - Componenten'!$B$7:$K$60,5,0),"")</f>
        <v/>
      </c>
      <c r="F110" s="36"/>
      <c r="G110" s="36"/>
      <c r="H110" s="36"/>
      <c r="I110" s="56" t="s">
        <v>42</v>
      </c>
      <c r="J110" s="94">
        <f>SUM(J105:K109)</f>
        <v>0</v>
      </c>
      <c r="K110" s="94"/>
      <c r="L110" s="57">
        <f>SUM(L105:L109)</f>
        <v>0</v>
      </c>
      <c r="M110" s="57">
        <f>SUM(M105:M109)</f>
        <v>0</v>
      </c>
      <c r="N110" s="43"/>
    </row>
    <row r="111" spans="2:14" s="2" customFormat="1" x14ac:dyDescent="0.3">
      <c r="B111" s="46"/>
      <c r="C111" s="47"/>
      <c r="D111" s="47"/>
      <c r="E111" s="47"/>
      <c r="F111" s="47"/>
      <c r="G111" s="47"/>
      <c r="H111" s="47"/>
      <c r="I111" s="47"/>
      <c r="J111" s="47"/>
      <c r="K111" s="47"/>
      <c r="L111" s="47"/>
      <c r="M111" s="47"/>
      <c r="N111" s="48"/>
    </row>
    <row r="112" spans="2:14" ht="4.95" customHeight="1" x14ac:dyDescent="0.3">
      <c r="B112" s="66"/>
      <c r="C112" s="67"/>
      <c r="D112" s="67"/>
      <c r="E112" s="67"/>
      <c r="F112" s="67"/>
      <c r="G112" s="67"/>
      <c r="H112" s="67"/>
      <c r="I112" s="67"/>
      <c r="J112" s="67"/>
      <c r="K112" s="67"/>
      <c r="L112" s="67"/>
      <c r="M112" s="67"/>
      <c r="N112" s="67"/>
    </row>
    <row r="113" spans="2:14" s="2" customFormat="1" x14ac:dyDescent="0.3">
      <c r="B113" s="37"/>
      <c r="C113" s="38"/>
      <c r="D113" s="38"/>
      <c r="E113" s="38"/>
      <c r="F113" s="39"/>
      <c r="G113" s="39"/>
      <c r="H113" s="39"/>
      <c r="I113" s="39"/>
      <c r="J113" s="39"/>
      <c r="K113" s="39"/>
      <c r="L113" s="38"/>
      <c r="M113" s="38"/>
      <c r="N113" s="63"/>
    </row>
    <row r="114" spans="2:14" s="2" customFormat="1" ht="21" x14ac:dyDescent="0.4">
      <c r="B114" s="40"/>
      <c r="C114" s="24" t="s">
        <v>14</v>
      </c>
      <c r="D114" s="25" t="s">
        <v>62</v>
      </c>
      <c r="E114" s="33"/>
      <c r="F114" s="101" t="s">
        <v>63</v>
      </c>
      <c r="G114" s="102"/>
      <c r="H114" s="102"/>
      <c r="I114" s="41"/>
      <c r="J114" s="41"/>
      <c r="K114" s="41"/>
      <c r="L114" s="33"/>
      <c r="M114" s="33"/>
      <c r="N114" s="43"/>
    </row>
    <row r="115" spans="2:14" s="2" customFormat="1" ht="21" x14ac:dyDescent="0.4">
      <c r="B115" s="40"/>
      <c r="C115" s="24" t="s">
        <v>16</v>
      </c>
      <c r="D115" s="25" t="s">
        <v>61</v>
      </c>
      <c r="E115" s="33"/>
      <c r="F115" s="102"/>
      <c r="G115" s="102"/>
      <c r="H115" s="102"/>
      <c r="I115" s="41"/>
      <c r="J115" s="41"/>
      <c r="K115" s="41"/>
      <c r="L115" s="33"/>
      <c r="M115" s="33"/>
      <c r="N115" s="43"/>
    </row>
    <row r="116" spans="2:14" s="2" customFormat="1" ht="8.4" customHeight="1" thickBot="1" x14ac:dyDescent="0.35">
      <c r="B116" s="40"/>
      <c r="C116" s="33"/>
      <c r="D116" s="33"/>
      <c r="E116" s="33"/>
      <c r="F116" s="41"/>
      <c r="G116" s="41"/>
      <c r="H116" s="41"/>
      <c r="I116" s="41"/>
      <c r="J116" s="41"/>
      <c r="K116" s="42"/>
      <c r="L116" s="33"/>
      <c r="M116" s="33"/>
      <c r="N116" s="43"/>
    </row>
    <row r="117" spans="2:14" s="2" customFormat="1" ht="21" x14ac:dyDescent="0.4">
      <c r="B117" s="40"/>
      <c r="C117" s="42" t="s">
        <v>24</v>
      </c>
      <c r="D117" s="33"/>
      <c r="E117" s="33"/>
      <c r="F117" s="16"/>
      <c r="G117" s="17"/>
      <c r="H117" s="17"/>
      <c r="I117" s="42"/>
      <c r="J117" s="17"/>
      <c r="K117" s="103" t="s">
        <v>46</v>
      </c>
      <c r="L117" s="104"/>
      <c r="M117" s="105"/>
      <c r="N117" s="43"/>
    </row>
    <row r="118" spans="2:14" s="2" customFormat="1" ht="42" x14ac:dyDescent="0.3">
      <c r="B118" s="40"/>
      <c r="C118" s="19" t="s">
        <v>25</v>
      </c>
      <c r="D118" s="12" t="s">
        <v>26</v>
      </c>
      <c r="E118" s="22" t="s">
        <v>30</v>
      </c>
      <c r="F118" s="51" t="s">
        <v>18</v>
      </c>
      <c r="G118" s="21" t="s">
        <v>27</v>
      </c>
      <c r="H118" s="17"/>
      <c r="I118" s="17"/>
      <c r="J118" s="33"/>
      <c r="K118" s="58" t="s">
        <v>43</v>
      </c>
      <c r="L118" s="51" t="s">
        <v>44</v>
      </c>
      <c r="M118" s="59" t="s">
        <v>45</v>
      </c>
      <c r="N118" s="43"/>
    </row>
    <row r="119" spans="2:14" s="2" customFormat="1" ht="15" thickBot="1" x14ac:dyDescent="0.35">
      <c r="B119" s="40"/>
      <c r="C119" s="20" t="s">
        <v>19</v>
      </c>
      <c r="D119" s="18" t="s">
        <v>64</v>
      </c>
      <c r="E119" s="18">
        <v>3</v>
      </c>
      <c r="F119" s="27">
        <f>SUM(J126:J134)</f>
        <v>0</v>
      </c>
      <c r="G119" s="32" t="str">
        <f>IF(F119&lt;=E119,"Nee","Ja")</f>
        <v>Nee</v>
      </c>
      <c r="H119" s="17"/>
      <c r="I119" s="17"/>
      <c r="J119" s="33"/>
      <c r="K119" s="60">
        <f>SUM(K135,J143)</f>
        <v>0</v>
      </c>
      <c r="L119" s="61">
        <f>SUM(L135,F121,L143)</f>
        <v>0</v>
      </c>
      <c r="M119" s="62">
        <f>SUM(M135,M143)</f>
        <v>0</v>
      </c>
      <c r="N119" s="43"/>
    </row>
    <row r="120" spans="2:14" s="2" customFormat="1" ht="9" customHeight="1" thickBot="1" x14ac:dyDescent="0.35">
      <c r="B120" s="40"/>
      <c r="C120" s="33"/>
      <c r="D120" s="33"/>
      <c r="E120" s="33"/>
      <c r="F120" s="33"/>
      <c r="G120" s="33"/>
      <c r="H120" s="33"/>
      <c r="I120" s="33"/>
      <c r="J120" s="33"/>
      <c r="K120" s="33"/>
      <c r="L120" s="33"/>
      <c r="M120" s="33"/>
      <c r="N120" s="43"/>
    </row>
    <row r="121" spans="2:14" s="2" customFormat="1" ht="23.4" thickBot="1" x14ac:dyDescent="0.45">
      <c r="B121" s="40"/>
      <c r="C121" s="106" t="s">
        <v>29</v>
      </c>
      <c r="D121" s="106"/>
      <c r="E121" s="107"/>
      <c r="F121" s="108">
        <v>0</v>
      </c>
      <c r="G121" s="109"/>
      <c r="H121" s="110"/>
      <c r="I121" s="33"/>
      <c r="J121" s="33"/>
      <c r="K121" s="33"/>
      <c r="L121" s="33"/>
      <c r="M121" s="33"/>
      <c r="N121" s="43"/>
    </row>
    <row r="122" spans="2:14" s="2" customFormat="1" ht="6.6" customHeight="1" x14ac:dyDescent="0.3">
      <c r="B122" s="40"/>
      <c r="C122" s="16"/>
      <c r="D122" s="33"/>
      <c r="E122" s="33"/>
      <c r="F122" s="33"/>
      <c r="G122" s="33"/>
      <c r="H122" s="33"/>
      <c r="I122" s="33"/>
      <c r="J122" s="33"/>
      <c r="K122" s="33"/>
      <c r="L122" s="33"/>
      <c r="M122" s="33"/>
      <c r="N122" s="43"/>
    </row>
    <row r="123" spans="2:14" s="2" customFormat="1" ht="17.399999999999999" x14ac:dyDescent="0.3">
      <c r="B123" s="40"/>
      <c r="C123" s="44" t="s">
        <v>28</v>
      </c>
      <c r="D123" s="45"/>
      <c r="E123" s="45"/>
      <c r="F123" s="45"/>
      <c r="G123" s="45"/>
      <c r="H123" s="45"/>
      <c r="I123" s="33"/>
      <c r="J123" s="33"/>
      <c r="K123" s="33"/>
      <c r="L123" s="33"/>
      <c r="M123" s="33"/>
      <c r="N123" s="43"/>
    </row>
    <row r="124" spans="2:14" s="2" customFormat="1" ht="17.399999999999999" x14ac:dyDescent="0.3">
      <c r="B124" s="40"/>
      <c r="C124" s="49" t="s">
        <v>19</v>
      </c>
      <c r="D124" s="50"/>
      <c r="E124" s="95" t="s">
        <v>32</v>
      </c>
      <c r="F124" s="95"/>
      <c r="G124" s="95"/>
      <c r="H124" s="95"/>
      <c r="I124" s="96" t="s">
        <v>48</v>
      </c>
      <c r="J124" s="96"/>
      <c r="K124" s="96"/>
      <c r="L124" s="96"/>
      <c r="M124" s="96"/>
      <c r="N124" s="43"/>
    </row>
    <row r="125" spans="2:14" s="2" customFormat="1" ht="30" customHeight="1" x14ac:dyDescent="0.3">
      <c r="B125" s="40"/>
      <c r="C125" s="5" t="s">
        <v>70</v>
      </c>
      <c r="D125" s="5" t="s">
        <v>23</v>
      </c>
      <c r="E125" s="12" t="s">
        <v>3</v>
      </c>
      <c r="F125" s="5" t="s">
        <v>37</v>
      </c>
      <c r="G125" s="23" t="s">
        <v>34</v>
      </c>
      <c r="H125" s="23" t="s">
        <v>35</v>
      </c>
      <c r="I125" s="21" t="s">
        <v>33</v>
      </c>
      <c r="J125" s="21" t="s">
        <v>36</v>
      </c>
      <c r="K125" s="52" t="s">
        <v>38</v>
      </c>
      <c r="L125" s="53" t="s">
        <v>39</v>
      </c>
      <c r="M125" s="53" t="s">
        <v>40</v>
      </c>
      <c r="N125" s="43"/>
    </row>
    <row r="126" spans="2:14" s="2" customFormat="1" x14ac:dyDescent="0.3">
      <c r="B126" s="40"/>
      <c r="C126" s="3"/>
      <c r="D126" s="4" t="str">
        <f>_xlfn.IFNA(VLOOKUP(C126,'1 - Componenten'!$B$7:$K$60,3,0),"")</f>
        <v/>
      </c>
      <c r="E126" s="18" t="str">
        <f>_xlfn.IFNA(VLOOKUP(C126,'1 - Componenten'!$B$7:$K$60,5,0),"")</f>
        <v/>
      </c>
      <c r="F126" s="26" t="str">
        <f>_xlfn.IFNA(VLOOKUP(C126,'1 - Componenten'!$B$7:$K$60,8,0),"")</f>
        <v/>
      </c>
      <c r="G126" s="26" t="str">
        <f>_xlfn.IFNA(VLOOKUP(C126,'1 - Componenten'!$B$7:$K$60,9,0),"")</f>
        <v/>
      </c>
      <c r="H126" s="26" t="str">
        <f>_xlfn.IFNA(VLOOKUP(C126,'1 - Componenten'!$B$7:$K$60,10,0),"")</f>
        <v/>
      </c>
      <c r="I126" s="13">
        <v>1</v>
      </c>
      <c r="J126" s="54">
        <f>IFERROR($I126*E126,0)</f>
        <v>0</v>
      </c>
      <c r="K126" s="55">
        <f>IFERROR($I126*F126,0)</f>
        <v>0</v>
      </c>
      <c r="L126" s="55">
        <f t="shared" ref="L126:L134" si="24">IFERROR($I126*G126,0)</f>
        <v>0</v>
      </c>
      <c r="M126" s="55">
        <f t="shared" ref="M126:M134" si="25">IFERROR($I126*H126,0)</f>
        <v>0</v>
      </c>
      <c r="N126" s="43"/>
    </row>
    <row r="127" spans="2:14" s="2" customFormat="1" x14ac:dyDescent="0.3">
      <c r="B127" s="40"/>
      <c r="C127" s="3"/>
      <c r="D127" s="4" t="str">
        <f>_xlfn.IFNA(VLOOKUP(C127,'1 - Componenten'!$B$7:$K$60,3,0),"")</f>
        <v/>
      </c>
      <c r="E127" s="18" t="str">
        <f>_xlfn.IFNA(VLOOKUP(C127,'1 - Componenten'!$B$7:$K$60,5,0),"")</f>
        <v/>
      </c>
      <c r="F127" s="26" t="str">
        <f>_xlfn.IFNA(VLOOKUP(C127,'1 - Componenten'!$B$7:$K$60,8,0),"")</f>
        <v/>
      </c>
      <c r="G127" s="26" t="str">
        <f>_xlfn.IFNA(VLOOKUP(C127,'1 - Componenten'!$B$7:$K$60,9,0),"")</f>
        <v/>
      </c>
      <c r="H127" s="26" t="str">
        <f>_xlfn.IFNA(VLOOKUP(C127,'1 - Componenten'!$B$7:$K$60,10,0),"")</f>
        <v/>
      </c>
      <c r="I127" s="13">
        <v>1</v>
      </c>
      <c r="J127" s="54">
        <f t="shared" ref="J127:J134" si="26">IFERROR($I127*E127,0)</f>
        <v>0</v>
      </c>
      <c r="K127" s="55">
        <f t="shared" ref="K127:K134" si="27">IFERROR($I127*F127,0)</f>
        <v>0</v>
      </c>
      <c r="L127" s="55">
        <f t="shared" si="24"/>
        <v>0</v>
      </c>
      <c r="M127" s="55">
        <f t="shared" si="25"/>
        <v>0</v>
      </c>
      <c r="N127" s="43"/>
    </row>
    <row r="128" spans="2:14" s="2" customFormat="1" x14ac:dyDescent="0.3">
      <c r="B128" s="40"/>
      <c r="C128" s="3"/>
      <c r="D128" s="4" t="str">
        <f>_xlfn.IFNA(VLOOKUP(C128,'1 - Componenten'!$B$7:$K$60,3,0),"")</f>
        <v/>
      </c>
      <c r="E128" s="18" t="str">
        <f>_xlfn.IFNA(VLOOKUP(C128,'1 - Componenten'!$B$7:$K$60,5,0),"")</f>
        <v/>
      </c>
      <c r="F128" s="26" t="str">
        <f>_xlfn.IFNA(VLOOKUP(C128,'1 - Componenten'!$B$7:$K$60,8,0),"")</f>
        <v/>
      </c>
      <c r="G128" s="26" t="str">
        <f>_xlfn.IFNA(VLOOKUP(C128,'1 - Componenten'!$B$7:$K$60,9,0),"")</f>
        <v/>
      </c>
      <c r="H128" s="26" t="str">
        <f>_xlfn.IFNA(VLOOKUP(C128,'1 - Componenten'!$B$7:$K$60,10,0),"")</f>
        <v/>
      </c>
      <c r="I128" s="13">
        <v>1</v>
      </c>
      <c r="J128" s="54">
        <f t="shared" si="26"/>
        <v>0</v>
      </c>
      <c r="K128" s="55">
        <f t="shared" si="27"/>
        <v>0</v>
      </c>
      <c r="L128" s="55">
        <f t="shared" si="24"/>
        <v>0</v>
      </c>
      <c r="M128" s="55">
        <f t="shared" si="25"/>
        <v>0</v>
      </c>
      <c r="N128" s="43"/>
    </row>
    <row r="129" spans="2:14" s="2" customFormat="1" x14ac:dyDescent="0.3">
      <c r="B129" s="40"/>
      <c r="C129" s="3"/>
      <c r="D129" s="4" t="str">
        <f>_xlfn.IFNA(VLOOKUP(C129,'1 - Componenten'!$B$7:$K$60,3,0),"")</f>
        <v/>
      </c>
      <c r="E129" s="18" t="str">
        <f>_xlfn.IFNA(VLOOKUP(C129,'1 - Componenten'!$B$7:$K$60,5,0),"")</f>
        <v/>
      </c>
      <c r="F129" s="26" t="str">
        <f>_xlfn.IFNA(VLOOKUP(C129,'1 - Componenten'!$B$7:$K$60,8,0),"")</f>
        <v/>
      </c>
      <c r="G129" s="26" t="str">
        <f>_xlfn.IFNA(VLOOKUP(C129,'1 - Componenten'!$B$7:$K$60,9,0),"")</f>
        <v/>
      </c>
      <c r="H129" s="26" t="str">
        <f>_xlfn.IFNA(VLOOKUP(C129,'1 - Componenten'!$B$7:$K$60,10,0),"")</f>
        <v/>
      </c>
      <c r="I129" s="13">
        <v>1</v>
      </c>
      <c r="J129" s="54">
        <f t="shared" si="26"/>
        <v>0</v>
      </c>
      <c r="K129" s="55">
        <f t="shared" si="27"/>
        <v>0</v>
      </c>
      <c r="L129" s="55">
        <f t="shared" si="24"/>
        <v>0</v>
      </c>
      <c r="M129" s="55">
        <f t="shared" si="25"/>
        <v>0</v>
      </c>
      <c r="N129" s="43"/>
    </row>
    <row r="130" spans="2:14" s="2" customFormat="1" x14ac:dyDescent="0.3">
      <c r="B130" s="40"/>
      <c r="C130" s="3"/>
      <c r="D130" s="4" t="str">
        <f>_xlfn.IFNA(VLOOKUP(C130,'1 - Componenten'!$B$7:$K$60,3,0),"")</f>
        <v/>
      </c>
      <c r="E130" s="18" t="str">
        <f>_xlfn.IFNA(VLOOKUP(C130,'1 - Componenten'!$B$7:$K$60,5,0),"")</f>
        <v/>
      </c>
      <c r="F130" s="26" t="str">
        <f>_xlfn.IFNA(VLOOKUP(C130,'1 - Componenten'!$B$7:$K$60,8,0),"")</f>
        <v/>
      </c>
      <c r="G130" s="26" t="str">
        <f>_xlfn.IFNA(VLOOKUP(C130,'1 - Componenten'!$B$7:$K$60,9,0),"")</f>
        <v/>
      </c>
      <c r="H130" s="26" t="str">
        <f>_xlfn.IFNA(VLOOKUP(C130,'1 - Componenten'!$B$7:$K$60,10,0),"")</f>
        <v/>
      </c>
      <c r="I130" s="13">
        <v>1</v>
      </c>
      <c r="J130" s="54">
        <f t="shared" si="26"/>
        <v>0</v>
      </c>
      <c r="K130" s="55">
        <f t="shared" si="27"/>
        <v>0</v>
      </c>
      <c r="L130" s="55">
        <f t="shared" si="24"/>
        <v>0</v>
      </c>
      <c r="M130" s="55">
        <f t="shared" si="25"/>
        <v>0</v>
      </c>
      <c r="N130" s="43"/>
    </row>
    <row r="131" spans="2:14" s="2" customFormat="1" x14ac:dyDescent="0.3">
      <c r="B131" s="40"/>
      <c r="C131" s="3"/>
      <c r="D131" s="4" t="str">
        <f>_xlfn.IFNA(VLOOKUP(C131,'1 - Componenten'!$B$7:$K$60,3,0),"")</f>
        <v/>
      </c>
      <c r="E131" s="18" t="str">
        <f>_xlfn.IFNA(VLOOKUP(C131,'1 - Componenten'!$B$7:$K$60,5,0),"")</f>
        <v/>
      </c>
      <c r="F131" s="26" t="str">
        <f>_xlfn.IFNA(VLOOKUP(C131,'1 - Componenten'!$B$7:$K$60,8,0),"")</f>
        <v/>
      </c>
      <c r="G131" s="26" t="str">
        <f>_xlfn.IFNA(VLOOKUP(C131,'1 - Componenten'!$B$7:$K$60,9,0),"")</f>
        <v/>
      </c>
      <c r="H131" s="26" t="str">
        <f>_xlfn.IFNA(VLOOKUP(C131,'1 - Componenten'!$B$7:$K$60,10,0),"")</f>
        <v/>
      </c>
      <c r="I131" s="13">
        <v>1</v>
      </c>
      <c r="J131" s="54">
        <f t="shared" si="26"/>
        <v>0</v>
      </c>
      <c r="K131" s="55">
        <f t="shared" si="27"/>
        <v>0</v>
      </c>
      <c r="L131" s="55">
        <f t="shared" si="24"/>
        <v>0</v>
      </c>
      <c r="M131" s="55">
        <f t="shared" si="25"/>
        <v>0</v>
      </c>
      <c r="N131" s="43"/>
    </row>
    <row r="132" spans="2:14" s="2" customFormat="1" x14ac:dyDescent="0.3">
      <c r="B132" s="40"/>
      <c r="C132" s="3"/>
      <c r="D132" s="4" t="str">
        <f>_xlfn.IFNA(VLOOKUP(C132,'1 - Componenten'!$B$7:$K$60,3,0),"")</f>
        <v/>
      </c>
      <c r="E132" s="18" t="str">
        <f>_xlfn.IFNA(VLOOKUP(C132,'1 - Componenten'!$B$7:$K$60,5,0),"")</f>
        <v/>
      </c>
      <c r="F132" s="26" t="str">
        <f>_xlfn.IFNA(VLOOKUP(C132,'1 - Componenten'!$B$7:$K$60,8,0),"")</f>
        <v/>
      </c>
      <c r="G132" s="26" t="str">
        <f>_xlfn.IFNA(VLOOKUP(C132,'1 - Componenten'!$B$7:$K$60,9,0),"")</f>
        <v/>
      </c>
      <c r="H132" s="26" t="str">
        <f>_xlfn.IFNA(VLOOKUP(C132,'1 - Componenten'!$B$7:$K$60,10,0),"")</f>
        <v/>
      </c>
      <c r="I132" s="13">
        <v>1</v>
      </c>
      <c r="J132" s="54">
        <f t="shared" si="26"/>
        <v>0</v>
      </c>
      <c r="K132" s="55">
        <f t="shared" si="27"/>
        <v>0</v>
      </c>
      <c r="L132" s="55">
        <f t="shared" si="24"/>
        <v>0</v>
      </c>
      <c r="M132" s="55">
        <f t="shared" si="25"/>
        <v>0</v>
      </c>
      <c r="N132" s="43"/>
    </row>
    <row r="133" spans="2:14" s="2" customFormat="1" x14ac:dyDescent="0.3">
      <c r="B133" s="40"/>
      <c r="C133" s="3"/>
      <c r="D133" s="4" t="str">
        <f>_xlfn.IFNA(VLOOKUP(C133,'1 - Componenten'!$B$7:$K$60,3,0),"")</f>
        <v/>
      </c>
      <c r="E133" s="18" t="str">
        <f>_xlfn.IFNA(VLOOKUP(C133,'1 - Componenten'!$B$7:$K$60,5,0),"")</f>
        <v/>
      </c>
      <c r="F133" s="26" t="str">
        <f>_xlfn.IFNA(VLOOKUP(C133,'1 - Componenten'!$B$7:$K$60,8,0),"")</f>
        <v/>
      </c>
      <c r="G133" s="26" t="str">
        <f>_xlfn.IFNA(VLOOKUP(C133,'1 - Componenten'!$B$7:$K$60,9,0),"")</f>
        <v/>
      </c>
      <c r="H133" s="26" t="str">
        <f>_xlfn.IFNA(VLOOKUP(C133,'1 - Componenten'!$B$7:$K$60,10,0),"")</f>
        <v/>
      </c>
      <c r="I133" s="13">
        <v>1</v>
      </c>
      <c r="J133" s="54">
        <f t="shared" si="26"/>
        <v>0</v>
      </c>
      <c r="K133" s="55">
        <f t="shared" si="27"/>
        <v>0</v>
      </c>
      <c r="L133" s="55">
        <f t="shared" si="24"/>
        <v>0</v>
      </c>
      <c r="M133" s="55">
        <f t="shared" si="25"/>
        <v>0</v>
      </c>
      <c r="N133" s="43"/>
    </row>
    <row r="134" spans="2:14" s="2" customFormat="1" x14ac:dyDescent="0.3">
      <c r="B134" s="40"/>
      <c r="C134" s="3"/>
      <c r="D134" s="4" t="str">
        <f>_xlfn.IFNA(VLOOKUP(C134,'1 - Componenten'!$B$7:$K$60,3,0),"")</f>
        <v/>
      </c>
      <c r="E134" s="18" t="str">
        <f>_xlfn.IFNA(VLOOKUP(C134,'1 - Componenten'!$B$7:$K$60,5,0),"")</f>
        <v/>
      </c>
      <c r="F134" s="26" t="str">
        <f>_xlfn.IFNA(VLOOKUP(C134,'1 - Componenten'!$B$7:$K$60,8,0),"")</f>
        <v/>
      </c>
      <c r="G134" s="26" t="str">
        <f>_xlfn.IFNA(VLOOKUP(C134,'1 - Componenten'!$B$7:$K$60,9,0),"")</f>
        <v/>
      </c>
      <c r="H134" s="26" t="str">
        <f>_xlfn.IFNA(VLOOKUP(C134,'1 - Componenten'!$B$7:$K$60,10,0),"")</f>
        <v/>
      </c>
      <c r="I134" s="13">
        <v>1</v>
      </c>
      <c r="J134" s="54">
        <f t="shared" si="26"/>
        <v>0</v>
      </c>
      <c r="K134" s="55">
        <f t="shared" si="27"/>
        <v>0</v>
      </c>
      <c r="L134" s="55">
        <f t="shared" si="24"/>
        <v>0</v>
      </c>
      <c r="M134" s="55">
        <f t="shared" si="25"/>
        <v>0</v>
      </c>
      <c r="N134" s="43"/>
    </row>
    <row r="135" spans="2:14" s="2" customFormat="1" ht="13.95" customHeight="1" x14ac:dyDescent="0.3">
      <c r="B135" s="40"/>
      <c r="C135" s="33"/>
      <c r="D135" s="34" t="str">
        <f>_xlfn.IFNA(VLOOKUP(C135,'1 - Componenten'!$B$7:$K$60,3,0),"")</f>
        <v/>
      </c>
      <c r="E135" s="35" t="str">
        <f>_xlfn.IFNA(VLOOKUP(C135,'1 - Componenten'!$B$7:$K$60,5,0),"")</f>
        <v/>
      </c>
      <c r="F135" s="36"/>
      <c r="G135" s="36"/>
      <c r="H135" s="36"/>
      <c r="I135" s="33"/>
      <c r="J135" s="56" t="s">
        <v>42</v>
      </c>
      <c r="K135" s="57">
        <f>SUM(K126:K134)</f>
        <v>0</v>
      </c>
      <c r="L135" s="57">
        <f>SUM(L126:L134)</f>
        <v>0</v>
      </c>
      <c r="M135" s="57">
        <f>SUM(M126:M134)</f>
        <v>0</v>
      </c>
      <c r="N135" s="43"/>
    </row>
    <row r="136" spans="2:14" s="2" customFormat="1" ht="17.399999999999999" x14ac:dyDescent="0.3">
      <c r="B136" s="40"/>
      <c r="C136" s="64" t="s">
        <v>47</v>
      </c>
      <c r="D136" s="65"/>
      <c r="E136" s="95" t="s">
        <v>32</v>
      </c>
      <c r="F136" s="95"/>
      <c r="G136" s="95"/>
      <c r="H136" s="95"/>
      <c r="I136" s="96" t="s">
        <v>48</v>
      </c>
      <c r="J136" s="96"/>
      <c r="K136" s="96"/>
      <c r="L136" s="96"/>
      <c r="M136" s="96"/>
      <c r="N136" s="43"/>
    </row>
    <row r="137" spans="2:14" s="2" customFormat="1" ht="30" customHeight="1" x14ac:dyDescent="0.3">
      <c r="B137" s="40"/>
      <c r="C137" s="5" t="s">
        <v>70</v>
      </c>
      <c r="D137" s="5" t="s">
        <v>23</v>
      </c>
      <c r="E137" s="97" t="s">
        <v>37</v>
      </c>
      <c r="F137" s="98"/>
      <c r="G137" s="23" t="s">
        <v>34</v>
      </c>
      <c r="H137" s="23" t="s">
        <v>35</v>
      </c>
      <c r="I137" s="21" t="s">
        <v>33</v>
      </c>
      <c r="J137" s="99" t="s">
        <v>38</v>
      </c>
      <c r="K137" s="100"/>
      <c r="L137" s="53" t="s">
        <v>39</v>
      </c>
      <c r="M137" s="53" t="s">
        <v>40</v>
      </c>
      <c r="N137" s="43"/>
    </row>
    <row r="138" spans="2:14" s="2" customFormat="1" x14ac:dyDescent="0.3">
      <c r="B138" s="40"/>
      <c r="C138" s="3"/>
      <c r="D138" s="4" t="str">
        <f>_xlfn.IFNA(VLOOKUP(C138,'1 - Componenten'!$B$7:$K$60,3,0),"")</f>
        <v/>
      </c>
      <c r="E138" s="90" t="str">
        <f>_xlfn.IFNA(VLOOKUP(C138,'1 - Componenten'!$B$7:$K$60,8,0),"")</f>
        <v/>
      </c>
      <c r="F138" s="91"/>
      <c r="G138" s="26" t="str">
        <f>_xlfn.IFNA(VLOOKUP(C138,'1 - Componenten'!$B$7:$K$60,9,0),"")</f>
        <v/>
      </c>
      <c r="H138" s="26" t="str">
        <f>_xlfn.IFNA(VLOOKUP(C138,'1 - Componenten'!$B$7:$K$60,10,0),"")</f>
        <v/>
      </c>
      <c r="I138" s="13">
        <v>1</v>
      </c>
      <c r="J138" s="92">
        <f>IFERROR($I138*E138,0)</f>
        <v>0</v>
      </c>
      <c r="K138" s="93"/>
      <c r="L138" s="55">
        <f t="shared" ref="L138:L142" si="28">IFERROR($I138*G138,0)</f>
        <v>0</v>
      </c>
      <c r="M138" s="55">
        <f t="shared" ref="M138:M142" si="29">IFERROR($I138*H138,0)</f>
        <v>0</v>
      </c>
      <c r="N138" s="43"/>
    </row>
    <row r="139" spans="2:14" s="2" customFormat="1" x14ac:dyDescent="0.3">
      <c r="B139" s="40"/>
      <c r="C139" s="3"/>
      <c r="D139" s="4" t="str">
        <f>_xlfn.IFNA(VLOOKUP(C139,'1 - Componenten'!$B$7:$K$60,3,0),"")</f>
        <v/>
      </c>
      <c r="E139" s="90" t="str">
        <f>_xlfn.IFNA(VLOOKUP(C139,'1 - Componenten'!$B$7:$K$60,8,0),"")</f>
        <v/>
      </c>
      <c r="F139" s="91"/>
      <c r="G139" s="26" t="str">
        <f>_xlfn.IFNA(VLOOKUP(C139,'1 - Componenten'!$B$7:$K$60,9,0),"")</f>
        <v/>
      </c>
      <c r="H139" s="26" t="str">
        <f>_xlfn.IFNA(VLOOKUP(C139,'1 - Componenten'!$B$7:$K$60,10,0),"")</f>
        <v/>
      </c>
      <c r="I139" s="13">
        <v>1</v>
      </c>
      <c r="J139" s="92">
        <f t="shared" ref="J139:J142" si="30">IFERROR($I139*E139,0)</f>
        <v>0</v>
      </c>
      <c r="K139" s="93"/>
      <c r="L139" s="55">
        <f t="shared" si="28"/>
        <v>0</v>
      </c>
      <c r="M139" s="55">
        <f t="shared" si="29"/>
        <v>0</v>
      </c>
      <c r="N139" s="43"/>
    </row>
    <row r="140" spans="2:14" s="2" customFormat="1" x14ac:dyDescent="0.3">
      <c r="B140" s="40"/>
      <c r="C140" s="3"/>
      <c r="D140" s="4" t="str">
        <f>_xlfn.IFNA(VLOOKUP(C140,'1 - Componenten'!$B$7:$K$60,3,0),"")</f>
        <v/>
      </c>
      <c r="E140" s="90" t="str">
        <f>_xlfn.IFNA(VLOOKUP(C140,'1 - Componenten'!$B$7:$K$60,8,0),"")</f>
        <v/>
      </c>
      <c r="F140" s="91"/>
      <c r="G140" s="26" t="str">
        <f>_xlfn.IFNA(VLOOKUP(C140,'1 - Componenten'!$B$7:$K$60,9,0),"")</f>
        <v/>
      </c>
      <c r="H140" s="26" t="str">
        <f>_xlfn.IFNA(VLOOKUP(C140,'1 - Componenten'!$B$7:$K$60,10,0),"")</f>
        <v/>
      </c>
      <c r="I140" s="13">
        <v>1</v>
      </c>
      <c r="J140" s="92">
        <f t="shared" si="30"/>
        <v>0</v>
      </c>
      <c r="K140" s="93"/>
      <c r="L140" s="55">
        <f t="shared" si="28"/>
        <v>0</v>
      </c>
      <c r="M140" s="55">
        <f t="shared" si="29"/>
        <v>0</v>
      </c>
      <c r="N140" s="43"/>
    </row>
    <row r="141" spans="2:14" s="2" customFormat="1" x14ac:dyDescent="0.3">
      <c r="B141" s="40"/>
      <c r="C141" s="3"/>
      <c r="D141" s="4" t="str">
        <f>_xlfn.IFNA(VLOOKUP(C141,'1 - Componenten'!$B$7:$K$60,3,0),"")</f>
        <v/>
      </c>
      <c r="E141" s="90" t="str">
        <f>_xlfn.IFNA(VLOOKUP(C141,'1 - Componenten'!$B$7:$K$60,8,0),"")</f>
        <v/>
      </c>
      <c r="F141" s="91"/>
      <c r="G141" s="26" t="str">
        <f>_xlfn.IFNA(VLOOKUP(C141,'1 - Componenten'!$B$7:$K$60,9,0),"")</f>
        <v/>
      </c>
      <c r="H141" s="26" t="str">
        <f>_xlfn.IFNA(VLOOKUP(C141,'1 - Componenten'!$B$7:$K$60,10,0),"")</f>
        <v/>
      </c>
      <c r="I141" s="13">
        <v>1</v>
      </c>
      <c r="J141" s="92">
        <f t="shared" si="30"/>
        <v>0</v>
      </c>
      <c r="K141" s="93"/>
      <c r="L141" s="55">
        <f t="shared" si="28"/>
        <v>0</v>
      </c>
      <c r="M141" s="55">
        <f t="shared" si="29"/>
        <v>0</v>
      </c>
      <c r="N141" s="43"/>
    </row>
    <row r="142" spans="2:14" s="2" customFormat="1" x14ac:dyDescent="0.3">
      <c r="B142" s="40"/>
      <c r="C142" s="3"/>
      <c r="D142" s="4" t="str">
        <f>_xlfn.IFNA(VLOOKUP(C142,'1 - Componenten'!$B$7:$K$60,3,0),"")</f>
        <v/>
      </c>
      <c r="E142" s="90" t="str">
        <f>_xlfn.IFNA(VLOOKUP(C142,'1 - Componenten'!$B$7:$K$60,8,0),"")</f>
        <v/>
      </c>
      <c r="F142" s="91"/>
      <c r="G142" s="26" t="str">
        <f>_xlfn.IFNA(VLOOKUP(C142,'1 - Componenten'!$B$7:$K$60,9,0),"")</f>
        <v/>
      </c>
      <c r="H142" s="26" t="str">
        <f>_xlfn.IFNA(VLOOKUP(C142,'1 - Componenten'!$B$7:$K$60,10,0),"")</f>
        <v/>
      </c>
      <c r="I142" s="13">
        <v>1</v>
      </c>
      <c r="J142" s="92">
        <f t="shared" si="30"/>
        <v>0</v>
      </c>
      <c r="K142" s="93"/>
      <c r="L142" s="55">
        <f t="shared" si="28"/>
        <v>0</v>
      </c>
      <c r="M142" s="55">
        <f t="shared" si="29"/>
        <v>0</v>
      </c>
      <c r="N142" s="43"/>
    </row>
    <row r="143" spans="2:14" s="2" customFormat="1" ht="13.95" customHeight="1" x14ac:dyDescent="0.3">
      <c r="B143" s="40"/>
      <c r="C143" s="33"/>
      <c r="D143" s="34" t="str">
        <f>_xlfn.IFNA(VLOOKUP(C143,'1 - Componenten'!$B$7:$K$60,3,0),"")</f>
        <v/>
      </c>
      <c r="E143" s="35" t="str">
        <f>_xlfn.IFNA(VLOOKUP(C143,'1 - Componenten'!$B$7:$K$60,5,0),"")</f>
        <v/>
      </c>
      <c r="F143" s="36"/>
      <c r="G143" s="36"/>
      <c r="H143" s="36"/>
      <c r="I143" s="56" t="s">
        <v>42</v>
      </c>
      <c r="J143" s="94">
        <f>SUM(J138:K142)</f>
        <v>0</v>
      </c>
      <c r="K143" s="94"/>
      <c r="L143" s="57">
        <f>SUM(L138:L142)</f>
        <v>0</v>
      </c>
      <c r="M143" s="57">
        <f>SUM(M138:M142)</f>
        <v>0</v>
      </c>
      <c r="N143" s="43"/>
    </row>
    <row r="144" spans="2:14" s="2" customFormat="1" x14ac:dyDescent="0.3">
      <c r="B144" s="40"/>
      <c r="C144" s="33"/>
      <c r="D144" s="33"/>
      <c r="E144" s="33"/>
      <c r="F144" s="33"/>
      <c r="G144" s="33"/>
      <c r="H144" s="33"/>
      <c r="I144" s="33"/>
      <c r="J144" s="33"/>
      <c r="K144" s="33"/>
      <c r="L144" s="33"/>
      <c r="M144" s="33"/>
      <c r="N144" s="43"/>
    </row>
    <row r="145" spans="2:14" s="2" customFormat="1" x14ac:dyDescent="0.3">
      <c r="B145" s="46"/>
      <c r="C145" s="47"/>
      <c r="D145" s="47"/>
      <c r="E145" s="47"/>
      <c r="F145" s="47"/>
      <c r="G145" s="47"/>
      <c r="H145" s="47"/>
      <c r="I145" s="47"/>
      <c r="J145" s="47"/>
      <c r="K145" s="47"/>
      <c r="L145" s="47"/>
      <c r="M145" s="47"/>
      <c r="N145" s="48"/>
    </row>
    <row r="146" spans="2:14" ht="4.95" customHeight="1" x14ac:dyDescent="0.3">
      <c r="B146" s="66"/>
      <c r="C146" s="67"/>
      <c r="D146" s="67"/>
      <c r="E146" s="67"/>
      <c r="F146" s="67"/>
      <c r="G146" s="67"/>
      <c r="H146" s="67"/>
      <c r="I146" s="67"/>
      <c r="J146" s="67"/>
      <c r="K146" s="67"/>
      <c r="L146" s="67"/>
      <c r="M146" s="67"/>
      <c r="N146" s="67"/>
    </row>
    <row r="147" spans="2:14" s="2" customFormat="1" x14ac:dyDescent="0.3">
      <c r="B147" s="37"/>
      <c r="C147" s="38"/>
      <c r="D147" s="38"/>
      <c r="E147" s="38"/>
      <c r="F147" s="39"/>
      <c r="G147" s="39"/>
      <c r="H147" s="39"/>
      <c r="I147" s="39"/>
      <c r="J147" s="39"/>
      <c r="K147" s="39"/>
      <c r="L147" s="38"/>
      <c r="M147" s="38"/>
      <c r="N147" s="63"/>
    </row>
    <row r="148" spans="2:14" s="2" customFormat="1" ht="21" x14ac:dyDescent="0.4">
      <c r="B148" s="40"/>
      <c r="C148" s="24" t="s">
        <v>14</v>
      </c>
      <c r="D148" s="25" t="s">
        <v>15</v>
      </c>
      <c r="E148" s="33"/>
      <c r="F148" s="101" t="s">
        <v>69</v>
      </c>
      <c r="G148" s="102"/>
      <c r="H148" s="102"/>
      <c r="I148" s="41"/>
      <c r="J148" s="41"/>
      <c r="K148" s="41"/>
      <c r="L148" s="33"/>
      <c r="M148" s="33"/>
      <c r="N148" s="43"/>
    </row>
    <row r="149" spans="2:14" s="2" customFormat="1" ht="21" x14ac:dyDescent="0.4">
      <c r="B149" s="40"/>
      <c r="C149" s="24" t="s">
        <v>16</v>
      </c>
      <c r="D149" s="25" t="s">
        <v>17</v>
      </c>
      <c r="E149" s="33"/>
      <c r="F149" s="102"/>
      <c r="G149" s="102"/>
      <c r="H149" s="102"/>
      <c r="I149" s="41"/>
      <c r="J149" s="41"/>
      <c r="K149" s="41"/>
      <c r="L149" s="33"/>
      <c r="M149" s="33"/>
      <c r="N149" s="43"/>
    </row>
    <row r="150" spans="2:14" s="2" customFormat="1" ht="8.4" customHeight="1" thickBot="1" x14ac:dyDescent="0.35">
      <c r="B150" s="40"/>
      <c r="C150" s="33"/>
      <c r="D150" s="33"/>
      <c r="E150" s="33"/>
      <c r="F150" s="41"/>
      <c r="G150" s="41"/>
      <c r="H150" s="41"/>
      <c r="I150" s="41"/>
      <c r="J150" s="41"/>
      <c r="K150" s="42"/>
      <c r="L150" s="33"/>
      <c r="M150" s="33"/>
      <c r="N150" s="43"/>
    </row>
    <row r="151" spans="2:14" s="2" customFormat="1" ht="21" x14ac:dyDescent="0.4">
      <c r="B151" s="40"/>
      <c r="C151" s="42" t="s">
        <v>24</v>
      </c>
      <c r="D151" s="33"/>
      <c r="E151" s="33"/>
      <c r="F151" s="16"/>
      <c r="G151" s="17"/>
      <c r="H151" s="17"/>
      <c r="I151" s="42"/>
      <c r="J151" s="17"/>
      <c r="K151" s="103" t="s">
        <v>46</v>
      </c>
      <c r="L151" s="104"/>
      <c r="M151" s="105"/>
      <c r="N151" s="43"/>
    </row>
    <row r="152" spans="2:14" s="2" customFormat="1" ht="42" x14ac:dyDescent="0.3">
      <c r="B152" s="40"/>
      <c r="C152" s="19" t="s">
        <v>25</v>
      </c>
      <c r="D152" s="12" t="s">
        <v>26</v>
      </c>
      <c r="E152" s="22" t="s">
        <v>30</v>
      </c>
      <c r="F152" s="51" t="s">
        <v>18</v>
      </c>
      <c r="G152" s="21" t="s">
        <v>27</v>
      </c>
      <c r="H152" s="17"/>
      <c r="I152" s="17"/>
      <c r="J152" s="33"/>
      <c r="K152" s="58" t="s">
        <v>43</v>
      </c>
      <c r="L152" s="51" t="s">
        <v>44</v>
      </c>
      <c r="M152" s="59" t="s">
        <v>45</v>
      </c>
      <c r="N152" s="43"/>
    </row>
    <row r="153" spans="2:14" s="2" customFormat="1" ht="15" thickBot="1" x14ac:dyDescent="0.35">
      <c r="B153" s="40"/>
      <c r="C153" s="20" t="s">
        <v>19</v>
      </c>
      <c r="D153" s="18" t="s">
        <v>51</v>
      </c>
      <c r="E153" s="18">
        <v>164</v>
      </c>
      <c r="F153" s="27">
        <f>SUM(J163:J171)</f>
        <v>0</v>
      </c>
      <c r="G153" s="32" t="str">
        <f>IF(F153&lt;=E153,"Nee","Ja")</f>
        <v>Nee</v>
      </c>
      <c r="H153" s="17"/>
      <c r="I153" s="17"/>
      <c r="J153" s="33"/>
      <c r="K153" s="60">
        <f>SUM(K172,J216,K184,K196,K208)</f>
        <v>0</v>
      </c>
      <c r="L153" s="61">
        <f>SUM(L172,F158,L216,L184,L196,L208)</f>
        <v>0</v>
      </c>
      <c r="M153" s="62">
        <f>SUM(M172,M216,M184,M196,M208)</f>
        <v>0</v>
      </c>
      <c r="N153" s="43"/>
    </row>
    <row r="154" spans="2:14" x14ac:dyDescent="0.3">
      <c r="B154" s="40"/>
      <c r="C154" s="20" t="s">
        <v>20</v>
      </c>
      <c r="D154" s="18" t="s">
        <v>60</v>
      </c>
      <c r="E154" s="18">
        <v>89</v>
      </c>
      <c r="F154" s="27">
        <f>SUM(J175:J183)</f>
        <v>0</v>
      </c>
      <c r="G154" s="32" t="str">
        <f t="shared" ref="G154:G156" si="31">IF(F154&lt;=E154,"Nee","Ja")</f>
        <v>Nee</v>
      </c>
      <c r="H154" s="17"/>
      <c r="I154" s="17"/>
      <c r="J154" s="33"/>
      <c r="K154" s="33"/>
      <c r="L154" s="33"/>
      <c r="M154" s="33"/>
      <c r="N154" s="43"/>
    </row>
    <row r="155" spans="2:14" x14ac:dyDescent="0.3">
      <c r="B155" s="40"/>
      <c r="C155" s="20" t="s">
        <v>21</v>
      </c>
      <c r="D155" s="18" t="s">
        <v>60</v>
      </c>
      <c r="E155" s="18">
        <v>33</v>
      </c>
      <c r="F155" s="27">
        <f>SUM(J187:J195)</f>
        <v>0</v>
      </c>
      <c r="G155" s="32" t="str">
        <f t="shared" si="31"/>
        <v>Nee</v>
      </c>
      <c r="H155" s="17"/>
      <c r="I155" s="17"/>
      <c r="J155" s="33"/>
      <c r="K155" s="33"/>
      <c r="L155" s="33"/>
      <c r="M155" s="33"/>
      <c r="N155" s="43"/>
    </row>
    <row r="156" spans="2:14" x14ac:dyDescent="0.3">
      <c r="B156" s="40"/>
      <c r="C156" s="20" t="s">
        <v>22</v>
      </c>
      <c r="D156" s="18" t="s">
        <v>60</v>
      </c>
      <c r="E156" s="18">
        <v>10</v>
      </c>
      <c r="F156" s="27">
        <f>SUM(J199:J207)</f>
        <v>0</v>
      </c>
      <c r="G156" s="32" t="str">
        <f t="shared" si="31"/>
        <v>Nee</v>
      </c>
      <c r="H156" s="17"/>
      <c r="I156" s="17"/>
      <c r="J156" s="33"/>
      <c r="K156" s="33"/>
      <c r="L156" s="33"/>
      <c r="M156" s="33"/>
      <c r="N156" s="43"/>
    </row>
    <row r="157" spans="2:14" s="2" customFormat="1" ht="9" customHeight="1" thickBot="1" x14ac:dyDescent="0.35">
      <c r="B157" s="40"/>
      <c r="C157" s="33"/>
      <c r="D157" s="33"/>
      <c r="E157" s="33"/>
      <c r="F157" s="33"/>
      <c r="G157" s="33"/>
      <c r="H157" s="33"/>
      <c r="I157" s="33"/>
      <c r="J157" s="33"/>
      <c r="K157" s="33"/>
      <c r="L157" s="33"/>
      <c r="M157" s="33"/>
      <c r="N157" s="43"/>
    </row>
    <row r="158" spans="2:14" s="2" customFormat="1" ht="23.4" thickBot="1" x14ac:dyDescent="0.45">
      <c r="B158" s="40"/>
      <c r="C158" s="106" t="s">
        <v>29</v>
      </c>
      <c r="D158" s="106"/>
      <c r="E158" s="107"/>
      <c r="F158" s="108">
        <v>0</v>
      </c>
      <c r="G158" s="109"/>
      <c r="H158" s="110"/>
      <c r="I158" s="33"/>
      <c r="J158" s="33"/>
      <c r="K158" s="33"/>
      <c r="L158" s="33"/>
      <c r="M158" s="33"/>
      <c r="N158" s="43"/>
    </row>
    <row r="159" spans="2:14" s="2" customFormat="1" ht="6.6" customHeight="1" x14ac:dyDescent="0.3">
      <c r="B159" s="40"/>
      <c r="C159" s="16"/>
      <c r="D159" s="33"/>
      <c r="E159" s="33"/>
      <c r="F159" s="33"/>
      <c r="G159" s="33"/>
      <c r="H159" s="33"/>
      <c r="I159" s="33"/>
      <c r="J159" s="33"/>
      <c r="K159" s="33"/>
      <c r="L159" s="33"/>
      <c r="M159" s="33"/>
      <c r="N159" s="43"/>
    </row>
    <row r="160" spans="2:14" s="2" customFormat="1" ht="17.399999999999999" x14ac:dyDescent="0.3">
      <c r="B160" s="40"/>
      <c r="C160" s="44" t="s">
        <v>28</v>
      </c>
      <c r="D160" s="45"/>
      <c r="E160" s="45"/>
      <c r="F160" s="45"/>
      <c r="G160" s="45"/>
      <c r="H160" s="45"/>
      <c r="I160" s="33"/>
      <c r="J160" s="33"/>
      <c r="K160" s="33"/>
      <c r="L160" s="33"/>
      <c r="M160" s="33"/>
      <c r="N160" s="43"/>
    </row>
    <row r="161" spans="2:14" s="2" customFormat="1" ht="17.399999999999999" x14ac:dyDescent="0.3">
      <c r="B161" s="40"/>
      <c r="C161" s="49" t="s">
        <v>65</v>
      </c>
      <c r="D161" s="50"/>
      <c r="E161" s="95" t="s">
        <v>32</v>
      </c>
      <c r="F161" s="95"/>
      <c r="G161" s="95"/>
      <c r="H161" s="95"/>
      <c r="I161" s="96" t="s">
        <v>48</v>
      </c>
      <c r="J161" s="96"/>
      <c r="K161" s="96"/>
      <c r="L161" s="96"/>
      <c r="M161" s="96"/>
      <c r="N161" s="43"/>
    </row>
    <row r="162" spans="2:14" s="2" customFormat="1" ht="30" customHeight="1" x14ac:dyDescent="0.3">
      <c r="B162" s="40"/>
      <c r="C162" s="5" t="s">
        <v>70</v>
      </c>
      <c r="D162" s="5" t="s">
        <v>23</v>
      </c>
      <c r="E162" s="12" t="s">
        <v>3</v>
      </c>
      <c r="F162" s="5" t="s">
        <v>37</v>
      </c>
      <c r="G162" s="23" t="s">
        <v>34</v>
      </c>
      <c r="H162" s="23" t="s">
        <v>35</v>
      </c>
      <c r="I162" s="21" t="s">
        <v>33</v>
      </c>
      <c r="J162" s="21" t="s">
        <v>36</v>
      </c>
      <c r="K162" s="52" t="s">
        <v>38</v>
      </c>
      <c r="L162" s="53" t="s">
        <v>39</v>
      </c>
      <c r="M162" s="53" t="s">
        <v>40</v>
      </c>
      <c r="N162" s="43"/>
    </row>
    <row r="163" spans="2:14" s="2" customFormat="1" x14ac:dyDescent="0.3">
      <c r="B163" s="40"/>
      <c r="C163" s="3"/>
      <c r="D163" s="4" t="str">
        <f>_xlfn.IFNA(VLOOKUP(C163,'1 - Componenten'!$B$7:$K$60,3,0),"")</f>
        <v/>
      </c>
      <c r="E163" s="18" t="str">
        <f>_xlfn.IFNA(VLOOKUP(C163,'1 - Componenten'!$B$7:$K$60,5,0),"")</f>
        <v/>
      </c>
      <c r="F163" s="26" t="str">
        <f>_xlfn.IFNA(VLOOKUP(C163,'1 - Componenten'!$B$7:$K$60,8,0),"")</f>
        <v/>
      </c>
      <c r="G163" s="26" t="str">
        <f>_xlfn.IFNA(VLOOKUP(C163,'1 - Componenten'!$B$7:$K$60,9,0),"")</f>
        <v/>
      </c>
      <c r="H163" s="26" t="str">
        <f>_xlfn.IFNA(VLOOKUP(C163,'1 - Componenten'!$B$7:$K$60,10,0),"")</f>
        <v/>
      </c>
      <c r="I163" s="13">
        <v>1</v>
      </c>
      <c r="J163" s="54">
        <f>IFERROR($I163*E163,0)</f>
        <v>0</v>
      </c>
      <c r="K163" s="55">
        <f>IFERROR($I163*F163,0)</f>
        <v>0</v>
      </c>
      <c r="L163" s="55">
        <f t="shared" ref="L163:L171" si="32">IFERROR($I163*G163,0)</f>
        <v>0</v>
      </c>
      <c r="M163" s="55">
        <f t="shared" ref="M163:M171" si="33">IFERROR($I163*H163,0)</f>
        <v>0</v>
      </c>
      <c r="N163" s="43"/>
    </row>
    <row r="164" spans="2:14" s="2" customFormat="1" x14ac:dyDescent="0.3">
      <c r="B164" s="40"/>
      <c r="C164" s="3"/>
      <c r="D164" s="4" t="str">
        <f>_xlfn.IFNA(VLOOKUP(C164,'1 - Componenten'!$B$7:$K$60,3,0),"")</f>
        <v/>
      </c>
      <c r="E164" s="18" t="str">
        <f>_xlfn.IFNA(VLOOKUP(C164,'1 - Componenten'!$B$7:$K$60,5,0),"")</f>
        <v/>
      </c>
      <c r="F164" s="26" t="str">
        <f>_xlfn.IFNA(VLOOKUP(C164,'1 - Componenten'!$B$7:$K$60,8,0),"")</f>
        <v/>
      </c>
      <c r="G164" s="26" t="str">
        <f>_xlfn.IFNA(VLOOKUP(C164,'1 - Componenten'!$B$7:$K$60,9,0),"")</f>
        <v/>
      </c>
      <c r="H164" s="26" t="str">
        <f>_xlfn.IFNA(VLOOKUP(C164,'1 - Componenten'!$B$7:$K$60,10,0),"")</f>
        <v/>
      </c>
      <c r="I164" s="13">
        <v>1</v>
      </c>
      <c r="J164" s="54">
        <f t="shared" ref="J164:J171" si="34">IFERROR($I164*E164,0)</f>
        <v>0</v>
      </c>
      <c r="K164" s="55">
        <f t="shared" ref="K164:K171" si="35">IFERROR($I164*F164,0)</f>
        <v>0</v>
      </c>
      <c r="L164" s="55">
        <f t="shared" si="32"/>
        <v>0</v>
      </c>
      <c r="M164" s="55">
        <f t="shared" si="33"/>
        <v>0</v>
      </c>
      <c r="N164" s="43"/>
    </row>
    <row r="165" spans="2:14" s="2" customFormat="1" x14ac:dyDescent="0.3">
      <c r="B165" s="40"/>
      <c r="C165" s="3"/>
      <c r="D165" s="4" t="str">
        <f>_xlfn.IFNA(VLOOKUP(C165,'1 - Componenten'!$B$7:$K$60,3,0),"")</f>
        <v/>
      </c>
      <c r="E165" s="18" t="str">
        <f>_xlfn.IFNA(VLOOKUP(C165,'1 - Componenten'!$B$7:$K$60,5,0),"")</f>
        <v/>
      </c>
      <c r="F165" s="26" t="str">
        <f>_xlfn.IFNA(VLOOKUP(C165,'1 - Componenten'!$B$7:$K$60,8,0),"")</f>
        <v/>
      </c>
      <c r="G165" s="26" t="str">
        <f>_xlfn.IFNA(VLOOKUP(C165,'1 - Componenten'!$B$7:$K$60,9,0),"")</f>
        <v/>
      </c>
      <c r="H165" s="26" t="str">
        <f>_xlfn.IFNA(VLOOKUP(C165,'1 - Componenten'!$B$7:$K$60,10,0),"")</f>
        <v/>
      </c>
      <c r="I165" s="13">
        <v>1</v>
      </c>
      <c r="J165" s="54">
        <f t="shared" si="34"/>
        <v>0</v>
      </c>
      <c r="K165" s="55">
        <f t="shared" si="35"/>
        <v>0</v>
      </c>
      <c r="L165" s="55">
        <f t="shared" si="32"/>
        <v>0</v>
      </c>
      <c r="M165" s="55">
        <f t="shared" si="33"/>
        <v>0</v>
      </c>
      <c r="N165" s="43"/>
    </row>
    <row r="166" spans="2:14" s="2" customFormat="1" x14ac:dyDescent="0.3">
      <c r="B166" s="40"/>
      <c r="C166" s="3"/>
      <c r="D166" s="4" t="str">
        <f>_xlfn.IFNA(VLOOKUP(C166,'1 - Componenten'!$B$7:$K$60,3,0),"")</f>
        <v/>
      </c>
      <c r="E166" s="18" t="str">
        <f>_xlfn.IFNA(VLOOKUP(C166,'1 - Componenten'!$B$7:$K$60,5,0),"")</f>
        <v/>
      </c>
      <c r="F166" s="26" t="str">
        <f>_xlfn.IFNA(VLOOKUP(C166,'1 - Componenten'!$B$7:$K$60,8,0),"")</f>
        <v/>
      </c>
      <c r="G166" s="26" t="str">
        <f>_xlfn.IFNA(VLOOKUP(C166,'1 - Componenten'!$B$7:$K$60,9,0),"")</f>
        <v/>
      </c>
      <c r="H166" s="26" t="str">
        <f>_xlfn.IFNA(VLOOKUP(C166,'1 - Componenten'!$B$7:$K$60,10,0),"")</f>
        <v/>
      </c>
      <c r="I166" s="13">
        <v>1</v>
      </c>
      <c r="J166" s="54">
        <f t="shared" si="34"/>
        <v>0</v>
      </c>
      <c r="K166" s="55">
        <f t="shared" si="35"/>
        <v>0</v>
      </c>
      <c r="L166" s="55">
        <f t="shared" si="32"/>
        <v>0</v>
      </c>
      <c r="M166" s="55">
        <f t="shared" si="33"/>
        <v>0</v>
      </c>
      <c r="N166" s="43"/>
    </row>
    <row r="167" spans="2:14" s="2" customFormat="1" x14ac:dyDescent="0.3">
      <c r="B167" s="40"/>
      <c r="C167" s="3"/>
      <c r="D167" s="4" t="str">
        <f>_xlfn.IFNA(VLOOKUP(C167,'1 - Componenten'!$B$7:$K$60,3,0),"")</f>
        <v/>
      </c>
      <c r="E167" s="18" t="str">
        <f>_xlfn.IFNA(VLOOKUP(C167,'1 - Componenten'!$B$7:$K$60,5,0),"")</f>
        <v/>
      </c>
      <c r="F167" s="26" t="str">
        <f>_xlfn.IFNA(VLOOKUP(C167,'1 - Componenten'!$B$7:$K$60,8,0),"")</f>
        <v/>
      </c>
      <c r="G167" s="26" t="str">
        <f>_xlfn.IFNA(VLOOKUP(C167,'1 - Componenten'!$B$7:$K$60,9,0),"")</f>
        <v/>
      </c>
      <c r="H167" s="26" t="str">
        <f>_xlfn.IFNA(VLOOKUP(C167,'1 - Componenten'!$B$7:$K$60,10,0),"")</f>
        <v/>
      </c>
      <c r="I167" s="13">
        <v>1</v>
      </c>
      <c r="J167" s="54">
        <f t="shared" si="34"/>
        <v>0</v>
      </c>
      <c r="K167" s="55">
        <f t="shared" si="35"/>
        <v>0</v>
      </c>
      <c r="L167" s="55">
        <f t="shared" si="32"/>
        <v>0</v>
      </c>
      <c r="M167" s="55">
        <f t="shared" si="33"/>
        <v>0</v>
      </c>
      <c r="N167" s="43"/>
    </row>
    <row r="168" spans="2:14" s="2" customFormat="1" x14ac:dyDescent="0.3">
      <c r="B168" s="40"/>
      <c r="C168" s="3"/>
      <c r="D168" s="4" t="str">
        <f>_xlfn.IFNA(VLOOKUP(C168,'1 - Componenten'!$B$7:$K$60,3,0),"")</f>
        <v/>
      </c>
      <c r="E168" s="18" t="str">
        <f>_xlfn.IFNA(VLOOKUP(C168,'1 - Componenten'!$B$7:$K$60,5,0),"")</f>
        <v/>
      </c>
      <c r="F168" s="26" t="str">
        <f>_xlfn.IFNA(VLOOKUP(C168,'1 - Componenten'!$B$7:$K$60,8,0),"")</f>
        <v/>
      </c>
      <c r="G168" s="26" t="str">
        <f>_xlfn.IFNA(VLOOKUP(C168,'1 - Componenten'!$B$7:$K$60,9,0),"")</f>
        <v/>
      </c>
      <c r="H168" s="26" t="str">
        <f>_xlfn.IFNA(VLOOKUP(C168,'1 - Componenten'!$B$7:$K$60,10,0),"")</f>
        <v/>
      </c>
      <c r="I168" s="13">
        <v>1</v>
      </c>
      <c r="J168" s="54">
        <f t="shared" si="34"/>
        <v>0</v>
      </c>
      <c r="K168" s="55">
        <f t="shared" si="35"/>
        <v>0</v>
      </c>
      <c r="L168" s="55">
        <f t="shared" si="32"/>
        <v>0</v>
      </c>
      <c r="M168" s="55">
        <f t="shared" si="33"/>
        <v>0</v>
      </c>
      <c r="N168" s="43"/>
    </row>
    <row r="169" spans="2:14" s="2" customFormat="1" x14ac:dyDescent="0.3">
      <c r="B169" s="40"/>
      <c r="C169" s="3"/>
      <c r="D169" s="4" t="str">
        <f>_xlfn.IFNA(VLOOKUP(C169,'1 - Componenten'!$B$7:$K$60,3,0),"")</f>
        <v/>
      </c>
      <c r="E169" s="18" t="str">
        <f>_xlfn.IFNA(VLOOKUP(C169,'1 - Componenten'!$B$7:$K$60,5,0),"")</f>
        <v/>
      </c>
      <c r="F169" s="26" t="str">
        <f>_xlfn.IFNA(VLOOKUP(C169,'1 - Componenten'!$B$7:$K$60,8,0),"")</f>
        <v/>
      </c>
      <c r="G169" s="26" t="str">
        <f>_xlfn.IFNA(VLOOKUP(C169,'1 - Componenten'!$B$7:$K$60,9,0),"")</f>
        <v/>
      </c>
      <c r="H169" s="26" t="str">
        <f>_xlfn.IFNA(VLOOKUP(C169,'1 - Componenten'!$B$7:$K$60,10,0),"")</f>
        <v/>
      </c>
      <c r="I169" s="13">
        <v>1</v>
      </c>
      <c r="J169" s="54">
        <f t="shared" si="34"/>
        <v>0</v>
      </c>
      <c r="K169" s="55">
        <f t="shared" si="35"/>
        <v>0</v>
      </c>
      <c r="L169" s="55">
        <f t="shared" si="32"/>
        <v>0</v>
      </c>
      <c r="M169" s="55">
        <f t="shared" si="33"/>
        <v>0</v>
      </c>
      <c r="N169" s="43"/>
    </row>
    <row r="170" spans="2:14" s="2" customFormat="1" x14ac:dyDescent="0.3">
      <c r="B170" s="40"/>
      <c r="C170" s="3"/>
      <c r="D170" s="4" t="str">
        <f>_xlfn.IFNA(VLOOKUP(C170,'1 - Componenten'!$B$7:$K$60,3,0),"")</f>
        <v/>
      </c>
      <c r="E170" s="18" t="str">
        <f>_xlfn.IFNA(VLOOKUP(C170,'1 - Componenten'!$B$7:$K$60,5,0),"")</f>
        <v/>
      </c>
      <c r="F170" s="26" t="str">
        <f>_xlfn.IFNA(VLOOKUP(C170,'1 - Componenten'!$B$7:$K$60,8,0),"")</f>
        <v/>
      </c>
      <c r="G170" s="26" t="str">
        <f>_xlfn.IFNA(VLOOKUP(C170,'1 - Componenten'!$B$7:$K$60,9,0),"")</f>
        <v/>
      </c>
      <c r="H170" s="26" t="str">
        <f>_xlfn.IFNA(VLOOKUP(C170,'1 - Componenten'!$B$7:$K$60,10,0),"")</f>
        <v/>
      </c>
      <c r="I170" s="13">
        <v>1</v>
      </c>
      <c r="J170" s="54">
        <f t="shared" si="34"/>
        <v>0</v>
      </c>
      <c r="K170" s="55">
        <f t="shared" si="35"/>
        <v>0</v>
      </c>
      <c r="L170" s="55">
        <f t="shared" si="32"/>
        <v>0</v>
      </c>
      <c r="M170" s="55">
        <f t="shared" si="33"/>
        <v>0</v>
      </c>
      <c r="N170" s="43"/>
    </row>
    <row r="171" spans="2:14" s="2" customFormat="1" x14ac:dyDescent="0.3">
      <c r="B171" s="40"/>
      <c r="C171" s="3"/>
      <c r="D171" s="4" t="str">
        <f>_xlfn.IFNA(VLOOKUP(C171,'1 - Componenten'!$B$7:$K$60,3,0),"")</f>
        <v/>
      </c>
      <c r="E171" s="18" t="str">
        <f>_xlfn.IFNA(VLOOKUP(C171,'1 - Componenten'!$B$7:$K$60,5,0),"")</f>
        <v/>
      </c>
      <c r="F171" s="26" t="str">
        <f>_xlfn.IFNA(VLOOKUP(C171,'1 - Componenten'!$B$7:$K$60,8,0),"")</f>
        <v/>
      </c>
      <c r="G171" s="26" t="str">
        <f>_xlfn.IFNA(VLOOKUP(C171,'1 - Componenten'!$B$7:$K$60,9,0),"")</f>
        <v/>
      </c>
      <c r="H171" s="26" t="str">
        <f>_xlfn.IFNA(VLOOKUP(C171,'1 - Componenten'!$B$7:$K$60,10,0),"")</f>
        <v/>
      </c>
      <c r="I171" s="13">
        <v>1</v>
      </c>
      <c r="J171" s="54">
        <f t="shared" si="34"/>
        <v>0</v>
      </c>
      <c r="K171" s="55">
        <f t="shared" si="35"/>
        <v>0</v>
      </c>
      <c r="L171" s="55">
        <f t="shared" si="32"/>
        <v>0</v>
      </c>
      <c r="M171" s="55">
        <f t="shared" si="33"/>
        <v>0</v>
      </c>
      <c r="N171" s="43"/>
    </row>
    <row r="172" spans="2:14" s="2" customFormat="1" ht="13.95" customHeight="1" x14ac:dyDescent="0.3">
      <c r="B172" s="40"/>
      <c r="C172" s="33"/>
      <c r="D172" s="34" t="str">
        <f>_xlfn.IFNA(VLOOKUP(C172,'1 - Componenten'!$B$7:$K$60,3,0),"")</f>
        <v/>
      </c>
      <c r="E172" s="35" t="str">
        <f>_xlfn.IFNA(VLOOKUP(C172,'1 - Componenten'!$B$7:$K$60,5,0),"")</f>
        <v/>
      </c>
      <c r="F172" s="36"/>
      <c r="G172" s="36"/>
      <c r="H172" s="36"/>
      <c r="I172" s="33"/>
      <c r="J172" s="56" t="s">
        <v>42</v>
      </c>
      <c r="K172" s="57">
        <f>SUM(K163:K171)</f>
        <v>0</v>
      </c>
      <c r="L172" s="57">
        <f>SUM(L163:L171)</f>
        <v>0</v>
      </c>
      <c r="M172" s="57">
        <f>SUM(M163:M171)</f>
        <v>0</v>
      </c>
      <c r="N172" s="43"/>
    </row>
    <row r="173" spans="2:14" ht="17.399999999999999" x14ac:dyDescent="0.3">
      <c r="B173" s="40"/>
      <c r="C173" s="49" t="s">
        <v>66</v>
      </c>
      <c r="D173" s="50"/>
      <c r="E173" s="95" t="s">
        <v>32</v>
      </c>
      <c r="F173" s="95"/>
      <c r="G173" s="95"/>
      <c r="H173" s="95"/>
      <c r="I173" s="96" t="s">
        <v>48</v>
      </c>
      <c r="J173" s="96"/>
      <c r="K173" s="96"/>
      <c r="L173" s="96"/>
      <c r="M173" s="96"/>
      <c r="N173" s="43"/>
    </row>
    <row r="174" spans="2:14" ht="30" customHeight="1" x14ac:dyDescent="0.3">
      <c r="B174" s="40"/>
      <c r="C174" s="5" t="s">
        <v>70</v>
      </c>
      <c r="D174" s="5" t="s">
        <v>23</v>
      </c>
      <c r="E174" s="12" t="s">
        <v>3</v>
      </c>
      <c r="F174" s="5" t="s">
        <v>37</v>
      </c>
      <c r="G174" s="23" t="s">
        <v>34</v>
      </c>
      <c r="H174" s="23" t="s">
        <v>35</v>
      </c>
      <c r="I174" s="21" t="s">
        <v>33</v>
      </c>
      <c r="J174" s="21" t="s">
        <v>36</v>
      </c>
      <c r="K174" s="52" t="s">
        <v>38</v>
      </c>
      <c r="L174" s="53" t="s">
        <v>39</v>
      </c>
      <c r="M174" s="53" t="s">
        <v>40</v>
      </c>
      <c r="N174" s="43"/>
    </row>
    <row r="175" spans="2:14" x14ac:dyDescent="0.3">
      <c r="B175" s="40"/>
      <c r="C175" s="3"/>
      <c r="D175" s="4" t="str">
        <f>_xlfn.IFNA(VLOOKUP(C175,'1 - Componenten'!$B$7:$K$60,3,0),"")</f>
        <v/>
      </c>
      <c r="E175" s="18" t="str">
        <f>_xlfn.IFNA(VLOOKUP(C175,'1 - Componenten'!$B$7:$K$60,5,0),"")</f>
        <v/>
      </c>
      <c r="F175" s="26" t="str">
        <f>_xlfn.IFNA(VLOOKUP(C175,'1 - Componenten'!$B$7:$K$60,8,0),"")</f>
        <v/>
      </c>
      <c r="G175" s="26" t="str">
        <f>_xlfn.IFNA(VLOOKUP(C175,'1 - Componenten'!$B$7:$K$60,9,0),"")</f>
        <v/>
      </c>
      <c r="H175" s="26" t="str">
        <f>_xlfn.IFNA(VLOOKUP(C175,'1 - Componenten'!$B$7:$K$60,10,0),"")</f>
        <v/>
      </c>
      <c r="I175" s="13">
        <v>1</v>
      </c>
      <c r="J175" s="54">
        <f>IFERROR($I175*E175,0)</f>
        <v>0</v>
      </c>
      <c r="K175" s="55">
        <f>IFERROR($I175*F175,0)</f>
        <v>0</v>
      </c>
      <c r="L175" s="55">
        <f t="shared" ref="L175:L183" si="36">IFERROR($I175*G175,0)</f>
        <v>0</v>
      </c>
      <c r="M175" s="55">
        <f t="shared" ref="M175:M183" si="37">IFERROR($I175*H175,0)</f>
        <v>0</v>
      </c>
      <c r="N175" s="43"/>
    </row>
    <row r="176" spans="2:14" x14ac:dyDescent="0.3">
      <c r="B176" s="40"/>
      <c r="C176" s="3"/>
      <c r="D176" s="4" t="str">
        <f>_xlfn.IFNA(VLOOKUP(C176,'1 - Componenten'!$B$7:$K$60,3,0),"")</f>
        <v/>
      </c>
      <c r="E176" s="18" t="str">
        <f>_xlfn.IFNA(VLOOKUP(C176,'1 - Componenten'!$B$7:$K$60,5,0),"")</f>
        <v/>
      </c>
      <c r="F176" s="26" t="str">
        <f>_xlfn.IFNA(VLOOKUP(C176,'1 - Componenten'!$B$7:$K$60,8,0),"")</f>
        <v/>
      </c>
      <c r="G176" s="26" t="str">
        <f>_xlfn.IFNA(VLOOKUP(C176,'1 - Componenten'!$B$7:$K$60,9,0),"")</f>
        <v/>
      </c>
      <c r="H176" s="26" t="str">
        <f>_xlfn.IFNA(VLOOKUP(C176,'1 - Componenten'!$B$7:$K$60,10,0),"")</f>
        <v/>
      </c>
      <c r="I176" s="13">
        <v>1</v>
      </c>
      <c r="J176" s="54">
        <f t="shared" ref="J176:J183" si="38">IFERROR($I176*E176,0)</f>
        <v>0</v>
      </c>
      <c r="K176" s="55">
        <f t="shared" ref="K176:K183" si="39">IFERROR($I176*F176,0)</f>
        <v>0</v>
      </c>
      <c r="L176" s="55">
        <f t="shared" si="36"/>
        <v>0</v>
      </c>
      <c r="M176" s="55">
        <f t="shared" si="37"/>
        <v>0</v>
      </c>
      <c r="N176" s="43"/>
    </row>
    <row r="177" spans="2:14" x14ac:dyDescent="0.3">
      <c r="B177" s="40"/>
      <c r="C177" s="3"/>
      <c r="D177" s="4" t="str">
        <f>_xlfn.IFNA(VLOOKUP(C177,'1 - Componenten'!$B$7:$K$60,3,0),"")</f>
        <v/>
      </c>
      <c r="E177" s="18" t="str">
        <f>_xlfn.IFNA(VLOOKUP(C177,'1 - Componenten'!$B$7:$K$60,5,0),"")</f>
        <v/>
      </c>
      <c r="F177" s="26" t="str">
        <f>_xlfn.IFNA(VLOOKUP(C177,'1 - Componenten'!$B$7:$K$60,8,0),"")</f>
        <v/>
      </c>
      <c r="G177" s="26" t="str">
        <f>_xlfn.IFNA(VLOOKUP(C177,'1 - Componenten'!$B$7:$K$60,9,0),"")</f>
        <v/>
      </c>
      <c r="H177" s="26" t="str">
        <f>_xlfn.IFNA(VLOOKUP(C177,'1 - Componenten'!$B$7:$K$60,10,0),"")</f>
        <v/>
      </c>
      <c r="I177" s="13">
        <v>1</v>
      </c>
      <c r="J177" s="54">
        <f t="shared" si="38"/>
        <v>0</v>
      </c>
      <c r="K177" s="55">
        <f t="shared" si="39"/>
        <v>0</v>
      </c>
      <c r="L177" s="55">
        <f t="shared" si="36"/>
        <v>0</v>
      </c>
      <c r="M177" s="55">
        <f t="shared" si="37"/>
        <v>0</v>
      </c>
      <c r="N177" s="43"/>
    </row>
    <row r="178" spans="2:14" x14ac:dyDescent="0.3">
      <c r="B178" s="40"/>
      <c r="C178" s="3"/>
      <c r="D178" s="4" t="str">
        <f>_xlfn.IFNA(VLOOKUP(C178,'1 - Componenten'!$B$7:$K$60,3,0),"")</f>
        <v/>
      </c>
      <c r="E178" s="18" t="str">
        <f>_xlfn.IFNA(VLOOKUP(C178,'1 - Componenten'!$B$7:$K$60,5,0),"")</f>
        <v/>
      </c>
      <c r="F178" s="26" t="str">
        <f>_xlfn.IFNA(VLOOKUP(C178,'1 - Componenten'!$B$7:$K$60,8,0),"")</f>
        <v/>
      </c>
      <c r="G178" s="26" t="str">
        <f>_xlfn.IFNA(VLOOKUP(C178,'1 - Componenten'!$B$7:$K$60,9,0),"")</f>
        <v/>
      </c>
      <c r="H178" s="26" t="str">
        <f>_xlfn.IFNA(VLOOKUP(C178,'1 - Componenten'!$B$7:$K$60,10,0),"")</f>
        <v/>
      </c>
      <c r="I178" s="13">
        <v>1</v>
      </c>
      <c r="J178" s="54">
        <f t="shared" si="38"/>
        <v>0</v>
      </c>
      <c r="K178" s="55">
        <f t="shared" si="39"/>
        <v>0</v>
      </c>
      <c r="L178" s="55">
        <f t="shared" si="36"/>
        <v>0</v>
      </c>
      <c r="M178" s="55">
        <f t="shared" si="37"/>
        <v>0</v>
      </c>
      <c r="N178" s="43"/>
    </row>
    <row r="179" spans="2:14" x14ac:dyDescent="0.3">
      <c r="B179" s="40"/>
      <c r="C179" s="3"/>
      <c r="D179" s="4" t="str">
        <f>_xlfn.IFNA(VLOOKUP(C179,'1 - Componenten'!$B$7:$K$60,3,0),"")</f>
        <v/>
      </c>
      <c r="E179" s="18" t="str">
        <f>_xlfn.IFNA(VLOOKUP(C179,'1 - Componenten'!$B$7:$K$60,5,0),"")</f>
        <v/>
      </c>
      <c r="F179" s="26" t="str">
        <f>_xlfn.IFNA(VLOOKUP(C179,'1 - Componenten'!$B$7:$K$60,8,0),"")</f>
        <v/>
      </c>
      <c r="G179" s="26" t="str">
        <f>_xlfn.IFNA(VLOOKUP(C179,'1 - Componenten'!$B$7:$K$60,9,0),"")</f>
        <v/>
      </c>
      <c r="H179" s="26" t="str">
        <f>_xlfn.IFNA(VLOOKUP(C179,'1 - Componenten'!$B$7:$K$60,10,0),"")</f>
        <v/>
      </c>
      <c r="I179" s="13">
        <v>1</v>
      </c>
      <c r="J179" s="54">
        <f t="shared" si="38"/>
        <v>0</v>
      </c>
      <c r="K179" s="55">
        <f t="shared" si="39"/>
        <v>0</v>
      </c>
      <c r="L179" s="55">
        <f t="shared" si="36"/>
        <v>0</v>
      </c>
      <c r="M179" s="55">
        <f t="shared" si="37"/>
        <v>0</v>
      </c>
      <c r="N179" s="43"/>
    </row>
    <row r="180" spans="2:14" x14ac:dyDescent="0.3">
      <c r="B180" s="40"/>
      <c r="C180" s="3"/>
      <c r="D180" s="4" t="str">
        <f>_xlfn.IFNA(VLOOKUP(C180,'1 - Componenten'!$B$7:$K$60,3,0),"")</f>
        <v/>
      </c>
      <c r="E180" s="18" t="str">
        <f>_xlfn.IFNA(VLOOKUP(C180,'1 - Componenten'!$B$7:$K$60,5,0),"")</f>
        <v/>
      </c>
      <c r="F180" s="26" t="str">
        <f>_xlfn.IFNA(VLOOKUP(C180,'1 - Componenten'!$B$7:$K$60,8,0),"")</f>
        <v/>
      </c>
      <c r="G180" s="26" t="str">
        <f>_xlfn.IFNA(VLOOKUP(C180,'1 - Componenten'!$B$7:$K$60,9,0),"")</f>
        <v/>
      </c>
      <c r="H180" s="26" t="str">
        <f>_xlfn.IFNA(VLOOKUP(C180,'1 - Componenten'!$B$7:$K$60,10,0),"")</f>
        <v/>
      </c>
      <c r="I180" s="13">
        <v>1</v>
      </c>
      <c r="J180" s="54">
        <f t="shared" si="38"/>
        <v>0</v>
      </c>
      <c r="K180" s="55">
        <f t="shared" si="39"/>
        <v>0</v>
      </c>
      <c r="L180" s="55">
        <f t="shared" si="36"/>
        <v>0</v>
      </c>
      <c r="M180" s="55">
        <f t="shared" si="37"/>
        <v>0</v>
      </c>
      <c r="N180" s="43"/>
    </row>
    <row r="181" spans="2:14" x14ac:dyDescent="0.3">
      <c r="B181" s="40"/>
      <c r="C181" s="3"/>
      <c r="D181" s="4" t="str">
        <f>_xlfn.IFNA(VLOOKUP(C181,'1 - Componenten'!$B$7:$K$60,3,0),"")</f>
        <v/>
      </c>
      <c r="E181" s="18" t="str">
        <f>_xlfn.IFNA(VLOOKUP(C181,'1 - Componenten'!$B$7:$K$60,5,0),"")</f>
        <v/>
      </c>
      <c r="F181" s="26" t="str">
        <f>_xlfn.IFNA(VLOOKUP(C181,'1 - Componenten'!$B$7:$K$60,8,0),"")</f>
        <v/>
      </c>
      <c r="G181" s="26" t="str">
        <f>_xlfn.IFNA(VLOOKUP(C181,'1 - Componenten'!$B$7:$K$60,9,0),"")</f>
        <v/>
      </c>
      <c r="H181" s="26" t="str">
        <f>_xlfn.IFNA(VLOOKUP(C181,'1 - Componenten'!$B$7:$K$60,10,0),"")</f>
        <v/>
      </c>
      <c r="I181" s="13">
        <v>1</v>
      </c>
      <c r="J181" s="54">
        <f t="shared" si="38"/>
        <v>0</v>
      </c>
      <c r="K181" s="55">
        <f t="shared" si="39"/>
        <v>0</v>
      </c>
      <c r="L181" s="55">
        <f t="shared" si="36"/>
        <v>0</v>
      </c>
      <c r="M181" s="55">
        <f t="shared" si="37"/>
        <v>0</v>
      </c>
      <c r="N181" s="43"/>
    </row>
    <row r="182" spans="2:14" x14ac:dyDescent="0.3">
      <c r="B182" s="40"/>
      <c r="C182" s="3"/>
      <c r="D182" s="4" t="str">
        <f>_xlfn.IFNA(VLOOKUP(C182,'1 - Componenten'!$B$7:$K$60,3,0),"")</f>
        <v/>
      </c>
      <c r="E182" s="18" t="str">
        <f>_xlfn.IFNA(VLOOKUP(C182,'1 - Componenten'!$B$7:$K$60,5,0),"")</f>
        <v/>
      </c>
      <c r="F182" s="26" t="str">
        <f>_xlfn.IFNA(VLOOKUP(C182,'1 - Componenten'!$B$7:$K$60,8,0),"")</f>
        <v/>
      </c>
      <c r="G182" s="26" t="str">
        <f>_xlfn.IFNA(VLOOKUP(C182,'1 - Componenten'!$B$7:$K$60,9,0),"")</f>
        <v/>
      </c>
      <c r="H182" s="26" t="str">
        <f>_xlfn.IFNA(VLOOKUP(C182,'1 - Componenten'!$B$7:$K$60,10,0),"")</f>
        <v/>
      </c>
      <c r="I182" s="13">
        <v>1</v>
      </c>
      <c r="J182" s="54">
        <f t="shared" si="38"/>
        <v>0</v>
      </c>
      <c r="K182" s="55">
        <f t="shared" si="39"/>
        <v>0</v>
      </c>
      <c r="L182" s="55">
        <f t="shared" si="36"/>
        <v>0</v>
      </c>
      <c r="M182" s="55">
        <f t="shared" si="37"/>
        <v>0</v>
      </c>
      <c r="N182" s="43"/>
    </row>
    <row r="183" spans="2:14" x14ac:dyDescent="0.3">
      <c r="B183" s="40"/>
      <c r="C183" s="3"/>
      <c r="D183" s="4" t="str">
        <f>_xlfn.IFNA(VLOOKUP(C183,'1 - Componenten'!$B$7:$K$60,3,0),"")</f>
        <v/>
      </c>
      <c r="E183" s="18" t="str">
        <f>_xlfn.IFNA(VLOOKUP(C183,'1 - Componenten'!$B$7:$K$60,5,0),"")</f>
        <v/>
      </c>
      <c r="F183" s="26" t="str">
        <f>_xlfn.IFNA(VLOOKUP(C183,'1 - Componenten'!$B$7:$K$60,8,0),"")</f>
        <v/>
      </c>
      <c r="G183" s="26" t="str">
        <f>_xlfn.IFNA(VLOOKUP(C183,'1 - Componenten'!$B$7:$K$60,9,0),"")</f>
        <v/>
      </c>
      <c r="H183" s="26" t="str">
        <f>_xlfn.IFNA(VLOOKUP(C183,'1 - Componenten'!$B$7:$K$60,10,0),"")</f>
        <v/>
      </c>
      <c r="I183" s="13">
        <v>1</v>
      </c>
      <c r="J183" s="54">
        <f t="shared" si="38"/>
        <v>0</v>
      </c>
      <c r="K183" s="55">
        <f t="shared" si="39"/>
        <v>0</v>
      </c>
      <c r="L183" s="55">
        <f t="shared" si="36"/>
        <v>0</v>
      </c>
      <c r="M183" s="55">
        <f t="shared" si="37"/>
        <v>0</v>
      </c>
      <c r="N183" s="43"/>
    </row>
    <row r="184" spans="2:14" ht="13.95" customHeight="1" x14ac:dyDescent="0.3">
      <c r="B184" s="40"/>
      <c r="C184" s="33"/>
      <c r="D184" s="34" t="str">
        <f>_xlfn.IFNA(VLOOKUP(C184,'1 - Componenten'!$B$7:$K$60,3,0),"")</f>
        <v/>
      </c>
      <c r="E184" s="35" t="str">
        <f>_xlfn.IFNA(VLOOKUP(C184,'1 - Componenten'!$B$7:$K$60,5,0),"")</f>
        <v/>
      </c>
      <c r="F184" s="36"/>
      <c r="G184" s="36"/>
      <c r="H184" s="36"/>
      <c r="I184" s="33"/>
      <c r="J184" s="56" t="s">
        <v>42</v>
      </c>
      <c r="K184" s="57">
        <f>SUM(K175:K183)</f>
        <v>0</v>
      </c>
      <c r="L184" s="57">
        <f>SUM(L175:L183)</f>
        <v>0</v>
      </c>
      <c r="M184" s="57">
        <f>SUM(M175:M183)</f>
        <v>0</v>
      </c>
      <c r="N184" s="43"/>
    </row>
    <row r="185" spans="2:14" ht="17.399999999999999" x14ac:dyDescent="0.3">
      <c r="B185" s="40"/>
      <c r="C185" s="49" t="s">
        <v>67</v>
      </c>
      <c r="D185" s="50"/>
      <c r="E185" s="95" t="s">
        <v>32</v>
      </c>
      <c r="F185" s="95"/>
      <c r="G185" s="95"/>
      <c r="H185" s="95"/>
      <c r="I185" s="96" t="s">
        <v>48</v>
      </c>
      <c r="J185" s="96"/>
      <c r="K185" s="96"/>
      <c r="L185" s="96"/>
      <c r="M185" s="96"/>
      <c r="N185" s="43"/>
    </row>
    <row r="186" spans="2:14" ht="30" customHeight="1" x14ac:dyDescent="0.3">
      <c r="B186" s="40"/>
      <c r="C186" s="5" t="s">
        <v>70</v>
      </c>
      <c r="D186" s="5" t="s">
        <v>23</v>
      </c>
      <c r="E186" s="12" t="s">
        <v>3</v>
      </c>
      <c r="F186" s="5" t="s">
        <v>37</v>
      </c>
      <c r="G186" s="23" t="s">
        <v>34</v>
      </c>
      <c r="H186" s="23" t="s">
        <v>35</v>
      </c>
      <c r="I186" s="21" t="s">
        <v>33</v>
      </c>
      <c r="J186" s="21" t="s">
        <v>36</v>
      </c>
      <c r="K186" s="52" t="s">
        <v>38</v>
      </c>
      <c r="L186" s="53" t="s">
        <v>39</v>
      </c>
      <c r="M186" s="53" t="s">
        <v>40</v>
      </c>
      <c r="N186" s="43"/>
    </row>
    <row r="187" spans="2:14" x14ac:dyDescent="0.3">
      <c r="B187" s="40"/>
      <c r="C187" s="3"/>
      <c r="D187" s="4" t="str">
        <f>_xlfn.IFNA(VLOOKUP(C187,'1 - Componenten'!$B$7:$K$60,3,0),"")</f>
        <v/>
      </c>
      <c r="E187" s="18" t="str">
        <f>_xlfn.IFNA(VLOOKUP(C187,'1 - Componenten'!$B$7:$K$60,5,0),"")</f>
        <v/>
      </c>
      <c r="F187" s="26" t="str">
        <f>_xlfn.IFNA(VLOOKUP(C187,'1 - Componenten'!$B$7:$K$60,8,0),"")</f>
        <v/>
      </c>
      <c r="G187" s="26" t="str">
        <f>_xlfn.IFNA(VLOOKUP(C187,'1 - Componenten'!$B$7:$K$60,9,0),"")</f>
        <v/>
      </c>
      <c r="H187" s="26" t="str">
        <f>_xlfn.IFNA(VLOOKUP(C187,'1 - Componenten'!$B$7:$K$60,10,0),"")</f>
        <v/>
      </c>
      <c r="I187" s="13">
        <v>1</v>
      </c>
      <c r="J187" s="54">
        <f>IFERROR($I187*E187,0)</f>
        <v>0</v>
      </c>
      <c r="K187" s="55">
        <f>IFERROR($I187*F187,0)</f>
        <v>0</v>
      </c>
      <c r="L187" s="55">
        <f t="shared" ref="L187:L195" si="40">IFERROR($I187*G187,0)</f>
        <v>0</v>
      </c>
      <c r="M187" s="55">
        <f t="shared" ref="M187:M195" si="41">IFERROR($I187*H187,0)</f>
        <v>0</v>
      </c>
      <c r="N187" s="43"/>
    </row>
    <row r="188" spans="2:14" x14ac:dyDescent="0.3">
      <c r="B188" s="40"/>
      <c r="C188" s="3"/>
      <c r="D188" s="4" t="str">
        <f>_xlfn.IFNA(VLOOKUP(C188,'1 - Componenten'!$B$7:$K$60,3,0),"")</f>
        <v/>
      </c>
      <c r="E188" s="18" t="str">
        <f>_xlfn.IFNA(VLOOKUP(C188,'1 - Componenten'!$B$7:$K$60,5,0),"")</f>
        <v/>
      </c>
      <c r="F188" s="26" t="str">
        <f>_xlfn.IFNA(VLOOKUP(C188,'1 - Componenten'!$B$7:$K$60,8,0),"")</f>
        <v/>
      </c>
      <c r="G188" s="26" t="str">
        <f>_xlfn.IFNA(VLOOKUP(C188,'1 - Componenten'!$B$7:$K$60,9,0),"")</f>
        <v/>
      </c>
      <c r="H188" s="26" t="str">
        <f>_xlfn.IFNA(VLOOKUP(C188,'1 - Componenten'!$B$7:$K$60,10,0),"")</f>
        <v/>
      </c>
      <c r="I188" s="13">
        <v>1</v>
      </c>
      <c r="J188" s="54">
        <f t="shared" ref="J188:J195" si="42">IFERROR($I188*E188,0)</f>
        <v>0</v>
      </c>
      <c r="K188" s="55">
        <f t="shared" ref="K188:K195" si="43">IFERROR($I188*F188,0)</f>
        <v>0</v>
      </c>
      <c r="L188" s="55">
        <f t="shared" si="40"/>
        <v>0</v>
      </c>
      <c r="M188" s="55">
        <f t="shared" si="41"/>
        <v>0</v>
      </c>
      <c r="N188" s="43"/>
    </row>
    <row r="189" spans="2:14" x14ac:dyDescent="0.3">
      <c r="B189" s="40"/>
      <c r="C189" s="3"/>
      <c r="D189" s="4" t="str">
        <f>_xlfn.IFNA(VLOOKUP(C189,'1 - Componenten'!$B$7:$K$60,3,0),"")</f>
        <v/>
      </c>
      <c r="E189" s="18" t="str">
        <f>_xlfn.IFNA(VLOOKUP(C189,'1 - Componenten'!$B$7:$K$60,5,0),"")</f>
        <v/>
      </c>
      <c r="F189" s="26" t="str">
        <f>_xlfn.IFNA(VLOOKUP(C189,'1 - Componenten'!$B$7:$K$60,8,0),"")</f>
        <v/>
      </c>
      <c r="G189" s="26" t="str">
        <f>_xlfn.IFNA(VLOOKUP(C189,'1 - Componenten'!$B$7:$K$60,9,0),"")</f>
        <v/>
      </c>
      <c r="H189" s="26" t="str">
        <f>_xlfn.IFNA(VLOOKUP(C189,'1 - Componenten'!$B$7:$K$60,10,0),"")</f>
        <v/>
      </c>
      <c r="I189" s="13">
        <v>1</v>
      </c>
      <c r="J189" s="54">
        <f t="shared" si="42"/>
        <v>0</v>
      </c>
      <c r="K189" s="55">
        <f t="shared" si="43"/>
        <v>0</v>
      </c>
      <c r="L189" s="55">
        <f t="shared" si="40"/>
        <v>0</v>
      </c>
      <c r="M189" s="55">
        <f t="shared" si="41"/>
        <v>0</v>
      </c>
      <c r="N189" s="43"/>
    </row>
    <row r="190" spans="2:14" x14ac:dyDescent="0.3">
      <c r="B190" s="40"/>
      <c r="C190" s="3"/>
      <c r="D190" s="4" t="str">
        <f>_xlfn.IFNA(VLOOKUP(C190,'1 - Componenten'!$B$7:$K$60,3,0),"")</f>
        <v/>
      </c>
      <c r="E190" s="18" t="str">
        <f>_xlfn.IFNA(VLOOKUP(C190,'1 - Componenten'!$B$7:$K$60,5,0),"")</f>
        <v/>
      </c>
      <c r="F190" s="26" t="str">
        <f>_xlfn.IFNA(VLOOKUP(C190,'1 - Componenten'!$B$7:$K$60,8,0),"")</f>
        <v/>
      </c>
      <c r="G190" s="26" t="str">
        <f>_xlfn.IFNA(VLOOKUP(C190,'1 - Componenten'!$B$7:$K$60,9,0),"")</f>
        <v/>
      </c>
      <c r="H190" s="26" t="str">
        <f>_xlfn.IFNA(VLOOKUP(C190,'1 - Componenten'!$B$7:$K$60,10,0),"")</f>
        <v/>
      </c>
      <c r="I190" s="13">
        <v>1</v>
      </c>
      <c r="J190" s="54">
        <f t="shared" si="42"/>
        <v>0</v>
      </c>
      <c r="K190" s="55">
        <f t="shared" si="43"/>
        <v>0</v>
      </c>
      <c r="L190" s="55">
        <f t="shared" si="40"/>
        <v>0</v>
      </c>
      <c r="M190" s="55">
        <f t="shared" si="41"/>
        <v>0</v>
      </c>
      <c r="N190" s="43"/>
    </row>
    <row r="191" spans="2:14" x14ac:dyDescent="0.3">
      <c r="B191" s="40"/>
      <c r="C191" s="3"/>
      <c r="D191" s="4" t="str">
        <f>_xlfn.IFNA(VLOOKUP(C191,'1 - Componenten'!$B$7:$K$60,3,0),"")</f>
        <v/>
      </c>
      <c r="E191" s="18" t="str">
        <f>_xlfn.IFNA(VLOOKUP(C191,'1 - Componenten'!$B$7:$K$60,5,0),"")</f>
        <v/>
      </c>
      <c r="F191" s="26" t="str">
        <f>_xlfn.IFNA(VLOOKUP(C191,'1 - Componenten'!$B$7:$K$60,8,0),"")</f>
        <v/>
      </c>
      <c r="G191" s="26" t="str">
        <f>_xlfn.IFNA(VLOOKUP(C191,'1 - Componenten'!$B$7:$K$60,9,0),"")</f>
        <v/>
      </c>
      <c r="H191" s="26" t="str">
        <f>_xlfn.IFNA(VLOOKUP(C191,'1 - Componenten'!$B$7:$K$60,10,0),"")</f>
        <v/>
      </c>
      <c r="I191" s="13">
        <v>1</v>
      </c>
      <c r="J191" s="54">
        <f t="shared" si="42"/>
        <v>0</v>
      </c>
      <c r="K191" s="55">
        <f t="shared" si="43"/>
        <v>0</v>
      </c>
      <c r="L191" s="55">
        <f t="shared" si="40"/>
        <v>0</v>
      </c>
      <c r="M191" s="55">
        <f t="shared" si="41"/>
        <v>0</v>
      </c>
      <c r="N191" s="43"/>
    </row>
    <row r="192" spans="2:14" x14ac:dyDescent="0.3">
      <c r="B192" s="40"/>
      <c r="C192" s="3"/>
      <c r="D192" s="4" t="str">
        <f>_xlfn.IFNA(VLOOKUP(C192,'1 - Componenten'!$B$7:$K$60,3,0),"")</f>
        <v/>
      </c>
      <c r="E192" s="18" t="str">
        <f>_xlfn.IFNA(VLOOKUP(C192,'1 - Componenten'!$B$7:$K$60,5,0),"")</f>
        <v/>
      </c>
      <c r="F192" s="26" t="str">
        <f>_xlfn.IFNA(VLOOKUP(C192,'1 - Componenten'!$B$7:$K$60,8,0),"")</f>
        <v/>
      </c>
      <c r="G192" s="26" t="str">
        <f>_xlfn.IFNA(VLOOKUP(C192,'1 - Componenten'!$B$7:$K$60,9,0),"")</f>
        <v/>
      </c>
      <c r="H192" s="26" t="str">
        <f>_xlfn.IFNA(VLOOKUP(C192,'1 - Componenten'!$B$7:$K$60,10,0),"")</f>
        <v/>
      </c>
      <c r="I192" s="13">
        <v>1</v>
      </c>
      <c r="J192" s="54">
        <f t="shared" si="42"/>
        <v>0</v>
      </c>
      <c r="K192" s="55">
        <f t="shared" si="43"/>
        <v>0</v>
      </c>
      <c r="L192" s="55">
        <f t="shared" si="40"/>
        <v>0</v>
      </c>
      <c r="M192" s="55">
        <f t="shared" si="41"/>
        <v>0</v>
      </c>
      <c r="N192" s="43"/>
    </row>
    <row r="193" spans="2:14" x14ac:dyDescent="0.3">
      <c r="B193" s="40"/>
      <c r="C193" s="3"/>
      <c r="D193" s="4" t="str">
        <f>_xlfn.IFNA(VLOOKUP(C193,'1 - Componenten'!$B$7:$K$60,3,0),"")</f>
        <v/>
      </c>
      <c r="E193" s="18" t="str">
        <f>_xlfn.IFNA(VLOOKUP(C193,'1 - Componenten'!$B$7:$K$60,5,0),"")</f>
        <v/>
      </c>
      <c r="F193" s="26" t="str">
        <f>_xlfn.IFNA(VLOOKUP(C193,'1 - Componenten'!$B$7:$K$60,8,0),"")</f>
        <v/>
      </c>
      <c r="G193" s="26" t="str">
        <f>_xlfn.IFNA(VLOOKUP(C193,'1 - Componenten'!$B$7:$K$60,9,0),"")</f>
        <v/>
      </c>
      <c r="H193" s="26" t="str">
        <f>_xlfn.IFNA(VLOOKUP(C193,'1 - Componenten'!$B$7:$K$60,10,0),"")</f>
        <v/>
      </c>
      <c r="I193" s="13">
        <v>1</v>
      </c>
      <c r="J193" s="54">
        <f t="shared" si="42"/>
        <v>0</v>
      </c>
      <c r="K193" s="55">
        <f t="shared" si="43"/>
        <v>0</v>
      </c>
      <c r="L193" s="55">
        <f t="shared" si="40"/>
        <v>0</v>
      </c>
      <c r="M193" s="55">
        <f t="shared" si="41"/>
        <v>0</v>
      </c>
      <c r="N193" s="43"/>
    </row>
    <row r="194" spans="2:14" x14ac:dyDescent="0.3">
      <c r="B194" s="40"/>
      <c r="C194" s="3"/>
      <c r="D194" s="4" t="str">
        <f>_xlfn.IFNA(VLOOKUP(C194,'1 - Componenten'!$B$7:$K$60,3,0),"")</f>
        <v/>
      </c>
      <c r="E194" s="18" t="str">
        <f>_xlfn.IFNA(VLOOKUP(C194,'1 - Componenten'!$B$7:$K$60,5,0),"")</f>
        <v/>
      </c>
      <c r="F194" s="26" t="str">
        <f>_xlfn.IFNA(VLOOKUP(C194,'1 - Componenten'!$B$7:$K$60,8,0),"")</f>
        <v/>
      </c>
      <c r="G194" s="26" t="str">
        <f>_xlfn.IFNA(VLOOKUP(C194,'1 - Componenten'!$B$7:$K$60,9,0),"")</f>
        <v/>
      </c>
      <c r="H194" s="26" t="str">
        <f>_xlfn.IFNA(VLOOKUP(C194,'1 - Componenten'!$B$7:$K$60,10,0),"")</f>
        <v/>
      </c>
      <c r="I194" s="13">
        <v>1</v>
      </c>
      <c r="J194" s="54">
        <f t="shared" si="42"/>
        <v>0</v>
      </c>
      <c r="K194" s="55">
        <f t="shared" si="43"/>
        <v>0</v>
      </c>
      <c r="L194" s="55">
        <f t="shared" si="40"/>
        <v>0</v>
      </c>
      <c r="M194" s="55">
        <f t="shared" si="41"/>
        <v>0</v>
      </c>
      <c r="N194" s="43"/>
    </row>
    <row r="195" spans="2:14" x14ac:dyDescent="0.3">
      <c r="B195" s="40"/>
      <c r="C195" s="3"/>
      <c r="D195" s="4" t="str">
        <f>_xlfn.IFNA(VLOOKUP(C195,'1 - Componenten'!$B$7:$K$60,3,0),"")</f>
        <v/>
      </c>
      <c r="E195" s="18" t="str">
        <f>_xlfn.IFNA(VLOOKUP(C195,'1 - Componenten'!$B$7:$K$60,5,0),"")</f>
        <v/>
      </c>
      <c r="F195" s="26" t="str">
        <f>_xlfn.IFNA(VLOOKUP(C195,'1 - Componenten'!$B$7:$K$60,8,0),"")</f>
        <v/>
      </c>
      <c r="G195" s="26" t="str">
        <f>_xlfn.IFNA(VLOOKUP(C195,'1 - Componenten'!$B$7:$K$60,9,0),"")</f>
        <v/>
      </c>
      <c r="H195" s="26" t="str">
        <f>_xlfn.IFNA(VLOOKUP(C195,'1 - Componenten'!$B$7:$K$60,10,0),"")</f>
        <v/>
      </c>
      <c r="I195" s="13">
        <v>1</v>
      </c>
      <c r="J195" s="54">
        <f t="shared" si="42"/>
        <v>0</v>
      </c>
      <c r="K195" s="55">
        <f t="shared" si="43"/>
        <v>0</v>
      </c>
      <c r="L195" s="55">
        <f t="shared" si="40"/>
        <v>0</v>
      </c>
      <c r="M195" s="55">
        <f t="shared" si="41"/>
        <v>0</v>
      </c>
      <c r="N195" s="43"/>
    </row>
    <row r="196" spans="2:14" ht="13.95" customHeight="1" x14ac:dyDescent="0.3">
      <c r="B196" s="40"/>
      <c r="C196" s="33"/>
      <c r="D196" s="34" t="str">
        <f>_xlfn.IFNA(VLOOKUP(C196,'1 - Componenten'!$B$7:$K$60,3,0),"")</f>
        <v/>
      </c>
      <c r="E196" s="35" t="str">
        <f>_xlfn.IFNA(VLOOKUP(C196,'1 - Componenten'!$B$7:$K$60,5,0),"")</f>
        <v/>
      </c>
      <c r="F196" s="36"/>
      <c r="G196" s="36"/>
      <c r="H196" s="36"/>
      <c r="I196" s="33"/>
      <c r="J196" s="56" t="s">
        <v>42</v>
      </c>
      <c r="K196" s="57">
        <f>SUM(K187:K195)</f>
        <v>0</v>
      </c>
      <c r="L196" s="57">
        <f>SUM(L187:L195)</f>
        <v>0</v>
      </c>
      <c r="M196" s="57">
        <f>SUM(M187:M195)</f>
        <v>0</v>
      </c>
      <c r="N196" s="43"/>
    </row>
    <row r="197" spans="2:14" ht="17.399999999999999" x14ac:dyDescent="0.3">
      <c r="B197" s="40"/>
      <c r="C197" s="49" t="s">
        <v>68</v>
      </c>
      <c r="D197" s="50"/>
      <c r="E197" s="95" t="s">
        <v>32</v>
      </c>
      <c r="F197" s="95"/>
      <c r="G197" s="95"/>
      <c r="H197" s="95"/>
      <c r="I197" s="96" t="s">
        <v>48</v>
      </c>
      <c r="J197" s="96"/>
      <c r="K197" s="96"/>
      <c r="L197" s="96"/>
      <c r="M197" s="96"/>
      <c r="N197" s="43"/>
    </row>
    <row r="198" spans="2:14" ht="30" customHeight="1" x14ac:dyDescent="0.3">
      <c r="B198" s="40"/>
      <c r="C198" s="5" t="s">
        <v>70</v>
      </c>
      <c r="D198" s="5" t="s">
        <v>23</v>
      </c>
      <c r="E198" s="12" t="s">
        <v>3</v>
      </c>
      <c r="F198" s="5" t="s">
        <v>37</v>
      </c>
      <c r="G198" s="23" t="s">
        <v>34</v>
      </c>
      <c r="H198" s="23" t="s">
        <v>35</v>
      </c>
      <c r="I198" s="21" t="s">
        <v>33</v>
      </c>
      <c r="J198" s="21" t="s">
        <v>36</v>
      </c>
      <c r="K198" s="52" t="s">
        <v>38</v>
      </c>
      <c r="L198" s="53" t="s">
        <v>39</v>
      </c>
      <c r="M198" s="53" t="s">
        <v>40</v>
      </c>
      <c r="N198" s="43"/>
    </row>
    <row r="199" spans="2:14" x14ac:dyDescent="0.3">
      <c r="B199" s="40"/>
      <c r="C199" s="3"/>
      <c r="D199" s="4" t="str">
        <f>_xlfn.IFNA(VLOOKUP(C199,'1 - Componenten'!$B$7:$K$60,3,0),"")</f>
        <v/>
      </c>
      <c r="E199" s="18" t="str">
        <f>_xlfn.IFNA(VLOOKUP(C199,'1 - Componenten'!$B$7:$K$60,5,0),"")</f>
        <v/>
      </c>
      <c r="F199" s="26" t="str">
        <f>_xlfn.IFNA(VLOOKUP(C199,'1 - Componenten'!$B$7:$K$60,8,0),"")</f>
        <v/>
      </c>
      <c r="G199" s="26" t="str">
        <f>_xlfn.IFNA(VLOOKUP(C199,'1 - Componenten'!$B$7:$K$60,9,0),"")</f>
        <v/>
      </c>
      <c r="H199" s="26" t="str">
        <f>_xlfn.IFNA(VLOOKUP(C199,'1 - Componenten'!$B$7:$K$60,10,0),"")</f>
        <v/>
      </c>
      <c r="I199" s="13">
        <v>1</v>
      </c>
      <c r="J199" s="54">
        <f>IFERROR($I199*E199,0)</f>
        <v>0</v>
      </c>
      <c r="K199" s="55">
        <f>IFERROR($I199*F199,0)</f>
        <v>0</v>
      </c>
      <c r="L199" s="55">
        <f t="shared" ref="L199:L207" si="44">IFERROR($I199*G199,0)</f>
        <v>0</v>
      </c>
      <c r="M199" s="55">
        <f t="shared" ref="M199:M207" si="45">IFERROR($I199*H199,0)</f>
        <v>0</v>
      </c>
      <c r="N199" s="43"/>
    </row>
    <row r="200" spans="2:14" x14ac:dyDescent="0.3">
      <c r="B200" s="40"/>
      <c r="C200" s="3"/>
      <c r="D200" s="4" t="str">
        <f>_xlfn.IFNA(VLOOKUP(C200,'1 - Componenten'!$B$7:$K$60,3,0),"")</f>
        <v/>
      </c>
      <c r="E200" s="18" t="str">
        <f>_xlfn.IFNA(VLOOKUP(C200,'1 - Componenten'!$B$7:$K$60,5,0),"")</f>
        <v/>
      </c>
      <c r="F200" s="26" t="str">
        <f>_xlfn.IFNA(VLOOKUP(C200,'1 - Componenten'!$B$7:$K$60,8,0),"")</f>
        <v/>
      </c>
      <c r="G200" s="26" t="str">
        <f>_xlfn.IFNA(VLOOKUP(C200,'1 - Componenten'!$B$7:$K$60,9,0),"")</f>
        <v/>
      </c>
      <c r="H200" s="26" t="str">
        <f>_xlfn.IFNA(VLOOKUP(C200,'1 - Componenten'!$B$7:$K$60,10,0),"")</f>
        <v/>
      </c>
      <c r="I200" s="13">
        <v>1</v>
      </c>
      <c r="J200" s="54">
        <f t="shared" ref="J200:J207" si="46">IFERROR($I200*E200,0)</f>
        <v>0</v>
      </c>
      <c r="K200" s="55">
        <f t="shared" ref="K200:K207" si="47">IFERROR($I200*F200,0)</f>
        <v>0</v>
      </c>
      <c r="L200" s="55">
        <f t="shared" si="44"/>
        <v>0</v>
      </c>
      <c r="M200" s="55">
        <f t="shared" si="45"/>
        <v>0</v>
      </c>
      <c r="N200" s="43"/>
    </row>
    <row r="201" spans="2:14" x14ac:dyDescent="0.3">
      <c r="B201" s="40"/>
      <c r="C201" s="3"/>
      <c r="D201" s="4" t="str">
        <f>_xlfn.IFNA(VLOOKUP(C201,'1 - Componenten'!$B$7:$K$60,3,0),"")</f>
        <v/>
      </c>
      <c r="E201" s="18" t="str">
        <f>_xlfn.IFNA(VLOOKUP(C201,'1 - Componenten'!$B$7:$K$60,5,0),"")</f>
        <v/>
      </c>
      <c r="F201" s="26" t="str">
        <f>_xlfn.IFNA(VLOOKUP(C201,'1 - Componenten'!$B$7:$K$60,8,0),"")</f>
        <v/>
      </c>
      <c r="G201" s="26" t="str">
        <f>_xlfn.IFNA(VLOOKUP(C201,'1 - Componenten'!$B$7:$K$60,9,0),"")</f>
        <v/>
      </c>
      <c r="H201" s="26" t="str">
        <f>_xlfn.IFNA(VLOOKUP(C201,'1 - Componenten'!$B$7:$K$60,10,0),"")</f>
        <v/>
      </c>
      <c r="I201" s="13">
        <v>1</v>
      </c>
      <c r="J201" s="54">
        <f t="shared" si="46"/>
        <v>0</v>
      </c>
      <c r="K201" s="55">
        <f t="shared" si="47"/>
        <v>0</v>
      </c>
      <c r="L201" s="55">
        <f t="shared" si="44"/>
        <v>0</v>
      </c>
      <c r="M201" s="55">
        <f t="shared" si="45"/>
        <v>0</v>
      </c>
      <c r="N201" s="43"/>
    </row>
    <row r="202" spans="2:14" x14ac:dyDescent="0.3">
      <c r="B202" s="40"/>
      <c r="C202" s="3"/>
      <c r="D202" s="4" t="str">
        <f>_xlfn.IFNA(VLOOKUP(C202,'1 - Componenten'!$B$7:$K$60,3,0),"")</f>
        <v/>
      </c>
      <c r="E202" s="18" t="str">
        <f>_xlfn.IFNA(VLOOKUP(C202,'1 - Componenten'!$B$7:$K$60,5,0),"")</f>
        <v/>
      </c>
      <c r="F202" s="26" t="str">
        <f>_xlfn.IFNA(VLOOKUP(C202,'1 - Componenten'!$B$7:$K$60,8,0),"")</f>
        <v/>
      </c>
      <c r="G202" s="26" t="str">
        <f>_xlfn.IFNA(VLOOKUP(C202,'1 - Componenten'!$B$7:$K$60,9,0),"")</f>
        <v/>
      </c>
      <c r="H202" s="26" t="str">
        <f>_xlfn.IFNA(VLOOKUP(C202,'1 - Componenten'!$B$7:$K$60,10,0),"")</f>
        <v/>
      </c>
      <c r="I202" s="13">
        <v>1</v>
      </c>
      <c r="J202" s="54">
        <f t="shared" si="46"/>
        <v>0</v>
      </c>
      <c r="K202" s="55">
        <f t="shared" si="47"/>
        <v>0</v>
      </c>
      <c r="L202" s="55">
        <f t="shared" si="44"/>
        <v>0</v>
      </c>
      <c r="M202" s="55">
        <f t="shared" si="45"/>
        <v>0</v>
      </c>
      <c r="N202" s="43"/>
    </row>
    <row r="203" spans="2:14" x14ac:dyDescent="0.3">
      <c r="B203" s="40"/>
      <c r="C203" s="3"/>
      <c r="D203" s="4" t="str">
        <f>_xlfn.IFNA(VLOOKUP(C203,'1 - Componenten'!$B$7:$K$60,3,0),"")</f>
        <v/>
      </c>
      <c r="E203" s="18" t="str">
        <f>_xlfn.IFNA(VLOOKUP(C203,'1 - Componenten'!$B$7:$K$60,5,0),"")</f>
        <v/>
      </c>
      <c r="F203" s="26" t="str">
        <f>_xlfn.IFNA(VLOOKUP(C203,'1 - Componenten'!$B$7:$K$60,8,0),"")</f>
        <v/>
      </c>
      <c r="G203" s="26" t="str">
        <f>_xlfn.IFNA(VLOOKUP(C203,'1 - Componenten'!$B$7:$K$60,9,0),"")</f>
        <v/>
      </c>
      <c r="H203" s="26" t="str">
        <f>_xlfn.IFNA(VLOOKUP(C203,'1 - Componenten'!$B$7:$K$60,10,0),"")</f>
        <v/>
      </c>
      <c r="I203" s="13">
        <v>1</v>
      </c>
      <c r="J203" s="54">
        <f t="shared" si="46"/>
        <v>0</v>
      </c>
      <c r="K203" s="55">
        <f t="shared" si="47"/>
        <v>0</v>
      </c>
      <c r="L203" s="55">
        <f t="shared" si="44"/>
        <v>0</v>
      </c>
      <c r="M203" s="55">
        <f t="shared" si="45"/>
        <v>0</v>
      </c>
      <c r="N203" s="43"/>
    </row>
    <row r="204" spans="2:14" x14ac:dyDescent="0.3">
      <c r="B204" s="40"/>
      <c r="C204" s="3"/>
      <c r="D204" s="4" t="str">
        <f>_xlfn.IFNA(VLOOKUP(C204,'1 - Componenten'!$B$7:$K$60,3,0),"")</f>
        <v/>
      </c>
      <c r="E204" s="18" t="str">
        <f>_xlfn.IFNA(VLOOKUP(C204,'1 - Componenten'!$B$7:$K$60,5,0),"")</f>
        <v/>
      </c>
      <c r="F204" s="26" t="str">
        <f>_xlfn.IFNA(VLOOKUP(C204,'1 - Componenten'!$B$7:$K$60,8,0),"")</f>
        <v/>
      </c>
      <c r="G204" s="26" t="str">
        <f>_xlfn.IFNA(VLOOKUP(C204,'1 - Componenten'!$B$7:$K$60,9,0),"")</f>
        <v/>
      </c>
      <c r="H204" s="26" t="str">
        <f>_xlfn.IFNA(VLOOKUP(C204,'1 - Componenten'!$B$7:$K$60,10,0),"")</f>
        <v/>
      </c>
      <c r="I204" s="13">
        <v>1</v>
      </c>
      <c r="J204" s="54">
        <f t="shared" si="46"/>
        <v>0</v>
      </c>
      <c r="K204" s="55">
        <f t="shared" si="47"/>
        <v>0</v>
      </c>
      <c r="L204" s="55">
        <f t="shared" si="44"/>
        <v>0</v>
      </c>
      <c r="M204" s="55">
        <f t="shared" si="45"/>
        <v>0</v>
      </c>
      <c r="N204" s="43"/>
    </row>
    <row r="205" spans="2:14" x14ac:dyDescent="0.3">
      <c r="B205" s="40"/>
      <c r="C205" s="3"/>
      <c r="D205" s="4" t="str">
        <f>_xlfn.IFNA(VLOOKUP(C205,'1 - Componenten'!$B$7:$K$60,3,0),"")</f>
        <v/>
      </c>
      <c r="E205" s="18" t="str">
        <f>_xlfn.IFNA(VLOOKUP(C205,'1 - Componenten'!$B$7:$K$60,5,0),"")</f>
        <v/>
      </c>
      <c r="F205" s="26" t="str">
        <f>_xlfn.IFNA(VLOOKUP(C205,'1 - Componenten'!$B$7:$K$60,8,0),"")</f>
        <v/>
      </c>
      <c r="G205" s="26" t="str">
        <f>_xlfn.IFNA(VLOOKUP(C205,'1 - Componenten'!$B$7:$K$60,9,0),"")</f>
        <v/>
      </c>
      <c r="H205" s="26" t="str">
        <f>_xlfn.IFNA(VLOOKUP(C205,'1 - Componenten'!$B$7:$K$60,10,0),"")</f>
        <v/>
      </c>
      <c r="I205" s="13">
        <v>1</v>
      </c>
      <c r="J205" s="54">
        <f t="shared" si="46"/>
        <v>0</v>
      </c>
      <c r="K205" s="55">
        <f t="shared" si="47"/>
        <v>0</v>
      </c>
      <c r="L205" s="55">
        <f t="shared" si="44"/>
        <v>0</v>
      </c>
      <c r="M205" s="55">
        <f t="shared" si="45"/>
        <v>0</v>
      </c>
      <c r="N205" s="43"/>
    </row>
    <row r="206" spans="2:14" x14ac:dyDescent="0.3">
      <c r="B206" s="40"/>
      <c r="C206" s="3"/>
      <c r="D206" s="4" t="str">
        <f>_xlfn.IFNA(VLOOKUP(C206,'1 - Componenten'!$B$7:$K$60,3,0),"")</f>
        <v/>
      </c>
      <c r="E206" s="18" t="str">
        <f>_xlfn.IFNA(VLOOKUP(C206,'1 - Componenten'!$B$7:$K$60,5,0),"")</f>
        <v/>
      </c>
      <c r="F206" s="26" t="str">
        <f>_xlfn.IFNA(VLOOKUP(C206,'1 - Componenten'!$B$7:$K$60,8,0),"")</f>
        <v/>
      </c>
      <c r="G206" s="26" t="str">
        <f>_xlfn.IFNA(VLOOKUP(C206,'1 - Componenten'!$B$7:$K$60,9,0),"")</f>
        <v/>
      </c>
      <c r="H206" s="26" t="str">
        <f>_xlfn.IFNA(VLOOKUP(C206,'1 - Componenten'!$B$7:$K$60,10,0),"")</f>
        <v/>
      </c>
      <c r="I206" s="13">
        <v>1</v>
      </c>
      <c r="J206" s="54">
        <f t="shared" si="46"/>
        <v>0</v>
      </c>
      <c r="K206" s="55">
        <f t="shared" si="47"/>
        <v>0</v>
      </c>
      <c r="L206" s="55">
        <f t="shared" si="44"/>
        <v>0</v>
      </c>
      <c r="M206" s="55">
        <f t="shared" si="45"/>
        <v>0</v>
      </c>
      <c r="N206" s="43"/>
    </row>
    <row r="207" spans="2:14" x14ac:dyDescent="0.3">
      <c r="B207" s="40"/>
      <c r="C207" s="3"/>
      <c r="D207" s="4" t="str">
        <f>_xlfn.IFNA(VLOOKUP(C207,'1 - Componenten'!$B$7:$K$60,3,0),"")</f>
        <v/>
      </c>
      <c r="E207" s="18" t="str">
        <f>_xlfn.IFNA(VLOOKUP(C207,'1 - Componenten'!$B$7:$K$60,5,0),"")</f>
        <v/>
      </c>
      <c r="F207" s="26" t="str">
        <f>_xlfn.IFNA(VLOOKUP(C207,'1 - Componenten'!$B$7:$K$60,8,0),"")</f>
        <v/>
      </c>
      <c r="G207" s="26" t="str">
        <f>_xlfn.IFNA(VLOOKUP(C207,'1 - Componenten'!$B$7:$K$60,9,0),"")</f>
        <v/>
      </c>
      <c r="H207" s="26" t="str">
        <f>_xlfn.IFNA(VLOOKUP(C207,'1 - Componenten'!$B$7:$K$60,10,0),"")</f>
        <v/>
      </c>
      <c r="I207" s="13">
        <v>1</v>
      </c>
      <c r="J207" s="54">
        <f t="shared" si="46"/>
        <v>0</v>
      </c>
      <c r="K207" s="55">
        <f t="shared" si="47"/>
        <v>0</v>
      </c>
      <c r="L207" s="55">
        <f t="shared" si="44"/>
        <v>0</v>
      </c>
      <c r="M207" s="55">
        <f t="shared" si="45"/>
        <v>0</v>
      </c>
      <c r="N207" s="43"/>
    </row>
    <row r="208" spans="2:14" ht="13.95" customHeight="1" x14ac:dyDescent="0.3">
      <c r="B208" s="40"/>
      <c r="C208" s="33"/>
      <c r="D208" s="34" t="str">
        <f>_xlfn.IFNA(VLOOKUP(C208,'1 - Componenten'!$B$7:$K$60,3,0),"")</f>
        <v/>
      </c>
      <c r="E208" s="35" t="str">
        <f>_xlfn.IFNA(VLOOKUP(C208,'1 - Componenten'!$B$7:$K$60,5,0),"")</f>
        <v/>
      </c>
      <c r="F208" s="36"/>
      <c r="G208" s="36"/>
      <c r="H208" s="36"/>
      <c r="I208" s="33"/>
      <c r="J208" s="56" t="s">
        <v>42</v>
      </c>
      <c r="K208" s="57">
        <f>SUM(K199:K207)</f>
        <v>0</v>
      </c>
      <c r="L208" s="57">
        <f>SUM(L199:L207)</f>
        <v>0</v>
      </c>
      <c r="M208" s="57">
        <f>SUM(M199:M207)</f>
        <v>0</v>
      </c>
      <c r="N208" s="43"/>
    </row>
    <row r="209" spans="2:14" s="2" customFormat="1" ht="17.399999999999999" x14ac:dyDescent="0.3">
      <c r="B209" s="40"/>
      <c r="C209" s="64" t="s">
        <v>47</v>
      </c>
      <c r="D209" s="65"/>
      <c r="E209" s="95" t="s">
        <v>32</v>
      </c>
      <c r="F209" s="95"/>
      <c r="G209" s="95"/>
      <c r="H209" s="95"/>
      <c r="I209" s="96" t="s">
        <v>48</v>
      </c>
      <c r="J209" s="96"/>
      <c r="K209" s="96"/>
      <c r="L209" s="96"/>
      <c r="M209" s="96"/>
      <c r="N209" s="43"/>
    </row>
    <row r="210" spans="2:14" s="2" customFormat="1" ht="30" customHeight="1" x14ac:dyDescent="0.3">
      <c r="B210" s="40"/>
      <c r="C210" s="5" t="s">
        <v>70</v>
      </c>
      <c r="D210" s="5" t="s">
        <v>23</v>
      </c>
      <c r="E210" s="97" t="s">
        <v>37</v>
      </c>
      <c r="F210" s="98"/>
      <c r="G210" s="23" t="s">
        <v>34</v>
      </c>
      <c r="H210" s="23" t="s">
        <v>35</v>
      </c>
      <c r="I210" s="21" t="s">
        <v>33</v>
      </c>
      <c r="J210" s="99" t="s">
        <v>38</v>
      </c>
      <c r="K210" s="100"/>
      <c r="L210" s="53" t="s">
        <v>39</v>
      </c>
      <c r="M210" s="53" t="s">
        <v>40</v>
      </c>
      <c r="N210" s="43"/>
    </row>
    <row r="211" spans="2:14" s="2" customFormat="1" x14ac:dyDescent="0.3">
      <c r="B211" s="40"/>
      <c r="C211" s="3"/>
      <c r="D211" s="4" t="str">
        <f>_xlfn.IFNA(VLOOKUP(C211,'1 - Componenten'!$B$7:$K$60,3,0),"")</f>
        <v/>
      </c>
      <c r="E211" s="90" t="str">
        <f>_xlfn.IFNA(VLOOKUP(C211,'1 - Componenten'!$B$7:$K$60,8,0),"")</f>
        <v/>
      </c>
      <c r="F211" s="91"/>
      <c r="G211" s="26" t="str">
        <f>_xlfn.IFNA(VLOOKUP(C211,'1 - Componenten'!$B$7:$K$60,9,0),"")</f>
        <v/>
      </c>
      <c r="H211" s="26" t="str">
        <f>_xlfn.IFNA(VLOOKUP(C211,'1 - Componenten'!$B$7:$K$60,10,0),"")</f>
        <v/>
      </c>
      <c r="I211" s="13">
        <v>1</v>
      </c>
      <c r="J211" s="92">
        <f>IFERROR($I211*E211,0)</f>
        <v>0</v>
      </c>
      <c r="K211" s="93"/>
      <c r="L211" s="55">
        <f t="shared" ref="L211:L215" si="48">IFERROR($I211*G211,0)</f>
        <v>0</v>
      </c>
      <c r="M211" s="55">
        <f t="shared" ref="M211:M215" si="49">IFERROR($I211*H211,0)</f>
        <v>0</v>
      </c>
      <c r="N211" s="43"/>
    </row>
    <row r="212" spans="2:14" s="2" customFormat="1" x14ac:dyDescent="0.3">
      <c r="B212" s="40"/>
      <c r="C212" s="3"/>
      <c r="D212" s="4" t="str">
        <f>_xlfn.IFNA(VLOOKUP(C212,'1 - Componenten'!$B$7:$K$60,3,0),"")</f>
        <v/>
      </c>
      <c r="E212" s="90" t="str">
        <f>_xlfn.IFNA(VLOOKUP(C212,'1 - Componenten'!$B$7:$K$60,8,0),"")</f>
        <v/>
      </c>
      <c r="F212" s="91"/>
      <c r="G212" s="26" t="str">
        <f>_xlfn.IFNA(VLOOKUP(C212,'1 - Componenten'!$B$7:$K$60,9,0),"")</f>
        <v/>
      </c>
      <c r="H212" s="26" t="str">
        <f>_xlfn.IFNA(VLOOKUP(C212,'1 - Componenten'!$B$7:$K$60,10,0),"")</f>
        <v/>
      </c>
      <c r="I212" s="13">
        <v>1</v>
      </c>
      <c r="J212" s="92">
        <f t="shared" ref="J212:J215" si="50">IFERROR($I212*E212,0)</f>
        <v>0</v>
      </c>
      <c r="K212" s="93"/>
      <c r="L212" s="55">
        <f t="shared" si="48"/>
        <v>0</v>
      </c>
      <c r="M212" s="55">
        <f t="shared" si="49"/>
        <v>0</v>
      </c>
      <c r="N212" s="43"/>
    </row>
    <row r="213" spans="2:14" s="2" customFormat="1" x14ac:dyDescent="0.3">
      <c r="B213" s="40"/>
      <c r="C213" s="3"/>
      <c r="D213" s="4" t="str">
        <f>_xlfn.IFNA(VLOOKUP(C213,'1 - Componenten'!$B$7:$K$60,3,0),"")</f>
        <v/>
      </c>
      <c r="E213" s="90" t="str">
        <f>_xlfn.IFNA(VLOOKUP(C213,'1 - Componenten'!$B$7:$K$60,8,0),"")</f>
        <v/>
      </c>
      <c r="F213" s="91"/>
      <c r="G213" s="26" t="str">
        <f>_xlfn.IFNA(VLOOKUP(C213,'1 - Componenten'!$B$7:$K$60,9,0),"")</f>
        <v/>
      </c>
      <c r="H213" s="26" t="str">
        <f>_xlfn.IFNA(VLOOKUP(C213,'1 - Componenten'!$B$7:$K$60,10,0),"")</f>
        <v/>
      </c>
      <c r="I213" s="13">
        <v>1</v>
      </c>
      <c r="J213" s="92">
        <f t="shared" si="50"/>
        <v>0</v>
      </c>
      <c r="K213" s="93"/>
      <c r="L213" s="55">
        <f t="shared" si="48"/>
        <v>0</v>
      </c>
      <c r="M213" s="55">
        <f t="shared" si="49"/>
        <v>0</v>
      </c>
      <c r="N213" s="43"/>
    </row>
    <row r="214" spans="2:14" s="2" customFormat="1" x14ac:dyDescent="0.3">
      <c r="B214" s="40"/>
      <c r="C214" s="3"/>
      <c r="D214" s="4" t="str">
        <f>_xlfn.IFNA(VLOOKUP(C214,'1 - Componenten'!$B$7:$K$60,3,0),"")</f>
        <v/>
      </c>
      <c r="E214" s="90" t="str">
        <f>_xlfn.IFNA(VLOOKUP(C214,'1 - Componenten'!$B$7:$K$60,8,0),"")</f>
        <v/>
      </c>
      <c r="F214" s="91"/>
      <c r="G214" s="26" t="str">
        <f>_xlfn.IFNA(VLOOKUP(C214,'1 - Componenten'!$B$7:$K$60,9,0),"")</f>
        <v/>
      </c>
      <c r="H214" s="26" t="str">
        <f>_xlfn.IFNA(VLOOKUP(C214,'1 - Componenten'!$B$7:$K$60,10,0),"")</f>
        <v/>
      </c>
      <c r="I214" s="13">
        <v>1</v>
      </c>
      <c r="J214" s="92">
        <f t="shared" si="50"/>
        <v>0</v>
      </c>
      <c r="K214" s="93"/>
      <c r="L214" s="55">
        <f t="shared" si="48"/>
        <v>0</v>
      </c>
      <c r="M214" s="55">
        <f t="shared" si="49"/>
        <v>0</v>
      </c>
      <c r="N214" s="43"/>
    </row>
    <row r="215" spans="2:14" s="2" customFormat="1" x14ac:dyDescent="0.3">
      <c r="B215" s="40"/>
      <c r="C215" s="3"/>
      <c r="D215" s="4" t="str">
        <f>_xlfn.IFNA(VLOOKUP(C215,'1 - Componenten'!$B$7:$K$60,3,0),"")</f>
        <v/>
      </c>
      <c r="E215" s="90" t="str">
        <f>_xlfn.IFNA(VLOOKUP(C215,'1 - Componenten'!$B$7:$K$60,8,0),"")</f>
        <v/>
      </c>
      <c r="F215" s="91"/>
      <c r="G215" s="26" t="str">
        <f>_xlfn.IFNA(VLOOKUP(C215,'1 - Componenten'!$B$7:$K$60,9,0),"")</f>
        <v/>
      </c>
      <c r="H215" s="26" t="str">
        <f>_xlfn.IFNA(VLOOKUP(C215,'1 - Componenten'!$B$7:$K$60,10,0),"")</f>
        <v/>
      </c>
      <c r="I215" s="13">
        <v>1</v>
      </c>
      <c r="J215" s="92">
        <f t="shared" si="50"/>
        <v>0</v>
      </c>
      <c r="K215" s="93"/>
      <c r="L215" s="55">
        <f t="shared" si="48"/>
        <v>0</v>
      </c>
      <c r="M215" s="55">
        <f t="shared" si="49"/>
        <v>0</v>
      </c>
      <c r="N215" s="43"/>
    </row>
    <row r="216" spans="2:14" s="2" customFormat="1" ht="13.95" customHeight="1" x14ac:dyDescent="0.3">
      <c r="B216" s="40"/>
      <c r="C216" s="33"/>
      <c r="D216" s="34" t="str">
        <f>_xlfn.IFNA(VLOOKUP(C216,'1 - Componenten'!$B$7:$K$60,3,0),"")</f>
        <v/>
      </c>
      <c r="E216" s="35" t="str">
        <f>_xlfn.IFNA(VLOOKUP(C216,'1 - Componenten'!$B$7:$K$60,5,0),"")</f>
        <v/>
      </c>
      <c r="F216" s="36"/>
      <c r="G216" s="36"/>
      <c r="H216" s="36"/>
      <c r="I216" s="56" t="s">
        <v>42</v>
      </c>
      <c r="J216" s="94">
        <f>SUM(J211:K215)</f>
        <v>0</v>
      </c>
      <c r="K216" s="94"/>
      <c r="L216" s="57">
        <f>SUM(L211:L215)</f>
        <v>0</v>
      </c>
      <c r="M216" s="57">
        <f>SUM(M211:M215)</f>
        <v>0</v>
      </c>
      <c r="N216" s="43"/>
    </row>
    <row r="217" spans="2:14" s="2" customFormat="1" x14ac:dyDescent="0.3">
      <c r="B217" s="46"/>
      <c r="C217" s="47"/>
      <c r="D217" s="47"/>
      <c r="E217" s="47"/>
      <c r="F217" s="47"/>
      <c r="G217" s="47"/>
      <c r="H217" s="47"/>
      <c r="I217" s="47"/>
      <c r="J217" s="47"/>
      <c r="K217" s="47"/>
      <c r="L217" s="47"/>
      <c r="M217" s="47"/>
      <c r="N217" s="48"/>
    </row>
    <row r="218" spans="2:14" ht="4.95" customHeight="1" x14ac:dyDescent="0.3">
      <c r="B218" s="66"/>
      <c r="C218" s="67"/>
      <c r="D218" s="67"/>
      <c r="E218" s="67"/>
      <c r="F218" s="67"/>
      <c r="G218" s="67"/>
      <c r="H218" s="67"/>
      <c r="I218" s="67"/>
      <c r="J218" s="67"/>
      <c r="K218" s="67"/>
      <c r="L218" s="67"/>
      <c r="M218" s="67"/>
      <c r="N218" s="67"/>
    </row>
    <row r="219" spans="2:14" s="2" customFormat="1" x14ac:dyDescent="0.3">
      <c r="B219" s="37"/>
      <c r="C219" s="38"/>
      <c r="D219" s="38"/>
      <c r="E219" s="38"/>
      <c r="F219" s="39"/>
      <c r="G219" s="39"/>
      <c r="H219" s="39"/>
      <c r="I219" s="39"/>
      <c r="J219" s="39"/>
      <c r="K219" s="39"/>
      <c r="L219" s="38"/>
      <c r="M219" s="38"/>
      <c r="N219" s="63"/>
    </row>
    <row r="220" spans="2:14" s="2" customFormat="1" ht="21" x14ac:dyDescent="0.4">
      <c r="B220" s="40"/>
      <c r="C220" s="24" t="s">
        <v>14</v>
      </c>
      <c r="D220" s="25" t="s">
        <v>71</v>
      </c>
      <c r="E220" s="33"/>
      <c r="F220" s="101" t="s">
        <v>73</v>
      </c>
      <c r="G220" s="102"/>
      <c r="H220" s="102"/>
      <c r="I220" s="41"/>
      <c r="J220" s="41"/>
      <c r="K220" s="41"/>
      <c r="L220" s="33"/>
      <c r="M220" s="33"/>
      <c r="N220" s="43"/>
    </row>
    <row r="221" spans="2:14" s="2" customFormat="1" ht="21" x14ac:dyDescent="0.4">
      <c r="B221" s="40"/>
      <c r="C221" s="24" t="s">
        <v>16</v>
      </c>
      <c r="D221" s="25" t="s">
        <v>72</v>
      </c>
      <c r="E221" s="33"/>
      <c r="F221" s="102"/>
      <c r="G221" s="102"/>
      <c r="H221" s="102"/>
      <c r="I221" s="41"/>
      <c r="J221" s="41"/>
      <c r="K221" s="41"/>
      <c r="L221" s="33"/>
      <c r="M221" s="33"/>
      <c r="N221" s="43"/>
    </row>
    <row r="222" spans="2:14" s="2" customFormat="1" ht="8.4" customHeight="1" thickBot="1" x14ac:dyDescent="0.35">
      <c r="B222" s="40"/>
      <c r="C222" s="33"/>
      <c r="D222" s="33"/>
      <c r="E222" s="33"/>
      <c r="F222" s="41"/>
      <c r="G222" s="41"/>
      <c r="H222" s="41"/>
      <c r="I222" s="41"/>
      <c r="J222" s="41"/>
      <c r="K222" s="42"/>
      <c r="L222" s="33"/>
      <c r="M222" s="33"/>
      <c r="N222" s="43"/>
    </row>
    <row r="223" spans="2:14" s="2" customFormat="1" ht="21" x14ac:dyDescent="0.4">
      <c r="B223" s="40"/>
      <c r="C223" s="42" t="s">
        <v>24</v>
      </c>
      <c r="D223" s="33"/>
      <c r="E223" s="33"/>
      <c r="F223" s="16"/>
      <c r="G223" s="17"/>
      <c r="H223" s="17"/>
      <c r="I223" s="42"/>
      <c r="J223" s="17"/>
      <c r="K223" s="103" t="s">
        <v>46</v>
      </c>
      <c r="L223" s="104"/>
      <c r="M223" s="105"/>
      <c r="N223" s="43"/>
    </row>
    <row r="224" spans="2:14" s="2" customFormat="1" ht="42" x14ac:dyDescent="0.3">
      <c r="B224" s="40"/>
      <c r="C224" s="19" t="s">
        <v>25</v>
      </c>
      <c r="D224" s="12" t="s">
        <v>26</v>
      </c>
      <c r="E224" s="22" t="s">
        <v>30</v>
      </c>
      <c r="F224" s="51" t="s">
        <v>18</v>
      </c>
      <c r="G224" s="21" t="s">
        <v>27</v>
      </c>
      <c r="H224" s="17"/>
      <c r="I224" s="17"/>
      <c r="J224" s="33"/>
      <c r="K224" s="58" t="s">
        <v>43</v>
      </c>
      <c r="L224" s="51" t="s">
        <v>44</v>
      </c>
      <c r="M224" s="59" t="s">
        <v>45</v>
      </c>
      <c r="N224" s="43"/>
    </row>
    <row r="225" spans="2:14" s="2" customFormat="1" ht="15" thickBot="1" x14ac:dyDescent="0.35">
      <c r="B225" s="40"/>
      <c r="C225" s="20" t="s">
        <v>19</v>
      </c>
      <c r="D225" s="18" t="s">
        <v>51</v>
      </c>
      <c r="E225" s="18">
        <v>144</v>
      </c>
      <c r="F225" s="27">
        <f>SUM(J233:J241)</f>
        <v>0</v>
      </c>
      <c r="G225" s="32" t="str">
        <f>IF(F225&lt;=E225,"Nee","Ja")</f>
        <v>Nee</v>
      </c>
      <c r="H225" s="17"/>
      <c r="I225" s="17"/>
      <c r="J225" s="33"/>
      <c r="K225" s="60">
        <f>SUM(K242,J262,K254)</f>
        <v>0</v>
      </c>
      <c r="L225" s="61">
        <f>SUM(L242,F228,L262,L254)</f>
        <v>0</v>
      </c>
      <c r="M225" s="62">
        <f>SUM(M242,M262,M254)</f>
        <v>0</v>
      </c>
      <c r="N225" s="43"/>
    </row>
    <row r="226" spans="2:14" x14ac:dyDescent="0.3">
      <c r="B226" s="40"/>
      <c r="C226" s="20" t="s">
        <v>74</v>
      </c>
      <c r="D226" s="18" t="s">
        <v>60</v>
      </c>
      <c r="E226" s="18">
        <v>135</v>
      </c>
      <c r="F226" s="27">
        <f>SUM(J245:J253)</f>
        <v>0</v>
      </c>
      <c r="G226" s="32" t="str">
        <f t="shared" ref="G226" si="51">IF(F226&lt;=E226,"Nee","Ja")</f>
        <v>Nee</v>
      </c>
      <c r="H226" s="17"/>
      <c r="I226" s="17"/>
      <c r="J226" s="33"/>
      <c r="K226" s="33"/>
      <c r="L226" s="33"/>
      <c r="M226" s="33"/>
      <c r="N226" s="43"/>
    </row>
    <row r="227" spans="2:14" s="2" customFormat="1" ht="9" customHeight="1" thickBot="1" x14ac:dyDescent="0.35">
      <c r="B227" s="40"/>
      <c r="C227" s="33"/>
      <c r="D227" s="33"/>
      <c r="E227" s="33"/>
      <c r="F227" s="33"/>
      <c r="G227" s="33"/>
      <c r="H227" s="33"/>
      <c r="I227" s="33"/>
      <c r="J227" s="33"/>
      <c r="K227" s="33"/>
      <c r="L227" s="33"/>
      <c r="M227" s="33"/>
      <c r="N227" s="43"/>
    </row>
    <row r="228" spans="2:14" s="2" customFormat="1" ht="23.4" thickBot="1" x14ac:dyDescent="0.45">
      <c r="B228" s="40"/>
      <c r="C228" s="106" t="s">
        <v>29</v>
      </c>
      <c r="D228" s="106"/>
      <c r="E228" s="107"/>
      <c r="F228" s="108">
        <v>0</v>
      </c>
      <c r="G228" s="109"/>
      <c r="H228" s="110"/>
      <c r="I228" s="33"/>
      <c r="J228" s="33"/>
      <c r="K228" s="33"/>
      <c r="L228" s="33"/>
      <c r="M228" s="33"/>
      <c r="N228" s="43"/>
    </row>
    <row r="229" spans="2:14" s="2" customFormat="1" ht="6.6" customHeight="1" x14ac:dyDescent="0.3">
      <c r="B229" s="40"/>
      <c r="C229" s="16"/>
      <c r="D229" s="33"/>
      <c r="E229" s="33"/>
      <c r="F229" s="33"/>
      <c r="G229" s="33"/>
      <c r="H229" s="33"/>
      <c r="I229" s="33"/>
      <c r="J229" s="33"/>
      <c r="K229" s="33"/>
      <c r="L229" s="33"/>
      <c r="M229" s="33"/>
      <c r="N229" s="43"/>
    </row>
    <row r="230" spans="2:14" s="2" customFormat="1" ht="17.399999999999999" x14ac:dyDescent="0.3">
      <c r="B230" s="40"/>
      <c r="C230" s="44" t="s">
        <v>28</v>
      </c>
      <c r="D230" s="45"/>
      <c r="E230" s="45"/>
      <c r="F230" s="45"/>
      <c r="G230" s="45"/>
      <c r="H230" s="45"/>
      <c r="I230" s="33"/>
      <c r="J230" s="33"/>
      <c r="K230" s="33"/>
      <c r="L230" s="33"/>
      <c r="M230" s="33"/>
      <c r="N230" s="43"/>
    </row>
    <row r="231" spans="2:14" s="2" customFormat="1" ht="17.399999999999999" x14ac:dyDescent="0.3">
      <c r="B231" s="40"/>
      <c r="C231" s="49" t="s">
        <v>75</v>
      </c>
      <c r="D231" s="50"/>
      <c r="E231" s="95" t="s">
        <v>32</v>
      </c>
      <c r="F231" s="95"/>
      <c r="G231" s="95"/>
      <c r="H231" s="95"/>
      <c r="I231" s="96" t="s">
        <v>48</v>
      </c>
      <c r="J231" s="96"/>
      <c r="K231" s="96"/>
      <c r="L231" s="96"/>
      <c r="M231" s="96"/>
      <c r="N231" s="43"/>
    </row>
    <row r="232" spans="2:14" s="2" customFormat="1" ht="30" customHeight="1" x14ac:dyDescent="0.3">
      <c r="B232" s="40"/>
      <c r="C232" s="5" t="s">
        <v>70</v>
      </c>
      <c r="D232" s="5" t="s">
        <v>23</v>
      </c>
      <c r="E232" s="12" t="s">
        <v>3</v>
      </c>
      <c r="F232" s="5" t="s">
        <v>37</v>
      </c>
      <c r="G232" s="23" t="s">
        <v>34</v>
      </c>
      <c r="H232" s="23" t="s">
        <v>35</v>
      </c>
      <c r="I232" s="21" t="s">
        <v>33</v>
      </c>
      <c r="J232" s="21" t="s">
        <v>36</v>
      </c>
      <c r="K232" s="52" t="s">
        <v>38</v>
      </c>
      <c r="L232" s="53" t="s">
        <v>39</v>
      </c>
      <c r="M232" s="53" t="s">
        <v>40</v>
      </c>
      <c r="N232" s="43"/>
    </row>
    <row r="233" spans="2:14" s="2" customFormat="1" x14ac:dyDescent="0.3">
      <c r="B233" s="40"/>
      <c r="C233" s="3"/>
      <c r="D233" s="4" t="str">
        <f>_xlfn.IFNA(VLOOKUP(C233,'1 - Componenten'!$B$7:$K$60,3,0),"")</f>
        <v/>
      </c>
      <c r="E233" s="18" t="str">
        <f>_xlfn.IFNA(VLOOKUP(C233,'1 - Componenten'!$B$7:$K$60,5,0),"")</f>
        <v/>
      </c>
      <c r="F233" s="26" t="str">
        <f>_xlfn.IFNA(VLOOKUP(C233,'1 - Componenten'!$B$7:$K$60,8,0),"")</f>
        <v/>
      </c>
      <c r="G233" s="26" t="str">
        <f>_xlfn.IFNA(VLOOKUP(C233,'1 - Componenten'!$B$7:$K$60,9,0),"")</f>
        <v/>
      </c>
      <c r="H233" s="26" t="str">
        <f>_xlfn.IFNA(VLOOKUP(C233,'1 - Componenten'!$B$7:$K$60,10,0),"")</f>
        <v/>
      </c>
      <c r="I233" s="13">
        <v>1</v>
      </c>
      <c r="J233" s="54">
        <f>IFERROR($I233*E233,0)</f>
        <v>0</v>
      </c>
      <c r="K233" s="55">
        <f>IFERROR($I233*F233,0)</f>
        <v>0</v>
      </c>
      <c r="L233" s="55">
        <f t="shared" ref="L233:L241" si="52">IFERROR($I233*G233,0)</f>
        <v>0</v>
      </c>
      <c r="M233" s="55">
        <f t="shared" ref="M233:M241" si="53">IFERROR($I233*H233,0)</f>
        <v>0</v>
      </c>
      <c r="N233" s="43"/>
    </row>
    <row r="234" spans="2:14" s="2" customFormat="1" x14ac:dyDescent="0.3">
      <c r="B234" s="40"/>
      <c r="C234" s="3"/>
      <c r="D234" s="4" t="str">
        <f>_xlfn.IFNA(VLOOKUP(C234,'1 - Componenten'!$B$7:$K$60,3,0),"")</f>
        <v/>
      </c>
      <c r="E234" s="18" t="str">
        <f>_xlfn.IFNA(VLOOKUP(C234,'1 - Componenten'!$B$7:$K$60,5,0),"")</f>
        <v/>
      </c>
      <c r="F234" s="26" t="str">
        <f>_xlfn.IFNA(VLOOKUP(C234,'1 - Componenten'!$B$7:$K$60,8,0),"")</f>
        <v/>
      </c>
      <c r="G234" s="26" t="str">
        <f>_xlfn.IFNA(VLOOKUP(C234,'1 - Componenten'!$B$7:$K$60,9,0),"")</f>
        <v/>
      </c>
      <c r="H234" s="26" t="str">
        <f>_xlfn.IFNA(VLOOKUP(C234,'1 - Componenten'!$B$7:$K$60,10,0),"")</f>
        <v/>
      </c>
      <c r="I234" s="13">
        <v>1</v>
      </c>
      <c r="J234" s="54">
        <f t="shared" ref="J234:J241" si="54">IFERROR($I234*E234,0)</f>
        <v>0</v>
      </c>
      <c r="K234" s="55">
        <f t="shared" ref="K234:K241" si="55">IFERROR($I234*F234,0)</f>
        <v>0</v>
      </c>
      <c r="L234" s="55">
        <f t="shared" si="52"/>
        <v>0</v>
      </c>
      <c r="M234" s="55">
        <f t="shared" si="53"/>
        <v>0</v>
      </c>
      <c r="N234" s="43"/>
    </row>
    <row r="235" spans="2:14" s="2" customFormat="1" x14ac:dyDescent="0.3">
      <c r="B235" s="40"/>
      <c r="C235" s="3"/>
      <c r="D235" s="4" t="str">
        <f>_xlfn.IFNA(VLOOKUP(C235,'1 - Componenten'!$B$7:$K$60,3,0),"")</f>
        <v/>
      </c>
      <c r="E235" s="18" t="str">
        <f>_xlfn.IFNA(VLOOKUP(C235,'1 - Componenten'!$B$7:$K$60,5,0),"")</f>
        <v/>
      </c>
      <c r="F235" s="26" t="str">
        <f>_xlfn.IFNA(VLOOKUP(C235,'1 - Componenten'!$B$7:$K$60,8,0),"")</f>
        <v/>
      </c>
      <c r="G235" s="26" t="str">
        <f>_xlfn.IFNA(VLOOKUP(C235,'1 - Componenten'!$B$7:$K$60,9,0),"")</f>
        <v/>
      </c>
      <c r="H235" s="26" t="str">
        <f>_xlfn.IFNA(VLOOKUP(C235,'1 - Componenten'!$B$7:$K$60,10,0),"")</f>
        <v/>
      </c>
      <c r="I235" s="13">
        <v>1</v>
      </c>
      <c r="J235" s="54">
        <f t="shared" si="54"/>
        <v>0</v>
      </c>
      <c r="K235" s="55">
        <f t="shared" si="55"/>
        <v>0</v>
      </c>
      <c r="L235" s="55">
        <f t="shared" si="52"/>
        <v>0</v>
      </c>
      <c r="M235" s="55">
        <f t="shared" si="53"/>
        <v>0</v>
      </c>
      <c r="N235" s="43"/>
    </row>
    <row r="236" spans="2:14" s="2" customFormat="1" x14ac:dyDescent="0.3">
      <c r="B236" s="40"/>
      <c r="C236" s="3"/>
      <c r="D236" s="4" t="str">
        <f>_xlfn.IFNA(VLOOKUP(C236,'1 - Componenten'!$B$7:$K$60,3,0),"")</f>
        <v/>
      </c>
      <c r="E236" s="18" t="str">
        <f>_xlfn.IFNA(VLOOKUP(C236,'1 - Componenten'!$B$7:$K$60,5,0),"")</f>
        <v/>
      </c>
      <c r="F236" s="26" t="str">
        <f>_xlfn.IFNA(VLOOKUP(C236,'1 - Componenten'!$B$7:$K$60,8,0),"")</f>
        <v/>
      </c>
      <c r="G236" s="26" t="str">
        <f>_xlfn.IFNA(VLOOKUP(C236,'1 - Componenten'!$B$7:$K$60,9,0),"")</f>
        <v/>
      </c>
      <c r="H236" s="26" t="str">
        <f>_xlfn.IFNA(VLOOKUP(C236,'1 - Componenten'!$B$7:$K$60,10,0),"")</f>
        <v/>
      </c>
      <c r="I236" s="13">
        <v>1</v>
      </c>
      <c r="J236" s="54">
        <f t="shared" si="54"/>
        <v>0</v>
      </c>
      <c r="K236" s="55">
        <f t="shared" si="55"/>
        <v>0</v>
      </c>
      <c r="L236" s="55">
        <f t="shared" si="52"/>
        <v>0</v>
      </c>
      <c r="M236" s="55">
        <f t="shared" si="53"/>
        <v>0</v>
      </c>
      <c r="N236" s="43"/>
    </row>
    <row r="237" spans="2:14" s="2" customFormat="1" x14ac:dyDescent="0.3">
      <c r="B237" s="40"/>
      <c r="C237" s="3"/>
      <c r="D237" s="4" t="str">
        <f>_xlfn.IFNA(VLOOKUP(C237,'1 - Componenten'!$B$7:$K$60,3,0),"")</f>
        <v/>
      </c>
      <c r="E237" s="18" t="str">
        <f>_xlfn.IFNA(VLOOKUP(C237,'1 - Componenten'!$B$7:$K$60,5,0),"")</f>
        <v/>
      </c>
      <c r="F237" s="26" t="str">
        <f>_xlfn.IFNA(VLOOKUP(C237,'1 - Componenten'!$B$7:$K$60,8,0),"")</f>
        <v/>
      </c>
      <c r="G237" s="26" t="str">
        <f>_xlfn.IFNA(VLOOKUP(C237,'1 - Componenten'!$B$7:$K$60,9,0),"")</f>
        <v/>
      </c>
      <c r="H237" s="26" t="str">
        <f>_xlfn.IFNA(VLOOKUP(C237,'1 - Componenten'!$B$7:$K$60,10,0),"")</f>
        <v/>
      </c>
      <c r="I237" s="13">
        <v>1</v>
      </c>
      <c r="J237" s="54">
        <f t="shared" si="54"/>
        <v>0</v>
      </c>
      <c r="K237" s="55">
        <f t="shared" si="55"/>
        <v>0</v>
      </c>
      <c r="L237" s="55">
        <f t="shared" si="52"/>
        <v>0</v>
      </c>
      <c r="M237" s="55">
        <f t="shared" si="53"/>
        <v>0</v>
      </c>
      <c r="N237" s="43"/>
    </row>
    <row r="238" spans="2:14" s="2" customFormat="1" x14ac:dyDescent="0.3">
      <c r="B238" s="40"/>
      <c r="C238" s="3"/>
      <c r="D238" s="4" t="str">
        <f>_xlfn.IFNA(VLOOKUP(C238,'1 - Componenten'!$B$7:$K$60,3,0),"")</f>
        <v/>
      </c>
      <c r="E238" s="18" t="str">
        <f>_xlfn.IFNA(VLOOKUP(C238,'1 - Componenten'!$B$7:$K$60,5,0),"")</f>
        <v/>
      </c>
      <c r="F238" s="26" t="str">
        <f>_xlfn.IFNA(VLOOKUP(C238,'1 - Componenten'!$B$7:$K$60,8,0),"")</f>
        <v/>
      </c>
      <c r="G238" s="26" t="str">
        <f>_xlfn.IFNA(VLOOKUP(C238,'1 - Componenten'!$B$7:$K$60,9,0),"")</f>
        <v/>
      </c>
      <c r="H238" s="26" t="str">
        <f>_xlfn.IFNA(VLOOKUP(C238,'1 - Componenten'!$B$7:$K$60,10,0),"")</f>
        <v/>
      </c>
      <c r="I238" s="13">
        <v>1</v>
      </c>
      <c r="J238" s="54">
        <f t="shared" si="54"/>
        <v>0</v>
      </c>
      <c r="K238" s="55">
        <f t="shared" si="55"/>
        <v>0</v>
      </c>
      <c r="L238" s="55">
        <f t="shared" si="52"/>
        <v>0</v>
      </c>
      <c r="M238" s="55">
        <f t="shared" si="53"/>
        <v>0</v>
      </c>
      <c r="N238" s="43"/>
    </row>
    <row r="239" spans="2:14" s="2" customFormat="1" x14ac:dyDescent="0.3">
      <c r="B239" s="40"/>
      <c r="C239" s="3"/>
      <c r="D239" s="4" t="str">
        <f>_xlfn.IFNA(VLOOKUP(C239,'1 - Componenten'!$B$7:$K$60,3,0),"")</f>
        <v/>
      </c>
      <c r="E239" s="18" t="str">
        <f>_xlfn.IFNA(VLOOKUP(C239,'1 - Componenten'!$B$7:$K$60,5,0),"")</f>
        <v/>
      </c>
      <c r="F239" s="26" t="str">
        <f>_xlfn.IFNA(VLOOKUP(C239,'1 - Componenten'!$B$7:$K$60,8,0),"")</f>
        <v/>
      </c>
      <c r="G239" s="26" t="str">
        <f>_xlfn.IFNA(VLOOKUP(C239,'1 - Componenten'!$B$7:$K$60,9,0),"")</f>
        <v/>
      </c>
      <c r="H239" s="26" t="str">
        <f>_xlfn.IFNA(VLOOKUP(C239,'1 - Componenten'!$B$7:$K$60,10,0),"")</f>
        <v/>
      </c>
      <c r="I239" s="13">
        <v>1</v>
      </c>
      <c r="J239" s="54">
        <f t="shared" si="54"/>
        <v>0</v>
      </c>
      <c r="K239" s="55">
        <f t="shared" si="55"/>
        <v>0</v>
      </c>
      <c r="L239" s="55">
        <f t="shared" si="52"/>
        <v>0</v>
      </c>
      <c r="M239" s="55">
        <f t="shared" si="53"/>
        <v>0</v>
      </c>
      <c r="N239" s="43"/>
    </row>
    <row r="240" spans="2:14" s="2" customFormat="1" x14ac:dyDescent="0.3">
      <c r="B240" s="40"/>
      <c r="C240" s="3"/>
      <c r="D240" s="4" t="str">
        <f>_xlfn.IFNA(VLOOKUP(C240,'1 - Componenten'!$B$7:$K$60,3,0),"")</f>
        <v/>
      </c>
      <c r="E240" s="18" t="str">
        <f>_xlfn.IFNA(VLOOKUP(C240,'1 - Componenten'!$B$7:$K$60,5,0),"")</f>
        <v/>
      </c>
      <c r="F240" s="26" t="str">
        <f>_xlfn.IFNA(VLOOKUP(C240,'1 - Componenten'!$B$7:$K$60,8,0),"")</f>
        <v/>
      </c>
      <c r="G240" s="26" t="str">
        <f>_xlfn.IFNA(VLOOKUP(C240,'1 - Componenten'!$B$7:$K$60,9,0),"")</f>
        <v/>
      </c>
      <c r="H240" s="26" t="str">
        <f>_xlfn.IFNA(VLOOKUP(C240,'1 - Componenten'!$B$7:$K$60,10,0),"")</f>
        <v/>
      </c>
      <c r="I240" s="13">
        <v>1</v>
      </c>
      <c r="J240" s="54">
        <f t="shared" si="54"/>
        <v>0</v>
      </c>
      <c r="K240" s="55">
        <f t="shared" si="55"/>
        <v>0</v>
      </c>
      <c r="L240" s="55">
        <f t="shared" si="52"/>
        <v>0</v>
      </c>
      <c r="M240" s="55">
        <f t="shared" si="53"/>
        <v>0</v>
      </c>
      <c r="N240" s="43"/>
    </row>
    <row r="241" spans="2:14" s="2" customFormat="1" x14ac:dyDescent="0.3">
      <c r="B241" s="40"/>
      <c r="C241" s="3"/>
      <c r="D241" s="4" t="str">
        <f>_xlfn.IFNA(VLOOKUP(C241,'1 - Componenten'!$B$7:$K$60,3,0),"")</f>
        <v/>
      </c>
      <c r="E241" s="18" t="str">
        <f>_xlfn.IFNA(VLOOKUP(C241,'1 - Componenten'!$B$7:$K$60,5,0),"")</f>
        <v/>
      </c>
      <c r="F241" s="26" t="str">
        <f>_xlfn.IFNA(VLOOKUP(C241,'1 - Componenten'!$B$7:$K$60,8,0),"")</f>
        <v/>
      </c>
      <c r="G241" s="26" t="str">
        <f>_xlfn.IFNA(VLOOKUP(C241,'1 - Componenten'!$B$7:$K$60,9,0),"")</f>
        <v/>
      </c>
      <c r="H241" s="26" t="str">
        <f>_xlfn.IFNA(VLOOKUP(C241,'1 - Componenten'!$B$7:$K$60,10,0),"")</f>
        <v/>
      </c>
      <c r="I241" s="13">
        <v>1</v>
      </c>
      <c r="J241" s="54">
        <f t="shared" si="54"/>
        <v>0</v>
      </c>
      <c r="K241" s="55">
        <f t="shared" si="55"/>
        <v>0</v>
      </c>
      <c r="L241" s="55">
        <f t="shared" si="52"/>
        <v>0</v>
      </c>
      <c r="M241" s="55">
        <f t="shared" si="53"/>
        <v>0</v>
      </c>
      <c r="N241" s="43"/>
    </row>
    <row r="242" spans="2:14" s="2" customFormat="1" ht="13.95" customHeight="1" x14ac:dyDescent="0.3">
      <c r="B242" s="40"/>
      <c r="C242" s="33"/>
      <c r="D242" s="34" t="str">
        <f>_xlfn.IFNA(VLOOKUP(C242,'1 - Componenten'!$B$7:$K$60,3,0),"")</f>
        <v/>
      </c>
      <c r="E242" s="35" t="str">
        <f>_xlfn.IFNA(VLOOKUP(C242,'1 - Componenten'!$B$7:$K$60,5,0),"")</f>
        <v/>
      </c>
      <c r="F242" s="36"/>
      <c r="G242" s="36"/>
      <c r="H242" s="36"/>
      <c r="I242" s="33"/>
      <c r="J242" s="56" t="s">
        <v>42</v>
      </c>
      <c r="K242" s="57">
        <f>SUM(K233:K241)</f>
        <v>0</v>
      </c>
      <c r="L242" s="57">
        <f>SUM(L233:L241)</f>
        <v>0</v>
      </c>
      <c r="M242" s="57">
        <f>SUM(M233:M241)</f>
        <v>0</v>
      </c>
      <c r="N242" s="43"/>
    </row>
    <row r="243" spans="2:14" ht="17.399999999999999" x14ac:dyDescent="0.3">
      <c r="B243" s="40"/>
      <c r="C243" s="49" t="s">
        <v>76</v>
      </c>
      <c r="D243" s="50"/>
      <c r="E243" s="95" t="s">
        <v>32</v>
      </c>
      <c r="F243" s="95"/>
      <c r="G243" s="95"/>
      <c r="H243" s="95"/>
      <c r="I243" s="96" t="s">
        <v>48</v>
      </c>
      <c r="J243" s="96"/>
      <c r="K243" s="96"/>
      <c r="L243" s="96"/>
      <c r="M243" s="96"/>
      <c r="N243" s="43"/>
    </row>
    <row r="244" spans="2:14" ht="30" customHeight="1" x14ac:dyDescent="0.3">
      <c r="B244" s="40"/>
      <c r="C244" s="5" t="s">
        <v>70</v>
      </c>
      <c r="D244" s="5" t="s">
        <v>23</v>
      </c>
      <c r="E244" s="12" t="s">
        <v>3</v>
      </c>
      <c r="F244" s="5" t="s">
        <v>37</v>
      </c>
      <c r="G244" s="23" t="s">
        <v>34</v>
      </c>
      <c r="H244" s="23" t="s">
        <v>35</v>
      </c>
      <c r="I244" s="21" t="s">
        <v>33</v>
      </c>
      <c r="J244" s="21" t="s">
        <v>36</v>
      </c>
      <c r="K244" s="52" t="s">
        <v>38</v>
      </c>
      <c r="L244" s="53" t="s">
        <v>39</v>
      </c>
      <c r="M244" s="53" t="s">
        <v>40</v>
      </c>
      <c r="N244" s="43"/>
    </row>
    <row r="245" spans="2:14" x14ac:dyDescent="0.3">
      <c r="B245" s="40"/>
      <c r="C245" s="3"/>
      <c r="D245" s="4" t="str">
        <f>_xlfn.IFNA(VLOOKUP(C245,'1 - Componenten'!$B$7:$K$60,3,0),"")</f>
        <v/>
      </c>
      <c r="E245" s="18" t="str">
        <f>_xlfn.IFNA(VLOOKUP(C245,'1 - Componenten'!$B$7:$K$60,5,0),"")</f>
        <v/>
      </c>
      <c r="F245" s="26" t="str">
        <f>_xlfn.IFNA(VLOOKUP(C245,'1 - Componenten'!$B$7:$K$60,8,0),"")</f>
        <v/>
      </c>
      <c r="G245" s="26" t="str">
        <f>_xlfn.IFNA(VLOOKUP(C245,'1 - Componenten'!$B$7:$K$60,9,0),"")</f>
        <v/>
      </c>
      <c r="H245" s="26" t="str">
        <f>_xlfn.IFNA(VLOOKUP(C245,'1 - Componenten'!$B$7:$K$60,10,0),"")</f>
        <v/>
      </c>
      <c r="I245" s="13">
        <v>1</v>
      </c>
      <c r="J245" s="54">
        <f>IFERROR($I245*E245,0)</f>
        <v>0</v>
      </c>
      <c r="K245" s="55">
        <f>IFERROR($I245*F245,0)</f>
        <v>0</v>
      </c>
      <c r="L245" s="55">
        <f t="shared" ref="L245:L253" si="56">IFERROR($I245*G245,0)</f>
        <v>0</v>
      </c>
      <c r="M245" s="55">
        <f t="shared" ref="M245:M253" si="57">IFERROR($I245*H245,0)</f>
        <v>0</v>
      </c>
      <c r="N245" s="43"/>
    </row>
    <row r="246" spans="2:14" x14ac:dyDescent="0.3">
      <c r="B246" s="40"/>
      <c r="C246" s="3"/>
      <c r="D246" s="4" t="str">
        <f>_xlfn.IFNA(VLOOKUP(C246,'1 - Componenten'!$B$7:$K$60,3,0),"")</f>
        <v/>
      </c>
      <c r="E246" s="18" t="str">
        <f>_xlfn.IFNA(VLOOKUP(C246,'1 - Componenten'!$B$7:$K$60,5,0),"")</f>
        <v/>
      </c>
      <c r="F246" s="26" t="str">
        <f>_xlfn.IFNA(VLOOKUP(C246,'1 - Componenten'!$B$7:$K$60,8,0),"")</f>
        <v/>
      </c>
      <c r="G246" s="26" t="str">
        <f>_xlfn.IFNA(VLOOKUP(C246,'1 - Componenten'!$B$7:$K$60,9,0),"")</f>
        <v/>
      </c>
      <c r="H246" s="26" t="str">
        <f>_xlfn.IFNA(VLOOKUP(C246,'1 - Componenten'!$B$7:$K$60,10,0),"")</f>
        <v/>
      </c>
      <c r="I246" s="13">
        <v>1</v>
      </c>
      <c r="J246" s="54">
        <f t="shared" ref="J246:J253" si="58">IFERROR($I246*E246,0)</f>
        <v>0</v>
      </c>
      <c r="K246" s="55">
        <f t="shared" ref="K246:K253" si="59">IFERROR($I246*F246,0)</f>
        <v>0</v>
      </c>
      <c r="L246" s="55">
        <f t="shared" si="56"/>
        <v>0</v>
      </c>
      <c r="M246" s="55">
        <f t="shared" si="57"/>
        <v>0</v>
      </c>
      <c r="N246" s="43"/>
    </row>
    <row r="247" spans="2:14" x14ac:dyDescent="0.3">
      <c r="B247" s="40"/>
      <c r="C247" s="3"/>
      <c r="D247" s="4" t="str">
        <f>_xlfn.IFNA(VLOOKUP(C247,'1 - Componenten'!$B$7:$K$60,3,0),"")</f>
        <v/>
      </c>
      <c r="E247" s="18" t="str">
        <f>_xlfn.IFNA(VLOOKUP(C247,'1 - Componenten'!$B$7:$K$60,5,0),"")</f>
        <v/>
      </c>
      <c r="F247" s="26" t="str">
        <f>_xlfn.IFNA(VLOOKUP(C247,'1 - Componenten'!$B$7:$K$60,8,0),"")</f>
        <v/>
      </c>
      <c r="G247" s="26" t="str">
        <f>_xlfn.IFNA(VLOOKUP(C247,'1 - Componenten'!$B$7:$K$60,9,0),"")</f>
        <v/>
      </c>
      <c r="H247" s="26" t="str">
        <f>_xlfn.IFNA(VLOOKUP(C247,'1 - Componenten'!$B$7:$K$60,10,0),"")</f>
        <v/>
      </c>
      <c r="I247" s="13">
        <v>1</v>
      </c>
      <c r="J247" s="54">
        <f t="shared" si="58"/>
        <v>0</v>
      </c>
      <c r="K247" s="55">
        <f t="shared" si="59"/>
        <v>0</v>
      </c>
      <c r="L247" s="55">
        <f t="shared" si="56"/>
        <v>0</v>
      </c>
      <c r="M247" s="55">
        <f t="shared" si="57"/>
        <v>0</v>
      </c>
      <c r="N247" s="43"/>
    </row>
    <row r="248" spans="2:14" x14ac:dyDescent="0.3">
      <c r="B248" s="40"/>
      <c r="C248" s="3"/>
      <c r="D248" s="4" t="str">
        <f>_xlfn.IFNA(VLOOKUP(C248,'1 - Componenten'!$B$7:$K$60,3,0),"")</f>
        <v/>
      </c>
      <c r="E248" s="18" t="str">
        <f>_xlfn.IFNA(VLOOKUP(C248,'1 - Componenten'!$B$7:$K$60,5,0),"")</f>
        <v/>
      </c>
      <c r="F248" s="26" t="str">
        <f>_xlfn.IFNA(VLOOKUP(C248,'1 - Componenten'!$B$7:$K$60,8,0),"")</f>
        <v/>
      </c>
      <c r="G248" s="26" t="str">
        <f>_xlfn.IFNA(VLOOKUP(C248,'1 - Componenten'!$B$7:$K$60,9,0),"")</f>
        <v/>
      </c>
      <c r="H248" s="26" t="str">
        <f>_xlfn.IFNA(VLOOKUP(C248,'1 - Componenten'!$B$7:$K$60,10,0),"")</f>
        <v/>
      </c>
      <c r="I248" s="13">
        <v>1</v>
      </c>
      <c r="J248" s="54">
        <f t="shared" si="58"/>
        <v>0</v>
      </c>
      <c r="K248" s="55">
        <f t="shared" si="59"/>
        <v>0</v>
      </c>
      <c r="L248" s="55">
        <f t="shared" si="56"/>
        <v>0</v>
      </c>
      <c r="M248" s="55">
        <f t="shared" si="57"/>
        <v>0</v>
      </c>
      <c r="N248" s="43"/>
    </row>
    <row r="249" spans="2:14" x14ac:dyDescent="0.3">
      <c r="B249" s="40"/>
      <c r="C249" s="3"/>
      <c r="D249" s="4" t="str">
        <f>_xlfn.IFNA(VLOOKUP(C249,'1 - Componenten'!$B$7:$K$60,3,0),"")</f>
        <v/>
      </c>
      <c r="E249" s="18" t="str">
        <f>_xlfn.IFNA(VLOOKUP(C249,'1 - Componenten'!$B$7:$K$60,5,0),"")</f>
        <v/>
      </c>
      <c r="F249" s="26" t="str">
        <f>_xlfn.IFNA(VLOOKUP(C249,'1 - Componenten'!$B$7:$K$60,8,0),"")</f>
        <v/>
      </c>
      <c r="G249" s="26" t="str">
        <f>_xlfn.IFNA(VLOOKUP(C249,'1 - Componenten'!$B$7:$K$60,9,0),"")</f>
        <v/>
      </c>
      <c r="H249" s="26" t="str">
        <f>_xlfn.IFNA(VLOOKUP(C249,'1 - Componenten'!$B$7:$K$60,10,0),"")</f>
        <v/>
      </c>
      <c r="I249" s="13">
        <v>1</v>
      </c>
      <c r="J249" s="54">
        <f t="shared" si="58"/>
        <v>0</v>
      </c>
      <c r="K249" s="55">
        <f t="shared" si="59"/>
        <v>0</v>
      </c>
      <c r="L249" s="55">
        <f t="shared" si="56"/>
        <v>0</v>
      </c>
      <c r="M249" s="55">
        <f t="shared" si="57"/>
        <v>0</v>
      </c>
      <c r="N249" s="43"/>
    </row>
    <row r="250" spans="2:14" x14ac:dyDescent="0.3">
      <c r="B250" s="40"/>
      <c r="C250" s="3"/>
      <c r="D250" s="4" t="str">
        <f>_xlfn.IFNA(VLOOKUP(C250,'1 - Componenten'!$B$7:$K$60,3,0),"")</f>
        <v/>
      </c>
      <c r="E250" s="18" t="str">
        <f>_xlfn.IFNA(VLOOKUP(C250,'1 - Componenten'!$B$7:$K$60,5,0),"")</f>
        <v/>
      </c>
      <c r="F250" s="26" t="str">
        <f>_xlfn.IFNA(VLOOKUP(C250,'1 - Componenten'!$B$7:$K$60,8,0),"")</f>
        <v/>
      </c>
      <c r="G250" s="26" t="str">
        <f>_xlfn.IFNA(VLOOKUP(C250,'1 - Componenten'!$B$7:$K$60,9,0),"")</f>
        <v/>
      </c>
      <c r="H250" s="26" t="str">
        <f>_xlfn.IFNA(VLOOKUP(C250,'1 - Componenten'!$B$7:$K$60,10,0),"")</f>
        <v/>
      </c>
      <c r="I250" s="13">
        <v>1</v>
      </c>
      <c r="J250" s="54">
        <f t="shared" si="58"/>
        <v>0</v>
      </c>
      <c r="K250" s="55">
        <f t="shared" si="59"/>
        <v>0</v>
      </c>
      <c r="L250" s="55">
        <f t="shared" si="56"/>
        <v>0</v>
      </c>
      <c r="M250" s="55">
        <f t="shared" si="57"/>
        <v>0</v>
      </c>
      <c r="N250" s="43"/>
    </row>
    <row r="251" spans="2:14" x14ac:dyDescent="0.3">
      <c r="B251" s="40"/>
      <c r="C251" s="3"/>
      <c r="D251" s="4" t="str">
        <f>_xlfn.IFNA(VLOOKUP(C251,'1 - Componenten'!$B$7:$K$60,3,0),"")</f>
        <v/>
      </c>
      <c r="E251" s="18" t="str">
        <f>_xlfn.IFNA(VLOOKUP(C251,'1 - Componenten'!$B$7:$K$60,5,0),"")</f>
        <v/>
      </c>
      <c r="F251" s="26" t="str">
        <f>_xlfn.IFNA(VLOOKUP(C251,'1 - Componenten'!$B$7:$K$60,8,0),"")</f>
        <v/>
      </c>
      <c r="G251" s="26" t="str">
        <f>_xlfn.IFNA(VLOOKUP(C251,'1 - Componenten'!$B$7:$K$60,9,0),"")</f>
        <v/>
      </c>
      <c r="H251" s="26" t="str">
        <f>_xlfn.IFNA(VLOOKUP(C251,'1 - Componenten'!$B$7:$K$60,10,0),"")</f>
        <v/>
      </c>
      <c r="I251" s="13">
        <v>1</v>
      </c>
      <c r="J251" s="54">
        <f t="shared" si="58"/>
        <v>0</v>
      </c>
      <c r="K251" s="55">
        <f t="shared" si="59"/>
        <v>0</v>
      </c>
      <c r="L251" s="55">
        <f t="shared" si="56"/>
        <v>0</v>
      </c>
      <c r="M251" s="55">
        <f t="shared" si="57"/>
        <v>0</v>
      </c>
      <c r="N251" s="43"/>
    </row>
    <row r="252" spans="2:14" x14ac:dyDescent="0.3">
      <c r="B252" s="40"/>
      <c r="C252" s="3"/>
      <c r="D252" s="4" t="str">
        <f>_xlfn.IFNA(VLOOKUP(C252,'1 - Componenten'!$B$7:$K$60,3,0),"")</f>
        <v/>
      </c>
      <c r="E252" s="18" t="str">
        <f>_xlfn.IFNA(VLOOKUP(C252,'1 - Componenten'!$B$7:$K$60,5,0),"")</f>
        <v/>
      </c>
      <c r="F252" s="26" t="str">
        <f>_xlfn.IFNA(VLOOKUP(C252,'1 - Componenten'!$B$7:$K$60,8,0),"")</f>
        <v/>
      </c>
      <c r="G252" s="26" t="str">
        <f>_xlfn.IFNA(VLOOKUP(C252,'1 - Componenten'!$B$7:$K$60,9,0),"")</f>
        <v/>
      </c>
      <c r="H252" s="26" t="str">
        <f>_xlfn.IFNA(VLOOKUP(C252,'1 - Componenten'!$B$7:$K$60,10,0),"")</f>
        <v/>
      </c>
      <c r="I252" s="13">
        <v>1</v>
      </c>
      <c r="J252" s="54">
        <f t="shared" si="58"/>
        <v>0</v>
      </c>
      <c r="K252" s="55">
        <f t="shared" si="59"/>
        <v>0</v>
      </c>
      <c r="L252" s="55">
        <f t="shared" si="56"/>
        <v>0</v>
      </c>
      <c r="M252" s="55">
        <f t="shared" si="57"/>
        <v>0</v>
      </c>
      <c r="N252" s="43"/>
    </row>
    <row r="253" spans="2:14" x14ac:dyDescent="0.3">
      <c r="B253" s="40"/>
      <c r="C253" s="3"/>
      <c r="D253" s="4" t="str">
        <f>_xlfn.IFNA(VLOOKUP(C253,'1 - Componenten'!$B$7:$K$60,3,0),"")</f>
        <v/>
      </c>
      <c r="E253" s="18" t="str">
        <f>_xlfn.IFNA(VLOOKUP(C253,'1 - Componenten'!$B$7:$K$60,5,0),"")</f>
        <v/>
      </c>
      <c r="F253" s="26" t="str">
        <f>_xlfn.IFNA(VLOOKUP(C253,'1 - Componenten'!$B$7:$K$60,8,0),"")</f>
        <v/>
      </c>
      <c r="G253" s="26" t="str">
        <f>_xlfn.IFNA(VLOOKUP(C253,'1 - Componenten'!$B$7:$K$60,9,0),"")</f>
        <v/>
      </c>
      <c r="H253" s="26" t="str">
        <f>_xlfn.IFNA(VLOOKUP(C253,'1 - Componenten'!$B$7:$K$60,10,0),"")</f>
        <v/>
      </c>
      <c r="I253" s="13">
        <v>1</v>
      </c>
      <c r="J253" s="54">
        <f t="shared" si="58"/>
        <v>0</v>
      </c>
      <c r="K253" s="55">
        <f t="shared" si="59"/>
        <v>0</v>
      </c>
      <c r="L253" s="55">
        <f t="shared" si="56"/>
        <v>0</v>
      </c>
      <c r="M253" s="55">
        <f t="shared" si="57"/>
        <v>0</v>
      </c>
      <c r="N253" s="43"/>
    </row>
    <row r="254" spans="2:14" ht="13.95" customHeight="1" x14ac:dyDescent="0.3">
      <c r="B254" s="40"/>
      <c r="C254" s="33"/>
      <c r="D254" s="34" t="str">
        <f>_xlfn.IFNA(VLOOKUP(C254,'1 - Componenten'!$B$7:$K$60,3,0),"")</f>
        <v/>
      </c>
      <c r="E254" s="35" t="str">
        <f>_xlfn.IFNA(VLOOKUP(C254,'1 - Componenten'!$B$7:$K$60,5,0),"")</f>
        <v/>
      </c>
      <c r="F254" s="36"/>
      <c r="G254" s="36"/>
      <c r="H254" s="36"/>
      <c r="I254" s="33"/>
      <c r="J254" s="56" t="s">
        <v>42</v>
      </c>
      <c r="K254" s="57">
        <f>SUM(K245:K253)</f>
        <v>0</v>
      </c>
      <c r="L254" s="57">
        <f>SUM(L245:L253)</f>
        <v>0</v>
      </c>
      <c r="M254" s="57">
        <f>SUM(M245:M253)</f>
        <v>0</v>
      </c>
      <c r="N254" s="43"/>
    </row>
    <row r="255" spans="2:14" s="2" customFormat="1" ht="17.399999999999999" x14ac:dyDescent="0.3">
      <c r="B255" s="40"/>
      <c r="C255" s="64" t="s">
        <v>47</v>
      </c>
      <c r="D255" s="65"/>
      <c r="E255" s="95" t="s">
        <v>32</v>
      </c>
      <c r="F255" s="95"/>
      <c r="G255" s="95"/>
      <c r="H255" s="95"/>
      <c r="I255" s="96" t="s">
        <v>48</v>
      </c>
      <c r="J255" s="96"/>
      <c r="K255" s="96"/>
      <c r="L255" s="96"/>
      <c r="M255" s="96"/>
      <c r="N255" s="43"/>
    </row>
    <row r="256" spans="2:14" s="2" customFormat="1" ht="30" customHeight="1" x14ac:dyDescent="0.3">
      <c r="B256" s="40"/>
      <c r="C256" s="5" t="s">
        <v>70</v>
      </c>
      <c r="D256" s="5" t="s">
        <v>23</v>
      </c>
      <c r="E256" s="97" t="s">
        <v>37</v>
      </c>
      <c r="F256" s="98"/>
      <c r="G256" s="23" t="s">
        <v>34</v>
      </c>
      <c r="H256" s="23" t="s">
        <v>35</v>
      </c>
      <c r="I256" s="21" t="s">
        <v>33</v>
      </c>
      <c r="J256" s="99" t="s">
        <v>38</v>
      </c>
      <c r="K256" s="100"/>
      <c r="L256" s="53" t="s">
        <v>39</v>
      </c>
      <c r="M256" s="53" t="s">
        <v>40</v>
      </c>
      <c r="N256" s="43"/>
    </row>
    <row r="257" spans="2:14" s="2" customFormat="1" x14ac:dyDescent="0.3">
      <c r="B257" s="40"/>
      <c r="C257" s="3"/>
      <c r="D257" s="4" t="str">
        <f>_xlfn.IFNA(VLOOKUP(C257,'1 - Componenten'!$B$7:$K$60,3,0),"")</f>
        <v/>
      </c>
      <c r="E257" s="90" t="str">
        <f>_xlfn.IFNA(VLOOKUP(C257,'1 - Componenten'!$B$7:$K$60,8,0),"")</f>
        <v/>
      </c>
      <c r="F257" s="91"/>
      <c r="G257" s="26" t="str">
        <f>_xlfn.IFNA(VLOOKUP(C257,'1 - Componenten'!$B$7:$K$60,9,0),"")</f>
        <v/>
      </c>
      <c r="H257" s="26" t="str">
        <f>_xlfn.IFNA(VLOOKUP(C257,'1 - Componenten'!$B$7:$K$60,10,0),"")</f>
        <v/>
      </c>
      <c r="I257" s="13">
        <v>1</v>
      </c>
      <c r="J257" s="92">
        <f>IFERROR($I257*E257,0)</f>
        <v>0</v>
      </c>
      <c r="K257" s="93"/>
      <c r="L257" s="55">
        <f t="shared" ref="L257:L261" si="60">IFERROR($I257*G257,0)</f>
        <v>0</v>
      </c>
      <c r="M257" s="55">
        <f t="shared" ref="M257:M261" si="61">IFERROR($I257*H257,0)</f>
        <v>0</v>
      </c>
      <c r="N257" s="43"/>
    </row>
    <row r="258" spans="2:14" s="2" customFormat="1" x14ac:dyDescent="0.3">
      <c r="B258" s="40"/>
      <c r="C258" s="3"/>
      <c r="D258" s="4" t="str">
        <f>_xlfn.IFNA(VLOOKUP(C258,'1 - Componenten'!$B$7:$K$60,3,0),"")</f>
        <v/>
      </c>
      <c r="E258" s="90" t="str">
        <f>_xlfn.IFNA(VLOOKUP(C258,'1 - Componenten'!$B$7:$K$60,8,0),"")</f>
        <v/>
      </c>
      <c r="F258" s="91"/>
      <c r="G258" s="26" t="str">
        <f>_xlfn.IFNA(VLOOKUP(C258,'1 - Componenten'!$B$7:$K$60,9,0),"")</f>
        <v/>
      </c>
      <c r="H258" s="26" t="str">
        <f>_xlfn.IFNA(VLOOKUP(C258,'1 - Componenten'!$B$7:$K$60,10,0),"")</f>
        <v/>
      </c>
      <c r="I258" s="13">
        <v>1</v>
      </c>
      <c r="J258" s="92">
        <f t="shared" ref="J258:J261" si="62">IFERROR($I258*E258,0)</f>
        <v>0</v>
      </c>
      <c r="K258" s="93"/>
      <c r="L258" s="55">
        <f t="shared" si="60"/>
        <v>0</v>
      </c>
      <c r="M258" s="55">
        <f t="shared" si="61"/>
        <v>0</v>
      </c>
      <c r="N258" s="43"/>
    </row>
    <row r="259" spans="2:14" s="2" customFormat="1" x14ac:dyDescent="0.3">
      <c r="B259" s="40"/>
      <c r="C259" s="3"/>
      <c r="D259" s="4" t="str">
        <f>_xlfn.IFNA(VLOOKUP(C259,'1 - Componenten'!$B$7:$K$60,3,0),"")</f>
        <v/>
      </c>
      <c r="E259" s="90" t="str">
        <f>_xlfn.IFNA(VLOOKUP(C259,'1 - Componenten'!$B$7:$K$60,8,0),"")</f>
        <v/>
      </c>
      <c r="F259" s="91"/>
      <c r="G259" s="26" t="str">
        <f>_xlfn.IFNA(VLOOKUP(C259,'1 - Componenten'!$B$7:$K$60,9,0),"")</f>
        <v/>
      </c>
      <c r="H259" s="26" t="str">
        <f>_xlfn.IFNA(VLOOKUP(C259,'1 - Componenten'!$B$7:$K$60,10,0),"")</f>
        <v/>
      </c>
      <c r="I259" s="13">
        <v>1</v>
      </c>
      <c r="J259" s="92">
        <f t="shared" si="62"/>
        <v>0</v>
      </c>
      <c r="K259" s="93"/>
      <c r="L259" s="55">
        <f t="shared" si="60"/>
        <v>0</v>
      </c>
      <c r="M259" s="55">
        <f t="shared" si="61"/>
        <v>0</v>
      </c>
      <c r="N259" s="43"/>
    </row>
    <row r="260" spans="2:14" s="2" customFormat="1" x14ac:dyDescent="0.3">
      <c r="B260" s="40"/>
      <c r="C260" s="3"/>
      <c r="D260" s="4" t="str">
        <f>_xlfn.IFNA(VLOOKUP(C260,'1 - Componenten'!$B$7:$K$60,3,0),"")</f>
        <v/>
      </c>
      <c r="E260" s="90" t="str">
        <f>_xlfn.IFNA(VLOOKUP(C260,'1 - Componenten'!$B$7:$K$60,8,0),"")</f>
        <v/>
      </c>
      <c r="F260" s="91"/>
      <c r="G260" s="26" t="str">
        <f>_xlfn.IFNA(VLOOKUP(C260,'1 - Componenten'!$B$7:$K$60,9,0),"")</f>
        <v/>
      </c>
      <c r="H260" s="26" t="str">
        <f>_xlfn.IFNA(VLOOKUP(C260,'1 - Componenten'!$B$7:$K$60,10,0),"")</f>
        <v/>
      </c>
      <c r="I260" s="13">
        <v>1</v>
      </c>
      <c r="J260" s="92">
        <f t="shared" si="62"/>
        <v>0</v>
      </c>
      <c r="K260" s="93"/>
      <c r="L260" s="55">
        <f t="shared" si="60"/>
        <v>0</v>
      </c>
      <c r="M260" s="55">
        <f t="shared" si="61"/>
        <v>0</v>
      </c>
      <c r="N260" s="43"/>
    </row>
    <row r="261" spans="2:14" s="2" customFormat="1" x14ac:dyDescent="0.3">
      <c r="B261" s="40"/>
      <c r="C261" s="3"/>
      <c r="D261" s="4" t="str">
        <f>_xlfn.IFNA(VLOOKUP(C261,'1 - Componenten'!$B$7:$K$60,3,0),"")</f>
        <v/>
      </c>
      <c r="E261" s="90" t="str">
        <f>_xlfn.IFNA(VLOOKUP(C261,'1 - Componenten'!$B$7:$K$60,8,0),"")</f>
        <v/>
      </c>
      <c r="F261" s="91"/>
      <c r="G261" s="26" t="str">
        <f>_xlfn.IFNA(VLOOKUP(C261,'1 - Componenten'!$B$7:$K$60,9,0),"")</f>
        <v/>
      </c>
      <c r="H261" s="26" t="str">
        <f>_xlfn.IFNA(VLOOKUP(C261,'1 - Componenten'!$B$7:$K$60,10,0),"")</f>
        <v/>
      </c>
      <c r="I261" s="13">
        <v>1</v>
      </c>
      <c r="J261" s="92">
        <f t="shared" si="62"/>
        <v>0</v>
      </c>
      <c r="K261" s="93"/>
      <c r="L261" s="55">
        <f t="shared" si="60"/>
        <v>0</v>
      </c>
      <c r="M261" s="55">
        <f t="shared" si="61"/>
        <v>0</v>
      </c>
      <c r="N261" s="43"/>
    </row>
    <row r="262" spans="2:14" s="2" customFormat="1" ht="13.95" customHeight="1" x14ac:dyDescent="0.3">
      <c r="B262" s="40"/>
      <c r="C262" s="33"/>
      <c r="D262" s="34" t="str">
        <f>_xlfn.IFNA(VLOOKUP(C262,'1 - Componenten'!$B$7:$K$60,3,0),"")</f>
        <v/>
      </c>
      <c r="E262" s="35" t="str">
        <f>_xlfn.IFNA(VLOOKUP(C262,'1 - Componenten'!$B$7:$K$60,5,0),"")</f>
        <v/>
      </c>
      <c r="F262" s="36"/>
      <c r="G262" s="36"/>
      <c r="H262" s="36"/>
      <c r="I262" s="56" t="s">
        <v>42</v>
      </c>
      <c r="J262" s="94">
        <f>SUM(J257:K261)</f>
        <v>0</v>
      </c>
      <c r="K262" s="94"/>
      <c r="L262" s="57">
        <f>SUM(L257:L261)</f>
        <v>0</v>
      </c>
      <c r="M262" s="57">
        <f>SUM(M257:M261)</f>
        <v>0</v>
      </c>
      <c r="N262" s="43"/>
    </row>
    <row r="263" spans="2:14" s="2" customFormat="1" x14ac:dyDescent="0.3">
      <c r="B263" s="46"/>
      <c r="C263" s="47"/>
      <c r="D263" s="47"/>
      <c r="E263" s="47"/>
      <c r="F263" s="47"/>
      <c r="G263" s="47"/>
      <c r="H263" s="47"/>
      <c r="I263" s="47"/>
      <c r="J263" s="47"/>
      <c r="K263" s="47"/>
      <c r="L263" s="47"/>
      <c r="M263" s="47"/>
      <c r="N263" s="48"/>
    </row>
    <row r="264" spans="2:14" ht="4.95" customHeight="1" x14ac:dyDescent="0.3">
      <c r="B264" s="66"/>
      <c r="C264" s="67"/>
      <c r="D264" s="67"/>
      <c r="E264" s="67"/>
      <c r="F264" s="67"/>
      <c r="G264" s="67"/>
      <c r="H264" s="67"/>
      <c r="I264" s="67"/>
      <c r="J264" s="67"/>
      <c r="K264" s="67"/>
      <c r="L264" s="67"/>
      <c r="M264" s="67"/>
      <c r="N264" s="67"/>
    </row>
    <row r="265" spans="2:14" s="2" customFormat="1" x14ac:dyDescent="0.3">
      <c r="B265" s="37"/>
      <c r="C265" s="38"/>
      <c r="D265" s="38"/>
      <c r="E265" s="38"/>
      <c r="F265" s="39"/>
      <c r="G265" s="39"/>
      <c r="H265" s="39"/>
      <c r="I265" s="39"/>
      <c r="J265" s="39"/>
      <c r="K265" s="39"/>
      <c r="L265" s="38"/>
      <c r="M265" s="38"/>
      <c r="N265" s="63"/>
    </row>
    <row r="266" spans="2:14" s="2" customFormat="1" ht="21" x14ac:dyDescent="0.4">
      <c r="B266" s="40"/>
      <c r="C266" s="24" t="s">
        <v>14</v>
      </c>
      <c r="D266" s="25" t="s">
        <v>78</v>
      </c>
      <c r="E266" s="33"/>
      <c r="F266" s="101" t="s">
        <v>79</v>
      </c>
      <c r="G266" s="102"/>
      <c r="H266" s="102"/>
      <c r="I266" s="41"/>
      <c r="J266" s="41"/>
      <c r="K266" s="41"/>
      <c r="L266" s="33"/>
      <c r="M266" s="33"/>
      <c r="N266" s="43"/>
    </row>
    <row r="267" spans="2:14" s="2" customFormat="1" ht="21" x14ac:dyDescent="0.4">
      <c r="B267" s="40"/>
      <c r="C267" s="24" t="s">
        <v>16</v>
      </c>
      <c r="D267" s="25" t="s">
        <v>77</v>
      </c>
      <c r="E267" s="33"/>
      <c r="F267" s="102"/>
      <c r="G267" s="102"/>
      <c r="H267" s="102"/>
      <c r="I267" s="41"/>
      <c r="J267" s="41"/>
      <c r="K267" s="41"/>
      <c r="L267" s="33"/>
      <c r="M267" s="33"/>
      <c r="N267" s="43"/>
    </row>
    <row r="268" spans="2:14" s="2" customFormat="1" ht="8.4" customHeight="1" thickBot="1" x14ac:dyDescent="0.35">
      <c r="B268" s="40"/>
      <c r="C268" s="33"/>
      <c r="D268" s="33"/>
      <c r="E268" s="33"/>
      <c r="F268" s="41"/>
      <c r="G268" s="41"/>
      <c r="H268" s="41"/>
      <c r="I268" s="41"/>
      <c r="J268" s="41"/>
      <c r="K268" s="42"/>
      <c r="L268" s="33"/>
      <c r="M268" s="33"/>
      <c r="N268" s="43"/>
    </row>
    <row r="269" spans="2:14" s="2" customFormat="1" ht="21" x14ac:dyDescent="0.4">
      <c r="B269" s="40"/>
      <c r="C269" s="42" t="s">
        <v>24</v>
      </c>
      <c r="D269" s="33"/>
      <c r="E269" s="33"/>
      <c r="F269" s="16"/>
      <c r="G269" s="17"/>
      <c r="H269" s="17"/>
      <c r="I269" s="42"/>
      <c r="J269" s="17"/>
      <c r="K269" s="103" t="s">
        <v>46</v>
      </c>
      <c r="L269" s="104"/>
      <c r="M269" s="105"/>
      <c r="N269" s="43"/>
    </row>
    <row r="270" spans="2:14" s="2" customFormat="1" ht="42" x14ac:dyDescent="0.3">
      <c r="B270" s="40"/>
      <c r="C270" s="19" t="s">
        <v>25</v>
      </c>
      <c r="D270" s="12" t="s">
        <v>26</v>
      </c>
      <c r="E270" s="22" t="s">
        <v>30</v>
      </c>
      <c r="F270" s="51" t="s">
        <v>18</v>
      </c>
      <c r="G270" s="21" t="s">
        <v>27</v>
      </c>
      <c r="H270" s="17"/>
      <c r="I270" s="17"/>
      <c r="J270" s="33"/>
      <c r="K270" s="58" t="s">
        <v>43</v>
      </c>
      <c r="L270" s="51" t="s">
        <v>44</v>
      </c>
      <c r="M270" s="59" t="s">
        <v>45</v>
      </c>
      <c r="N270" s="43"/>
    </row>
    <row r="271" spans="2:14" s="2" customFormat="1" ht="15" thickBot="1" x14ac:dyDescent="0.35">
      <c r="B271" s="40"/>
      <c r="C271" s="20" t="s">
        <v>19</v>
      </c>
      <c r="D271" s="18" t="s">
        <v>51</v>
      </c>
      <c r="E271" s="18">
        <v>26</v>
      </c>
      <c r="F271" s="27">
        <f>SUM(J279:J287)</f>
        <v>0</v>
      </c>
      <c r="G271" s="32" t="str">
        <f>IF(F271&lt;=E271,"Nee","Ja")</f>
        <v>Nee</v>
      </c>
      <c r="H271" s="17"/>
      <c r="I271" s="17"/>
      <c r="J271" s="33"/>
      <c r="K271" s="60">
        <f>SUM(K288,J308,K300)</f>
        <v>0</v>
      </c>
      <c r="L271" s="61">
        <f>SUM(L288,F274,L308,L300)</f>
        <v>0</v>
      </c>
      <c r="M271" s="62">
        <f>SUM(M288,M308,M300)</f>
        <v>0</v>
      </c>
      <c r="N271" s="43"/>
    </row>
    <row r="272" spans="2:14" x14ac:dyDescent="0.3">
      <c r="B272" s="40"/>
      <c r="C272" s="20" t="s">
        <v>74</v>
      </c>
      <c r="D272" s="18" t="s">
        <v>60</v>
      </c>
      <c r="E272" s="18">
        <v>152</v>
      </c>
      <c r="F272" s="27">
        <f>SUM(J291:J299)</f>
        <v>0</v>
      </c>
      <c r="G272" s="32" t="str">
        <f t="shared" ref="G272" si="63">IF(F272&lt;=E272,"Nee","Ja")</f>
        <v>Nee</v>
      </c>
      <c r="H272" s="17"/>
      <c r="I272" s="17"/>
      <c r="J272" s="33"/>
      <c r="K272" s="33"/>
      <c r="L272" s="33"/>
      <c r="M272" s="33"/>
      <c r="N272" s="43"/>
    </row>
    <row r="273" spans="2:14" s="2" customFormat="1" ht="9" customHeight="1" thickBot="1" x14ac:dyDescent="0.35">
      <c r="B273" s="40"/>
      <c r="C273" s="33"/>
      <c r="D273" s="33"/>
      <c r="E273" s="33"/>
      <c r="F273" s="33"/>
      <c r="G273" s="33"/>
      <c r="H273" s="33"/>
      <c r="I273" s="33"/>
      <c r="J273" s="33"/>
      <c r="K273" s="33"/>
      <c r="L273" s="33"/>
      <c r="M273" s="33"/>
      <c r="N273" s="43"/>
    </row>
    <row r="274" spans="2:14" s="2" customFormat="1" ht="23.4" thickBot="1" x14ac:dyDescent="0.45">
      <c r="B274" s="40"/>
      <c r="C274" s="106" t="s">
        <v>29</v>
      </c>
      <c r="D274" s="106"/>
      <c r="E274" s="107"/>
      <c r="F274" s="108">
        <v>0</v>
      </c>
      <c r="G274" s="109"/>
      <c r="H274" s="110"/>
      <c r="I274" s="33"/>
      <c r="J274" s="33"/>
      <c r="K274" s="33"/>
      <c r="L274" s="33"/>
      <c r="M274" s="33"/>
      <c r="N274" s="43"/>
    </row>
    <row r="275" spans="2:14" s="2" customFormat="1" ht="6.6" customHeight="1" x14ac:dyDescent="0.3">
      <c r="B275" s="40"/>
      <c r="C275" s="16"/>
      <c r="D275" s="33"/>
      <c r="E275" s="33"/>
      <c r="F275" s="33"/>
      <c r="G275" s="33"/>
      <c r="H275" s="33"/>
      <c r="I275" s="33"/>
      <c r="J275" s="33"/>
      <c r="K275" s="33"/>
      <c r="L275" s="33"/>
      <c r="M275" s="33"/>
      <c r="N275" s="43"/>
    </row>
    <row r="276" spans="2:14" s="2" customFormat="1" ht="17.399999999999999" x14ac:dyDescent="0.3">
      <c r="B276" s="40"/>
      <c r="C276" s="44" t="s">
        <v>28</v>
      </c>
      <c r="D276" s="45"/>
      <c r="E276" s="45"/>
      <c r="F276" s="45"/>
      <c r="G276" s="45"/>
      <c r="H276" s="45"/>
      <c r="I276" s="33"/>
      <c r="J276" s="33"/>
      <c r="K276" s="33"/>
      <c r="L276" s="33"/>
      <c r="M276" s="33"/>
      <c r="N276" s="43"/>
    </row>
    <row r="277" spans="2:14" s="2" customFormat="1" ht="17.399999999999999" x14ac:dyDescent="0.3">
      <c r="B277" s="40"/>
      <c r="C277" s="49" t="s">
        <v>19</v>
      </c>
      <c r="D277" s="50"/>
      <c r="E277" s="95" t="s">
        <v>32</v>
      </c>
      <c r="F277" s="95"/>
      <c r="G277" s="95"/>
      <c r="H277" s="95"/>
      <c r="I277" s="96" t="s">
        <v>48</v>
      </c>
      <c r="J277" s="96"/>
      <c r="K277" s="96"/>
      <c r="L277" s="96"/>
      <c r="M277" s="96"/>
      <c r="N277" s="43"/>
    </row>
    <row r="278" spans="2:14" s="2" customFormat="1" ht="30" customHeight="1" x14ac:dyDescent="0.3">
      <c r="B278" s="40"/>
      <c r="C278" s="5" t="s">
        <v>70</v>
      </c>
      <c r="D278" s="5" t="s">
        <v>23</v>
      </c>
      <c r="E278" s="12" t="s">
        <v>3</v>
      </c>
      <c r="F278" s="5" t="s">
        <v>37</v>
      </c>
      <c r="G278" s="23" t="s">
        <v>34</v>
      </c>
      <c r="H278" s="23" t="s">
        <v>35</v>
      </c>
      <c r="I278" s="21" t="s">
        <v>33</v>
      </c>
      <c r="J278" s="21" t="s">
        <v>36</v>
      </c>
      <c r="K278" s="52" t="s">
        <v>38</v>
      </c>
      <c r="L278" s="53" t="s">
        <v>39</v>
      </c>
      <c r="M278" s="53" t="s">
        <v>40</v>
      </c>
      <c r="N278" s="43"/>
    </row>
    <row r="279" spans="2:14" s="2" customFormat="1" x14ac:dyDescent="0.3">
      <c r="B279" s="40"/>
      <c r="C279" s="3"/>
      <c r="D279" s="4" t="str">
        <f>_xlfn.IFNA(VLOOKUP(C279,'1 - Componenten'!$B$7:$K$60,3,0),"")</f>
        <v/>
      </c>
      <c r="E279" s="18" t="str">
        <f>_xlfn.IFNA(VLOOKUP(C279,'1 - Componenten'!$B$7:$K$60,5,0),"")</f>
        <v/>
      </c>
      <c r="F279" s="26" t="str">
        <f>_xlfn.IFNA(VLOOKUP(C279,'1 - Componenten'!$B$7:$K$60,8,0),"")</f>
        <v/>
      </c>
      <c r="G279" s="26" t="str">
        <f>_xlfn.IFNA(VLOOKUP(C279,'1 - Componenten'!$B$7:$K$60,9,0),"")</f>
        <v/>
      </c>
      <c r="H279" s="26" t="str">
        <f>_xlfn.IFNA(VLOOKUP(C279,'1 - Componenten'!$B$7:$K$60,10,0),"")</f>
        <v/>
      </c>
      <c r="I279" s="13">
        <v>1</v>
      </c>
      <c r="J279" s="54">
        <f>IFERROR($I279*E279,0)</f>
        <v>0</v>
      </c>
      <c r="K279" s="55">
        <f>IFERROR($I279*F279,0)</f>
        <v>0</v>
      </c>
      <c r="L279" s="55">
        <f t="shared" ref="L279:L287" si="64">IFERROR($I279*G279,0)</f>
        <v>0</v>
      </c>
      <c r="M279" s="55">
        <f t="shared" ref="M279:M287" si="65">IFERROR($I279*H279,0)</f>
        <v>0</v>
      </c>
      <c r="N279" s="43"/>
    </row>
    <row r="280" spans="2:14" s="2" customFormat="1" x14ac:dyDescent="0.3">
      <c r="B280" s="40"/>
      <c r="C280" s="3"/>
      <c r="D280" s="4" t="str">
        <f>_xlfn.IFNA(VLOOKUP(C280,'1 - Componenten'!$B$7:$K$60,3,0),"")</f>
        <v/>
      </c>
      <c r="E280" s="18" t="str">
        <f>_xlfn.IFNA(VLOOKUP(C280,'1 - Componenten'!$B$7:$K$60,5,0),"")</f>
        <v/>
      </c>
      <c r="F280" s="26" t="str">
        <f>_xlfn.IFNA(VLOOKUP(C280,'1 - Componenten'!$B$7:$K$60,8,0),"")</f>
        <v/>
      </c>
      <c r="G280" s="26" t="str">
        <f>_xlfn.IFNA(VLOOKUP(C280,'1 - Componenten'!$B$7:$K$60,9,0),"")</f>
        <v/>
      </c>
      <c r="H280" s="26" t="str">
        <f>_xlfn.IFNA(VLOOKUP(C280,'1 - Componenten'!$B$7:$K$60,10,0),"")</f>
        <v/>
      </c>
      <c r="I280" s="13">
        <v>1</v>
      </c>
      <c r="J280" s="54">
        <f t="shared" ref="J280:J287" si="66">IFERROR($I280*E280,0)</f>
        <v>0</v>
      </c>
      <c r="K280" s="55">
        <f t="shared" ref="K280:K287" si="67">IFERROR($I280*F280,0)</f>
        <v>0</v>
      </c>
      <c r="L280" s="55">
        <f t="shared" si="64"/>
        <v>0</v>
      </c>
      <c r="M280" s="55">
        <f t="shared" si="65"/>
        <v>0</v>
      </c>
      <c r="N280" s="43"/>
    </row>
    <row r="281" spans="2:14" s="2" customFormat="1" x14ac:dyDescent="0.3">
      <c r="B281" s="40"/>
      <c r="C281" s="3"/>
      <c r="D281" s="4" t="str">
        <f>_xlfn.IFNA(VLOOKUP(C281,'1 - Componenten'!$B$7:$K$60,3,0),"")</f>
        <v/>
      </c>
      <c r="E281" s="18" t="str">
        <f>_xlfn.IFNA(VLOOKUP(C281,'1 - Componenten'!$B$7:$K$60,5,0),"")</f>
        <v/>
      </c>
      <c r="F281" s="26" t="str">
        <f>_xlfn.IFNA(VLOOKUP(C281,'1 - Componenten'!$B$7:$K$60,8,0),"")</f>
        <v/>
      </c>
      <c r="G281" s="26" t="str">
        <f>_xlfn.IFNA(VLOOKUP(C281,'1 - Componenten'!$B$7:$K$60,9,0),"")</f>
        <v/>
      </c>
      <c r="H281" s="26" t="str">
        <f>_xlfn.IFNA(VLOOKUP(C281,'1 - Componenten'!$B$7:$K$60,10,0),"")</f>
        <v/>
      </c>
      <c r="I281" s="13">
        <v>1</v>
      </c>
      <c r="J281" s="54">
        <f t="shared" si="66"/>
        <v>0</v>
      </c>
      <c r="K281" s="55">
        <f t="shared" si="67"/>
        <v>0</v>
      </c>
      <c r="L281" s="55">
        <f t="shared" si="64"/>
        <v>0</v>
      </c>
      <c r="M281" s="55">
        <f t="shared" si="65"/>
        <v>0</v>
      </c>
      <c r="N281" s="43"/>
    </row>
    <row r="282" spans="2:14" s="2" customFormat="1" x14ac:dyDescent="0.3">
      <c r="B282" s="40"/>
      <c r="C282" s="3"/>
      <c r="D282" s="4" t="str">
        <f>_xlfn.IFNA(VLOOKUP(C282,'1 - Componenten'!$B$7:$K$60,3,0),"")</f>
        <v/>
      </c>
      <c r="E282" s="18" t="str">
        <f>_xlfn.IFNA(VLOOKUP(C282,'1 - Componenten'!$B$7:$K$60,5,0),"")</f>
        <v/>
      </c>
      <c r="F282" s="26" t="str">
        <f>_xlfn.IFNA(VLOOKUP(C282,'1 - Componenten'!$B$7:$K$60,8,0),"")</f>
        <v/>
      </c>
      <c r="G282" s="26" t="str">
        <f>_xlfn.IFNA(VLOOKUP(C282,'1 - Componenten'!$B$7:$K$60,9,0),"")</f>
        <v/>
      </c>
      <c r="H282" s="26" t="str">
        <f>_xlfn.IFNA(VLOOKUP(C282,'1 - Componenten'!$B$7:$K$60,10,0),"")</f>
        <v/>
      </c>
      <c r="I282" s="13">
        <v>1</v>
      </c>
      <c r="J282" s="54">
        <f t="shared" si="66"/>
        <v>0</v>
      </c>
      <c r="K282" s="55">
        <f t="shared" si="67"/>
        <v>0</v>
      </c>
      <c r="L282" s="55">
        <f t="shared" si="64"/>
        <v>0</v>
      </c>
      <c r="M282" s="55">
        <f t="shared" si="65"/>
        <v>0</v>
      </c>
      <c r="N282" s="43"/>
    </row>
    <row r="283" spans="2:14" s="2" customFormat="1" x14ac:dyDescent="0.3">
      <c r="B283" s="40"/>
      <c r="C283" s="3"/>
      <c r="D283" s="4" t="str">
        <f>_xlfn.IFNA(VLOOKUP(C283,'1 - Componenten'!$B$7:$K$60,3,0),"")</f>
        <v/>
      </c>
      <c r="E283" s="18" t="str">
        <f>_xlfn.IFNA(VLOOKUP(C283,'1 - Componenten'!$B$7:$K$60,5,0),"")</f>
        <v/>
      </c>
      <c r="F283" s="26" t="str">
        <f>_xlfn.IFNA(VLOOKUP(C283,'1 - Componenten'!$B$7:$K$60,8,0),"")</f>
        <v/>
      </c>
      <c r="G283" s="26" t="str">
        <f>_xlfn.IFNA(VLOOKUP(C283,'1 - Componenten'!$B$7:$K$60,9,0),"")</f>
        <v/>
      </c>
      <c r="H283" s="26" t="str">
        <f>_xlfn.IFNA(VLOOKUP(C283,'1 - Componenten'!$B$7:$K$60,10,0),"")</f>
        <v/>
      </c>
      <c r="I283" s="13">
        <v>1</v>
      </c>
      <c r="J283" s="54">
        <f t="shared" si="66"/>
        <v>0</v>
      </c>
      <c r="K283" s="55">
        <f t="shared" si="67"/>
        <v>0</v>
      </c>
      <c r="L283" s="55">
        <f t="shared" si="64"/>
        <v>0</v>
      </c>
      <c r="M283" s="55">
        <f t="shared" si="65"/>
        <v>0</v>
      </c>
      <c r="N283" s="43"/>
    </row>
    <row r="284" spans="2:14" s="2" customFormat="1" x14ac:dyDescent="0.3">
      <c r="B284" s="40"/>
      <c r="C284" s="3"/>
      <c r="D284" s="4" t="str">
        <f>_xlfn.IFNA(VLOOKUP(C284,'1 - Componenten'!$B$7:$K$60,3,0),"")</f>
        <v/>
      </c>
      <c r="E284" s="18" t="str">
        <f>_xlfn.IFNA(VLOOKUP(C284,'1 - Componenten'!$B$7:$K$60,5,0),"")</f>
        <v/>
      </c>
      <c r="F284" s="26" t="str">
        <f>_xlfn.IFNA(VLOOKUP(C284,'1 - Componenten'!$B$7:$K$60,8,0),"")</f>
        <v/>
      </c>
      <c r="G284" s="26" t="str">
        <f>_xlfn.IFNA(VLOOKUP(C284,'1 - Componenten'!$B$7:$K$60,9,0),"")</f>
        <v/>
      </c>
      <c r="H284" s="26" t="str">
        <f>_xlfn.IFNA(VLOOKUP(C284,'1 - Componenten'!$B$7:$K$60,10,0),"")</f>
        <v/>
      </c>
      <c r="I284" s="13">
        <v>1</v>
      </c>
      <c r="J284" s="54">
        <f t="shared" si="66"/>
        <v>0</v>
      </c>
      <c r="K284" s="55">
        <f t="shared" si="67"/>
        <v>0</v>
      </c>
      <c r="L284" s="55">
        <f t="shared" si="64"/>
        <v>0</v>
      </c>
      <c r="M284" s="55">
        <f t="shared" si="65"/>
        <v>0</v>
      </c>
      <c r="N284" s="43"/>
    </row>
    <row r="285" spans="2:14" s="2" customFormat="1" x14ac:dyDescent="0.3">
      <c r="B285" s="40"/>
      <c r="C285" s="3"/>
      <c r="D285" s="4" t="str">
        <f>_xlfn.IFNA(VLOOKUP(C285,'1 - Componenten'!$B$7:$K$60,3,0),"")</f>
        <v/>
      </c>
      <c r="E285" s="18" t="str">
        <f>_xlfn.IFNA(VLOOKUP(C285,'1 - Componenten'!$B$7:$K$60,5,0),"")</f>
        <v/>
      </c>
      <c r="F285" s="26" t="str">
        <f>_xlfn.IFNA(VLOOKUP(C285,'1 - Componenten'!$B$7:$K$60,8,0),"")</f>
        <v/>
      </c>
      <c r="G285" s="26" t="str">
        <f>_xlfn.IFNA(VLOOKUP(C285,'1 - Componenten'!$B$7:$K$60,9,0),"")</f>
        <v/>
      </c>
      <c r="H285" s="26" t="str">
        <f>_xlfn.IFNA(VLOOKUP(C285,'1 - Componenten'!$B$7:$K$60,10,0),"")</f>
        <v/>
      </c>
      <c r="I285" s="13">
        <v>1</v>
      </c>
      <c r="J285" s="54">
        <f t="shared" si="66"/>
        <v>0</v>
      </c>
      <c r="K285" s="55">
        <f t="shared" si="67"/>
        <v>0</v>
      </c>
      <c r="L285" s="55">
        <f t="shared" si="64"/>
        <v>0</v>
      </c>
      <c r="M285" s="55">
        <f t="shared" si="65"/>
        <v>0</v>
      </c>
      <c r="N285" s="43"/>
    </row>
    <row r="286" spans="2:14" s="2" customFormat="1" x14ac:dyDescent="0.3">
      <c r="B286" s="40"/>
      <c r="C286" s="3"/>
      <c r="D286" s="4" t="str">
        <f>_xlfn.IFNA(VLOOKUP(C286,'1 - Componenten'!$B$7:$K$60,3,0),"")</f>
        <v/>
      </c>
      <c r="E286" s="18" t="str">
        <f>_xlfn.IFNA(VLOOKUP(C286,'1 - Componenten'!$B$7:$K$60,5,0),"")</f>
        <v/>
      </c>
      <c r="F286" s="26" t="str">
        <f>_xlfn.IFNA(VLOOKUP(C286,'1 - Componenten'!$B$7:$K$60,8,0),"")</f>
        <v/>
      </c>
      <c r="G286" s="26" t="str">
        <f>_xlfn.IFNA(VLOOKUP(C286,'1 - Componenten'!$B$7:$K$60,9,0),"")</f>
        <v/>
      </c>
      <c r="H286" s="26" t="str">
        <f>_xlfn.IFNA(VLOOKUP(C286,'1 - Componenten'!$B$7:$K$60,10,0),"")</f>
        <v/>
      </c>
      <c r="I286" s="13">
        <v>1</v>
      </c>
      <c r="J286" s="54">
        <f t="shared" si="66"/>
        <v>0</v>
      </c>
      <c r="K286" s="55">
        <f t="shared" si="67"/>
        <v>0</v>
      </c>
      <c r="L286" s="55">
        <f t="shared" si="64"/>
        <v>0</v>
      </c>
      <c r="M286" s="55">
        <f t="shared" si="65"/>
        <v>0</v>
      </c>
      <c r="N286" s="43"/>
    </row>
    <row r="287" spans="2:14" s="2" customFormat="1" x14ac:dyDescent="0.3">
      <c r="B287" s="40"/>
      <c r="C287" s="3"/>
      <c r="D287" s="4" t="str">
        <f>_xlfn.IFNA(VLOOKUP(C287,'1 - Componenten'!$B$7:$K$60,3,0),"")</f>
        <v/>
      </c>
      <c r="E287" s="18" t="str">
        <f>_xlfn.IFNA(VLOOKUP(C287,'1 - Componenten'!$B$7:$K$60,5,0),"")</f>
        <v/>
      </c>
      <c r="F287" s="26" t="str">
        <f>_xlfn.IFNA(VLOOKUP(C287,'1 - Componenten'!$B$7:$K$60,8,0),"")</f>
        <v/>
      </c>
      <c r="G287" s="26" t="str">
        <f>_xlfn.IFNA(VLOOKUP(C287,'1 - Componenten'!$B$7:$K$60,9,0),"")</f>
        <v/>
      </c>
      <c r="H287" s="26" t="str">
        <f>_xlfn.IFNA(VLOOKUP(C287,'1 - Componenten'!$B$7:$K$60,10,0),"")</f>
        <v/>
      </c>
      <c r="I287" s="13">
        <v>1</v>
      </c>
      <c r="J287" s="54">
        <f t="shared" si="66"/>
        <v>0</v>
      </c>
      <c r="K287" s="55">
        <f t="shared" si="67"/>
        <v>0</v>
      </c>
      <c r="L287" s="55">
        <f t="shared" si="64"/>
        <v>0</v>
      </c>
      <c r="M287" s="55">
        <f t="shared" si="65"/>
        <v>0</v>
      </c>
      <c r="N287" s="43"/>
    </row>
    <row r="288" spans="2:14" s="2" customFormat="1" ht="13.95" customHeight="1" x14ac:dyDescent="0.3">
      <c r="B288" s="40"/>
      <c r="C288" s="33"/>
      <c r="D288" s="34" t="str">
        <f>_xlfn.IFNA(VLOOKUP(C288,'1 - Componenten'!$B$7:$K$60,3,0),"")</f>
        <v/>
      </c>
      <c r="E288" s="35" t="str">
        <f>_xlfn.IFNA(VLOOKUP(C288,'1 - Componenten'!$B$7:$K$60,5,0),"")</f>
        <v/>
      </c>
      <c r="F288" s="36"/>
      <c r="G288" s="36"/>
      <c r="H288" s="36"/>
      <c r="I288" s="33"/>
      <c r="J288" s="56" t="s">
        <v>42</v>
      </c>
      <c r="K288" s="57">
        <f>SUM(K279:K287)</f>
        <v>0</v>
      </c>
      <c r="L288" s="57">
        <f>SUM(L279:L287)</f>
        <v>0</v>
      </c>
      <c r="M288" s="57">
        <f>SUM(M279:M287)</f>
        <v>0</v>
      </c>
      <c r="N288" s="43"/>
    </row>
    <row r="289" spans="2:14" ht="17.399999999999999" x14ac:dyDescent="0.3">
      <c r="B289" s="40"/>
      <c r="C289" s="49" t="s">
        <v>80</v>
      </c>
      <c r="D289" s="50"/>
      <c r="E289" s="95" t="s">
        <v>32</v>
      </c>
      <c r="F289" s="95"/>
      <c r="G289" s="95"/>
      <c r="H289" s="95"/>
      <c r="I289" s="96" t="s">
        <v>48</v>
      </c>
      <c r="J289" s="96"/>
      <c r="K289" s="96"/>
      <c r="L289" s="96"/>
      <c r="M289" s="96"/>
      <c r="N289" s="43"/>
    </row>
    <row r="290" spans="2:14" ht="30" customHeight="1" x14ac:dyDescent="0.3">
      <c r="B290" s="40"/>
      <c r="C290" s="5" t="s">
        <v>70</v>
      </c>
      <c r="D290" s="5" t="s">
        <v>23</v>
      </c>
      <c r="E290" s="12" t="s">
        <v>3</v>
      </c>
      <c r="F290" s="5" t="s">
        <v>37</v>
      </c>
      <c r="G290" s="23" t="s">
        <v>34</v>
      </c>
      <c r="H290" s="23" t="s">
        <v>35</v>
      </c>
      <c r="I290" s="21" t="s">
        <v>33</v>
      </c>
      <c r="J290" s="21" t="s">
        <v>36</v>
      </c>
      <c r="K290" s="52" t="s">
        <v>38</v>
      </c>
      <c r="L290" s="53" t="s">
        <v>39</v>
      </c>
      <c r="M290" s="53" t="s">
        <v>40</v>
      </c>
      <c r="N290" s="43"/>
    </row>
    <row r="291" spans="2:14" x14ac:dyDescent="0.3">
      <c r="B291" s="40"/>
      <c r="C291" s="3"/>
      <c r="D291" s="4" t="str">
        <f>_xlfn.IFNA(VLOOKUP(C291,'1 - Componenten'!$B$7:$K$60,3,0),"")</f>
        <v/>
      </c>
      <c r="E291" s="18" t="str">
        <f>_xlfn.IFNA(VLOOKUP(C291,'1 - Componenten'!$B$7:$K$60,5,0),"")</f>
        <v/>
      </c>
      <c r="F291" s="26" t="str">
        <f>_xlfn.IFNA(VLOOKUP(C291,'1 - Componenten'!$B$7:$K$60,8,0),"")</f>
        <v/>
      </c>
      <c r="G291" s="26" t="str">
        <f>_xlfn.IFNA(VLOOKUP(C291,'1 - Componenten'!$B$7:$K$60,9,0),"")</f>
        <v/>
      </c>
      <c r="H291" s="26" t="str">
        <f>_xlfn.IFNA(VLOOKUP(C291,'1 - Componenten'!$B$7:$K$60,10,0),"")</f>
        <v/>
      </c>
      <c r="I291" s="13">
        <v>1</v>
      </c>
      <c r="J291" s="54">
        <f>IFERROR($I291*E291,0)</f>
        <v>0</v>
      </c>
      <c r="K291" s="55">
        <f>IFERROR($I291*F291,0)</f>
        <v>0</v>
      </c>
      <c r="L291" s="55">
        <f t="shared" ref="L291:L299" si="68">IFERROR($I291*G291,0)</f>
        <v>0</v>
      </c>
      <c r="M291" s="55">
        <f t="shared" ref="M291:M299" si="69">IFERROR($I291*H291,0)</f>
        <v>0</v>
      </c>
      <c r="N291" s="43"/>
    </row>
    <row r="292" spans="2:14" x14ac:dyDescent="0.3">
      <c r="B292" s="40"/>
      <c r="C292" s="3"/>
      <c r="D292" s="4" t="str">
        <f>_xlfn.IFNA(VLOOKUP(C292,'1 - Componenten'!$B$7:$K$60,3,0),"")</f>
        <v/>
      </c>
      <c r="E292" s="18" t="str">
        <f>_xlfn.IFNA(VLOOKUP(C292,'1 - Componenten'!$B$7:$K$60,5,0),"")</f>
        <v/>
      </c>
      <c r="F292" s="26" t="str">
        <f>_xlfn.IFNA(VLOOKUP(C292,'1 - Componenten'!$B$7:$K$60,8,0),"")</f>
        <v/>
      </c>
      <c r="G292" s="26" t="str">
        <f>_xlfn.IFNA(VLOOKUP(C292,'1 - Componenten'!$B$7:$K$60,9,0),"")</f>
        <v/>
      </c>
      <c r="H292" s="26" t="str">
        <f>_xlfn.IFNA(VLOOKUP(C292,'1 - Componenten'!$B$7:$K$60,10,0),"")</f>
        <v/>
      </c>
      <c r="I292" s="13">
        <v>1</v>
      </c>
      <c r="J292" s="54">
        <f t="shared" ref="J292:J299" si="70">IFERROR($I292*E292,0)</f>
        <v>0</v>
      </c>
      <c r="K292" s="55">
        <f t="shared" ref="K292:K299" si="71">IFERROR($I292*F292,0)</f>
        <v>0</v>
      </c>
      <c r="L292" s="55">
        <f t="shared" si="68"/>
        <v>0</v>
      </c>
      <c r="M292" s="55">
        <f t="shared" si="69"/>
        <v>0</v>
      </c>
      <c r="N292" s="43"/>
    </row>
    <row r="293" spans="2:14" x14ac:dyDescent="0.3">
      <c r="B293" s="40"/>
      <c r="C293" s="3"/>
      <c r="D293" s="4" t="str">
        <f>_xlfn.IFNA(VLOOKUP(C293,'1 - Componenten'!$B$7:$K$60,3,0),"")</f>
        <v/>
      </c>
      <c r="E293" s="18" t="str">
        <f>_xlfn.IFNA(VLOOKUP(C293,'1 - Componenten'!$B$7:$K$60,5,0),"")</f>
        <v/>
      </c>
      <c r="F293" s="26" t="str">
        <f>_xlfn.IFNA(VLOOKUP(C293,'1 - Componenten'!$B$7:$K$60,8,0),"")</f>
        <v/>
      </c>
      <c r="G293" s="26" t="str">
        <f>_xlfn.IFNA(VLOOKUP(C293,'1 - Componenten'!$B$7:$K$60,9,0),"")</f>
        <v/>
      </c>
      <c r="H293" s="26" t="str">
        <f>_xlfn.IFNA(VLOOKUP(C293,'1 - Componenten'!$B$7:$K$60,10,0),"")</f>
        <v/>
      </c>
      <c r="I293" s="13">
        <v>1</v>
      </c>
      <c r="J293" s="54">
        <f t="shared" si="70"/>
        <v>0</v>
      </c>
      <c r="K293" s="55">
        <f t="shared" si="71"/>
        <v>0</v>
      </c>
      <c r="L293" s="55">
        <f t="shared" si="68"/>
        <v>0</v>
      </c>
      <c r="M293" s="55">
        <f t="shared" si="69"/>
        <v>0</v>
      </c>
      <c r="N293" s="43"/>
    </row>
    <row r="294" spans="2:14" x14ac:dyDescent="0.3">
      <c r="B294" s="40"/>
      <c r="C294" s="3"/>
      <c r="D294" s="4" t="str">
        <f>_xlfn.IFNA(VLOOKUP(C294,'1 - Componenten'!$B$7:$K$60,3,0),"")</f>
        <v/>
      </c>
      <c r="E294" s="18" t="str">
        <f>_xlfn.IFNA(VLOOKUP(C294,'1 - Componenten'!$B$7:$K$60,5,0),"")</f>
        <v/>
      </c>
      <c r="F294" s="26" t="str">
        <f>_xlfn.IFNA(VLOOKUP(C294,'1 - Componenten'!$B$7:$K$60,8,0),"")</f>
        <v/>
      </c>
      <c r="G294" s="26" t="str">
        <f>_xlfn.IFNA(VLOOKUP(C294,'1 - Componenten'!$B$7:$K$60,9,0),"")</f>
        <v/>
      </c>
      <c r="H294" s="26" t="str">
        <f>_xlfn.IFNA(VLOOKUP(C294,'1 - Componenten'!$B$7:$K$60,10,0),"")</f>
        <v/>
      </c>
      <c r="I294" s="13">
        <v>1</v>
      </c>
      <c r="J294" s="54">
        <f t="shared" si="70"/>
        <v>0</v>
      </c>
      <c r="K294" s="55">
        <f t="shared" si="71"/>
        <v>0</v>
      </c>
      <c r="L294" s="55">
        <f t="shared" si="68"/>
        <v>0</v>
      </c>
      <c r="M294" s="55">
        <f t="shared" si="69"/>
        <v>0</v>
      </c>
      <c r="N294" s="43"/>
    </row>
    <row r="295" spans="2:14" x14ac:dyDescent="0.3">
      <c r="B295" s="40"/>
      <c r="C295" s="3"/>
      <c r="D295" s="4" t="str">
        <f>_xlfn.IFNA(VLOOKUP(C295,'1 - Componenten'!$B$7:$K$60,3,0),"")</f>
        <v/>
      </c>
      <c r="E295" s="18" t="str">
        <f>_xlfn.IFNA(VLOOKUP(C295,'1 - Componenten'!$B$7:$K$60,5,0),"")</f>
        <v/>
      </c>
      <c r="F295" s="26" t="str">
        <f>_xlfn.IFNA(VLOOKUP(C295,'1 - Componenten'!$B$7:$K$60,8,0),"")</f>
        <v/>
      </c>
      <c r="G295" s="26" t="str">
        <f>_xlfn.IFNA(VLOOKUP(C295,'1 - Componenten'!$B$7:$K$60,9,0),"")</f>
        <v/>
      </c>
      <c r="H295" s="26" t="str">
        <f>_xlfn.IFNA(VLOOKUP(C295,'1 - Componenten'!$B$7:$K$60,10,0),"")</f>
        <v/>
      </c>
      <c r="I295" s="13">
        <v>1</v>
      </c>
      <c r="J295" s="54">
        <f t="shared" si="70"/>
        <v>0</v>
      </c>
      <c r="K295" s="55">
        <f t="shared" si="71"/>
        <v>0</v>
      </c>
      <c r="L295" s="55">
        <f t="shared" si="68"/>
        <v>0</v>
      </c>
      <c r="M295" s="55">
        <f t="shared" si="69"/>
        <v>0</v>
      </c>
      <c r="N295" s="43"/>
    </row>
    <row r="296" spans="2:14" x14ac:dyDescent="0.3">
      <c r="B296" s="40"/>
      <c r="C296" s="3"/>
      <c r="D296" s="4" t="str">
        <f>_xlfn.IFNA(VLOOKUP(C296,'1 - Componenten'!$B$7:$K$60,3,0),"")</f>
        <v/>
      </c>
      <c r="E296" s="18" t="str">
        <f>_xlfn.IFNA(VLOOKUP(C296,'1 - Componenten'!$B$7:$K$60,5,0),"")</f>
        <v/>
      </c>
      <c r="F296" s="26" t="str">
        <f>_xlfn.IFNA(VLOOKUP(C296,'1 - Componenten'!$B$7:$K$60,8,0),"")</f>
        <v/>
      </c>
      <c r="G296" s="26" t="str">
        <f>_xlfn.IFNA(VLOOKUP(C296,'1 - Componenten'!$B$7:$K$60,9,0),"")</f>
        <v/>
      </c>
      <c r="H296" s="26" t="str">
        <f>_xlfn.IFNA(VLOOKUP(C296,'1 - Componenten'!$B$7:$K$60,10,0),"")</f>
        <v/>
      </c>
      <c r="I296" s="13">
        <v>1</v>
      </c>
      <c r="J296" s="54">
        <f t="shared" si="70"/>
        <v>0</v>
      </c>
      <c r="K296" s="55">
        <f t="shared" si="71"/>
        <v>0</v>
      </c>
      <c r="L296" s="55">
        <f t="shared" si="68"/>
        <v>0</v>
      </c>
      <c r="M296" s="55">
        <f t="shared" si="69"/>
        <v>0</v>
      </c>
      <c r="N296" s="43"/>
    </row>
    <row r="297" spans="2:14" x14ac:dyDescent="0.3">
      <c r="B297" s="40"/>
      <c r="C297" s="3"/>
      <c r="D297" s="4" t="str">
        <f>_xlfn.IFNA(VLOOKUP(C297,'1 - Componenten'!$B$7:$K$60,3,0),"")</f>
        <v/>
      </c>
      <c r="E297" s="18" t="str">
        <f>_xlfn.IFNA(VLOOKUP(C297,'1 - Componenten'!$B$7:$K$60,5,0),"")</f>
        <v/>
      </c>
      <c r="F297" s="26" t="str">
        <f>_xlfn.IFNA(VLOOKUP(C297,'1 - Componenten'!$B$7:$K$60,8,0),"")</f>
        <v/>
      </c>
      <c r="G297" s="26" t="str">
        <f>_xlfn.IFNA(VLOOKUP(C297,'1 - Componenten'!$B$7:$K$60,9,0),"")</f>
        <v/>
      </c>
      <c r="H297" s="26" t="str">
        <f>_xlfn.IFNA(VLOOKUP(C297,'1 - Componenten'!$B$7:$K$60,10,0),"")</f>
        <v/>
      </c>
      <c r="I297" s="13">
        <v>1</v>
      </c>
      <c r="J297" s="54">
        <f t="shared" si="70"/>
        <v>0</v>
      </c>
      <c r="K297" s="55">
        <f t="shared" si="71"/>
        <v>0</v>
      </c>
      <c r="L297" s="55">
        <f t="shared" si="68"/>
        <v>0</v>
      </c>
      <c r="M297" s="55">
        <f t="shared" si="69"/>
        <v>0</v>
      </c>
      <c r="N297" s="43"/>
    </row>
    <row r="298" spans="2:14" x14ac:dyDescent="0.3">
      <c r="B298" s="40"/>
      <c r="C298" s="3"/>
      <c r="D298" s="4" t="str">
        <f>_xlfn.IFNA(VLOOKUP(C298,'1 - Componenten'!$B$7:$K$60,3,0),"")</f>
        <v/>
      </c>
      <c r="E298" s="18" t="str">
        <f>_xlfn.IFNA(VLOOKUP(C298,'1 - Componenten'!$B$7:$K$60,5,0),"")</f>
        <v/>
      </c>
      <c r="F298" s="26" t="str">
        <f>_xlfn.IFNA(VLOOKUP(C298,'1 - Componenten'!$B$7:$K$60,8,0),"")</f>
        <v/>
      </c>
      <c r="G298" s="26" t="str">
        <f>_xlfn.IFNA(VLOOKUP(C298,'1 - Componenten'!$B$7:$K$60,9,0),"")</f>
        <v/>
      </c>
      <c r="H298" s="26" t="str">
        <f>_xlfn.IFNA(VLOOKUP(C298,'1 - Componenten'!$B$7:$K$60,10,0),"")</f>
        <v/>
      </c>
      <c r="I298" s="13">
        <v>1</v>
      </c>
      <c r="J298" s="54">
        <f t="shared" si="70"/>
        <v>0</v>
      </c>
      <c r="K298" s="55">
        <f t="shared" si="71"/>
        <v>0</v>
      </c>
      <c r="L298" s="55">
        <f t="shared" si="68"/>
        <v>0</v>
      </c>
      <c r="M298" s="55">
        <f t="shared" si="69"/>
        <v>0</v>
      </c>
      <c r="N298" s="43"/>
    </row>
    <row r="299" spans="2:14" x14ac:dyDescent="0.3">
      <c r="B299" s="40"/>
      <c r="C299" s="3"/>
      <c r="D299" s="4" t="str">
        <f>_xlfn.IFNA(VLOOKUP(C299,'1 - Componenten'!$B$7:$K$60,3,0),"")</f>
        <v/>
      </c>
      <c r="E299" s="18" t="str">
        <f>_xlfn.IFNA(VLOOKUP(C299,'1 - Componenten'!$B$7:$K$60,5,0),"")</f>
        <v/>
      </c>
      <c r="F299" s="26" t="str">
        <f>_xlfn.IFNA(VLOOKUP(C299,'1 - Componenten'!$B$7:$K$60,8,0),"")</f>
        <v/>
      </c>
      <c r="G299" s="26" t="str">
        <f>_xlfn.IFNA(VLOOKUP(C299,'1 - Componenten'!$B$7:$K$60,9,0),"")</f>
        <v/>
      </c>
      <c r="H299" s="26" t="str">
        <f>_xlfn.IFNA(VLOOKUP(C299,'1 - Componenten'!$B$7:$K$60,10,0),"")</f>
        <v/>
      </c>
      <c r="I299" s="13">
        <v>1</v>
      </c>
      <c r="J299" s="54">
        <f t="shared" si="70"/>
        <v>0</v>
      </c>
      <c r="K299" s="55">
        <f t="shared" si="71"/>
        <v>0</v>
      </c>
      <c r="L299" s="55">
        <f t="shared" si="68"/>
        <v>0</v>
      </c>
      <c r="M299" s="55">
        <f t="shared" si="69"/>
        <v>0</v>
      </c>
      <c r="N299" s="43"/>
    </row>
    <row r="300" spans="2:14" ht="13.95" customHeight="1" x14ac:dyDescent="0.3">
      <c r="B300" s="40"/>
      <c r="C300" s="33"/>
      <c r="D300" s="34" t="str">
        <f>_xlfn.IFNA(VLOOKUP(C300,'1 - Componenten'!$B$7:$K$60,3,0),"")</f>
        <v/>
      </c>
      <c r="E300" s="35" t="str">
        <f>_xlfn.IFNA(VLOOKUP(C300,'1 - Componenten'!$B$7:$K$60,5,0),"")</f>
        <v/>
      </c>
      <c r="F300" s="36"/>
      <c r="G300" s="36"/>
      <c r="H300" s="36"/>
      <c r="I300" s="33"/>
      <c r="J300" s="56" t="s">
        <v>42</v>
      </c>
      <c r="K300" s="57">
        <f>SUM(K291:K299)</f>
        <v>0</v>
      </c>
      <c r="L300" s="57">
        <f>SUM(L291:L299)</f>
        <v>0</v>
      </c>
      <c r="M300" s="57">
        <f>SUM(M291:M299)</f>
        <v>0</v>
      </c>
      <c r="N300" s="43"/>
    </row>
    <row r="301" spans="2:14" s="2" customFormat="1" ht="17.399999999999999" x14ac:dyDescent="0.3">
      <c r="B301" s="40"/>
      <c r="C301" s="64" t="s">
        <v>47</v>
      </c>
      <c r="D301" s="65"/>
      <c r="E301" s="95" t="s">
        <v>32</v>
      </c>
      <c r="F301" s="95"/>
      <c r="G301" s="95"/>
      <c r="H301" s="95"/>
      <c r="I301" s="96" t="s">
        <v>48</v>
      </c>
      <c r="J301" s="96"/>
      <c r="K301" s="96"/>
      <c r="L301" s="96"/>
      <c r="M301" s="96"/>
      <c r="N301" s="43"/>
    </row>
    <row r="302" spans="2:14" s="2" customFormat="1" ht="30" customHeight="1" x14ac:dyDescent="0.3">
      <c r="B302" s="40"/>
      <c r="C302" s="5" t="s">
        <v>70</v>
      </c>
      <c r="D302" s="5" t="s">
        <v>23</v>
      </c>
      <c r="E302" s="97" t="s">
        <v>37</v>
      </c>
      <c r="F302" s="98"/>
      <c r="G302" s="23" t="s">
        <v>34</v>
      </c>
      <c r="H302" s="23" t="s">
        <v>35</v>
      </c>
      <c r="I302" s="21" t="s">
        <v>33</v>
      </c>
      <c r="J302" s="99" t="s">
        <v>38</v>
      </c>
      <c r="K302" s="100"/>
      <c r="L302" s="53" t="s">
        <v>39</v>
      </c>
      <c r="M302" s="53" t="s">
        <v>40</v>
      </c>
      <c r="N302" s="43"/>
    </row>
    <row r="303" spans="2:14" s="2" customFormat="1" x14ac:dyDescent="0.3">
      <c r="B303" s="40"/>
      <c r="C303" s="3"/>
      <c r="D303" s="4" t="str">
        <f>_xlfn.IFNA(VLOOKUP(C303,'1 - Componenten'!$B$7:$K$60,3,0),"")</f>
        <v/>
      </c>
      <c r="E303" s="90" t="str">
        <f>_xlfn.IFNA(VLOOKUP(C303,'1 - Componenten'!$B$7:$K$60,8,0),"")</f>
        <v/>
      </c>
      <c r="F303" s="91"/>
      <c r="G303" s="26" t="str">
        <f>_xlfn.IFNA(VLOOKUP(C303,'1 - Componenten'!$B$7:$K$60,9,0),"")</f>
        <v/>
      </c>
      <c r="H303" s="26" t="str">
        <f>_xlfn.IFNA(VLOOKUP(C303,'1 - Componenten'!$B$7:$K$60,10,0),"")</f>
        <v/>
      </c>
      <c r="I303" s="13">
        <v>1</v>
      </c>
      <c r="J303" s="92">
        <f>IFERROR($I303*E303,0)</f>
        <v>0</v>
      </c>
      <c r="K303" s="93"/>
      <c r="L303" s="55">
        <f t="shared" ref="L303:L307" si="72">IFERROR($I303*G303,0)</f>
        <v>0</v>
      </c>
      <c r="M303" s="55">
        <f t="shared" ref="M303:M307" si="73">IFERROR($I303*H303,0)</f>
        <v>0</v>
      </c>
      <c r="N303" s="43"/>
    </row>
    <row r="304" spans="2:14" s="2" customFormat="1" x14ac:dyDescent="0.3">
      <c r="B304" s="40"/>
      <c r="C304" s="3"/>
      <c r="D304" s="4" t="str">
        <f>_xlfn.IFNA(VLOOKUP(C304,'1 - Componenten'!$B$7:$K$60,3,0),"")</f>
        <v/>
      </c>
      <c r="E304" s="90" t="str">
        <f>_xlfn.IFNA(VLOOKUP(C304,'1 - Componenten'!$B$7:$K$60,8,0),"")</f>
        <v/>
      </c>
      <c r="F304" s="91"/>
      <c r="G304" s="26" t="str">
        <f>_xlfn.IFNA(VLOOKUP(C304,'1 - Componenten'!$B$7:$K$60,9,0),"")</f>
        <v/>
      </c>
      <c r="H304" s="26" t="str">
        <f>_xlfn.IFNA(VLOOKUP(C304,'1 - Componenten'!$B$7:$K$60,10,0),"")</f>
        <v/>
      </c>
      <c r="I304" s="13">
        <v>1</v>
      </c>
      <c r="J304" s="92">
        <f t="shared" ref="J304:J307" si="74">IFERROR($I304*E304,0)</f>
        <v>0</v>
      </c>
      <c r="K304" s="93"/>
      <c r="L304" s="55">
        <f t="shared" si="72"/>
        <v>0</v>
      </c>
      <c r="M304" s="55">
        <f t="shared" si="73"/>
        <v>0</v>
      </c>
      <c r="N304" s="43"/>
    </row>
    <row r="305" spans="2:14" s="2" customFormat="1" x14ac:dyDescent="0.3">
      <c r="B305" s="40"/>
      <c r="C305" s="3"/>
      <c r="D305" s="4" t="str">
        <f>_xlfn.IFNA(VLOOKUP(C305,'1 - Componenten'!$B$7:$K$60,3,0),"")</f>
        <v/>
      </c>
      <c r="E305" s="90" t="str">
        <f>_xlfn.IFNA(VLOOKUP(C305,'1 - Componenten'!$B$7:$K$60,8,0),"")</f>
        <v/>
      </c>
      <c r="F305" s="91"/>
      <c r="G305" s="26" t="str">
        <f>_xlfn.IFNA(VLOOKUP(C305,'1 - Componenten'!$B$7:$K$60,9,0),"")</f>
        <v/>
      </c>
      <c r="H305" s="26" t="str">
        <f>_xlfn.IFNA(VLOOKUP(C305,'1 - Componenten'!$B$7:$K$60,10,0),"")</f>
        <v/>
      </c>
      <c r="I305" s="13">
        <v>1</v>
      </c>
      <c r="J305" s="92">
        <f t="shared" si="74"/>
        <v>0</v>
      </c>
      <c r="K305" s="93"/>
      <c r="L305" s="55">
        <f t="shared" si="72"/>
        <v>0</v>
      </c>
      <c r="M305" s="55">
        <f t="shared" si="73"/>
        <v>0</v>
      </c>
      <c r="N305" s="43"/>
    </row>
    <row r="306" spans="2:14" s="2" customFormat="1" x14ac:dyDescent="0.3">
      <c r="B306" s="40"/>
      <c r="C306" s="3"/>
      <c r="D306" s="4" t="str">
        <f>_xlfn.IFNA(VLOOKUP(C306,'1 - Componenten'!$B$7:$K$60,3,0),"")</f>
        <v/>
      </c>
      <c r="E306" s="90" t="str">
        <f>_xlfn.IFNA(VLOOKUP(C306,'1 - Componenten'!$B$7:$K$60,8,0),"")</f>
        <v/>
      </c>
      <c r="F306" s="91"/>
      <c r="G306" s="26" t="str">
        <f>_xlfn.IFNA(VLOOKUP(C306,'1 - Componenten'!$B$7:$K$60,9,0),"")</f>
        <v/>
      </c>
      <c r="H306" s="26" t="str">
        <f>_xlfn.IFNA(VLOOKUP(C306,'1 - Componenten'!$B$7:$K$60,10,0),"")</f>
        <v/>
      </c>
      <c r="I306" s="13">
        <v>1</v>
      </c>
      <c r="J306" s="92">
        <f t="shared" si="74"/>
        <v>0</v>
      </c>
      <c r="K306" s="93"/>
      <c r="L306" s="55">
        <f t="shared" si="72"/>
        <v>0</v>
      </c>
      <c r="M306" s="55">
        <f t="shared" si="73"/>
        <v>0</v>
      </c>
      <c r="N306" s="43"/>
    </row>
    <row r="307" spans="2:14" s="2" customFormat="1" x14ac:dyDescent="0.3">
      <c r="B307" s="40"/>
      <c r="C307" s="3"/>
      <c r="D307" s="4" t="str">
        <f>_xlfn.IFNA(VLOOKUP(C307,'1 - Componenten'!$B$7:$K$60,3,0),"")</f>
        <v/>
      </c>
      <c r="E307" s="90" t="str">
        <f>_xlfn.IFNA(VLOOKUP(C307,'1 - Componenten'!$B$7:$K$60,8,0),"")</f>
        <v/>
      </c>
      <c r="F307" s="91"/>
      <c r="G307" s="26" t="str">
        <f>_xlfn.IFNA(VLOOKUP(C307,'1 - Componenten'!$B$7:$K$60,9,0),"")</f>
        <v/>
      </c>
      <c r="H307" s="26" t="str">
        <f>_xlfn.IFNA(VLOOKUP(C307,'1 - Componenten'!$B$7:$K$60,10,0),"")</f>
        <v/>
      </c>
      <c r="I307" s="13">
        <v>1</v>
      </c>
      <c r="J307" s="92">
        <f t="shared" si="74"/>
        <v>0</v>
      </c>
      <c r="K307" s="93"/>
      <c r="L307" s="55">
        <f t="shared" si="72"/>
        <v>0</v>
      </c>
      <c r="M307" s="55">
        <f t="shared" si="73"/>
        <v>0</v>
      </c>
      <c r="N307" s="43"/>
    </row>
    <row r="308" spans="2:14" s="2" customFormat="1" ht="13.95" customHeight="1" x14ac:dyDescent="0.3">
      <c r="B308" s="40"/>
      <c r="C308" s="33"/>
      <c r="D308" s="34" t="str">
        <f>_xlfn.IFNA(VLOOKUP(C308,'1 - Componenten'!$B$7:$K$60,3,0),"")</f>
        <v/>
      </c>
      <c r="E308" s="35" t="str">
        <f>_xlfn.IFNA(VLOOKUP(C308,'1 - Componenten'!$B$7:$K$60,5,0),"")</f>
        <v/>
      </c>
      <c r="F308" s="36"/>
      <c r="G308" s="36"/>
      <c r="H308" s="36"/>
      <c r="I308" s="56" t="s">
        <v>42</v>
      </c>
      <c r="J308" s="94">
        <f>SUM(J303:K307)</f>
        <v>0</v>
      </c>
      <c r="K308" s="94"/>
      <c r="L308" s="57">
        <f>SUM(L303:L307)</f>
        <v>0</v>
      </c>
      <c r="M308" s="57">
        <f>SUM(M303:M307)</f>
        <v>0</v>
      </c>
      <c r="N308" s="43"/>
    </row>
    <row r="309" spans="2:14" s="2" customFormat="1" x14ac:dyDescent="0.3">
      <c r="B309" s="46"/>
      <c r="C309" s="47"/>
      <c r="D309" s="47"/>
      <c r="E309" s="47"/>
      <c r="F309" s="47"/>
      <c r="G309" s="47"/>
      <c r="H309" s="47"/>
      <c r="I309" s="47"/>
      <c r="J309" s="47"/>
      <c r="K309" s="47"/>
      <c r="L309" s="47"/>
      <c r="M309" s="47"/>
      <c r="N309" s="48"/>
    </row>
    <row r="310" spans="2:14" ht="4.95" customHeight="1" x14ac:dyDescent="0.3">
      <c r="B310" s="66"/>
      <c r="C310" s="67"/>
      <c r="D310" s="67"/>
      <c r="E310" s="67"/>
      <c r="F310" s="67"/>
      <c r="G310" s="67"/>
      <c r="H310" s="67"/>
      <c r="I310" s="67"/>
      <c r="J310" s="67"/>
      <c r="K310" s="67"/>
      <c r="L310" s="67"/>
      <c r="M310" s="67"/>
      <c r="N310" s="67"/>
    </row>
    <row r="311" spans="2:14" s="2" customFormat="1" x14ac:dyDescent="0.3">
      <c r="B311" s="37"/>
      <c r="C311" s="38"/>
      <c r="D311" s="38"/>
      <c r="E311" s="38"/>
      <c r="F311" s="39"/>
      <c r="G311" s="39"/>
      <c r="H311" s="39"/>
      <c r="I311" s="39"/>
      <c r="J311" s="39"/>
      <c r="K311" s="39"/>
      <c r="L311" s="38"/>
      <c r="M311" s="38"/>
      <c r="N311" s="63"/>
    </row>
    <row r="312" spans="2:14" s="2" customFormat="1" ht="21" x14ac:dyDescent="0.4">
      <c r="B312" s="40"/>
      <c r="C312" s="24" t="s">
        <v>14</v>
      </c>
      <c r="D312" s="25" t="s">
        <v>81</v>
      </c>
      <c r="E312" s="33"/>
      <c r="F312" s="101" t="s">
        <v>83</v>
      </c>
      <c r="G312" s="102"/>
      <c r="H312" s="102"/>
      <c r="I312" s="41"/>
      <c r="J312" s="41"/>
      <c r="K312" s="41"/>
      <c r="L312" s="33"/>
      <c r="M312" s="33"/>
      <c r="N312" s="43"/>
    </row>
    <row r="313" spans="2:14" s="2" customFormat="1" ht="21" x14ac:dyDescent="0.4">
      <c r="B313" s="40"/>
      <c r="C313" s="24" t="s">
        <v>16</v>
      </c>
      <c r="D313" s="25" t="s">
        <v>82</v>
      </c>
      <c r="E313" s="33"/>
      <c r="F313" s="102"/>
      <c r="G313" s="102"/>
      <c r="H313" s="102"/>
      <c r="I313" s="41"/>
      <c r="J313" s="41"/>
      <c r="K313" s="41"/>
      <c r="L313" s="33"/>
      <c r="M313" s="33"/>
      <c r="N313" s="43"/>
    </row>
    <row r="314" spans="2:14" s="2" customFormat="1" ht="8.4" customHeight="1" thickBot="1" x14ac:dyDescent="0.35">
      <c r="B314" s="40"/>
      <c r="C314" s="33"/>
      <c r="D314" s="33"/>
      <c r="E314" s="33"/>
      <c r="F314" s="41"/>
      <c r="G314" s="41"/>
      <c r="H314" s="41"/>
      <c r="I314" s="41"/>
      <c r="J314" s="41"/>
      <c r="K314" s="42"/>
      <c r="L314" s="33"/>
      <c r="M314" s="33"/>
      <c r="N314" s="43"/>
    </row>
    <row r="315" spans="2:14" s="2" customFormat="1" ht="21" x14ac:dyDescent="0.4">
      <c r="B315" s="40"/>
      <c r="C315" s="42" t="s">
        <v>24</v>
      </c>
      <c r="D315" s="33"/>
      <c r="E315" s="33"/>
      <c r="F315" s="16"/>
      <c r="G315" s="17"/>
      <c r="H315" s="17"/>
      <c r="I315" s="42"/>
      <c r="J315" s="17"/>
      <c r="K315" s="103" t="s">
        <v>46</v>
      </c>
      <c r="L315" s="104"/>
      <c r="M315" s="105"/>
      <c r="N315" s="43"/>
    </row>
    <row r="316" spans="2:14" s="2" customFormat="1" ht="42" x14ac:dyDescent="0.3">
      <c r="B316" s="40"/>
      <c r="C316" s="19" t="s">
        <v>25</v>
      </c>
      <c r="D316" s="12" t="s">
        <v>26</v>
      </c>
      <c r="E316" s="22" t="s">
        <v>30</v>
      </c>
      <c r="F316" s="51" t="s">
        <v>18</v>
      </c>
      <c r="G316" s="21" t="s">
        <v>27</v>
      </c>
      <c r="H316" s="17"/>
      <c r="I316" s="17"/>
      <c r="J316" s="33"/>
      <c r="K316" s="58" t="s">
        <v>43</v>
      </c>
      <c r="L316" s="51" t="s">
        <v>44</v>
      </c>
      <c r="M316" s="59" t="s">
        <v>45</v>
      </c>
      <c r="N316" s="43"/>
    </row>
    <row r="317" spans="2:14" s="2" customFormat="1" ht="15" thickBot="1" x14ac:dyDescent="0.35">
      <c r="B317" s="40"/>
      <c r="C317" s="20" t="s">
        <v>19</v>
      </c>
      <c r="D317" s="18" t="s">
        <v>51</v>
      </c>
      <c r="E317" s="18">
        <v>214</v>
      </c>
      <c r="F317" s="27">
        <f>SUM(J333:J341)</f>
        <v>0</v>
      </c>
      <c r="G317" s="32" t="str">
        <f>IF(F317&lt;=E317,"Nee","Ja")</f>
        <v>Nee</v>
      </c>
      <c r="H317" s="17"/>
      <c r="I317" s="17"/>
      <c r="J317" s="33"/>
      <c r="K317" s="60">
        <f>SUM(K342,K354,K366,K378,K390,K402,K414,K426,K438,K450,J458)</f>
        <v>0</v>
      </c>
      <c r="L317" s="61">
        <f>SUM(F328,L342,L354,L366,L378,L390,L402,L414,L426,L438,L450,L458)</f>
        <v>0</v>
      </c>
      <c r="M317" s="62">
        <f>SUM(M342,M354,M366,M378,M390,M402,M414,M426,M438,M450,M458)</f>
        <v>0</v>
      </c>
      <c r="N317" s="43"/>
    </row>
    <row r="318" spans="2:14" x14ac:dyDescent="0.3">
      <c r="B318" s="40"/>
      <c r="C318" s="20" t="s">
        <v>20</v>
      </c>
      <c r="D318" s="18" t="s">
        <v>60</v>
      </c>
      <c r="E318" s="18">
        <v>275</v>
      </c>
      <c r="F318" s="27">
        <f>SUM(J345:J353)</f>
        <v>0</v>
      </c>
      <c r="G318" s="32" t="str">
        <f t="shared" ref="G318:G320" si="75">IF(F318&lt;=E318,"Nee","Ja")</f>
        <v>Nee</v>
      </c>
      <c r="H318" s="17"/>
      <c r="I318" s="17"/>
      <c r="J318" s="33"/>
      <c r="K318" s="33"/>
      <c r="L318" s="33"/>
      <c r="M318" s="33"/>
      <c r="N318" s="43"/>
    </row>
    <row r="319" spans="2:14" x14ac:dyDescent="0.3">
      <c r="B319" s="40"/>
      <c r="C319" s="20" t="s">
        <v>21</v>
      </c>
      <c r="D319" s="18" t="s">
        <v>60</v>
      </c>
      <c r="E319" s="18">
        <v>45</v>
      </c>
      <c r="F319" s="27">
        <f>SUM(J357:J365)</f>
        <v>0</v>
      </c>
      <c r="G319" s="32" t="str">
        <f t="shared" si="75"/>
        <v>Nee</v>
      </c>
      <c r="H319" s="17"/>
      <c r="I319" s="17"/>
      <c r="J319" s="33"/>
      <c r="K319" s="33"/>
      <c r="L319" s="33"/>
      <c r="M319" s="33"/>
      <c r="N319" s="43"/>
    </row>
    <row r="320" spans="2:14" x14ac:dyDescent="0.3">
      <c r="B320" s="40"/>
      <c r="C320" s="20" t="s">
        <v>22</v>
      </c>
      <c r="D320" s="18" t="s">
        <v>60</v>
      </c>
      <c r="E320" s="18">
        <v>10</v>
      </c>
      <c r="F320" s="27">
        <f>SUM(J369:J377)</f>
        <v>0</v>
      </c>
      <c r="G320" s="32" t="str">
        <f t="shared" si="75"/>
        <v>Nee</v>
      </c>
      <c r="H320" s="17"/>
      <c r="I320" s="17"/>
      <c r="J320" s="33"/>
      <c r="K320" s="33"/>
      <c r="L320" s="33"/>
      <c r="M320" s="33"/>
      <c r="N320" s="43"/>
    </row>
    <row r="321" spans="2:14" x14ac:dyDescent="0.3">
      <c r="B321" s="40"/>
      <c r="C321" s="20" t="s">
        <v>84</v>
      </c>
      <c r="D321" s="18" t="s">
        <v>60</v>
      </c>
      <c r="E321" s="18">
        <v>19</v>
      </c>
      <c r="F321" s="27">
        <f>SUM(J381:J389)</f>
        <v>0</v>
      </c>
      <c r="G321" s="32" t="str">
        <f t="shared" ref="G321:G323" si="76">IF(F321&lt;=E321,"Nee","Ja")</f>
        <v>Nee</v>
      </c>
      <c r="H321" s="17"/>
      <c r="I321" s="17"/>
      <c r="J321" s="33"/>
      <c r="K321" s="33"/>
      <c r="L321" s="33"/>
      <c r="M321" s="33"/>
      <c r="N321" s="43"/>
    </row>
    <row r="322" spans="2:14" x14ac:dyDescent="0.3">
      <c r="B322" s="40"/>
      <c r="C322" s="20" t="s">
        <v>85</v>
      </c>
      <c r="D322" s="18" t="s">
        <v>60</v>
      </c>
      <c r="E322" s="18">
        <v>2</v>
      </c>
      <c r="F322" s="27">
        <f>SUM(J393:J401)</f>
        <v>0</v>
      </c>
      <c r="G322" s="32" t="str">
        <f t="shared" si="76"/>
        <v>Nee</v>
      </c>
      <c r="H322" s="17"/>
      <c r="I322" s="17"/>
      <c r="J322" s="33"/>
      <c r="K322" s="33"/>
      <c r="L322" s="33"/>
      <c r="M322" s="33"/>
      <c r="N322" s="43"/>
    </row>
    <row r="323" spans="2:14" ht="13.95" customHeight="1" x14ac:dyDescent="0.3">
      <c r="B323" s="40"/>
      <c r="C323" s="20" t="s">
        <v>86</v>
      </c>
      <c r="D323" s="18" t="s">
        <v>60</v>
      </c>
      <c r="E323" s="18">
        <v>9</v>
      </c>
      <c r="F323" s="27">
        <f>SUM(J405:J413)</f>
        <v>0</v>
      </c>
      <c r="G323" s="32" t="str">
        <f t="shared" si="76"/>
        <v>Nee</v>
      </c>
      <c r="H323" s="17"/>
      <c r="I323" s="17"/>
      <c r="J323" s="33"/>
      <c r="K323" s="33"/>
      <c r="L323" s="33"/>
      <c r="M323" s="33"/>
      <c r="N323" s="43"/>
    </row>
    <row r="324" spans="2:14" x14ac:dyDescent="0.3">
      <c r="B324" s="40"/>
      <c r="C324" s="20" t="s">
        <v>87</v>
      </c>
      <c r="D324" s="18" t="s">
        <v>60</v>
      </c>
      <c r="E324" s="18">
        <v>12</v>
      </c>
      <c r="F324" s="27">
        <f>SUM(J417:J425)</f>
        <v>0</v>
      </c>
      <c r="G324" s="32" t="str">
        <f t="shared" ref="G324:G326" si="77">IF(F324&lt;=E324,"Nee","Ja")</f>
        <v>Nee</v>
      </c>
      <c r="H324" s="17"/>
      <c r="I324" s="17"/>
      <c r="J324" s="33"/>
      <c r="K324" s="33"/>
      <c r="L324" s="33"/>
      <c r="M324" s="33"/>
      <c r="N324" s="43"/>
    </row>
    <row r="325" spans="2:14" x14ac:dyDescent="0.3">
      <c r="B325" s="40"/>
      <c r="C325" s="20" t="s">
        <v>88</v>
      </c>
      <c r="D325" s="18" t="s">
        <v>60</v>
      </c>
      <c r="E325" s="18">
        <v>49</v>
      </c>
      <c r="F325" s="27">
        <f>SUM(J429:J437)</f>
        <v>0</v>
      </c>
      <c r="G325" s="32" t="str">
        <f t="shared" si="77"/>
        <v>Nee</v>
      </c>
      <c r="H325" s="17"/>
      <c r="I325" s="17"/>
      <c r="J325" s="33"/>
      <c r="K325" s="33"/>
      <c r="L325" s="33"/>
      <c r="M325" s="33"/>
      <c r="N325" s="43"/>
    </row>
    <row r="326" spans="2:14" ht="13.95" customHeight="1" x14ac:dyDescent="0.3">
      <c r="B326" s="40"/>
      <c r="C326" s="20" t="s">
        <v>89</v>
      </c>
      <c r="D326" s="18" t="s">
        <v>60</v>
      </c>
      <c r="E326" s="18">
        <v>30</v>
      </c>
      <c r="F326" s="27">
        <f>SUM(J441:J449)</f>
        <v>0</v>
      </c>
      <c r="G326" s="32" t="str">
        <f t="shared" si="77"/>
        <v>Nee</v>
      </c>
      <c r="H326" s="17"/>
      <c r="I326" s="17"/>
      <c r="J326" s="33"/>
      <c r="K326" s="33"/>
      <c r="L326" s="33"/>
      <c r="M326" s="33"/>
      <c r="N326" s="43"/>
    </row>
    <row r="327" spans="2:14" s="2" customFormat="1" ht="9" customHeight="1" thickBot="1" x14ac:dyDescent="0.35">
      <c r="B327" s="40"/>
      <c r="C327" s="33"/>
      <c r="D327" s="33"/>
      <c r="E327" s="33"/>
      <c r="F327" s="33"/>
      <c r="G327" s="33"/>
      <c r="H327" s="33"/>
      <c r="I327" s="33"/>
      <c r="J327" s="33"/>
      <c r="K327" s="33"/>
      <c r="L327" s="33"/>
      <c r="M327" s="33"/>
      <c r="N327" s="43"/>
    </row>
    <row r="328" spans="2:14" s="2" customFormat="1" ht="23.4" thickBot="1" x14ac:dyDescent="0.45">
      <c r="B328" s="40"/>
      <c r="C328" s="106" t="s">
        <v>29</v>
      </c>
      <c r="D328" s="106"/>
      <c r="E328" s="107"/>
      <c r="F328" s="108">
        <v>0</v>
      </c>
      <c r="G328" s="109"/>
      <c r="H328" s="110"/>
      <c r="I328" s="33"/>
      <c r="J328" s="33"/>
      <c r="K328" s="33"/>
      <c r="L328" s="33"/>
      <c r="M328" s="33"/>
      <c r="N328" s="43"/>
    </row>
    <row r="329" spans="2:14" s="2" customFormat="1" ht="6.6" customHeight="1" x14ac:dyDescent="0.3">
      <c r="B329" s="40"/>
      <c r="C329" s="16"/>
      <c r="D329" s="33"/>
      <c r="E329" s="33"/>
      <c r="F329" s="33"/>
      <c r="G329" s="33"/>
      <c r="H329" s="33"/>
      <c r="I329" s="33"/>
      <c r="J329" s="33"/>
      <c r="K329" s="33"/>
      <c r="L329" s="33"/>
      <c r="M329" s="33"/>
      <c r="N329" s="43"/>
    </row>
    <row r="330" spans="2:14" s="2" customFormat="1" ht="17.399999999999999" x14ac:dyDescent="0.3">
      <c r="B330" s="40"/>
      <c r="C330" s="44" t="s">
        <v>28</v>
      </c>
      <c r="D330" s="45"/>
      <c r="E330" s="45"/>
      <c r="F330" s="45"/>
      <c r="G330" s="45"/>
      <c r="H330" s="45"/>
      <c r="I330" s="33"/>
      <c r="J330" s="33"/>
      <c r="K330" s="33"/>
      <c r="L330" s="33"/>
      <c r="M330" s="33"/>
      <c r="N330" s="43"/>
    </row>
    <row r="331" spans="2:14" s="2" customFormat="1" ht="17.399999999999999" x14ac:dyDescent="0.3">
      <c r="B331" s="40"/>
      <c r="C331" s="49" t="s">
        <v>65</v>
      </c>
      <c r="D331" s="50"/>
      <c r="E331" s="95" t="s">
        <v>32</v>
      </c>
      <c r="F331" s="95"/>
      <c r="G331" s="95"/>
      <c r="H331" s="95"/>
      <c r="I331" s="96" t="s">
        <v>48</v>
      </c>
      <c r="J331" s="96"/>
      <c r="K331" s="96"/>
      <c r="L331" s="96"/>
      <c r="M331" s="96"/>
      <c r="N331" s="43"/>
    </row>
    <row r="332" spans="2:14" s="2" customFormat="1" ht="30" customHeight="1" x14ac:dyDescent="0.3">
      <c r="B332" s="40"/>
      <c r="C332" s="5" t="s">
        <v>70</v>
      </c>
      <c r="D332" s="5" t="s">
        <v>23</v>
      </c>
      <c r="E332" s="12" t="s">
        <v>3</v>
      </c>
      <c r="F332" s="5" t="s">
        <v>37</v>
      </c>
      <c r="G332" s="23" t="s">
        <v>34</v>
      </c>
      <c r="H332" s="23" t="s">
        <v>35</v>
      </c>
      <c r="I332" s="21" t="s">
        <v>33</v>
      </c>
      <c r="J332" s="21" t="s">
        <v>36</v>
      </c>
      <c r="K332" s="52" t="s">
        <v>38</v>
      </c>
      <c r="L332" s="53" t="s">
        <v>39</v>
      </c>
      <c r="M332" s="53" t="s">
        <v>40</v>
      </c>
      <c r="N332" s="43"/>
    </row>
    <row r="333" spans="2:14" s="2" customFormat="1" x14ac:dyDescent="0.3">
      <c r="B333" s="40"/>
      <c r="C333" s="3"/>
      <c r="D333" s="4" t="str">
        <f>_xlfn.IFNA(VLOOKUP(C333,'1 - Componenten'!$B$7:$K$60,3,0),"")</f>
        <v/>
      </c>
      <c r="E333" s="18" t="str">
        <f>_xlfn.IFNA(VLOOKUP(C333,'1 - Componenten'!$B$7:$K$60,5,0),"")</f>
        <v/>
      </c>
      <c r="F333" s="26" t="str">
        <f>_xlfn.IFNA(VLOOKUP(C333,'1 - Componenten'!$B$7:$K$60,8,0),"")</f>
        <v/>
      </c>
      <c r="G333" s="26" t="str">
        <f>_xlfn.IFNA(VLOOKUP(C333,'1 - Componenten'!$B$7:$K$60,9,0),"")</f>
        <v/>
      </c>
      <c r="H333" s="26" t="str">
        <f>_xlfn.IFNA(VLOOKUP(C333,'1 - Componenten'!$B$7:$K$60,10,0),"")</f>
        <v/>
      </c>
      <c r="I333" s="13">
        <v>1</v>
      </c>
      <c r="J333" s="54">
        <f>IFERROR($I333*E333,0)</f>
        <v>0</v>
      </c>
      <c r="K333" s="55">
        <f>IFERROR($I333*F333,0)</f>
        <v>0</v>
      </c>
      <c r="L333" s="55">
        <f t="shared" ref="L333:L341" si="78">IFERROR($I333*G333,0)</f>
        <v>0</v>
      </c>
      <c r="M333" s="55">
        <f t="shared" ref="M333:M341" si="79">IFERROR($I333*H333,0)</f>
        <v>0</v>
      </c>
      <c r="N333" s="43"/>
    </row>
    <row r="334" spans="2:14" s="2" customFormat="1" x14ac:dyDescent="0.3">
      <c r="B334" s="40"/>
      <c r="C334" s="3"/>
      <c r="D334" s="4" t="str">
        <f>_xlfn.IFNA(VLOOKUP(C334,'1 - Componenten'!$B$7:$K$60,3,0),"")</f>
        <v/>
      </c>
      <c r="E334" s="18" t="str">
        <f>_xlfn.IFNA(VLOOKUP(C334,'1 - Componenten'!$B$7:$K$60,5,0),"")</f>
        <v/>
      </c>
      <c r="F334" s="26" t="str">
        <f>_xlfn.IFNA(VLOOKUP(C334,'1 - Componenten'!$B$7:$K$60,8,0),"")</f>
        <v/>
      </c>
      <c r="G334" s="26" t="str">
        <f>_xlfn.IFNA(VLOOKUP(C334,'1 - Componenten'!$B$7:$K$60,9,0),"")</f>
        <v/>
      </c>
      <c r="H334" s="26" t="str">
        <f>_xlfn.IFNA(VLOOKUP(C334,'1 - Componenten'!$B$7:$K$60,10,0),"")</f>
        <v/>
      </c>
      <c r="I334" s="13">
        <v>1</v>
      </c>
      <c r="J334" s="54">
        <f t="shared" ref="J334:J341" si="80">IFERROR($I334*E334,0)</f>
        <v>0</v>
      </c>
      <c r="K334" s="55">
        <f t="shared" ref="K334:K341" si="81">IFERROR($I334*F334,0)</f>
        <v>0</v>
      </c>
      <c r="L334" s="55">
        <f t="shared" si="78"/>
        <v>0</v>
      </c>
      <c r="M334" s="55">
        <f t="shared" si="79"/>
        <v>0</v>
      </c>
      <c r="N334" s="43"/>
    </row>
    <row r="335" spans="2:14" s="2" customFormat="1" x14ac:dyDescent="0.3">
      <c r="B335" s="40"/>
      <c r="C335" s="3"/>
      <c r="D335" s="4" t="str">
        <f>_xlfn.IFNA(VLOOKUP(C335,'1 - Componenten'!$B$7:$K$60,3,0),"")</f>
        <v/>
      </c>
      <c r="E335" s="18" t="str">
        <f>_xlfn.IFNA(VLOOKUP(C335,'1 - Componenten'!$B$7:$K$60,5,0),"")</f>
        <v/>
      </c>
      <c r="F335" s="26" t="str">
        <f>_xlfn.IFNA(VLOOKUP(C335,'1 - Componenten'!$B$7:$K$60,8,0),"")</f>
        <v/>
      </c>
      <c r="G335" s="26" t="str">
        <f>_xlfn.IFNA(VLOOKUP(C335,'1 - Componenten'!$B$7:$K$60,9,0),"")</f>
        <v/>
      </c>
      <c r="H335" s="26" t="str">
        <f>_xlfn.IFNA(VLOOKUP(C335,'1 - Componenten'!$B$7:$K$60,10,0),"")</f>
        <v/>
      </c>
      <c r="I335" s="13">
        <v>1</v>
      </c>
      <c r="J335" s="54">
        <f t="shared" si="80"/>
        <v>0</v>
      </c>
      <c r="K335" s="55">
        <f t="shared" si="81"/>
        <v>0</v>
      </c>
      <c r="L335" s="55">
        <f t="shared" si="78"/>
        <v>0</v>
      </c>
      <c r="M335" s="55">
        <f t="shared" si="79"/>
        <v>0</v>
      </c>
      <c r="N335" s="43"/>
    </row>
    <row r="336" spans="2:14" s="2" customFormat="1" x14ac:dyDescent="0.3">
      <c r="B336" s="40"/>
      <c r="C336" s="3"/>
      <c r="D336" s="4" t="str">
        <f>_xlfn.IFNA(VLOOKUP(C336,'1 - Componenten'!$B$7:$K$60,3,0),"")</f>
        <v/>
      </c>
      <c r="E336" s="18" t="str">
        <f>_xlfn.IFNA(VLOOKUP(C336,'1 - Componenten'!$B$7:$K$60,5,0),"")</f>
        <v/>
      </c>
      <c r="F336" s="26" t="str">
        <f>_xlfn.IFNA(VLOOKUP(C336,'1 - Componenten'!$B$7:$K$60,8,0),"")</f>
        <v/>
      </c>
      <c r="G336" s="26" t="str">
        <f>_xlfn.IFNA(VLOOKUP(C336,'1 - Componenten'!$B$7:$K$60,9,0),"")</f>
        <v/>
      </c>
      <c r="H336" s="26" t="str">
        <f>_xlfn.IFNA(VLOOKUP(C336,'1 - Componenten'!$B$7:$K$60,10,0),"")</f>
        <v/>
      </c>
      <c r="I336" s="13">
        <v>1</v>
      </c>
      <c r="J336" s="54">
        <f t="shared" si="80"/>
        <v>0</v>
      </c>
      <c r="K336" s="55">
        <f t="shared" si="81"/>
        <v>0</v>
      </c>
      <c r="L336" s="55">
        <f t="shared" si="78"/>
        <v>0</v>
      </c>
      <c r="M336" s="55">
        <f t="shared" si="79"/>
        <v>0</v>
      </c>
      <c r="N336" s="43"/>
    </row>
    <row r="337" spans="2:14" s="2" customFormat="1" x14ac:dyDescent="0.3">
      <c r="B337" s="40"/>
      <c r="C337" s="3"/>
      <c r="D337" s="4" t="str">
        <f>_xlfn.IFNA(VLOOKUP(C337,'1 - Componenten'!$B$7:$K$60,3,0),"")</f>
        <v/>
      </c>
      <c r="E337" s="18" t="str">
        <f>_xlfn.IFNA(VLOOKUP(C337,'1 - Componenten'!$B$7:$K$60,5,0),"")</f>
        <v/>
      </c>
      <c r="F337" s="26" t="str">
        <f>_xlfn.IFNA(VLOOKUP(C337,'1 - Componenten'!$B$7:$K$60,8,0),"")</f>
        <v/>
      </c>
      <c r="G337" s="26" t="str">
        <f>_xlfn.IFNA(VLOOKUP(C337,'1 - Componenten'!$B$7:$K$60,9,0),"")</f>
        <v/>
      </c>
      <c r="H337" s="26" t="str">
        <f>_xlfn.IFNA(VLOOKUP(C337,'1 - Componenten'!$B$7:$K$60,10,0),"")</f>
        <v/>
      </c>
      <c r="I337" s="13">
        <v>1</v>
      </c>
      <c r="J337" s="54">
        <f t="shared" si="80"/>
        <v>0</v>
      </c>
      <c r="K337" s="55">
        <f t="shared" si="81"/>
        <v>0</v>
      </c>
      <c r="L337" s="55">
        <f t="shared" si="78"/>
        <v>0</v>
      </c>
      <c r="M337" s="55">
        <f t="shared" si="79"/>
        <v>0</v>
      </c>
      <c r="N337" s="43"/>
    </row>
    <row r="338" spans="2:14" s="2" customFormat="1" x14ac:dyDescent="0.3">
      <c r="B338" s="40"/>
      <c r="C338" s="3"/>
      <c r="D338" s="4" t="str">
        <f>_xlfn.IFNA(VLOOKUP(C338,'1 - Componenten'!$B$7:$K$60,3,0),"")</f>
        <v/>
      </c>
      <c r="E338" s="18" t="str">
        <f>_xlfn.IFNA(VLOOKUP(C338,'1 - Componenten'!$B$7:$K$60,5,0),"")</f>
        <v/>
      </c>
      <c r="F338" s="26" t="str">
        <f>_xlfn.IFNA(VLOOKUP(C338,'1 - Componenten'!$B$7:$K$60,8,0),"")</f>
        <v/>
      </c>
      <c r="G338" s="26" t="str">
        <f>_xlfn.IFNA(VLOOKUP(C338,'1 - Componenten'!$B$7:$K$60,9,0),"")</f>
        <v/>
      </c>
      <c r="H338" s="26" t="str">
        <f>_xlfn.IFNA(VLOOKUP(C338,'1 - Componenten'!$B$7:$K$60,10,0),"")</f>
        <v/>
      </c>
      <c r="I338" s="13">
        <v>1</v>
      </c>
      <c r="J338" s="54">
        <f t="shared" si="80"/>
        <v>0</v>
      </c>
      <c r="K338" s="55">
        <f t="shared" si="81"/>
        <v>0</v>
      </c>
      <c r="L338" s="55">
        <f t="shared" si="78"/>
        <v>0</v>
      </c>
      <c r="M338" s="55">
        <f t="shared" si="79"/>
        <v>0</v>
      </c>
      <c r="N338" s="43"/>
    </row>
    <row r="339" spans="2:14" s="2" customFormat="1" x14ac:dyDescent="0.3">
      <c r="B339" s="40"/>
      <c r="C339" s="3"/>
      <c r="D339" s="4" t="str">
        <f>_xlfn.IFNA(VLOOKUP(C339,'1 - Componenten'!$B$7:$K$60,3,0),"")</f>
        <v/>
      </c>
      <c r="E339" s="18" t="str">
        <f>_xlfn.IFNA(VLOOKUP(C339,'1 - Componenten'!$B$7:$K$60,5,0),"")</f>
        <v/>
      </c>
      <c r="F339" s="26" t="str">
        <f>_xlfn.IFNA(VLOOKUP(C339,'1 - Componenten'!$B$7:$K$60,8,0),"")</f>
        <v/>
      </c>
      <c r="G339" s="26" t="str">
        <f>_xlfn.IFNA(VLOOKUP(C339,'1 - Componenten'!$B$7:$K$60,9,0),"")</f>
        <v/>
      </c>
      <c r="H339" s="26" t="str">
        <f>_xlfn.IFNA(VLOOKUP(C339,'1 - Componenten'!$B$7:$K$60,10,0),"")</f>
        <v/>
      </c>
      <c r="I339" s="13">
        <v>1</v>
      </c>
      <c r="J339" s="54">
        <f t="shared" si="80"/>
        <v>0</v>
      </c>
      <c r="K339" s="55">
        <f t="shared" si="81"/>
        <v>0</v>
      </c>
      <c r="L339" s="55">
        <f t="shared" si="78"/>
        <v>0</v>
      </c>
      <c r="M339" s="55">
        <f t="shared" si="79"/>
        <v>0</v>
      </c>
      <c r="N339" s="43"/>
    </row>
    <row r="340" spans="2:14" s="2" customFormat="1" x14ac:dyDescent="0.3">
      <c r="B340" s="40"/>
      <c r="C340" s="3"/>
      <c r="D340" s="4" t="str">
        <f>_xlfn.IFNA(VLOOKUP(C340,'1 - Componenten'!$B$7:$K$60,3,0),"")</f>
        <v/>
      </c>
      <c r="E340" s="18" t="str">
        <f>_xlfn.IFNA(VLOOKUP(C340,'1 - Componenten'!$B$7:$K$60,5,0),"")</f>
        <v/>
      </c>
      <c r="F340" s="26" t="str">
        <f>_xlfn.IFNA(VLOOKUP(C340,'1 - Componenten'!$B$7:$K$60,8,0),"")</f>
        <v/>
      </c>
      <c r="G340" s="26" t="str">
        <f>_xlfn.IFNA(VLOOKUP(C340,'1 - Componenten'!$B$7:$K$60,9,0),"")</f>
        <v/>
      </c>
      <c r="H340" s="26" t="str">
        <f>_xlfn.IFNA(VLOOKUP(C340,'1 - Componenten'!$B$7:$K$60,10,0),"")</f>
        <v/>
      </c>
      <c r="I340" s="13">
        <v>1</v>
      </c>
      <c r="J340" s="54">
        <f t="shared" si="80"/>
        <v>0</v>
      </c>
      <c r="K340" s="55">
        <f t="shared" si="81"/>
        <v>0</v>
      </c>
      <c r="L340" s="55">
        <f t="shared" si="78"/>
        <v>0</v>
      </c>
      <c r="M340" s="55">
        <f t="shared" si="79"/>
        <v>0</v>
      </c>
      <c r="N340" s="43"/>
    </row>
    <row r="341" spans="2:14" s="2" customFormat="1" x14ac:dyDescent="0.3">
      <c r="B341" s="40"/>
      <c r="C341" s="3"/>
      <c r="D341" s="4" t="str">
        <f>_xlfn.IFNA(VLOOKUP(C341,'1 - Componenten'!$B$7:$K$60,3,0),"")</f>
        <v/>
      </c>
      <c r="E341" s="18" t="str">
        <f>_xlfn.IFNA(VLOOKUP(C341,'1 - Componenten'!$B$7:$K$60,5,0),"")</f>
        <v/>
      </c>
      <c r="F341" s="26" t="str">
        <f>_xlfn.IFNA(VLOOKUP(C341,'1 - Componenten'!$B$7:$K$60,8,0),"")</f>
        <v/>
      </c>
      <c r="G341" s="26" t="str">
        <f>_xlfn.IFNA(VLOOKUP(C341,'1 - Componenten'!$B$7:$K$60,9,0),"")</f>
        <v/>
      </c>
      <c r="H341" s="26" t="str">
        <f>_xlfn.IFNA(VLOOKUP(C341,'1 - Componenten'!$B$7:$K$60,10,0),"")</f>
        <v/>
      </c>
      <c r="I341" s="13">
        <v>1</v>
      </c>
      <c r="J341" s="54">
        <f t="shared" si="80"/>
        <v>0</v>
      </c>
      <c r="K341" s="55">
        <f t="shared" si="81"/>
        <v>0</v>
      </c>
      <c r="L341" s="55">
        <f t="shared" si="78"/>
        <v>0</v>
      </c>
      <c r="M341" s="55">
        <f t="shared" si="79"/>
        <v>0</v>
      </c>
      <c r="N341" s="43"/>
    </row>
    <row r="342" spans="2:14" s="2" customFormat="1" ht="13.95" customHeight="1" x14ac:dyDescent="0.3">
      <c r="B342" s="40"/>
      <c r="C342" s="33"/>
      <c r="D342" s="34" t="str">
        <f>_xlfn.IFNA(VLOOKUP(C342,'1 - Componenten'!$B$7:$K$60,3,0),"")</f>
        <v/>
      </c>
      <c r="E342" s="35" t="str">
        <f>_xlfn.IFNA(VLOOKUP(C342,'1 - Componenten'!$B$7:$K$60,5,0),"")</f>
        <v/>
      </c>
      <c r="F342" s="36"/>
      <c r="G342" s="36"/>
      <c r="H342" s="36"/>
      <c r="I342" s="33"/>
      <c r="J342" s="56" t="s">
        <v>42</v>
      </c>
      <c r="K342" s="57">
        <f>SUM(K333:K341)</f>
        <v>0</v>
      </c>
      <c r="L342" s="57">
        <f>SUM(L333:L341)</f>
        <v>0</v>
      </c>
      <c r="M342" s="57">
        <f>SUM(M333:M341)</f>
        <v>0</v>
      </c>
      <c r="N342" s="43"/>
    </row>
    <row r="343" spans="2:14" ht="17.399999999999999" x14ac:dyDescent="0.3">
      <c r="B343" s="40"/>
      <c r="C343" s="49" t="s">
        <v>20</v>
      </c>
      <c r="D343" s="50"/>
      <c r="E343" s="95" t="s">
        <v>32</v>
      </c>
      <c r="F343" s="95"/>
      <c r="G343" s="95"/>
      <c r="H343" s="95"/>
      <c r="I343" s="96" t="s">
        <v>48</v>
      </c>
      <c r="J343" s="96"/>
      <c r="K343" s="96"/>
      <c r="L343" s="96"/>
      <c r="M343" s="96"/>
      <c r="N343" s="43"/>
    </row>
    <row r="344" spans="2:14" ht="30" customHeight="1" x14ac:dyDescent="0.3">
      <c r="B344" s="40"/>
      <c r="C344" s="5" t="s">
        <v>70</v>
      </c>
      <c r="D344" s="5" t="s">
        <v>23</v>
      </c>
      <c r="E344" s="12" t="s">
        <v>3</v>
      </c>
      <c r="F344" s="5" t="s">
        <v>37</v>
      </c>
      <c r="G344" s="23" t="s">
        <v>34</v>
      </c>
      <c r="H344" s="23" t="s">
        <v>35</v>
      </c>
      <c r="I344" s="21" t="s">
        <v>33</v>
      </c>
      <c r="J344" s="21" t="s">
        <v>36</v>
      </c>
      <c r="K344" s="52" t="s">
        <v>38</v>
      </c>
      <c r="L344" s="53" t="s">
        <v>39</v>
      </c>
      <c r="M344" s="53" t="s">
        <v>40</v>
      </c>
      <c r="N344" s="43"/>
    </row>
    <row r="345" spans="2:14" x14ac:dyDescent="0.3">
      <c r="B345" s="40"/>
      <c r="C345" s="3"/>
      <c r="D345" s="4" t="str">
        <f>_xlfn.IFNA(VLOOKUP(C345,'1 - Componenten'!$B$7:$K$60,3,0),"")</f>
        <v/>
      </c>
      <c r="E345" s="18" t="str">
        <f>_xlfn.IFNA(VLOOKUP(C345,'1 - Componenten'!$B$7:$K$60,5,0),"")</f>
        <v/>
      </c>
      <c r="F345" s="26" t="str">
        <f>_xlfn.IFNA(VLOOKUP(C345,'1 - Componenten'!$B$7:$K$60,8,0),"")</f>
        <v/>
      </c>
      <c r="G345" s="26" t="str">
        <f>_xlfn.IFNA(VLOOKUP(C345,'1 - Componenten'!$B$7:$K$60,9,0),"")</f>
        <v/>
      </c>
      <c r="H345" s="26" t="str">
        <f>_xlfn.IFNA(VLOOKUP(C345,'1 - Componenten'!$B$7:$K$60,10,0),"")</f>
        <v/>
      </c>
      <c r="I345" s="13">
        <v>1</v>
      </c>
      <c r="J345" s="54">
        <f>IFERROR($I345*E345,0)</f>
        <v>0</v>
      </c>
      <c r="K345" s="55">
        <f>IFERROR($I345*F345,0)</f>
        <v>0</v>
      </c>
      <c r="L345" s="55">
        <f t="shared" ref="L345:L353" si="82">IFERROR($I345*G345,0)</f>
        <v>0</v>
      </c>
      <c r="M345" s="55">
        <f t="shared" ref="M345:M353" si="83">IFERROR($I345*H345,0)</f>
        <v>0</v>
      </c>
      <c r="N345" s="43"/>
    </row>
    <row r="346" spans="2:14" x14ac:dyDescent="0.3">
      <c r="B346" s="40"/>
      <c r="C346" s="3"/>
      <c r="D346" s="4" t="str">
        <f>_xlfn.IFNA(VLOOKUP(C346,'1 - Componenten'!$B$7:$K$60,3,0),"")</f>
        <v/>
      </c>
      <c r="E346" s="18" t="str">
        <f>_xlfn.IFNA(VLOOKUP(C346,'1 - Componenten'!$B$7:$K$60,5,0),"")</f>
        <v/>
      </c>
      <c r="F346" s="26" t="str">
        <f>_xlfn.IFNA(VLOOKUP(C346,'1 - Componenten'!$B$7:$K$60,8,0),"")</f>
        <v/>
      </c>
      <c r="G346" s="26" t="str">
        <f>_xlfn.IFNA(VLOOKUP(C346,'1 - Componenten'!$B$7:$K$60,9,0),"")</f>
        <v/>
      </c>
      <c r="H346" s="26" t="str">
        <f>_xlfn.IFNA(VLOOKUP(C346,'1 - Componenten'!$B$7:$K$60,10,0),"")</f>
        <v/>
      </c>
      <c r="I346" s="13">
        <v>1</v>
      </c>
      <c r="J346" s="54">
        <f t="shared" ref="J346:J353" si="84">IFERROR($I346*E346,0)</f>
        <v>0</v>
      </c>
      <c r="K346" s="55">
        <f t="shared" ref="K346:K353" si="85">IFERROR($I346*F346,0)</f>
        <v>0</v>
      </c>
      <c r="L346" s="55">
        <f t="shared" si="82"/>
        <v>0</v>
      </c>
      <c r="M346" s="55">
        <f t="shared" si="83"/>
        <v>0</v>
      </c>
      <c r="N346" s="43"/>
    </row>
    <row r="347" spans="2:14" x14ac:dyDescent="0.3">
      <c r="B347" s="40"/>
      <c r="C347" s="3"/>
      <c r="D347" s="4" t="str">
        <f>_xlfn.IFNA(VLOOKUP(C347,'1 - Componenten'!$B$7:$K$60,3,0),"")</f>
        <v/>
      </c>
      <c r="E347" s="18" t="str">
        <f>_xlfn.IFNA(VLOOKUP(C347,'1 - Componenten'!$B$7:$K$60,5,0),"")</f>
        <v/>
      </c>
      <c r="F347" s="26" t="str">
        <f>_xlfn.IFNA(VLOOKUP(C347,'1 - Componenten'!$B$7:$K$60,8,0),"")</f>
        <v/>
      </c>
      <c r="G347" s="26" t="str">
        <f>_xlfn.IFNA(VLOOKUP(C347,'1 - Componenten'!$B$7:$K$60,9,0),"")</f>
        <v/>
      </c>
      <c r="H347" s="26" t="str">
        <f>_xlfn.IFNA(VLOOKUP(C347,'1 - Componenten'!$B$7:$K$60,10,0),"")</f>
        <v/>
      </c>
      <c r="I347" s="13">
        <v>1</v>
      </c>
      <c r="J347" s="54">
        <f t="shared" si="84"/>
        <v>0</v>
      </c>
      <c r="K347" s="55">
        <f t="shared" si="85"/>
        <v>0</v>
      </c>
      <c r="L347" s="55">
        <f t="shared" si="82"/>
        <v>0</v>
      </c>
      <c r="M347" s="55">
        <f t="shared" si="83"/>
        <v>0</v>
      </c>
      <c r="N347" s="43"/>
    </row>
    <row r="348" spans="2:14" x14ac:dyDescent="0.3">
      <c r="B348" s="40"/>
      <c r="C348" s="3"/>
      <c r="D348" s="4" t="str">
        <f>_xlfn.IFNA(VLOOKUP(C348,'1 - Componenten'!$B$7:$K$60,3,0),"")</f>
        <v/>
      </c>
      <c r="E348" s="18" t="str">
        <f>_xlfn.IFNA(VLOOKUP(C348,'1 - Componenten'!$B$7:$K$60,5,0),"")</f>
        <v/>
      </c>
      <c r="F348" s="26" t="str">
        <f>_xlfn.IFNA(VLOOKUP(C348,'1 - Componenten'!$B$7:$K$60,8,0),"")</f>
        <v/>
      </c>
      <c r="G348" s="26" t="str">
        <f>_xlfn.IFNA(VLOOKUP(C348,'1 - Componenten'!$B$7:$K$60,9,0),"")</f>
        <v/>
      </c>
      <c r="H348" s="26" t="str">
        <f>_xlfn.IFNA(VLOOKUP(C348,'1 - Componenten'!$B$7:$K$60,10,0),"")</f>
        <v/>
      </c>
      <c r="I348" s="13">
        <v>1</v>
      </c>
      <c r="J348" s="54">
        <f t="shared" si="84"/>
        <v>0</v>
      </c>
      <c r="K348" s="55">
        <f t="shared" si="85"/>
        <v>0</v>
      </c>
      <c r="L348" s="55">
        <f t="shared" si="82"/>
        <v>0</v>
      </c>
      <c r="M348" s="55">
        <f t="shared" si="83"/>
        <v>0</v>
      </c>
      <c r="N348" s="43"/>
    </row>
    <row r="349" spans="2:14" x14ac:dyDescent="0.3">
      <c r="B349" s="40"/>
      <c r="C349" s="3"/>
      <c r="D349" s="4" t="str">
        <f>_xlfn.IFNA(VLOOKUP(C349,'1 - Componenten'!$B$7:$K$60,3,0),"")</f>
        <v/>
      </c>
      <c r="E349" s="18" t="str">
        <f>_xlfn.IFNA(VLOOKUP(C349,'1 - Componenten'!$B$7:$K$60,5,0),"")</f>
        <v/>
      </c>
      <c r="F349" s="26" t="str">
        <f>_xlfn.IFNA(VLOOKUP(C349,'1 - Componenten'!$B$7:$K$60,8,0),"")</f>
        <v/>
      </c>
      <c r="G349" s="26" t="str">
        <f>_xlfn.IFNA(VLOOKUP(C349,'1 - Componenten'!$B$7:$K$60,9,0),"")</f>
        <v/>
      </c>
      <c r="H349" s="26" t="str">
        <f>_xlfn.IFNA(VLOOKUP(C349,'1 - Componenten'!$B$7:$K$60,10,0),"")</f>
        <v/>
      </c>
      <c r="I349" s="13">
        <v>1</v>
      </c>
      <c r="J349" s="54">
        <f t="shared" si="84"/>
        <v>0</v>
      </c>
      <c r="K349" s="55">
        <f t="shared" si="85"/>
        <v>0</v>
      </c>
      <c r="L349" s="55">
        <f t="shared" si="82"/>
        <v>0</v>
      </c>
      <c r="M349" s="55">
        <f t="shared" si="83"/>
        <v>0</v>
      </c>
      <c r="N349" s="43"/>
    </row>
    <row r="350" spans="2:14" x14ac:dyDescent="0.3">
      <c r="B350" s="40"/>
      <c r="C350" s="3"/>
      <c r="D350" s="4" t="str">
        <f>_xlfn.IFNA(VLOOKUP(C350,'1 - Componenten'!$B$7:$K$60,3,0),"")</f>
        <v/>
      </c>
      <c r="E350" s="18" t="str">
        <f>_xlfn.IFNA(VLOOKUP(C350,'1 - Componenten'!$B$7:$K$60,5,0),"")</f>
        <v/>
      </c>
      <c r="F350" s="26" t="str">
        <f>_xlfn.IFNA(VLOOKUP(C350,'1 - Componenten'!$B$7:$K$60,8,0),"")</f>
        <v/>
      </c>
      <c r="G350" s="26" t="str">
        <f>_xlfn.IFNA(VLOOKUP(C350,'1 - Componenten'!$B$7:$K$60,9,0),"")</f>
        <v/>
      </c>
      <c r="H350" s="26" t="str">
        <f>_xlfn.IFNA(VLOOKUP(C350,'1 - Componenten'!$B$7:$K$60,10,0),"")</f>
        <v/>
      </c>
      <c r="I350" s="13">
        <v>1</v>
      </c>
      <c r="J350" s="54">
        <f t="shared" si="84"/>
        <v>0</v>
      </c>
      <c r="K350" s="55">
        <f t="shared" si="85"/>
        <v>0</v>
      </c>
      <c r="L350" s="55">
        <f t="shared" si="82"/>
        <v>0</v>
      </c>
      <c r="M350" s="55">
        <f t="shared" si="83"/>
        <v>0</v>
      </c>
      <c r="N350" s="43"/>
    </row>
    <row r="351" spans="2:14" x14ac:dyDescent="0.3">
      <c r="B351" s="40"/>
      <c r="C351" s="3"/>
      <c r="D351" s="4" t="str">
        <f>_xlfn.IFNA(VLOOKUP(C351,'1 - Componenten'!$B$7:$K$60,3,0),"")</f>
        <v/>
      </c>
      <c r="E351" s="18" t="str">
        <f>_xlfn.IFNA(VLOOKUP(C351,'1 - Componenten'!$B$7:$K$60,5,0),"")</f>
        <v/>
      </c>
      <c r="F351" s="26" t="str">
        <f>_xlfn.IFNA(VLOOKUP(C351,'1 - Componenten'!$B$7:$K$60,8,0),"")</f>
        <v/>
      </c>
      <c r="G351" s="26" t="str">
        <f>_xlfn.IFNA(VLOOKUP(C351,'1 - Componenten'!$B$7:$K$60,9,0),"")</f>
        <v/>
      </c>
      <c r="H351" s="26" t="str">
        <f>_xlfn.IFNA(VLOOKUP(C351,'1 - Componenten'!$B$7:$K$60,10,0),"")</f>
        <v/>
      </c>
      <c r="I351" s="13">
        <v>1</v>
      </c>
      <c r="J351" s="54">
        <f t="shared" si="84"/>
        <v>0</v>
      </c>
      <c r="K351" s="55">
        <f t="shared" si="85"/>
        <v>0</v>
      </c>
      <c r="L351" s="55">
        <f t="shared" si="82"/>
        <v>0</v>
      </c>
      <c r="M351" s="55">
        <f t="shared" si="83"/>
        <v>0</v>
      </c>
      <c r="N351" s="43"/>
    </row>
    <row r="352" spans="2:14" x14ac:dyDescent="0.3">
      <c r="B352" s="40"/>
      <c r="C352" s="3"/>
      <c r="D352" s="4" t="str">
        <f>_xlfn.IFNA(VLOOKUP(C352,'1 - Componenten'!$B$7:$K$60,3,0),"")</f>
        <v/>
      </c>
      <c r="E352" s="18" t="str">
        <f>_xlfn.IFNA(VLOOKUP(C352,'1 - Componenten'!$B$7:$K$60,5,0),"")</f>
        <v/>
      </c>
      <c r="F352" s="26" t="str">
        <f>_xlfn.IFNA(VLOOKUP(C352,'1 - Componenten'!$B$7:$K$60,8,0),"")</f>
        <v/>
      </c>
      <c r="G352" s="26" t="str">
        <f>_xlfn.IFNA(VLOOKUP(C352,'1 - Componenten'!$B$7:$K$60,9,0),"")</f>
        <v/>
      </c>
      <c r="H352" s="26" t="str">
        <f>_xlfn.IFNA(VLOOKUP(C352,'1 - Componenten'!$B$7:$K$60,10,0),"")</f>
        <v/>
      </c>
      <c r="I352" s="13">
        <v>1</v>
      </c>
      <c r="J352" s="54">
        <f t="shared" si="84"/>
        <v>0</v>
      </c>
      <c r="K352" s="55">
        <f t="shared" si="85"/>
        <v>0</v>
      </c>
      <c r="L352" s="55">
        <f t="shared" si="82"/>
        <v>0</v>
      </c>
      <c r="M352" s="55">
        <f t="shared" si="83"/>
        <v>0</v>
      </c>
      <c r="N352" s="43"/>
    </row>
    <row r="353" spans="2:14" x14ac:dyDescent="0.3">
      <c r="B353" s="40"/>
      <c r="C353" s="3"/>
      <c r="D353" s="4" t="str">
        <f>_xlfn.IFNA(VLOOKUP(C353,'1 - Componenten'!$B$7:$K$60,3,0),"")</f>
        <v/>
      </c>
      <c r="E353" s="18" t="str">
        <f>_xlfn.IFNA(VLOOKUP(C353,'1 - Componenten'!$B$7:$K$60,5,0),"")</f>
        <v/>
      </c>
      <c r="F353" s="26" t="str">
        <f>_xlfn.IFNA(VLOOKUP(C353,'1 - Componenten'!$B$7:$K$60,8,0),"")</f>
        <v/>
      </c>
      <c r="G353" s="26" t="str">
        <f>_xlfn.IFNA(VLOOKUP(C353,'1 - Componenten'!$B$7:$K$60,9,0),"")</f>
        <v/>
      </c>
      <c r="H353" s="26" t="str">
        <f>_xlfn.IFNA(VLOOKUP(C353,'1 - Componenten'!$B$7:$K$60,10,0),"")</f>
        <v/>
      </c>
      <c r="I353" s="13">
        <v>1</v>
      </c>
      <c r="J353" s="54">
        <f t="shared" si="84"/>
        <v>0</v>
      </c>
      <c r="K353" s="55">
        <f t="shared" si="85"/>
        <v>0</v>
      </c>
      <c r="L353" s="55">
        <f t="shared" si="82"/>
        <v>0</v>
      </c>
      <c r="M353" s="55">
        <f t="shared" si="83"/>
        <v>0</v>
      </c>
      <c r="N353" s="43"/>
    </row>
    <row r="354" spans="2:14" ht="13.95" customHeight="1" x14ac:dyDescent="0.3">
      <c r="B354" s="40"/>
      <c r="C354" s="33"/>
      <c r="D354" s="34" t="str">
        <f>_xlfn.IFNA(VLOOKUP(C354,'1 - Componenten'!$B$7:$K$60,3,0),"")</f>
        <v/>
      </c>
      <c r="E354" s="35" t="str">
        <f>_xlfn.IFNA(VLOOKUP(C354,'1 - Componenten'!$B$7:$K$60,5,0),"")</f>
        <v/>
      </c>
      <c r="F354" s="36"/>
      <c r="G354" s="36"/>
      <c r="H354" s="36"/>
      <c r="I354" s="33"/>
      <c r="J354" s="56" t="s">
        <v>42</v>
      </c>
      <c r="K354" s="57">
        <f>SUM(K345:K353)</f>
        <v>0</v>
      </c>
      <c r="L354" s="57">
        <f>SUM(L345:L353)</f>
        <v>0</v>
      </c>
      <c r="M354" s="57">
        <f>SUM(M345:M353)</f>
        <v>0</v>
      </c>
      <c r="N354" s="43"/>
    </row>
    <row r="355" spans="2:14" ht="17.399999999999999" x14ac:dyDescent="0.3">
      <c r="B355" s="40"/>
      <c r="C355" s="49" t="s">
        <v>21</v>
      </c>
      <c r="D355" s="50"/>
      <c r="E355" s="95" t="s">
        <v>32</v>
      </c>
      <c r="F355" s="95"/>
      <c r="G355" s="95"/>
      <c r="H355" s="95"/>
      <c r="I355" s="96" t="s">
        <v>48</v>
      </c>
      <c r="J355" s="96"/>
      <c r="K355" s="96"/>
      <c r="L355" s="96"/>
      <c r="M355" s="96"/>
      <c r="N355" s="43"/>
    </row>
    <row r="356" spans="2:14" ht="30" customHeight="1" x14ac:dyDescent="0.3">
      <c r="B356" s="40"/>
      <c r="C356" s="5" t="s">
        <v>70</v>
      </c>
      <c r="D356" s="5" t="s">
        <v>23</v>
      </c>
      <c r="E356" s="12" t="s">
        <v>3</v>
      </c>
      <c r="F356" s="5" t="s">
        <v>37</v>
      </c>
      <c r="G356" s="23" t="s">
        <v>34</v>
      </c>
      <c r="H356" s="23" t="s">
        <v>35</v>
      </c>
      <c r="I356" s="21" t="s">
        <v>33</v>
      </c>
      <c r="J356" s="21" t="s">
        <v>36</v>
      </c>
      <c r="K356" s="52" t="s">
        <v>38</v>
      </c>
      <c r="L356" s="53" t="s">
        <v>39</v>
      </c>
      <c r="M356" s="53" t="s">
        <v>40</v>
      </c>
      <c r="N356" s="43"/>
    </row>
    <row r="357" spans="2:14" x14ac:dyDescent="0.3">
      <c r="B357" s="40"/>
      <c r="C357" s="3"/>
      <c r="D357" s="4" t="str">
        <f>_xlfn.IFNA(VLOOKUP(C357,'1 - Componenten'!$B$7:$K$60,3,0),"")</f>
        <v/>
      </c>
      <c r="E357" s="18" t="str">
        <f>_xlfn.IFNA(VLOOKUP(C357,'1 - Componenten'!$B$7:$K$60,5,0),"")</f>
        <v/>
      </c>
      <c r="F357" s="26" t="str">
        <f>_xlfn.IFNA(VLOOKUP(C357,'1 - Componenten'!$B$7:$K$60,8,0),"")</f>
        <v/>
      </c>
      <c r="G357" s="26" t="str">
        <f>_xlfn.IFNA(VLOOKUP(C357,'1 - Componenten'!$B$7:$K$60,9,0),"")</f>
        <v/>
      </c>
      <c r="H357" s="26" t="str">
        <f>_xlfn.IFNA(VLOOKUP(C357,'1 - Componenten'!$B$7:$K$60,10,0),"")</f>
        <v/>
      </c>
      <c r="I357" s="13">
        <v>1</v>
      </c>
      <c r="J357" s="54">
        <f>IFERROR($I357*E357,0)</f>
        <v>0</v>
      </c>
      <c r="K357" s="55">
        <f>IFERROR($I357*F357,0)</f>
        <v>0</v>
      </c>
      <c r="L357" s="55">
        <f t="shared" ref="L357:L365" si="86">IFERROR($I357*G357,0)</f>
        <v>0</v>
      </c>
      <c r="M357" s="55">
        <f t="shared" ref="M357:M365" si="87">IFERROR($I357*H357,0)</f>
        <v>0</v>
      </c>
      <c r="N357" s="43"/>
    </row>
    <row r="358" spans="2:14" x14ac:dyDescent="0.3">
      <c r="B358" s="40"/>
      <c r="C358" s="3"/>
      <c r="D358" s="4" t="str">
        <f>_xlfn.IFNA(VLOOKUP(C358,'1 - Componenten'!$B$7:$K$60,3,0),"")</f>
        <v/>
      </c>
      <c r="E358" s="18" t="str">
        <f>_xlfn.IFNA(VLOOKUP(C358,'1 - Componenten'!$B$7:$K$60,5,0),"")</f>
        <v/>
      </c>
      <c r="F358" s="26" t="str">
        <f>_xlfn.IFNA(VLOOKUP(C358,'1 - Componenten'!$B$7:$K$60,8,0),"")</f>
        <v/>
      </c>
      <c r="G358" s="26" t="str">
        <f>_xlfn.IFNA(VLOOKUP(C358,'1 - Componenten'!$B$7:$K$60,9,0),"")</f>
        <v/>
      </c>
      <c r="H358" s="26" t="str">
        <f>_xlfn.IFNA(VLOOKUP(C358,'1 - Componenten'!$B$7:$K$60,10,0),"")</f>
        <v/>
      </c>
      <c r="I358" s="13">
        <v>1</v>
      </c>
      <c r="J358" s="54">
        <f t="shared" ref="J358:J365" si="88">IFERROR($I358*E358,0)</f>
        <v>0</v>
      </c>
      <c r="K358" s="55">
        <f t="shared" ref="K358:K365" si="89">IFERROR($I358*F358,0)</f>
        <v>0</v>
      </c>
      <c r="L358" s="55">
        <f t="shared" si="86"/>
        <v>0</v>
      </c>
      <c r="M358" s="55">
        <f t="shared" si="87"/>
        <v>0</v>
      </c>
      <c r="N358" s="43"/>
    </row>
    <row r="359" spans="2:14" x14ac:dyDescent="0.3">
      <c r="B359" s="40"/>
      <c r="C359" s="3"/>
      <c r="D359" s="4" t="str">
        <f>_xlfn.IFNA(VLOOKUP(C359,'1 - Componenten'!$B$7:$K$60,3,0),"")</f>
        <v/>
      </c>
      <c r="E359" s="18" t="str">
        <f>_xlfn.IFNA(VLOOKUP(C359,'1 - Componenten'!$B$7:$K$60,5,0),"")</f>
        <v/>
      </c>
      <c r="F359" s="26" t="str">
        <f>_xlfn.IFNA(VLOOKUP(C359,'1 - Componenten'!$B$7:$K$60,8,0),"")</f>
        <v/>
      </c>
      <c r="G359" s="26" t="str">
        <f>_xlfn.IFNA(VLOOKUP(C359,'1 - Componenten'!$B$7:$K$60,9,0),"")</f>
        <v/>
      </c>
      <c r="H359" s="26" t="str">
        <f>_xlfn.IFNA(VLOOKUP(C359,'1 - Componenten'!$B$7:$K$60,10,0),"")</f>
        <v/>
      </c>
      <c r="I359" s="13">
        <v>1</v>
      </c>
      <c r="J359" s="54">
        <f t="shared" si="88"/>
        <v>0</v>
      </c>
      <c r="K359" s="55">
        <f t="shared" si="89"/>
        <v>0</v>
      </c>
      <c r="L359" s="55">
        <f t="shared" si="86"/>
        <v>0</v>
      </c>
      <c r="M359" s="55">
        <f t="shared" si="87"/>
        <v>0</v>
      </c>
      <c r="N359" s="43"/>
    </row>
    <row r="360" spans="2:14" x14ac:dyDescent="0.3">
      <c r="B360" s="40"/>
      <c r="C360" s="3"/>
      <c r="D360" s="4" t="str">
        <f>_xlfn.IFNA(VLOOKUP(C360,'1 - Componenten'!$B$7:$K$60,3,0),"")</f>
        <v/>
      </c>
      <c r="E360" s="18" t="str">
        <f>_xlfn.IFNA(VLOOKUP(C360,'1 - Componenten'!$B$7:$K$60,5,0),"")</f>
        <v/>
      </c>
      <c r="F360" s="26" t="str">
        <f>_xlfn.IFNA(VLOOKUP(C360,'1 - Componenten'!$B$7:$K$60,8,0),"")</f>
        <v/>
      </c>
      <c r="G360" s="26" t="str">
        <f>_xlfn.IFNA(VLOOKUP(C360,'1 - Componenten'!$B$7:$K$60,9,0),"")</f>
        <v/>
      </c>
      <c r="H360" s="26" t="str">
        <f>_xlfn.IFNA(VLOOKUP(C360,'1 - Componenten'!$B$7:$K$60,10,0),"")</f>
        <v/>
      </c>
      <c r="I360" s="13">
        <v>1</v>
      </c>
      <c r="J360" s="54">
        <f t="shared" si="88"/>
        <v>0</v>
      </c>
      <c r="K360" s="55">
        <f t="shared" si="89"/>
        <v>0</v>
      </c>
      <c r="L360" s="55">
        <f t="shared" si="86"/>
        <v>0</v>
      </c>
      <c r="M360" s="55">
        <f t="shared" si="87"/>
        <v>0</v>
      </c>
      <c r="N360" s="43"/>
    </row>
    <row r="361" spans="2:14" x14ac:dyDescent="0.3">
      <c r="B361" s="40"/>
      <c r="C361" s="3"/>
      <c r="D361" s="4" t="str">
        <f>_xlfn.IFNA(VLOOKUP(C361,'1 - Componenten'!$B$7:$K$60,3,0),"")</f>
        <v/>
      </c>
      <c r="E361" s="18" t="str">
        <f>_xlfn.IFNA(VLOOKUP(C361,'1 - Componenten'!$B$7:$K$60,5,0),"")</f>
        <v/>
      </c>
      <c r="F361" s="26" t="str">
        <f>_xlfn.IFNA(VLOOKUP(C361,'1 - Componenten'!$B$7:$K$60,8,0),"")</f>
        <v/>
      </c>
      <c r="G361" s="26" t="str">
        <f>_xlfn.IFNA(VLOOKUP(C361,'1 - Componenten'!$B$7:$K$60,9,0),"")</f>
        <v/>
      </c>
      <c r="H361" s="26" t="str">
        <f>_xlfn.IFNA(VLOOKUP(C361,'1 - Componenten'!$B$7:$K$60,10,0),"")</f>
        <v/>
      </c>
      <c r="I361" s="13">
        <v>1</v>
      </c>
      <c r="J361" s="54">
        <f t="shared" si="88"/>
        <v>0</v>
      </c>
      <c r="K361" s="55">
        <f t="shared" si="89"/>
        <v>0</v>
      </c>
      <c r="L361" s="55">
        <f t="shared" si="86"/>
        <v>0</v>
      </c>
      <c r="M361" s="55">
        <f t="shared" si="87"/>
        <v>0</v>
      </c>
      <c r="N361" s="43"/>
    </row>
    <row r="362" spans="2:14" x14ac:dyDescent="0.3">
      <c r="B362" s="40"/>
      <c r="C362" s="3"/>
      <c r="D362" s="4" t="str">
        <f>_xlfn.IFNA(VLOOKUP(C362,'1 - Componenten'!$B$7:$K$60,3,0),"")</f>
        <v/>
      </c>
      <c r="E362" s="18" t="str">
        <f>_xlfn.IFNA(VLOOKUP(C362,'1 - Componenten'!$B$7:$K$60,5,0),"")</f>
        <v/>
      </c>
      <c r="F362" s="26" t="str">
        <f>_xlfn.IFNA(VLOOKUP(C362,'1 - Componenten'!$B$7:$K$60,8,0),"")</f>
        <v/>
      </c>
      <c r="G362" s="26" t="str">
        <f>_xlfn.IFNA(VLOOKUP(C362,'1 - Componenten'!$B$7:$K$60,9,0),"")</f>
        <v/>
      </c>
      <c r="H362" s="26" t="str">
        <f>_xlfn.IFNA(VLOOKUP(C362,'1 - Componenten'!$B$7:$K$60,10,0),"")</f>
        <v/>
      </c>
      <c r="I362" s="13">
        <v>1</v>
      </c>
      <c r="J362" s="54">
        <f t="shared" si="88"/>
        <v>0</v>
      </c>
      <c r="K362" s="55">
        <f t="shared" si="89"/>
        <v>0</v>
      </c>
      <c r="L362" s="55">
        <f t="shared" si="86"/>
        <v>0</v>
      </c>
      <c r="M362" s="55">
        <f t="shared" si="87"/>
        <v>0</v>
      </c>
      <c r="N362" s="43"/>
    </row>
    <row r="363" spans="2:14" x14ac:dyDescent="0.3">
      <c r="B363" s="40"/>
      <c r="C363" s="3"/>
      <c r="D363" s="4" t="str">
        <f>_xlfn.IFNA(VLOOKUP(C363,'1 - Componenten'!$B$7:$K$60,3,0),"")</f>
        <v/>
      </c>
      <c r="E363" s="18" t="str">
        <f>_xlfn.IFNA(VLOOKUP(C363,'1 - Componenten'!$B$7:$K$60,5,0),"")</f>
        <v/>
      </c>
      <c r="F363" s="26" t="str">
        <f>_xlfn.IFNA(VLOOKUP(C363,'1 - Componenten'!$B$7:$K$60,8,0),"")</f>
        <v/>
      </c>
      <c r="G363" s="26" t="str">
        <f>_xlfn.IFNA(VLOOKUP(C363,'1 - Componenten'!$B$7:$K$60,9,0),"")</f>
        <v/>
      </c>
      <c r="H363" s="26" t="str">
        <f>_xlfn.IFNA(VLOOKUP(C363,'1 - Componenten'!$B$7:$K$60,10,0),"")</f>
        <v/>
      </c>
      <c r="I363" s="13">
        <v>1</v>
      </c>
      <c r="J363" s="54">
        <f t="shared" si="88"/>
        <v>0</v>
      </c>
      <c r="K363" s="55">
        <f t="shared" si="89"/>
        <v>0</v>
      </c>
      <c r="L363" s="55">
        <f t="shared" si="86"/>
        <v>0</v>
      </c>
      <c r="M363" s="55">
        <f t="shared" si="87"/>
        <v>0</v>
      </c>
      <c r="N363" s="43"/>
    </row>
    <row r="364" spans="2:14" x14ac:dyDescent="0.3">
      <c r="B364" s="40"/>
      <c r="C364" s="3"/>
      <c r="D364" s="4" t="str">
        <f>_xlfn.IFNA(VLOOKUP(C364,'1 - Componenten'!$B$7:$K$60,3,0),"")</f>
        <v/>
      </c>
      <c r="E364" s="18" t="str">
        <f>_xlfn.IFNA(VLOOKUP(C364,'1 - Componenten'!$B$7:$K$60,5,0),"")</f>
        <v/>
      </c>
      <c r="F364" s="26" t="str">
        <f>_xlfn.IFNA(VLOOKUP(C364,'1 - Componenten'!$B$7:$K$60,8,0),"")</f>
        <v/>
      </c>
      <c r="G364" s="26" t="str">
        <f>_xlfn.IFNA(VLOOKUP(C364,'1 - Componenten'!$B$7:$K$60,9,0),"")</f>
        <v/>
      </c>
      <c r="H364" s="26" t="str">
        <f>_xlfn.IFNA(VLOOKUP(C364,'1 - Componenten'!$B$7:$K$60,10,0),"")</f>
        <v/>
      </c>
      <c r="I364" s="13">
        <v>1</v>
      </c>
      <c r="J364" s="54">
        <f t="shared" si="88"/>
        <v>0</v>
      </c>
      <c r="K364" s="55">
        <f t="shared" si="89"/>
        <v>0</v>
      </c>
      <c r="L364" s="55">
        <f t="shared" si="86"/>
        <v>0</v>
      </c>
      <c r="M364" s="55">
        <f t="shared" si="87"/>
        <v>0</v>
      </c>
      <c r="N364" s="43"/>
    </row>
    <row r="365" spans="2:14" x14ac:dyDescent="0.3">
      <c r="B365" s="40"/>
      <c r="C365" s="3"/>
      <c r="D365" s="4" t="str">
        <f>_xlfn.IFNA(VLOOKUP(C365,'1 - Componenten'!$B$7:$K$60,3,0),"")</f>
        <v/>
      </c>
      <c r="E365" s="18" t="str">
        <f>_xlfn.IFNA(VLOOKUP(C365,'1 - Componenten'!$B$7:$K$60,5,0),"")</f>
        <v/>
      </c>
      <c r="F365" s="26" t="str">
        <f>_xlfn.IFNA(VLOOKUP(C365,'1 - Componenten'!$B$7:$K$60,8,0),"")</f>
        <v/>
      </c>
      <c r="G365" s="26" t="str">
        <f>_xlfn.IFNA(VLOOKUP(C365,'1 - Componenten'!$B$7:$K$60,9,0),"")</f>
        <v/>
      </c>
      <c r="H365" s="26" t="str">
        <f>_xlfn.IFNA(VLOOKUP(C365,'1 - Componenten'!$B$7:$K$60,10,0),"")</f>
        <v/>
      </c>
      <c r="I365" s="13">
        <v>1</v>
      </c>
      <c r="J365" s="54">
        <f t="shared" si="88"/>
        <v>0</v>
      </c>
      <c r="K365" s="55">
        <f t="shared" si="89"/>
        <v>0</v>
      </c>
      <c r="L365" s="55">
        <f t="shared" si="86"/>
        <v>0</v>
      </c>
      <c r="M365" s="55">
        <f t="shared" si="87"/>
        <v>0</v>
      </c>
      <c r="N365" s="43"/>
    </row>
    <row r="366" spans="2:14" ht="13.95" customHeight="1" x14ac:dyDescent="0.3">
      <c r="B366" s="40"/>
      <c r="C366" s="33"/>
      <c r="D366" s="34" t="str">
        <f>_xlfn.IFNA(VLOOKUP(C366,'1 - Componenten'!$B$7:$K$60,3,0),"")</f>
        <v/>
      </c>
      <c r="E366" s="35" t="str">
        <f>_xlfn.IFNA(VLOOKUP(C366,'1 - Componenten'!$B$7:$K$60,5,0),"")</f>
        <v/>
      </c>
      <c r="F366" s="36"/>
      <c r="G366" s="36"/>
      <c r="H366" s="36"/>
      <c r="I366" s="33"/>
      <c r="J366" s="56" t="s">
        <v>42</v>
      </c>
      <c r="K366" s="57">
        <f>SUM(K357:K365)</f>
        <v>0</v>
      </c>
      <c r="L366" s="57">
        <f>SUM(L357:L365)</f>
        <v>0</v>
      </c>
      <c r="M366" s="57">
        <f>SUM(M357:M365)</f>
        <v>0</v>
      </c>
      <c r="N366" s="43"/>
    </row>
    <row r="367" spans="2:14" ht="17.399999999999999" x14ac:dyDescent="0.3">
      <c r="B367" s="40"/>
      <c r="C367" s="49" t="s">
        <v>22</v>
      </c>
      <c r="D367" s="50"/>
      <c r="E367" s="95" t="s">
        <v>32</v>
      </c>
      <c r="F367" s="95"/>
      <c r="G367" s="95"/>
      <c r="H367" s="95"/>
      <c r="I367" s="96" t="s">
        <v>48</v>
      </c>
      <c r="J367" s="96"/>
      <c r="K367" s="96"/>
      <c r="L367" s="96"/>
      <c r="M367" s="96"/>
      <c r="N367" s="43"/>
    </row>
    <row r="368" spans="2:14" ht="30" customHeight="1" x14ac:dyDescent="0.3">
      <c r="B368" s="40"/>
      <c r="C368" s="5" t="s">
        <v>70</v>
      </c>
      <c r="D368" s="5" t="s">
        <v>23</v>
      </c>
      <c r="E368" s="12" t="s">
        <v>3</v>
      </c>
      <c r="F368" s="5" t="s">
        <v>37</v>
      </c>
      <c r="G368" s="23" t="s">
        <v>34</v>
      </c>
      <c r="H368" s="23" t="s">
        <v>35</v>
      </c>
      <c r="I368" s="21" t="s">
        <v>33</v>
      </c>
      <c r="J368" s="21" t="s">
        <v>36</v>
      </c>
      <c r="K368" s="52" t="s">
        <v>38</v>
      </c>
      <c r="L368" s="53" t="s">
        <v>39</v>
      </c>
      <c r="M368" s="53" t="s">
        <v>40</v>
      </c>
      <c r="N368" s="43"/>
    </row>
    <row r="369" spans="2:14" x14ac:dyDescent="0.3">
      <c r="B369" s="40"/>
      <c r="C369" s="3"/>
      <c r="D369" s="4" t="str">
        <f>_xlfn.IFNA(VLOOKUP(C369,'1 - Componenten'!$B$7:$K$60,3,0),"")</f>
        <v/>
      </c>
      <c r="E369" s="18" t="str">
        <f>_xlfn.IFNA(VLOOKUP(C369,'1 - Componenten'!$B$7:$K$60,5,0),"")</f>
        <v/>
      </c>
      <c r="F369" s="26" t="str">
        <f>_xlfn.IFNA(VLOOKUP(C369,'1 - Componenten'!$B$7:$K$60,8,0),"")</f>
        <v/>
      </c>
      <c r="G369" s="26" t="str">
        <f>_xlfn.IFNA(VLOOKUP(C369,'1 - Componenten'!$B$7:$K$60,9,0),"")</f>
        <v/>
      </c>
      <c r="H369" s="26" t="str">
        <f>_xlfn.IFNA(VLOOKUP(C369,'1 - Componenten'!$B$7:$K$60,10,0),"")</f>
        <v/>
      </c>
      <c r="I369" s="13">
        <v>1</v>
      </c>
      <c r="J369" s="54">
        <f>IFERROR($I369*E369,0)</f>
        <v>0</v>
      </c>
      <c r="K369" s="55">
        <f>IFERROR($I369*F369,0)</f>
        <v>0</v>
      </c>
      <c r="L369" s="55">
        <f t="shared" ref="L369:L377" si="90">IFERROR($I369*G369,0)</f>
        <v>0</v>
      </c>
      <c r="M369" s="55">
        <f t="shared" ref="M369:M377" si="91">IFERROR($I369*H369,0)</f>
        <v>0</v>
      </c>
      <c r="N369" s="43"/>
    </row>
    <row r="370" spans="2:14" x14ac:dyDescent="0.3">
      <c r="B370" s="40"/>
      <c r="C370" s="3"/>
      <c r="D370" s="4" t="str">
        <f>_xlfn.IFNA(VLOOKUP(C370,'1 - Componenten'!$B$7:$K$60,3,0),"")</f>
        <v/>
      </c>
      <c r="E370" s="18" t="str">
        <f>_xlfn.IFNA(VLOOKUP(C370,'1 - Componenten'!$B$7:$K$60,5,0),"")</f>
        <v/>
      </c>
      <c r="F370" s="26" t="str">
        <f>_xlfn.IFNA(VLOOKUP(C370,'1 - Componenten'!$B$7:$K$60,8,0),"")</f>
        <v/>
      </c>
      <c r="G370" s="26" t="str">
        <f>_xlfn.IFNA(VLOOKUP(C370,'1 - Componenten'!$B$7:$K$60,9,0),"")</f>
        <v/>
      </c>
      <c r="H370" s="26" t="str">
        <f>_xlfn.IFNA(VLOOKUP(C370,'1 - Componenten'!$B$7:$K$60,10,0),"")</f>
        <v/>
      </c>
      <c r="I370" s="13">
        <v>1</v>
      </c>
      <c r="J370" s="54">
        <f t="shared" ref="J370:J377" si="92">IFERROR($I370*E370,0)</f>
        <v>0</v>
      </c>
      <c r="K370" s="55">
        <f t="shared" ref="K370:K377" si="93">IFERROR($I370*F370,0)</f>
        <v>0</v>
      </c>
      <c r="L370" s="55">
        <f t="shared" si="90"/>
        <v>0</v>
      </c>
      <c r="M370" s="55">
        <f t="shared" si="91"/>
        <v>0</v>
      </c>
      <c r="N370" s="43"/>
    </row>
    <row r="371" spans="2:14" x14ac:dyDescent="0.3">
      <c r="B371" s="40"/>
      <c r="C371" s="3"/>
      <c r="D371" s="4" t="str">
        <f>_xlfn.IFNA(VLOOKUP(C371,'1 - Componenten'!$B$7:$K$60,3,0),"")</f>
        <v/>
      </c>
      <c r="E371" s="18" t="str">
        <f>_xlfn.IFNA(VLOOKUP(C371,'1 - Componenten'!$B$7:$K$60,5,0),"")</f>
        <v/>
      </c>
      <c r="F371" s="26" t="str">
        <f>_xlfn.IFNA(VLOOKUP(C371,'1 - Componenten'!$B$7:$K$60,8,0),"")</f>
        <v/>
      </c>
      <c r="G371" s="26" t="str">
        <f>_xlfn.IFNA(VLOOKUP(C371,'1 - Componenten'!$B$7:$K$60,9,0),"")</f>
        <v/>
      </c>
      <c r="H371" s="26" t="str">
        <f>_xlfn.IFNA(VLOOKUP(C371,'1 - Componenten'!$B$7:$K$60,10,0),"")</f>
        <v/>
      </c>
      <c r="I371" s="13">
        <v>1</v>
      </c>
      <c r="J371" s="54">
        <f t="shared" si="92"/>
        <v>0</v>
      </c>
      <c r="K371" s="55">
        <f t="shared" si="93"/>
        <v>0</v>
      </c>
      <c r="L371" s="55">
        <f t="shared" si="90"/>
        <v>0</v>
      </c>
      <c r="M371" s="55">
        <f t="shared" si="91"/>
        <v>0</v>
      </c>
      <c r="N371" s="43"/>
    </row>
    <row r="372" spans="2:14" x14ac:dyDescent="0.3">
      <c r="B372" s="40"/>
      <c r="C372" s="3"/>
      <c r="D372" s="4" t="str">
        <f>_xlfn.IFNA(VLOOKUP(C372,'1 - Componenten'!$B$7:$K$60,3,0),"")</f>
        <v/>
      </c>
      <c r="E372" s="18" t="str">
        <f>_xlfn.IFNA(VLOOKUP(C372,'1 - Componenten'!$B$7:$K$60,5,0),"")</f>
        <v/>
      </c>
      <c r="F372" s="26" t="str">
        <f>_xlfn.IFNA(VLOOKUP(C372,'1 - Componenten'!$B$7:$K$60,8,0),"")</f>
        <v/>
      </c>
      <c r="G372" s="26" t="str">
        <f>_xlfn.IFNA(VLOOKUP(C372,'1 - Componenten'!$B$7:$K$60,9,0),"")</f>
        <v/>
      </c>
      <c r="H372" s="26" t="str">
        <f>_xlfn.IFNA(VLOOKUP(C372,'1 - Componenten'!$B$7:$K$60,10,0),"")</f>
        <v/>
      </c>
      <c r="I372" s="13">
        <v>1</v>
      </c>
      <c r="J372" s="54">
        <f t="shared" si="92"/>
        <v>0</v>
      </c>
      <c r="K372" s="55">
        <f t="shared" si="93"/>
        <v>0</v>
      </c>
      <c r="L372" s="55">
        <f t="shared" si="90"/>
        <v>0</v>
      </c>
      <c r="M372" s="55">
        <f t="shared" si="91"/>
        <v>0</v>
      </c>
      <c r="N372" s="43"/>
    </row>
    <row r="373" spans="2:14" x14ac:dyDescent="0.3">
      <c r="B373" s="40"/>
      <c r="C373" s="3"/>
      <c r="D373" s="4" t="str">
        <f>_xlfn.IFNA(VLOOKUP(C373,'1 - Componenten'!$B$7:$K$60,3,0),"")</f>
        <v/>
      </c>
      <c r="E373" s="18" t="str">
        <f>_xlfn.IFNA(VLOOKUP(C373,'1 - Componenten'!$B$7:$K$60,5,0),"")</f>
        <v/>
      </c>
      <c r="F373" s="26" t="str">
        <f>_xlfn.IFNA(VLOOKUP(C373,'1 - Componenten'!$B$7:$K$60,8,0),"")</f>
        <v/>
      </c>
      <c r="G373" s="26" t="str">
        <f>_xlfn.IFNA(VLOOKUP(C373,'1 - Componenten'!$B$7:$K$60,9,0),"")</f>
        <v/>
      </c>
      <c r="H373" s="26" t="str">
        <f>_xlfn.IFNA(VLOOKUP(C373,'1 - Componenten'!$B$7:$K$60,10,0),"")</f>
        <v/>
      </c>
      <c r="I373" s="13">
        <v>1</v>
      </c>
      <c r="J373" s="54">
        <f t="shared" si="92"/>
        <v>0</v>
      </c>
      <c r="K373" s="55">
        <f t="shared" si="93"/>
        <v>0</v>
      </c>
      <c r="L373" s="55">
        <f t="shared" si="90"/>
        <v>0</v>
      </c>
      <c r="M373" s="55">
        <f t="shared" si="91"/>
        <v>0</v>
      </c>
      <c r="N373" s="43"/>
    </row>
    <row r="374" spans="2:14" x14ac:dyDescent="0.3">
      <c r="B374" s="40"/>
      <c r="C374" s="3"/>
      <c r="D374" s="4" t="str">
        <f>_xlfn.IFNA(VLOOKUP(C374,'1 - Componenten'!$B$7:$K$60,3,0),"")</f>
        <v/>
      </c>
      <c r="E374" s="18" t="str">
        <f>_xlfn.IFNA(VLOOKUP(C374,'1 - Componenten'!$B$7:$K$60,5,0),"")</f>
        <v/>
      </c>
      <c r="F374" s="26" t="str">
        <f>_xlfn.IFNA(VLOOKUP(C374,'1 - Componenten'!$B$7:$K$60,8,0),"")</f>
        <v/>
      </c>
      <c r="G374" s="26" t="str">
        <f>_xlfn.IFNA(VLOOKUP(C374,'1 - Componenten'!$B$7:$K$60,9,0),"")</f>
        <v/>
      </c>
      <c r="H374" s="26" t="str">
        <f>_xlfn.IFNA(VLOOKUP(C374,'1 - Componenten'!$B$7:$K$60,10,0),"")</f>
        <v/>
      </c>
      <c r="I374" s="13">
        <v>1</v>
      </c>
      <c r="J374" s="54">
        <f t="shared" si="92"/>
        <v>0</v>
      </c>
      <c r="K374" s="55">
        <f t="shared" si="93"/>
        <v>0</v>
      </c>
      <c r="L374" s="55">
        <f t="shared" si="90"/>
        <v>0</v>
      </c>
      <c r="M374" s="55">
        <f t="shared" si="91"/>
        <v>0</v>
      </c>
      <c r="N374" s="43"/>
    </row>
    <row r="375" spans="2:14" x14ac:dyDescent="0.3">
      <c r="B375" s="40"/>
      <c r="C375" s="3"/>
      <c r="D375" s="4" t="str">
        <f>_xlfn.IFNA(VLOOKUP(C375,'1 - Componenten'!$B$7:$K$60,3,0),"")</f>
        <v/>
      </c>
      <c r="E375" s="18" t="str">
        <f>_xlfn.IFNA(VLOOKUP(C375,'1 - Componenten'!$B$7:$K$60,5,0),"")</f>
        <v/>
      </c>
      <c r="F375" s="26" t="str">
        <f>_xlfn.IFNA(VLOOKUP(C375,'1 - Componenten'!$B$7:$K$60,8,0),"")</f>
        <v/>
      </c>
      <c r="G375" s="26" t="str">
        <f>_xlfn.IFNA(VLOOKUP(C375,'1 - Componenten'!$B$7:$K$60,9,0),"")</f>
        <v/>
      </c>
      <c r="H375" s="26" t="str">
        <f>_xlfn.IFNA(VLOOKUP(C375,'1 - Componenten'!$B$7:$K$60,10,0),"")</f>
        <v/>
      </c>
      <c r="I375" s="13">
        <v>1</v>
      </c>
      <c r="J375" s="54">
        <f t="shared" si="92"/>
        <v>0</v>
      </c>
      <c r="K375" s="55">
        <f t="shared" si="93"/>
        <v>0</v>
      </c>
      <c r="L375" s="55">
        <f t="shared" si="90"/>
        <v>0</v>
      </c>
      <c r="M375" s="55">
        <f t="shared" si="91"/>
        <v>0</v>
      </c>
      <c r="N375" s="43"/>
    </row>
    <row r="376" spans="2:14" x14ac:dyDescent="0.3">
      <c r="B376" s="40"/>
      <c r="C376" s="3"/>
      <c r="D376" s="4" t="str">
        <f>_xlfn.IFNA(VLOOKUP(C376,'1 - Componenten'!$B$7:$K$60,3,0),"")</f>
        <v/>
      </c>
      <c r="E376" s="18" t="str">
        <f>_xlfn.IFNA(VLOOKUP(C376,'1 - Componenten'!$B$7:$K$60,5,0),"")</f>
        <v/>
      </c>
      <c r="F376" s="26" t="str">
        <f>_xlfn.IFNA(VLOOKUP(C376,'1 - Componenten'!$B$7:$K$60,8,0),"")</f>
        <v/>
      </c>
      <c r="G376" s="26" t="str">
        <f>_xlfn.IFNA(VLOOKUP(C376,'1 - Componenten'!$B$7:$K$60,9,0),"")</f>
        <v/>
      </c>
      <c r="H376" s="26" t="str">
        <f>_xlfn.IFNA(VLOOKUP(C376,'1 - Componenten'!$B$7:$K$60,10,0),"")</f>
        <v/>
      </c>
      <c r="I376" s="13">
        <v>1</v>
      </c>
      <c r="J376" s="54">
        <f t="shared" si="92"/>
        <v>0</v>
      </c>
      <c r="K376" s="55">
        <f t="shared" si="93"/>
        <v>0</v>
      </c>
      <c r="L376" s="55">
        <f t="shared" si="90"/>
        <v>0</v>
      </c>
      <c r="M376" s="55">
        <f t="shared" si="91"/>
        <v>0</v>
      </c>
      <c r="N376" s="43"/>
    </row>
    <row r="377" spans="2:14" x14ac:dyDescent="0.3">
      <c r="B377" s="40"/>
      <c r="C377" s="3"/>
      <c r="D377" s="4" t="str">
        <f>_xlfn.IFNA(VLOOKUP(C377,'1 - Componenten'!$B$7:$K$60,3,0),"")</f>
        <v/>
      </c>
      <c r="E377" s="18" t="str">
        <f>_xlfn.IFNA(VLOOKUP(C377,'1 - Componenten'!$B$7:$K$60,5,0),"")</f>
        <v/>
      </c>
      <c r="F377" s="26" t="str">
        <f>_xlfn.IFNA(VLOOKUP(C377,'1 - Componenten'!$B$7:$K$60,8,0),"")</f>
        <v/>
      </c>
      <c r="G377" s="26" t="str">
        <f>_xlfn.IFNA(VLOOKUP(C377,'1 - Componenten'!$B$7:$K$60,9,0),"")</f>
        <v/>
      </c>
      <c r="H377" s="26" t="str">
        <f>_xlfn.IFNA(VLOOKUP(C377,'1 - Componenten'!$B$7:$K$60,10,0),"")</f>
        <v/>
      </c>
      <c r="I377" s="13">
        <v>1</v>
      </c>
      <c r="J377" s="54">
        <f t="shared" si="92"/>
        <v>0</v>
      </c>
      <c r="K377" s="55">
        <f t="shared" si="93"/>
        <v>0</v>
      </c>
      <c r="L377" s="55">
        <f t="shared" si="90"/>
        <v>0</v>
      </c>
      <c r="M377" s="55">
        <f t="shared" si="91"/>
        <v>0</v>
      </c>
      <c r="N377" s="43"/>
    </row>
    <row r="378" spans="2:14" s="2" customFormat="1" ht="13.95" customHeight="1" x14ac:dyDescent="0.3">
      <c r="B378" s="40"/>
      <c r="C378" s="33"/>
      <c r="D378" s="34" t="str">
        <f>_xlfn.IFNA(VLOOKUP(C378,'1 - Componenten'!$B$7:$K$60,3,0),"")</f>
        <v/>
      </c>
      <c r="E378" s="35" t="str">
        <f>_xlfn.IFNA(VLOOKUP(C378,'1 - Componenten'!$B$7:$K$60,5,0),"")</f>
        <v/>
      </c>
      <c r="F378" s="36"/>
      <c r="G378" s="36"/>
      <c r="H378" s="36"/>
      <c r="I378" s="33"/>
      <c r="J378" s="56" t="s">
        <v>42</v>
      </c>
      <c r="K378" s="57">
        <f>SUM(K369:K377)</f>
        <v>0</v>
      </c>
      <c r="L378" s="57">
        <f>SUM(L369:L377)</f>
        <v>0</v>
      </c>
      <c r="M378" s="57">
        <f>SUM(M369:M377)</f>
        <v>0</v>
      </c>
      <c r="N378" s="43"/>
    </row>
    <row r="379" spans="2:14" ht="17.399999999999999" x14ac:dyDescent="0.3">
      <c r="B379" s="40"/>
      <c r="C379" s="49" t="s">
        <v>84</v>
      </c>
      <c r="D379" s="50"/>
      <c r="E379" s="95" t="s">
        <v>32</v>
      </c>
      <c r="F379" s="95"/>
      <c r="G379" s="95"/>
      <c r="H379" s="95"/>
      <c r="I379" s="96" t="s">
        <v>48</v>
      </c>
      <c r="J379" s="96"/>
      <c r="K379" s="96"/>
      <c r="L379" s="96"/>
      <c r="M379" s="96"/>
      <c r="N379" s="43"/>
    </row>
    <row r="380" spans="2:14" ht="30" customHeight="1" x14ac:dyDescent="0.3">
      <c r="B380" s="40"/>
      <c r="C380" s="5" t="s">
        <v>70</v>
      </c>
      <c r="D380" s="5" t="s">
        <v>23</v>
      </c>
      <c r="E380" s="12" t="s">
        <v>3</v>
      </c>
      <c r="F380" s="5" t="s">
        <v>37</v>
      </c>
      <c r="G380" s="23" t="s">
        <v>34</v>
      </c>
      <c r="H380" s="23" t="s">
        <v>35</v>
      </c>
      <c r="I380" s="21" t="s">
        <v>33</v>
      </c>
      <c r="J380" s="21" t="s">
        <v>36</v>
      </c>
      <c r="K380" s="52" t="s">
        <v>38</v>
      </c>
      <c r="L380" s="53" t="s">
        <v>39</v>
      </c>
      <c r="M380" s="53" t="s">
        <v>40</v>
      </c>
      <c r="N380" s="43"/>
    </row>
    <row r="381" spans="2:14" x14ac:dyDescent="0.3">
      <c r="B381" s="40"/>
      <c r="C381" s="3"/>
      <c r="D381" s="4" t="str">
        <f>_xlfn.IFNA(VLOOKUP(C381,'1 - Componenten'!$B$7:$K$60,3,0),"")</f>
        <v/>
      </c>
      <c r="E381" s="18" t="str">
        <f>_xlfn.IFNA(VLOOKUP(C381,'1 - Componenten'!$B$7:$K$60,5,0),"")</f>
        <v/>
      </c>
      <c r="F381" s="26" t="str">
        <f>_xlfn.IFNA(VLOOKUP(C381,'1 - Componenten'!$B$7:$K$60,8,0),"")</f>
        <v/>
      </c>
      <c r="G381" s="26" t="str">
        <f>_xlfn.IFNA(VLOOKUP(C381,'1 - Componenten'!$B$7:$K$60,9,0),"")</f>
        <v/>
      </c>
      <c r="H381" s="26" t="str">
        <f>_xlfn.IFNA(VLOOKUP(C381,'1 - Componenten'!$B$7:$K$60,10,0),"")</f>
        <v/>
      </c>
      <c r="I381" s="13">
        <v>1</v>
      </c>
      <c r="J381" s="54">
        <f>IFERROR($I381*E381,0)</f>
        <v>0</v>
      </c>
      <c r="K381" s="55">
        <f>IFERROR($I381*F381,0)</f>
        <v>0</v>
      </c>
      <c r="L381" s="55">
        <f t="shared" ref="L381:L389" si="94">IFERROR($I381*G381,0)</f>
        <v>0</v>
      </c>
      <c r="M381" s="55">
        <f t="shared" ref="M381:M389" si="95">IFERROR($I381*H381,0)</f>
        <v>0</v>
      </c>
      <c r="N381" s="43"/>
    </row>
    <row r="382" spans="2:14" x14ac:dyDescent="0.3">
      <c r="B382" s="40"/>
      <c r="C382" s="3"/>
      <c r="D382" s="4" t="str">
        <f>_xlfn.IFNA(VLOOKUP(C382,'1 - Componenten'!$B$7:$K$60,3,0),"")</f>
        <v/>
      </c>
      <c r="E382" s="18" t="str">
        <f>_xlfn.IFNA(VLOOKUP(C382,'1 - Componenten'!$B$7:$K$60,5,0),"")</f>
        <v/>
      </c>
      <c r="F382" s="26" t="str">
        <f>_xlfn.IFNA(VLOOKUP(C382,'1 - Componenten'!$B$7:$K$60,8,0),"")</f>
        <v/>
      </c>
      <c r="G382" s="26" t="str">
        <f>_xlfn.IFNA(VLOOKUP(C382,'1 - Componenten'!$B$7:$K$60,9,0),"")</f>
        <v/>
      </c>
      <c r="H382" s="26" t="str">
        <f>_xlfn.IFNA(VLOOKUP(C382,'1 - Componenten'!$B$7:$K$60,10,0),"")</f>
        <v/>
      </c>
      <c r="I382" s="13">
        <v>1</v>
      </c>
      <c r="J382" s="54">
        <f t="shared" ref="J382:J389" si="96">IFERROR($I382*E382,0)</f>
        <v>0</v>
      </c>
      <c r="K382" s="55">
        <f t="shared" ref="K382:K389" si="97">IFERROR($I382*F382,0)</f>
        <v>0</v>
      </c>
      <c r="L382" s="55">
        <f t="shared" si="94"/>
        <v>0</v>
      </c>
      <c r="M382" s="55">
        <f t="shared" si="95"/>
        <v>0</v>
      </c>
      <c r="N382" s="43"/>
    </row>
    <row r="383" spans="2:14" x14ac:dyDescent="0.3">
      <c r="B383" s="40"/>
      <c r="C383" s="3"/>
      <c r="D383" s="4" t="str">
        <f>_xlfn.IFNA(VLOOKUP(C383,'1 - Componenten'!$B$7:$K$60,3,0),"")</f>
        <v/>
      </c>
      <c r="E383" s="18" t="str">
        <f>_xlfn.IFNA(VLOOKUP(C383,'1 - Componenten'!$B$7:$K$60,5,0),"")</f>
        <v/>
      </c>
      <c r="F383" s="26" t="str">
        <f>_xlfn.IFNA(VLOOKUP(C383,'1 - Componenten'!$B$7:$K$60,8,0),"")</f>
        <v/>
      </c>
      <c r="G383" s="26" t="str">
        <f>_xlfn.IFNA(VLOOKUP(C383,'1 - Componenten'!$B$7:$K$60,9,0),"")</f>
        <v/>
      </c>
      <c r="H383" s="26" t="str">
        <f>_xlfn.IFNA(VLOOKUP(C383,'1 - Componenten'!$B$7:$K$60,10,0),"")</f>
        <v/>
      </c>
      <c r="I383" s="13">
        <v>1</v>
      </c>
      <c r="J383" s="54">
        <f t="shared" si="96"/>
        <v>0</v>
      </c>
      <c r="K383" s="55">
        <f t="shared" si="97"/>
        <v>0</v>
      </c>
      <c r="L383" s="55">
        <f t="shared" si="94"/>
        <v>0</v>
      </c>
      <c r="M383" s="55">
        <f t="shared" si="95"/>
        <v>0</v>
      </c>
      <c r="N383" s="43"/>
    </row>
    <row r="384" spans="2:14" x14ac:dyDescent="0.3">
      <c r="B384" s="40"/>
      <c r="C384" s="3"/>
      <c r="D384" s="4" t="str">
        <f>_xlfn.IFNA(VLOOKUP(C384,'1 - Componenten'!$B$7:$K$60,3,0),"")</f>
        <v/>
      </c>
      <c r="E384" s="18" t="str">
        <f>_xlfn.IFNA(VLOOKUP(C384,'1 - Componenten'!$B$7:$K$60,5,0),"")</f>
        <v/>
      </c>
      <c r="F384" s="26" t="str">
        <f>_xlfn.IFNA(VLOOKUP(C384,'1 - Componenten'!$B$7:$K$60,8,0),"")</f>
        <v/>
      </c>
      <c r="G384" s="26" t="str">
        <f>_xlfn.IFNA(VLOOKUP(C384,'1 - Componenten'!$B$7:$K$60,9,0),"")</f>
        <v/>
      </c>
      <c r="H384" s="26" t="str">
        <f>_xlfn.IFNA(VLOOKUP(C384,'1 - Componenten'!$B$7:$K$60,10,0),"")</f>
        <v/>
      </c>
      <c r="I384" s="13">
        <v>1</v>
      </c>
      <c r="J384" s="54">
        <f t="shared" si="96"/>
        <v>0</v>
      </c>
      <c r="K384" s="55">
        <f t="shared" si="97"/>
        <v>0</v>
      </c>
      <c r="L384" s="55">
        <f t="shared" si="94"/>
        <v>0</v>
      </c>
      <c r="M384" s="55">
        <f t="shared" si="95"/>
        <v>0</v>
      </c>
      <c r="N384" s="43"/>
    </row>
    <row r="385" spans="2:14" x14ac:dyDescent="0.3">
      <c r="B385" s="40"/>
      <c r="C385" s="3"/>
      <c r="D385" s="4" t="str">
        <f>_xlfn.IFNA(VLOOKUP(C385,'1 - Componenten'!$B$7:$K$60,3,0),"")</f>
        <v/>
      </c>
      <c r="E385" s="18" t="str">
        <f>_xlfn.IFNA(VLOOKUP(C385,'1 - Componenten'!$B$7:$K$60,5,0),"")</f>
        <v/>
      </c>
      <c r="F385" s="26" t="str">
        <f>_xlfn.IFNA(VLOOKUP(C385,'1 - Componenten'!$B$7:$K$60,8,0),"")</f>
        <v/>
      </c>
      <c r="G385" s="26" t="str">
        <f>_xlfn.IFNA(VLOOKUP(C385,'1 - Componenten'!$B$7:$K$60,9,0),"")</f>
        <v/>
      </c>
      <c r="H385" s="26" t="str">
        <f>_xlfn.IFNA(VLOOKUP(C385,'1 - Componenten'!$B$7:$K$60,10,0),"")</f>
        <v/>
      </c>
      <c r="I385" s="13">
        <v>1</v>
      </c>
      <c r="J385" s="54">
        <f t="shared" si="96"/>
        <v>0</v>
      </c>
      <c r="K385" s="55">
        <f t="shared" si="97"/>
        <v>0</v>
      </c>
      <c r="L385" s="55">
        <f t="shared" si="94"/>
        <v>0</v>
      </c>
      <c r="M385" s="55">
        <f t="shared" si="95"/>
        <v>0</v>
      </c>
      <c r="N385" s="43"/>
    </row>
    <row r="386" spans="2:14" x14ac:dyDescent="0.3">
      <c r="B386" s="40"/>
      <c r="C386" s="3"/>
      <c r="D386" s="4" t="str">
        <f>_xlfn.IFNA(VLOOKUP(C386,'1 - Componenten'!$B$7:$K$60,3,0),"")</f>
        <v/>
      </c>
      <c r="E386" s="18" t="str">
        <f>_xlfn.IFNA(VLOOKUP(C386,'1 - Componenten'!$B$7:$K$60,5,0),"")</f>
        <v/>
      </c>
      <c r="F386" s="26" t="str">
        <f>_xlfn.IFNA(VLOOKUP(C386,'1 - Componenten'!$B$7:$K$60,8,0),"")</f>
        <v/>
      </c>
      <c r="G386" s="26" t="str">
        <f>_xlfn.IFNA(VLOOKUP(C386,'1 - Componenten'!$B$7:$K$60,9,0),"")</f>
        <v/>
      </c>
      <c r="H386" s="26" t="str">
        <f>_xlfn.IFNA(VLOOKUP(C386,'1 - Componenten'!$B$7:$K$60,10,0),"")</f>
        <v/>
      </c>
      <c r="I386" s="13">
        <v>1</v>
      </c>
      <c r="J386" s="54">
        <f t="shared" si="96"/>
        <v>0</v>
      </c>
      <c r="K386" s="55">
        <f t="shared" si="97"/>
        <v>0</v>
      </c>
      <c r="L386" s="55">
        <f t="shared" si="94"/>
        <v>0</v>
      </c>
      <c r="M386" s="55">
        <f t="shared" si="95"/>
        <v>0</v>
      </c>
      <c r="N386" s="43"/>
    </row>
    <row r="387" spans="2:14" x14ac:dyDescent="0.3">
      <c r="B387" s="40"/>
      <c r="C387" s="3"/>
      <c r="D387" s="4" t="str">
        <f>_xlfn.IFNA(VLOOKUP(C387,'1 - Componenten'!$B$7:$K$60,3,0),"")</f>
        <v/>
      </c>
      <c r="E387" s="18" t="str">
        <f>_xlfn.IFNA(VLOOKUP(C387,'1 - Componenten'!$B$7:$K$60,5,0),"")</f>
        <v/>
      </c>
      <c r="F387" s="26" t="str">
        <f>_xlfn.IFNA(VLOOKUP(C387,'1 - Componenten'!$B$7:$K$60,8,0),"")</f>
        <v/>
      </c>
      <c r="G387" s="26" t="str">
        <f>_xlfn.IFNA(VLOOKUP(C387,'1 - Componenten'!$B$7:$K$60,9,0),"")</f>
        <v/>
      </c>
      <c r="H387" s="26" t="str">
        <f>_xlfn.IFNA(VLOOKUP(C387,'1 - Componenten'!$B$7:$K$60,10,0),"")</f>
        <v/>
      </c>
      <c r="I387" s="13">
        <v>1</v>
      </c>
      <c r="J387" s="54">
        <f t="shared" si="96"/>
        <v>0</v>
      </c>
      <c r="K387" s="55">
        <f t="shared" si="97"/>
        <v>0</v>
      </c>
      <c r="L387" s="55">
        <f t="shared" si="94"/>
        <v>0</v>
      </c>
      <c r="M387" s="55">
        <f t="shared" si="95"/>
        <v>0</v>
      </c>
      <c r="N387" s="43"/>
    </row>
    <row r="388" spans="2:14" x14ac:dyDescent="0.3">
      <c r="B388" s="40"/>
      <c r="C388" s="3"/>
      <c r="D388" s="4" t="str">
        <f>_xlfn.IFNA(VLOOKUP(C388,'1 - Componenten'!$B$7:$K$60,3,0),"")</f>
        <v/>
      </c>
      <c r="E388" s="18" t="str">
        <f>_xlfn.IFNA(VLOOKUP(C388,'1 - Componenten'!$B$7:$K$60,5,0),"")</f>
        <v/>
      </c>
      <c r="F388" s="26" t="str">
        <f>_xlfn.IFNA(VLOOKUP(C388,'1 - Componenten'!$B$7:$K$60,8,0),"")</f>
        <v/>
      </c>
      <c r="G388" s="26" t="str">
        <f>_xlfn.IFNA(VLOOKUP(C388,'1 - Componenten'!$B$7:$K$60,9,0),"")</f>
        <v/>
      </c>
      <c r="H388" s="26" t="str">
        <f>_xlfn.IFNA(VLOOKUP(C388,'1 - Componenten'!$B$7:$K$60,10,0),"")</f>
        <v/>
      </c>
      <c r="I388" s="13">
        <v>1</v>
      </c>
      <c r="J388" s="54">
        <f t="shared" si="96"/>
        <v>0</v>
      </c>
      <c r="K388" s="55">
        <f t="shared" si="97"/>
        <v>0</v>
      </c>
      <c r="L388" s="55">
        <f t="shared" si="94"/>
        <v>0</v>
      </c>
      <c r="M388" s="55">
        <f t="shared" si="95"/>
        <v>0</v>
      </c>
      <c r="N388" s="43"/>
    </row>
    <row r="389" spans="2:14" x14ac:dyDescent="0.3">
      <c r="B389" s="40"/>
      <c r="C389" s="3"/>
      <c r="D389" s="4" t="str">
        <f>_xlfn.IFNA(VLOOKUP(C389,'1 - Componenten'!$B$7:$K$60,3,0),"")</f>
        <v/>
      </c>
      <c r="E389" s="18" t="str">
        <f>_xlfn.IFNA(VLOOKUP(C389,'1 - Componenten'!$B$7:$K$60,5,0),"")</f>
        <v/>
      </c>
      <c r="F389" s="26" t="str">
        <f>_xlfn.IFNA(VLOOKUP(C389,'1 - Componenten'!$B$7:$K$60,8,0),"")</f>
        <v/>
      </c>
      <c r="G389" s="26" t="str">
        <f>_xlfn.IFNA(VLOOKUP(C389,'1 - Componenten'!$B$7:$K$60,9,0),"")</f>
        <v/>
      </c>
      <c r="H389" s="26" t="str">
        <f>_xlfn.IFNA(VLOOKUP(C389,'1 - Componenten'!$B$7:$K$60,10,0),"")</f>
        <v/>
      </c>
      <c r="I389" s="13">
        <v>1</v>
      </c>
      <c r="J389" s="54">
        <f t="shared" si="96"/>
        <v>0</v>
      </c>
      <c r="K389" s="55">
        <f t="shared" si="97"/>
        <v>0</v>
      </c>
      <c r="L389" s="55">
        <f t="shared" si="94"/>
        <v>0</v>
      </c>
      <c r="M389" s="55">
        <f t="shared" si="95"/>
        <v>0</v>
      </c>
      <c r="N389" s="43"/>
    </row>
    <row r="390" spans="2:14" ht="13.95" customHeight="1" x14ac:dyDescent="0.3">
      <c r="B390" s="40"/>
      <c r="C390" s="33"/>
      <c r="D390" s="34" t="str">
        <f>_xlfn.IFNA(VLOOKUP(C390,'1 - Componenten'!$B$7:$K$60,3,0),"")</f>
        <v/>
      </c>
      <c r="E390" s="35" t="str">
        <f>_xlfn.IFNA(VLOOKUP(C390,'1 - Componenten'!$B$7:$K$60,5,0),"")</f>
        <v/>
      </c>
      <c r="F390" s="36"/>
      <c r="G390" s="36"/>
      <c r="H390" s="36"/>
      <c r="I390" s="33"/>
      <c r="J390" s="56" t="s">
        <v>42</v>
      </c>
      <c r="K390" s="57">
        <f>SUM(K381:K389)</f>
        <v>0</v>
      </c>
      <c r="L390" s="57">
        <f>SUM(L381:L389)</f>
        <v>0</v>
      </c>
      <c r="M390" s="57">
        <f>SUM(M381:M389)</f>
        <v>0</v>
      </c>
      <c r="N390" s="43"/>
    </row>
    <row r="391" spans="2:14" ht="17.399999999999999" x14ac:dyDescent="0.3">
      <c r="B391" s="40"/>
      <c r="C391" s="49" t="s">
        <v>85</v>
      </c>
      <c r="D391" s="50"/>
      <c r="E391" s="95" t="s">
        <v>32</v>
      </c>
      <c r="F391" s="95"/>
      <c r="G391" s="95"/>
      <c r="H391" s="95"/>
      <c r="I391" s="96" t="s">
        <v>48</v>
      </c>
      <c r="J391" s="96"/>
      <c r="K391" s="96"/>
      <c r="L391" s="96"/>
      <c r="M391" s="96"/>
      <c r="N391" s="43"/>
    </row>
    <row r="392" spans="2:14" ht="30" customHeight="1" x14ac:dyDescent="0.3">
      <c r="B392" s="40"/>
      <c r="C392" s="5" t="s">
        <v>70</v>
      </c>
      <c r="D392" s="5" t="s">
        <v>23</v>
      </c>
      <c r="E392" s="12" t="s">
        <v>3</v>
      </c>
      <c r="F392" s="5" t="s">
        <v>37</v>
      </c>
      <c r="G392" s="23" t="s">
        <v>34</v>
      </c>
      <c r="H392" s="23" t="s">
        <v>35</v>
      </c>
      <c r="I392" s="21" t="s">
        <v>33</v>
      </c>
      <c r="J392" s="21" t="s">
        <v>36</v>
      </c>
      <c r="K392" s="52" t="s">
        <v>38</v>
      </c>
      <c r="L392" s="53" t="s">
        <v>39</v>
      </c>
      <c r="M392" s="53" t="s">
        <v>40</v>
      </c>
      <c r="N392" s="43"/>
    </row>
    <row r="393" spans="2:14" x14ac:dyDescent="0.3">
      <c r="B393" s="40"/>
      <c r="C393" s="3"/>
      <c r="D393" s="4" t="str">
        <f>_xlfn.IFNA(VLOOKUP(C393,'1 - Componenten'!$B$7:$K$60,3,0),"")</f>
        <v/>
      </c>
      <c r="E393" s="18" t="str">
        <f>_xlfn.IFNA(VLOOKUP(C393,'1 - Componenten'!$B$7:$K$60,5,0),"")</f>
        <v/>
      </c>
      <c r="F393" s="26" t="str">
        <f>_xlfn.IFNA(VLOOKUP(C393,'1 - Componenten'!$B$7:$K$60,8,0),"")</f>
        <v/>
      </c>
      <c r="G393" s="26" t="str">
        <f>_xlfn.IFNA(VLOOKUP(C393,'1 - Componenten'!$B$7:$K$60,9,0),"")</f>
        <v/>
      </c>
      <c r="H393" s="26" t="str">
        <f>_xlfn.IFNA(VLOOKUP(C393,'1 - Componenten'!$B$7:$K$60,10,0),"")</f>
        <v/>
      </c>
      <c r="I393" s="13">
        <v>1</v>
      </c>
      <c r="J393" s="54">
        <f>IFERROR($I393*E393,0)</f>
        <v>0</v>
      </c>
      <c r="K393" s="55">
        <f>IFERROR($I393*F393,0)</f>
        <v>0</v>
      </c>
      <c r="L393" s="55">
        <f t="shared" ref="L393:L401" si="98">IFERROR($I393*G393,0)</f>
        <v>0</v>
      </c>
      <c r="M393" s="55">
        <f t="shared" ref="M393:M401" si="99">IFERROR($I393*H393,0)</f>
        <v>0</v>
      </c>
      <c r="N393" s="43"/>
    </row>
    <row r="394" spans="2:14" x14ac:dyDescent="0.3">
      <c r="B394" s="40"/>
      <c r="C394" s="3"/>
      <c r="D394" s="4" t="str">
        <f>_xlfn.IFNA(VLOOKUP(C394,'1 - Componenten'!$B$7:$K$60,3,0),"")</f>
        <v/>
      </c>
      <c r="E394" s="18" t="str">
        <f>_xlfn.IFNA(VLOOKUP(C394,'1 - Componenten'!$B$7:$K$60,5,0),"")</f>
        <v/>
      </c>
      <c r="F394" s="26" t="str">
        <f>_xlfn.IFNA(VLOOKUP(C394,'1 - Componenten'!$B$7:$K$60,8,0),"")</f>
        <v/>
      </c>
      <c r="G394" s="26" t="str">
        <f>_xlfn.IFNA(VLOOKUP(C394,'1 - Componenten'!$B$7:$K$60,9,0),"")</f>
        <v/>
      </c>
      <c r="H394" s="26" t="str">
        <f>_xlfn.IFNA(VLOOKUP(C394,'1 - Componenten'!$B$7:$K$60,10,0),"")</f>
        <v/>
      </c>
      <c r="I394" s="13">
        <v>1</v>
      </c>
      <c r="J394" s="54">
        <f t="shared" ref="J394:J401" si="100">IFERROR($I394*E394,0)</f>
        <v>0</v>
      </c>
      <c r="K394" s="55">
        <f t="shared" ref="K394:K401" si="101">IFERROR($I394*F394,0)</f>
        <v>0</v>
      </c>
      <c r="L394" s="55">
        <f t="shared" si="98"/>
        <v>0</v>
      </c>
      <c r="M394" s="55">
        <f t="shared" si="99"/>
        <v>0</v>
      </c>
      <c r="N394" s="43"/>
    </row>
    <row r="395" spans="2:14" x14ac:dyDescent="0.3">
      <c r="B395" s="40"/>
      <c r="C395" s="3"/>
      <c r="D395" s="4" t="str">
        <f>_xlfn.IFNA(VLOOKUP(C395,'1 - Componenten'!$B$7:$K$60,3,0),"")</f>
        <v/>
      </c>
      <c r="E395" s="18" t="str">
        <f>_xlfn.IFNA(VLOOKUP(C395,'1 - Componenten'!$B$7:$K$60,5,0),"")</f>
        <v/>
      </c>
      <c r="F395" s="26" t="str">
        <f>_xlfn.IFNA(VLOOKUP(C395,'1 - Componenten'!$B$7:$K$60,8,0),"")</f>
        <v/>
      </c>
      <c r="G395" s="26" t="str">
        <f>_xlfn.IFNA(VLOOKUP(C395,'1 - Componenten'!$B$7:$K$60,9,0),"")</f>
        <v/>
      </c>
      <c r="H395" s="26" t="str">
        <f>_xlfn.IFNA(VLOOKUP(C395,'1 - Componenten'!$B$7:$K$60,10,0),"")</f>
        <v/>
      </c>
      <c r="I395" s="13">
        <v>1</v>
      </c>
      <c r="J395" s="54">
        <f t="shared" si="100"/>
        <v>0</v>
      </c>
      <c r="K395" s="55">
        <f t="shared" si="101"/>
        <v>0</v>
      </c>
      <c r="L395" s="55">
        <f t="shared" si="98"/>
        <v>0</v>
      </c>
      <c r="M395" s="55">
        <f t="shared" si="99"/>
        <v>0</v>
      </c>
      <c r="N395" s="43"/>
    </row>
    <row r="396" spans="2:14" x14ac:dyDescent="0.3">
      <c r="B396" s="40"/>
      <c r="C396" s="3"/>
      <c r="D396" s="4" t="str">
        <f>_xlfn.IFNA(VLOOKUP(C396,'1 - Componenten'!$B$7:$K$60,3,0),"")</f>
        <v/>
      </c>
      <c r="E396" s="18" t="str">
        <f>_xlfn.IFNA(VLOOKUP(C396,'1 - Componenten'!$B$7:$K$60,5,0),"")</f>
        <v/>
      </c>
      <c r="F396" s="26" t="str">
        <f>_xlfn.IFNA(VLOOKUP(C396,'1 - Componenten'!$B$7:$K$60,8,0),"")</f>
        <v/>
      </c>
      <c r="G396" s="26" t="str">
        <f>_xlfn.IFNA(VLOOKUP(C396,'1 - Componenten'!$B$7:$K$60,9,0),"")</f>
        <v/>
      </c>
      <c r="H396" s="26" t="str">
        <f>_xlfn.IFNA(VLOOKUP(C396,'1 - Componenten'!$B$7:$K$60,10,0),"")</f>
        <v/>
      </c>
      <c r="I396" s="13">
        <v>1</v>
      </c>
      <c r="J396" s="54">
        <f t="shared" si="100"/>
        <v>0</v>
      </c>
      <c r="K396" s="55">
        <f t="shared" si="101"/>
        <v>0</v>
      </c>
      <c r="L396" s="55">
        <f t="shared" si="98"/>
        <v>0</v>
      </c>
      <c r="M396" s="55">
        <f t="shared" si="99"/>
        <v>0</v>
      </c>
      <c r="N396" s="43"/>
    </row>
    <row r="397" spans="2:14" x14ac:dyDescent="0.3">
      <c r="B397" s="40"/>
      <c r="C397" s="3"/>
      <c r="D397" s="4" t="str">
        <f>_xlfn.IFNA(VLOOKUP(C397,'1 - Componenten'!$B$7:$K$60,3,0),"")</f>
        <v/>
      </c>
      <c r="E397" s="18" t="str">
        <f>_xlfn.IFNA(VLOOKUP(C397,'1 - Componenten'!$B$7:$K$60,5,0),"")</f>
        <v/>
      </c>
      <c r="F397" s="26" t="str">
        <f>_xlfn.IFNA(VLOOKUP(C397,'1 - Componenten'!$B$7:$K$60,8,0),"")</f>
        <v/>
      </c>
      <c r="G397" s="26" t="str">
        <f>_xlfn.IFNA(VLOOKUP(C397,'1 - Componenten'!$B$7:$K$60,9,0),"")</f>
        <v/>
      </c>
      <c r="H397" s="26" t="str">
        <f>_xlfn.IFNA(VLOOKUP(C397,'1 - Componenten'!$B$7:$K$60,10,0),"")</f>
        <v/>
      </c>
      <c r="I397" s="13">
        <v>1</v>
      </c>
      <c r="J397" s="54">
        <f t="shared" si="100"/>
        <v>0</v>
      </c>
      <c r="K397" s="55">
        <f t="shared" si="101"/>
        <v>0</v>
      </c>
      <c r="L397" s="55">
        <f t="shared" si="98"/>
        <v>0</v>
      </c>
      <c r="M397" s="55">
        <f t="shared" si="99"/>
        <v>0</v>
      </c>
      <c r="N397" s="43"/>
    </row>
    <row r="398" spans="2:14" x14ac:dyDescent="0.3">
      <c r="B398" s="40"/>
      <c r="C398" s="3"/>
      <c r="D398" s="4" t="str">
        <f>_xlfn.IFNA(VLOOKUP(C398,'1 - Componenten'!$B$7:$K$60,3,0),"")</f>
        <v/>
      </c>
      <c r="E398" s="18" t="str">
        <f>_xlfn.IFNA(VLOOKUP(C398,'1 - Componenten'!$B$7:$K$60,5,0),"")</f>
        <v/>
      </c>
      <c r="F398" s="26" t="str">
        <f>_xlfn.IFNA(VLOOKUP(C398,'1 - Componenten'!$B$7:$K$60,8,0),"")</f>
        <v/>
      </c>
      <c r="G398" s="26" t="str">
        <f>_xlfn.IFNA(VLOOKUP(C398,'1 - Componenten'!$B$7:$K$60,9,0),"")</f>
        <v/>
      </c>
      <c r="H398" s="26" t="str">
        <f>_xlfn.IFNA(VLOOKUP(C398,'1 - Componenten'!$B$7:$K$60,10,0),"")</f>
        <v/>
      </c>
      <c r="I398" s="13">
        <v>1</v>
      </c>
      <c r="J398" s="54">
        <f t="shared" si="100"/>
        <v>0</v>
      </c>
      <c r="K398" s="55">
        <f t="shared" si="101"/>
        <v>0</v>
      </c>
      <c r="L398" s="55">
        <f t="shared" si="98"/>
        <v>0</v>
      </c>
      <c r="M398" s="55">
        <f t="shared" si="99"/>
        <v>0</v>
      </c>
      <c r="N398" s="43"/>
    </row>
    <row r="399" spans="2:14" x14ac:dyDescent="0.3">
      <c r="B399" s="40"/>
      <c r="C399" s="3"/>
      <c r="D399" s="4" t="str">
        <f>_xlfn.IFNA(VLOOKUP(C399,'1 - Componenten'!$B$7:$K$60,3,0),"")</f>
        <v/>
      </c>
      <c r="E399" s="18" t="str">
        <f>_xlfn.IFNA(VLOOKUP(C399,'1 - Componenten'!$B$7:$K$60,5,0),"")</f>
        <v/>
      </c>
      <c r="F399" s="26" t="str">
        <f>_xlfn.IFNA(VLOOKUP(C399,'1 - Componenten'!$B$7:$K$60,8,0),"")</f>
        <v/>
      </c>
      <c r="G399" s="26" t="str">
        <f>_xlfn.IFNA(VLOOKUP(C399,'1 - Componenten'!$B$7:$K$60,9,0),"")</f>
        <v/>
      </c>
      <c r="H399" s="26" t="str">
        <f>_xlfn.IFNA(VLOOKUP(C399,'1 - Componenten'!$B$7:$K$60,10,0),"")</f>
        <v/>
      </c>
      <c r="I399" s="13">
        <v>1</v>
      </c>
      <c r="J399" s="54">
        <f t="shared" si="100"/>
        <v>0</v>
      </c>
      <c r="K399" s="55">
        <f t="shared" si="101"/>
        <v>0</v>
      </c>
      <c r="L399" s="55">
        <f t="shared" si="98"/>
        <v>0</v>
      </c>
      <c r="M399" s="55">
        <f t="shared" si="99"/>
        <v>0</v>
      </c>
      <c r="N399" s="43"/>
    </row>
    <row r="400" spans="2:14" x14ac:dyDescent="0.3">
      <c r="B400" s="40"/>
      <c r="C400" s="3"/>
      <c r="D400" s="4" t="str">
        <f>_xlfn.IFNA(VLOOKUP(C400,'1 - Componenten'!$B$7:$K$60,3,0),"")</f>
        <v/>
      </c>
      <c r="E400" s="18" t="str">
        <f>_xlfn.IFNA(VLOOKUP(C400,'1 - Componenten'!$B$7:$K$60,5,0),"")</f>
        <v/>
      </c>
      <c r="F400" s="26" t="str">
        <f>_xlfn.IFNA(VLOOKUP(C400,'1 - Componenten'!$B$7:$K$60,8,0),"")</f>
        <v/>
      </c>
      <c r="G400" s="26" t="str">
        <f>_xlfn.IFNA(VLOOKUP(C400,'1 - Componenten'!$B$7:$K$60,9,0),"")</f>
        <v/>
      </c>
      <c r="H400" s="26" t="str">
        <f>_xlfn.IFNA(VLOOKUP(C400,'1 - Componenten'!$B$7:$K$60,10,0),"")</f>
        <v/>
      </c>
      <c r="I400" s="13">
        <v>1</v>
      </c>
      <c r="J400" s="54">
        <f t="shared" si="100"/>
        <v>0</v>
      </c>
      <c r="K400" s="55">
        <f t="shared" si="101"/>
        <v>0</v>
      </c>
      <c r="L400" s="55">
        <f t="shared" si="98"/>
        <v>0</v>
      </c>
      <c r="M400" s="55">
        <f t="shared" si="99"/>
        <v>0</v>
      </c>
      <c r="N400" s="43"/>
    </row>
    <row r="401" spans="2:14" x14ac:dyDescent="0.3">
      <c r="B401" s="40"/>
      <c r="C401" s="3"/>
      <c r="D401" s="4" t="str">
        <f>_xlfn.IFNA(VLOOKUP(C401,'1 - Componenten'!$B$7:$K$60,3,0),"")</f>
        <v/>
      </c>
      <c r="E401" s="18" t="str">
        <f>_xlfn.IFNA(VLOOKUP(C401,'1 - Componenten'!$B$7:$K$60,5,0),"")</f>
        <v/>
      </c>
      <c r="F401" s="26" t="str">
        <f>_xlfn.IFNA(VLOOKUP(C401,'1 - Componenten'!$B$7:$K$60,8,0),"")</f>
        <v/>
      </c>
      <c r="G401" s="26" t="str">
        <f>_xlfn.IFNA(VLOOKUP(C401,'1 - Componenten'!$B$7:$K$60,9,0),"")</f>
        <v/>
      </c>
      <c r="H401" s="26" t="str">
        <f>_xlfn.IFNA(VLOOKUP(C401,'1 - Componenten'!$B$7:$K$60,10,0),"")</f>
        <v/>
      </c>
      <c r="I401" s="13">
        <v>1</v>
      </c>
      <c r="J401" s="54">
        <f t="shared" si="100"/>
        <v>0</v>
      </c>
      <c r="K401" s="55">
        <f t="shared" si="101"/>
        <v>0</v>
      </c>
      <c r="L401" s="55">
        <f t="shared" si="98"/>
        <v>0</v>
      </c>
      <c r="M401" s="55">
        <f t="shared" si="99"/>
        <v>0</v>
      </c>
      <c r="N401" s="43"/>
    </row>
    <row r="402" spans="2:14" ht="13.95" customHeight="1" x14ac:dyDescent="0.3">
      <c r="B402" s="40"/>
      <c r="C402" s="33"/>
      <c r="D402" s="34" t="str">
        <f>_xlfn.IFNA(VLOOKUP(C402,'1 - Componenten'!$B$7:$K$60,3,0),"")</f>
        <v/>
      </c>
      <c r="E402" s="35" t="str">
        <f>_xlfn.IFNA(VLOOKUP(C402,'1 - Componenten'!$B$7:$K$60,5,0),"")</f>
        <v/>
      </c>
      <c r="F402" s="36"/>
      <c r="G402" s="36"/>
      <c r="H402" s="36"/>
      <c r="I402" s="33"/>
      <c r="J402" s="56" t="s">
        <v>42</v>
      </c>
      <c r="K402" s="57">
        <f>SUM(K393:K401)</f>
        <v>0</v>
      </c>
      <c r="L402" s="57">
        <f>SUM(L393:L401)</f>
        <v>0</v>
      </c>
      <c r="M402" s="57">
        <f>SUM(M393:M401)</f>
        <v>0</v>
      </c>
      <c r="N402" s="43"/>
    </row>
    <row r="403" spans="2:14" ht="17.399999999999999" x14ac:dyDescent="0.3">
      <c r="B403" s="40"/>
      <c r="C403" s="49" t="s">
        <v>86</v>
      </c>
      <c r="D403" s="50"/>
      <c r="E403" s="95" t="s">
        <v>32</v>
      </c>
      <c r="F403" s="95"/>
      <c r="G403" s="95"/>
      <c r="H403" s="95"/>
      <c r="I403" s="96" t="s">
        <v>48</v>
      </c>
      <c r="J403" s="96"/>
      <c r="K403" s="96"/>
      <c r="L403" s="96"/>
      <c r="M403" s="96"/>
      <c r="N403" s="43"/>
    </row>
    <row r="404" spans="2:14" ht="30" customHeight="1" x14ac:dyDescent="0.3">
      <c r="B404" s="40"/>
      <c r="C404" s="5" t="s">
        <v>70</v>
      </c>
      <c r="D404" s="5" t="s">
        <v>23</v>
      </c>
      <c r="E404" s="12" t="s">
        <v>3</v>
      </c>
      <c r="F404" s="5" t="s">
        <v>37</v>
      </c>
      <c r="G404" s="23" t="s">
        <v>34</v>
      </c>
      <c r="H404" s="23" t="s">
        <v>35</v>
      </c>
      <c r="I404" s="21" t="s">
        <v>33</v>
      </c>
      <c r="J404" s="21" t="s">
        <v>36</v>
      </c>
      <c r="K404" s="52" t="s">
        <v>38</v>
      </c>
      <c r="L404" s="53" t="s">
        <v>39</v>
      </c>
      <c r="M404" s="53" t="s">
        <v>40</v>
      </c>
      <c r="N404" s="43"/>
    </row>
    <row r="405" spans="2:14" x14ac:dyDescent="0.3">
      <c r="B405" s="40"/>
      <c r="C405" s="3"/>
      <c r="D405" s="4" t="str">
        <f>_xlfn.IFNA(VLOOKUP(C405,'1 - Componenten'!$B$7:$K$60,3,0),"")</f>
        <v/>
      </c>
      <c r="E405" s="18" t="str">
        <f>_xlfn.IFNA(VLOOKUP(C405,'1 - Componenten'!$B$7:$K$60,5,0),"")</f>
        <v/>
      </c>
      <c r="F405" s="26" t="str">
        <f>_xlfn.IFNA(VLOOKUP(C405,'1 - Componenten'!$B$7:$K$60,8,0),"")</f>
        <v/>
      </c>
      <c r="G405" s="26" t="str">
        <f>_xlfn.IFNA(VLOOKUP(C405,'1 - Componenten'!$B$7:$K$60,9,0),"")</f>
        <v/>
      </c>
      <c r="H405" s="26" t="str">
        <f>_xlfn.IFNA(VLOOKUP(C405,'1 - Componenten'!$B$7:$K$60,10,0),"")</f>
        <v/>
      </c>
      <c r="I405" s="13">
        <v>1</v>
      </c>
      <c r="J405" s="54">
        <f>IFERROR($I405*E405,0)</f>
        <v>0</v>
      </c>
      <c r="K405" s="55">
        <f>IFERROR($I405*F405,0)</f>
        <v>0</v>
      </c>
      <c r="L405" s="55">
        <f t="shared" ref="L405:L413" si="102">IFERROR($I405*G405,0)</f>
        <v>0</v>
      </c>
      <c r="M405" s="55">
        <f t="shared" ref="M405:M413" si="103">IFERROR($I405*H405,0)</f>
        <v>0</v>
      </c>
      <c r="N405" s="43"/>
    </row>
    <row r="406" spans="2:14" x14ac:dyDescent="0.3">
      <c r="B406" s="40"/>
      <c r="C406" s="3"/>
      <c r="D406" s="4" t="str">
        <f>_xlfn.IFNA(VLOOKUP(C406,'1 - Componenten'!$B$7:$K$60,3,0),"")</f>
        <v/>
      </c>
      <c r="E406" s="18" t="str">
        <f>_xlfn.IFNA(VLOOKUP(C406,'1 - Componenten'!$B$7:$K$60,5,0),"")</f>
        <v/>
      </c>
      <c r="F406" s="26" t="str">
        <f>_xlfn.IFNA(VLOOKUP(C406,'1 - Componenten'!$B$7:$K$60,8,0),"")</f>
        <v/>
      </c>
      <c r="G406" s="26" t="str">
        <f>_xlfn.IFNA(VLOOKUP(C406,'1 - Componenten'!$B$7:$K$60,9,0),"")</f>
        <v/>
      </c>
      <c r="H406" s="26" t="str">
        <f>_xlfn.IFNA(VLOOKUP(C406,'1 - Componenten'!$B$7:$K$60,10,0),"")</f>
        <v/>
      </c>
      <c r="I406" s="13">
        <v>1</v>
      </c>
      <c r="J406" s="54">
        <f t="shared" ref="J406:J413" si="104">IFERROR($I406*E406,0)</f>
        <v>0</v>
      </c>
      <c r="K406" s="55">
        <f t="shared" ref="K406:K413" si="105">IFERROR($I406*F406,0)</f>
        <v>0</v>
      </c>
      <c r="L406" s="55">
        <f t="shared" si="102"/>
        <v>0</v>
      </c>
      <c r="M406" s="55">
        <f t="shared" si="103"/>
        <v>0</v>
      </c>
      <c r="N406" s="43"/>
    </row>
    <row r="407" spans="2:14" x14ac:dyDescent="0.3">
      <c r="B407" s="40"/>
      <c r="C407" s="3"/>
      <c r="D407" s="4" t="str">
        <f>_xlfn.IFNA(VLOOKUP(C407,'1 - Componenten'!$B$7:$K$60,3,0),"")</f>
        <v/>
      </c>
      <c r="E407" s="18" t="str">
        <f>_xlfn.IFNA(VLOOKUP(C407,'1 - Componenten'!$B$7:$K$60,5,0),"")</f>
        <v/>
      </c>
      <c r="F407" s="26" t="str">
        <f>_xlfn.IFNA(VLOOKUP(C407,'1 - Componenten'!$B$7:$K$60,8,0),"")</f>
        <v/>
      </c>
      <c r="G407" s="26" t="str">
        <f>_xlfn.IFNA(VLOOKUP(C407,'1 - Componenten'!$B$7:$K$60,9,0),"")</f>
        <v/>
      </c>
      <c r="H407" s="26" t="str">
        <f>_xlfn.IFNA(VLOOKUP(C407,'1 - Componenten'!$B$7:$K$60,10,0),"")</f>
        <v/>
      </c>
      <c r="I407" s="13">
        <v>1</v>
      </c>
      <c r="J407" s="54">
        <f t="shared" si="104"/>
        <v>0</v>
      </c>
      <c r="K407" s="55">
        <f t="shared" si="105"/>
        <v>0</v>
      </c>
      <c r="L407" s="55">
        <f t="shared" si="102"/>
        <v>0</v>
      </c>
      <c r="M407" s="55">
        <f t="shared" si="103"/>
        <v>0</v>
      </c>
      <c r="N407" s="43"/>
    </row>
    <row r="408" spans="2:14" x14ac:dyDescent="0.3">
      <c r="B408" s="40"/>
      <c r="C408" s="3"/>
      <c r="D408" s="4" t="str">
        <f>_xlfn.IFNA(VLOOKUP(C408,'1 - Componenten'!$B$7:$K$60,3,0),"")</f>
        <v/>
      </c>
      <c r="E408" s="18" t="str">
        <f>_xlfn.IFNA(VLOOKUP(C408,'1 - Componenten'!$B$7:$K$60,5,0),"")</f>
        <v/>
      </c>
      <c r="F408" s="26" t="str">
        <f>_xlfn.IFNA(VLOOKUP(C408,'1 - Componenten'!$B$7:$K$60,8,0),"")</f>
        <v/>
      </c>
      <c r="G408" s="26" t="str">
        <f>_xlfn.IFNA(VLOOKUP(C408,'1 - Componenten'!$B$7:$K$60,9,0),"")</f>
        <v/>
      </c>
      <c r="H408" s="26" t="str">
        <f>_xlfn.IFNA(VLOOKUP(C408,'1 - Componenten'!$B$7:$K$60,10,0),"")</f>
        <v/>
      </c>
      <c r="I408" s="13">
        <v>1</v>
      </c>
      <c r="J408" s="54">
        <f t="shared" si="104"/>
        <v>0</v>
      </c>
      <c r="K408" s="55">
        <f t="shared" si="105"/>
        <v>0</v>
      </c>
      <c r="L408" s="55">
        <f t="shared" si="102"/>
        <v>0</v>
      </c>
      <c r="M408" s="55">
        <f t="shared" si="103"/>
        <v>0</v>
      </c>
      <c r="N408" s="43"/>
    </row>
    <row r="409" spans="2:14" x14ac:dyDescent="0.3">
      <c r="B409" s="40"/>
      <c r="C409" s="3"/>
      <c r="D409" s="4" t="str">
        <f>_xlfn.IFNA(VLOOKUP(C409,'1 - Componenten'!$B$7:$K$60,3,0),"")</f>
        <v/>
      </c>
      <c r="E409" s="18" t="str">
        <f>_xlfn.IFNA(VLOOKUP(C409,'1 - Componenten'!$B$7:$K$60,5,0),"")</f>
        <v/>
      </c>
      <c r="F409" s="26" t="str">
        <f>_xlfn.IFNA(VLOOKUP(C409,'1 - Componenten'!$B$7:$K$60,8,0),"")</f>
        <v/>
      </c>
      <c r="G409" s="26" t="str">
        <f>_xlfn.IFNA(VLOOKUP(C409,'1 - Componenten'!$B$7:$K$60,9,0),"")</f>
        <v/>
      </c>
      <c r="H409" s="26" t="str">
        <f>_xlfn.IFNA(VLOOKUP(C409,'1 - Componenten'!$B$7:$K$60,10,0),"")</f>
        <v/>
      </c>
      <c r="I409" s="13">
        <v>1</v>
      </c>
      <c r="J409" s="54">
        <f t="shared" si="104"/>
        <v>0</v>
      </c>
      <c r="K409" s="55">
        <f t="shared" si="105"/>
        <v>0</v>
      </c>
      <c r="L409" s="55">
        <f t="shared" si="102"/>
        <v>0</v>
      </c>
      <c r="M409" s="55">
        <f t="shared" si="103"/>
        <v>0</v>
      </c>
      <c r="N409" s="43"/>
    </row>
    <row r="410" spans="2:14" x14ac:dyDescent="0.3">
      <c r="B410" s="40"/>
      <c r="C410" s="3"/>
      <c r="D410" s="4" t="str">
        <f>_xlfn.IFNA(VLOOKUP(C410,'1 - Componenten'!$B$7:$K$60,3,0),"")</f>
        <v/>
      </c>
      <c r="E410" s="18" t="str">
        <f>_xlfn.IFNA(VLOOKUP(C410,'1 - Componenten'!$B$7:$K$60,5,0),"")</f>
        <v/>
      </c>
      <c r="F410" s="26" t="str">
        <f>_xlfn.IFNA(VLOOKUP(C410,'1 - Componenten'!$B$7:$K$60,8,0),"")</f>
        <v/>
      </c>
      <c r="G410" s="26" t="str">
        <f>_xlfn.IFNA(VLOOKUP(C410,'1 - Componenten'!$B$7:$K$60,9,0),"")</f>
        <v/>
      </c>
      <c r="H410" s="26" t="str">
        <f>_xlfn.IFNA(VLOOKUP(C410,'1 - Componenten'!$B$7:$K$60,10,0),"")</f>
        <v/>
      </c>
      <c r="I410" s="13">
        <v>1</v>
      </c>
      <c r="J410" s="54">
        <f t="shared" si="104"/>
        <v>0</v>
      </c>
      <c r="K410" s="55">
        <f t="shared" si="105"/>
        <v>0</v>
      </c>
      <c r="L410" s="55">
        <f t="shared" si="102"/>
        <v>0</v>
      </c>
      <c r="M410" s="55">
        <f t="shared" si="103"/>
        <v>0</v>
      </c>
      <c r="N410" s="43"/>
    </row>
    <row r="411" spans="2:14" x14ac:dyDescent="0.3">
      <c r="B411" s="40"/>
      <c r="C411" s="3"/>
      <c r="D411" s="4" t="str">
        <f>_xlfn.IFNA(VLOOKUP(C411,'1 - Componenten'!$B$7:$K$60,3,0),"")</f>
        <v/>
      </c>
      <c r="E411" s="18" t="str">
        <f>_xlfn.IFNA(VLOOKUP(C411,'1 - Componenten'!$B$7:$K$60,5,0),"")</f>
        <v/>
      </c>
      <c r="F411" s="26" t="str">
        <f>_xlfn.IFNA(VLOOKUP(C411,'1 - Componenten'!$B$7:$K$60,8,0),"")</f>
        <v/>
      </c>
      <c r="G411" s="26" t="str">
        <f>_xlfn.IFNA(VLOOKUP(C411,'1 - Componenten'!$B$7:$K$60,9,0),"")</f>
        <v/>
      </c>
      <c r="H411" s="26" t="str">
        <f>_xlfn.IFNA(VLOOKUP(C411,'1 - Componenten'!$B$7:$K$60,10,0),"")</f>
        <v/>
      </c>
      <c r="I411" s="13">
        <v>1</v>
      </c>
      <c r="J411" s="54">
        <f t="shared" si="104"/>
        <v>0</v>
      </c>
      <c r="K411" s="55">
        <f t="shared" si="105"/>
        <v>0</v>
      </c>
      <c r="L411" s="55">
        <f t="shared" si="102"/>
        <v>0</v>
      </c>
      <c r="M411" s="55">
        <f t="shared" si="103"/>
        <v>0</v>
      </c>
      <c r="N411" s="43"/>
    </row>
    <row r="412" spans="2:14" x14ac:dyDescent="0.3">
      <c r="B412" s="40"/>
      <c r="C412" s="3"/>
      <c r="D412" s="4" t="str">
        <f>_xlfn.IFNA(VLOOKUP(C412,'1 - Componenten'!$B$7:$K$60,3,0),"")</f>
        <v/>
      </c>
      <c r="E412" s="18" t="str">
        <f>_xlfn.IFNA(VLOOKUP(C412,'1 - Componenten'!$B$7:$K$60,5,0),"")</f>
        <v/>
      </c>
      <c r="F412" s="26" t="str">
        <f>_xlfn.IFNA(VLOOKUP(C412,'1 - Componenten'!$B$7:$K$60,8,0),"")</f>
        <v/>
      </c>
      <c r="G412" s="26" t="str">
        <f>_xlfn.IFNA(VLOOKUP(C412,'1 - Componenten'!$B$7:$K$60,9,0),"")</f>
        <v/>
      </c>
      <c r="H412" s="26" t="str">
        <f>_xlfn.IFNA(VLOOKUP(C412,'1 - Componenten'!$B$7:$K$60,10,0),"")</f>
        <v/>
      </c>
      <c r="I412" s="13">
        <v>1</v>
      </c>
      <c r="J412" s="54">
        <f t="shared" si="104"/>
        <v>0</v>
      </c>
      <c r="K412" s="55">
        <f t="shared" si="105"/>
        <v>0</v>
      </c>
      <c r="L412" s="55">
        <f t="shared" si="102"/>
        <v>0</v>
      </c>
      <c r="M412" s="55">
        <f t="shared" si="103"/>
        <v>0</v>
      </c>
      <c r="N412" s="43"/>
    </row>
    <row r="413" spans="2:14" x14ac:dyDescent="0.3">
      <c r="B413" s="40"/>
      <c r="C413" s="3"/>
      <c r="D413" s="4" t="str">
        <f>_xlfn.IFNA(VLOOKUP(C413,'1 - Componenten'!$B$7:$K$60,3,0),"")</f>
        <v/>
      </c>
      <c r="E413" s="18" t="str">
        <f>_xlfn.IFNA(VLOOKUP(C413,'1 - Componenten'!$B$7:$K$60,5,0),"")</f>
        <v/>
      </c>
      <c r="F413" s="26" t="str">
        <f>_xlfn.IFNA(VLOOKUP(C413,'1 - Componenten'!$B$7:$K$60,8,0),"")</f>
        <v/>
      </c>
      <c r="G413" s="26" t="str">
        <f>_xlfn.IFNA(VLOOKUP(C413,'1 - Componenten'!$B$7:$K$60,9,0),"")</f>
        <v/>
      </c>
      <c r="H413" s="26" t="str">
        <f>_xlfn.IFNA(VLOOKUP(C413,'1 - Componenten'!$B$7:$K$60,10,0),"")</f>
        <v/>
      </c>
      <c r="I413" s="13">
        <v>1</v>
      </c>
      <c r="J413" s="54">
        <f t="shared" si="104"/>
        <v>0</v>
      </c>
      <c r="K413" s="55">
        <f t="shared" si="105"/>
        <v>0</v>
      </c>
      <c r="L413" s="55">
        <f t="shared" si="102"/>
        <v>0</v>
      </c>
      <c r="M413" s="55">
        <f t="shared" si="103"/>
        <v>0</v>
      </c>
      <c r="N413" s="43"/>
    </row>
    <row r="414" spans="2:14" s="2" customFormat="1" ht="13.95" customHeight="1" x14ac:dyDescent="0.3">
      <c r="B414" s="40"/>
      <c r="C414" s="33"/>
      <c r="D414" s="34" t="str">
        <f>_xlfn.IFNA(VLOOKUP(C414,'1 - Componenten'!$B$7:$K$60,3,0),"")</f>
        <v/>
      </c>
      <c r="E414" s="35" t="str">
        <f>_xlfn.IFNA(VLOOKUP(C414,'1 - Componenten'!$B$7:$K$60,5,0),"")</f>
        <v/>
      </c>
      <c r="F414" s="36"/>
      <c r="G414" s="36"/>
      <c r="H414" s="36"/>
      <c r="I414" s="33"/>
      <c r="J414" s="56" t="s">
        <v>42</v>
      </c>
      <c r="K414" s="57">
        <f>SUM(K405:K413)</f>
        <v>0</v>
      </c>
      <c r="L414" s="57">
        <f>SUM(L405:L413)</f>
        <v>0</v>
      </c>
      <c r="M414" s="57">
        <f>SUM(M405:M413)</f>
        <v>0</v>
      </c>
      <c r="N414" s="43"/>
    </row>
    <row r="415" spans="2:14" ht="17.399999999999999" x14ac:dyDescent="0.3">
      <c r="B415" s="40"/>
      <c r="C415" s="49" t="s">
        <v>87</v>
      </c>
      <c r="D415" s="50"/>
      <c r="E415" s="95" t="s">
        <v>32</v>
      </c>
      <c r="F415" s="95"/>
      <c r="G415" s="95"/>
      <c r="H415" s="95"/>
      <c r="I415" s="96" t="s">
        <v>48</v>
      </c>
      <c r="J415" s="96"/>
      <c r="K415" s="96"/>
      <c r="L415" s="96"/>
      <c r="M415" s="96"/>
      <c r="N415" s="43"/>
    </row>
    <row r="416" spans="2:14" ht="30" customHeight="1" x14ac:dyDescent="0.3">
      <c r="B416" s="40"/>
      <c r="C416" s="5" t="s">
        <v>70</v>
      </c>
      <c r="D416" s="5" t="s">
        <v>23</v>
      </c>
      <c r="E416" s="12" t="s">
        <v>3</v>
      </c>
      <c r="F416" s="5" t="s">
        <v>37</v>
      </c>
      <c r="G416" s="23" t="s">
        <v>34</v>
      </c>
      <c r="H416" s="23" t="s">
        <v>35</v>
      </c>
      <c r="I416" s="21" t="s">
        <v>33</v>
      </c>
      <c r="J416" s="21" t="s">
        <v>36</v>
      </c>
      <c r="K416" s="52" t="s">
        <v>38</v>
      </c>
      <c r="L416" s="53" t="s">
        <v>39</v>
      </c>
      <c r="M416" s="53" t="s">
        <v>40</v>
      </c>
      <c r="N416" s="43"/>
    </row>
    <row r="417" spans="2:14" x14ac:dyDescent="0.3">
      <c r="B417" s="40"/>
      <c r="C417" s="3"/>
      <c r="D417" s="4" t="str">
        <f>_xlfn.IFNA(VLOOKUP(C417,'1 - Componenten'!$B$7:$K$60,3,0),"")</f>
        <v/>
      </c>
      <c r="E417" s="18" t="str">
        <f>_xlfn.IFNA(VLOOKUP(C417,'1 - Componenten'!$B$7:$K$60,5,0),"")</f>
        <v/>
      </c>
      <c r="F417" s="26" t="str">
        <f>_xlfn.IFNA(VLOOKUP(C417,'1 - Componenten'!$B$7:$K$60,8,0),"")</f>
        <v/>
      </c>
      <c r="G417" s="26" t="str">
        <f>_xlfn.IFNA(VLOOKUP(C417,'1 - Componenten'!$B$7:$K$60,9,0),"")</f>
        <v/>
      </c>
      <c r="H417" s="26" t="str">
        <f>_xlfn.IFNA(VLOOKUP(C417,'1 - Componenten'!$B$7:$K$60,10,0),"")</f>
        <v/>
      </c>
      <c r="I417" s="13">
        <v>1</v>
      </c>
      <c r="J417" s="54">
        <f>IFERROR($I417*E417,0)</f>
        <v>0</v>
      </c>
      <c r="K417" s="55">
        <f>IFERROR($I417*F417,0)</f>
        <v>0</v>
      </c>
      <c r="L417" s="55">
        <f t="shared" ref="L417:L425" si="106">IFERROR($I417*G417,0)</f>
        <v>0</v>
      </c>
      <c r="M417" s="55">
        <f t="shared" ref="M417:M425" si="107">IFERROR($I417*H417,0)</f>
        <v>0</v>
      </c>
      <c r="N417" s="43"/>
    </row>
    <row r="418" spans="2:14" x14ac:dyDescent="0.3">
      <c r="B418" s="40"/>
      <c r="C418" s="3"/>
      <c r="D418" s="4" t="str">
        <f>_xlfn.IFNA(VLOOKUP(C418,'1 - Componenten'!$B$7:$K$60,3,0),"")</f>
        <v/>
      </c>
      <c r="E418" s="18" t="str">
        <f>_xlfn.IFNA(VLOOKUP(C418,'1 - Componenten'!$B$7:$K$60,5,0),"")</f>
        <v/>
      </c>
      <c r="F418" s="26" t="str">
        <f>_xlfn.IFNA(VLOOKUP(C418,'1 - Componenten'!$B$7:$K$60,8,0),"")</f>
        <v/>
      </c>
      <c r="G418" s="26" t="str">
        <f>_xlfn.IFNA(VLOOKUP(C418,'1 - Componenten'!$B$7:$K$60,9,0),"")</f>
        <v/>
      </c>
      <c r="H418" s="26" t="str">
        <f>_xlfn.IFNA(VLOOKUP(C418,'1 - Componenten'!$B$7:$K$60,10,0),"")</f>
        <v/>
      </c>
      <c r="I418" s="13">
        <v>1</v>
      </c>
      <c r="J418" s="54">
        <f t="shared" ref="J418:J425" si="108">IFERROR($I418*E418,0)</f>
        <v>0</v>
      </c>
      <c r="K418" s="55">
        <f t="shared" ref="K418:K425" si="109">IFERROR($I418*F418,0)</f>
        <v>0</v>
      </c>
      <c r="L418" s="55">
        <f t="shared" si="106"/>
        <v>0</v>
      </c>
      <c r="M418" s="55">
        <f t="shared" si="107"/>
        <v>0</v>
      </c>
      <c r="N418" s="43"/>
    </row>
    <row r="419" spans="2:14" x14ac:dyDescent="0.3">
      <c r="B419" s="40"/>
      <c r="C419" s="3"/>
      <c r="D419" s="4" t="str">
        <f>_xlfn.IFNA(VLOOKUP(C419,'1 - Componenten'!$B$7:$K$60,3,0),"")</f>
        <v/>
      </c>
      <c r="E419" s="18" t="str">
        <f>_xlfn.IFNA(VLOOKUP(C419,'1 - Componenten'!$B$7:$K$60,5,0),"")</f>
        <v/>
      </c>
      <c r="F419" s="26" t="str">
        <f>_xlfn.IFNA(VLOOKUP(C419,'1 - Componenten'!$B$7:$K$60,8,0),"")</f>
        <v/>
      </c>
      <c r="G419" s="26" t="str">
        <f>_xlfn.IFNA(VLOOKUP(C419,'1 - Componenten'!$B$7:$K$60,9,0),"")</f>
        <v/>
      </c>
      <c r="H419" s="26" t="str">
        <f>_xlfn.IFNA(VLOOKUP(C419,'1 - Componenten'!$B$7:$K$60,10,0),"")</f>
        <v/>
      </c>
      <c r="I419" s="13">
        <v>1</v>
      </c>
      <c r="J419" s="54">
        <f t="shared" si="108"/>
        <v>0</v>
      </c>
      <c r="K419" s="55">
        <f t="shared" si="109"/>
        <v>0</v>
      </c>
      <c r="L419" s="55">
        <f t="shared" si="106"/>
        <v>0</v>
      </c>
      <c r="M419" s="55">
        <f t="shared" si="107"/>
        <v>0</v>
      </c>
      <c r="N419" s="43"/>
    </row>
    <row r="420" spans="2:14" x14ac:dyDescent="0.3">
      <c r="B420" s="40"/>
      <c r="C420" s="3"/>
      <c r="D420" s="4" t="str">
        <f>_xlfn.IFNA(VLOOKUP(C420,'1 - Componenten'!$B$7:$K$60,3,0),"")</f>
        <v/>
      </c>
      <c r="E420" s="18" t="str">
        <f>_xlfn.IFNA(VLOOKUP(C420,'1 - Componenten'!$B$7:$K$60,5,0),"")</f>
        <v/>
      </c>
      <c r="F420" s="26" t="str">
        <f>_xlfn.IFNA(VLOOKUP(C420,'1 - Componenten'!$B$7:$K$60,8,0),"")</f>
        <v/>
      </c>
      <c r="G420" s="26" t="str">
        <f>_xlfn.IFNA(VLOOKUP(C420,'1 - Componenten'!$B$7:$K$60,9,0),"")</f>
        <v/>
      </c>
      <c r="H420" s="26" t="str">
        <f>_xlfn.IFNA(VLOOKUP(C420,'1 - Componenten'!$B$7:$K$60,10,0),"")</f>
        <v/>
      </c>
      <c r="I420" s="13">
        <v>1</v>
      </c>
      <c r="J420" s="54">
        <f t="shared" si="108"/>
        <v>0</v>
      </c>
      <c r="K420" s="55">
        <f t="shared" si="109"/>
        <v>0</v>
      </c>
      <c r="L420" s="55">
        <f t="shared" si="106"/>
        <v>0</v>
      </c>
      <c r="M420" s="55">
        <f t="shared" si="107"/>
        <v>0</v>
      </c>
      <c r="N420" s="43"/>
    </row>
    <row r="421" spans="2:14" x14ac:dyDescent="0.3">
      <c r="B421" s="40"/>
      <c r="C421" s="3"/>
      <c r="D421" s="4" t="str">
        <f>_xlfn.IFNA(VLOOKUP(C421,'1 - Componenten'!$B$7:$K$60,3,0),"")</f>
        <v/>
      </c>
      <c r="E421" s="18" t="str">
        <f>_xlfn.IFNA(VLOOKUP(C421,'1 - Componenten'!$B$7:$K$60,5,0),"")</f>
        <v/>
      </c>
      <c r="F421" s="26" t="str">
        <f>_xlfn.IFNA(VLOOKUP(C421,'1 - Componenten'!$B$7:$K$60,8,0),"")</f>
        <v/>
      </c>
      <c r="G421" s="26" t="str">
        <f>_xlfn.IFNA(VLOOKUP(C421,'1 - Componenten'!$B$7:$K$60,9,0),"")</f>
        <v/>
      </c>
      <c r="H421" s="26" t="str">
        <f>_xlfn.IFNA(VLOOKUP(C421,'1 - Componenten'!$B$7:$K$60,10,0),"")</f>
        <v/>
      </c>
      <c r="I421" s="13">
        <v>1</v>
      </c>
      <c r="J421" s="54">
        <f t="shared" si="108"/>
        <v>0</v>
      </c>
      <c r="K421" s="55">
        <f t="shared" si="109"/>
        <v>0</v>
      </c>
      <c r="L421" s="55">
        <f t="shared" si="106"/>
        <v>0</v>
      </c>
      <c r="M421" s="55">
        <f t="shared" si="107"/>
        <v>0</v>
      </c>
      <c r="N421" s="43"/>
    </row>
    <row r="422" spans="2:14" x14ac:dyDescent="0.3">
      <c r="B422" s="40"/>
      <c r="C422" s="3"/>
      <c r="D422" s="4" t="str">
        <f>_xlfn.IFNA(VLOOKUP(C422,'1 - Componenten'!$B$7:$K$60,3,0),"")</f>
        <v/>
      </c>
      <c r="E422" s="18" t="str">
        <f>_xlfn.IFNA(VLOOKUP(C422,'1 - Componenten'!$B$7:$K$60,5,0),"")</f>
        <v/>
      </c>
      <c r="F422" s="26" t="str">
        <f>_xlfn.IFNA(VLOOKUP(C422,'1 - Componenten'!$B$7:$K$60,8,0),"")</f>
        <v/>
      </c>
      <c r="G422" s="26" t="str">
        <f>_xlfn.IFNA(VLOOKUP(C422,'1 - Componenten'!$B$7:$K$60,9,0),"")</f>
        <v/>
      </c>
      <c r="H422" s="26" t="str">
        <f>_xlfn.IFNA(VLOOKUP(C422,'1 - Componenten'!$B$7:$K$60,10,0),"")</f>
        <v/>
      </c>
      <c r="I422" s="13">
        <v>1</v>
      </c>
      <c r="J422" s="54">
        <f t="shared" si="108"/>
        <v>0</v>
      </c>
      <c r="K422" s="55">
        <f t="shared" si="109"/>
        <v>0</v>
      </c>
      <c r="L422" s="55">
        <f t="shared" si="106"/>
        <v>0</v>
      </c>
      <c r="M422" s="55">
        <f t="shared" si="107"/>
        <v>0</v>
      </c>
      <c r="N422" s="43"/>
    </row>
    <row r="423" spans="2:14" x14ac:dyDescent="0.3">
      <c r="B423" s="40"/>
      <c r="C423" s="3"/>
      <c r="D423" s="4" t="str">
        <f>_xlfn.IFNA(VLOOKUP(C423,'1 - Componenten'!$B$7:$K$60,3,0),"")</f>
        <v/>
      </c>
      <c r="E423" s="18" t="str">
        <f>_xlfn.IFNA(VLOOKUP(C423,'1 - Componenten'!$B$7:$K$60,5,0),"")</f>
        <v/>
      </c>
      <c r="F423" s="26" t="str">
        <f>_xlfn.IFNA(VLOOKUP(C423,'1 - Componenten'!$B$7:$K$60,8,0),"")</f>
        <v/>
      </c>
      <c r="G423" s="26" t="str">
        <f>_xlfn.IFNA(VLOOKUP(C423,'1 - Componenten'!$B$7:$K$60,9,0),"")</f>
        <v/>
      </c>
      <c r="H423" s="26" t="str">
        <f>_xlfn.IFNA(VLOOKUP(C423,'1 - Componenten'!$B$7:$K$60,10,0),"")</f>
        <v/>
      </c>
      <c r="I423" s="13">
        <v>1</v>
      </c>
      <c r="J423" s="54">
        <f t="shared" si="108"/>
        <v>0</v>
      </c>
      <c r="K423" s="55">
        <f t="shared" si="109"/>
        <v>0</v>
      </c>
      <c r="L423" s="55">
        <f t="shared" si="106"/>
        <v>0</v>
      </c>
      <c r="M423" s="55">
        <f t="shared" si="107"/>
        <v>0</v>
      </c>
      <c r="N423" s="43"/>
    </row>
    <row r="424" spans="2:14" x14ac:dyDescent="0.3">
      <c r="B424" s="40"/>
      <c r="C424" s="3"/>
      <c r="D424" s="4" t="str">
        <f>_xlfn.IFNA(VLOOKUP(C424,'1 - Componenten'!$B$7:$K$60,3,0),"")</f>
        <v/>
      </c>
      <c r="E424" s="18" t="str">
        <f>_xlfn.IFNA(VLOOKUP(C424,'1 - Componenten'!$B$7:$K$60,5,0),"")</f>
        <v/>
      </c>
      <c r="F424" s="26" t="str">
        <f>_xlfn.IFNA(VLOOKUP(C424,'1 - Componenten'!$B$7:$K$60,8,0),"")</f>
        <v/>
      </c>
      <c r="G424" s="26" t="str">
        <f>_xlfn.IFNA(VLOOKUP(C424,'1 - Componenten'!$B$7:$K$60,9,0),"")</f>
        <v/>
      </c>
      <c r="H424" s="26" t="str">
        <f>_xlfn.IFNA(VLOOKUP(C424,'1 - Componenten'!$B$7:$K$60,10,0),"")</f>
        <v/>
      </c>
      <c r="I424" s="13">
        <v>1</v>
      </c>
      <c r="J424" s="54">
        <f t="shared" si="108"/>
        <v>0</v>
      </c>
      <c r="K424" s="55">
        <f t="shared" si="109"/>
        <v>0</v>
      </c>
      <c r="L424" s="55">
        <f t="shared" si="106"/>
        <v>0</v>
      </c>
      <c r="M424" s="55">
        <f t="shared" si="107"/>
        <v>0</v>
      </c>
      <c r="N424" s="43"/>
    </row>
    <row r="425" spans="2:14" x14ac:dyDescent="0.3">
      <c r="B425" s="40"/>
      <c r="C425" s="3"/>
      <c r="D425" s="4" t="str">
        <f>_xlfn.IFNA(VLOOKUP(C425,'1 - Componenten'!$B$7:$K$60,3,0),"")</f>
        <v/>
      </c>
      <c r="E425" s="18" t="str">
        <f>_xlfn.IFNA(VLOOKUP(C425,'1 - Componenten'!$B$7:$K$60,5,0),"")</f>
        <v/>
      </c>
      <c r="F425" s="26" t="str">
        <f>_xlfn.IFNA(VLOOKUP(C425,'1 - Componenten'!$B$7:$K$60,8,0),"")</f>
        <v/>
      </c>
      <c r="G425" s="26" t="str">
        <f>_xlfn.IFNA(VLOOKUP(C425,'1 - Componenten'!$B$7:$K$60,9,0),"")</f>
        <v/>
      </c>
      <c r="H425" s="26" t="str">
        <f>_xlfn.IFNA(VLOOKUP(C425,'1 - Componenten'!$B$7:$K$60,10,0),"")</f>
        <v/>
      </c>
      <c r="I425" s="13">
        <v>1</v>
      </c>
      <c r="J425" s="54">
        <f t="shared" si="108"/>
        <v>0</v>
      </c>
      <c r="K425" s="55">
        <f t="shared" si="109"/>
        <v>0</v>
      </c>
      <c r="L425" s="55">
        <f t="shared" si="106"/>
        <v>0</v>
      </c>
      <c r="M425" s="55">
        <f t="shared" si="107"/>
        <v>0</v>
      </c>
      <c r="N425" s="43"/>
    </row>
    <row r="426" spans="2:14" ht="13.95" customHeight="1" x14ac:dyDescent="0.3">
      <c r="B426" s="40"/>
      <c r="C426" s="33"/>
      <c r="D426" s="34" t="str">
        <f>_xlfn.IFNA(VLOOKUP(C426,'1 - Componenten'!$B$7:$K$60,3,0),"")</f>
        <v/>
      </c>
      <c r="E426" s="35" t="str">
        <f>_xlfn.IFNA(VLOOKUP(C426,'1 - Componenten'!$B$7:$K$60,5,0),"")</f>
        <v/>
      </c>
      <c r="F426" s="36"/>
      <c r="G426" s="36"/>
      <c r="H426" s="36"/>
      <c r="I426" s="33"/>
      <c r="J426" s="56" t="s">
        <v>42</v>
      </c>
      <c r="K426" s="57">
        <f>SUM(K417:K425)</f>
        <v>0</v>
      </c>
      <c r="L426" s="57">
        <f>SUM(L417:L425)</f>
        <v>0</v>
      </c>
      <c r="M426" s="57">
        <f>SUM(M417:M425)</f>
        <v>0</v>
      </c>
      <c r="N426" s="43"/>
    </row>
    <row r="427" spans="2:14" ht="17.399999999999999" x14ac:dyDescent="0.3">
      <c r="B427" s="40"/>
      <c r="C427" s="49" t="s">
        <v>88</v>
      </c>
      <c r="D427" s="50"/>
      <c r="E427" s="95" t="s">
        <v>32</v>
      </c>
      <c r="F427" s="95"/>
      <c r="G427" s="95"/>
      <c r="H427" s="95"/>
      <c r="I427" s="96" t="s">
        <v>48</v>
      </c>
      <c r="J427" s="96"/>
      <c r="K427" s="96"/>
      <c r="L427" s="96"/>
      <c r="M427" s="96"/>
      <c r="N427" s="43"/>
    </row>
    <row r="428" spans="2:14" ht="30" customHeight="1" x14ac:dyDescent="0.3">
      <c r="B428" s="40"/>
      <c r="C428" s="5" t="s">
        <v>70</v>
      </c>
      <c r="D428" s="5" t="s">
        <v>23</v>
      </c>
      <c r="E428" s="12" t="s">
        <v>3</v>
      </c>
      <c r="F428" s="5" t="s">
        <v>37</v>
      </c>
      <c r="G428" s="23" t="s">
        <v>34</v>
      </c>
      <c r="H428" s="23" t="s">
        <v>35</v>
      </c>
      <c r="I428" s="21" t="s">
        <v>33</v>
      </c>
      <c r="J428" s="21" t="s">
        <v>36</v>
      </c>
      <c r="K428" s="52" t="s">
        <v>38</v>
      </c>
      <c r="L428" s="53" t="s">
        <v>39</v>
      </c>
      <c r="M428" s="53" t="s">
        <v>40</v>
      </c>
      <c r="N428" s="43"/>
    </row>
    <row r="429" spans="2:14" x14ac:dyDescent="0.3">
      <c r="B429" s="40"/>
      <c r="C429" s="3"/>
      <c r="D429" s="4" t="str">
        <f>_xlfn.IFNA(VLOOKUP(C429,'1 - Componenten'!$B$7:$K$60,3,0),"")</f>
        <v/>
      </c>
      <c r="E429" s="18" t="str">
        <f>_xlfn.IFNA(VLOOKUP(C429,'1 - Componenten'!$B$7:$K$60,5,0),"")</f>
        <v/>
      </c>
      <c r="F429" s="26" t="str">
        <f>_xlfn.IFNA(VLOOKUP(C429,'1 - Componenten'!$B$7:$K$60,8,0),"")</f>
        <v/>
      </c>
      <c r="G429" s="26" t="str">
        <f>_xlfn.IFNA(VLOOKUP(C429,'1 - Componenten'!$B$7:$K$60,9,0),"")</f>
        <v/>
      </c>
      <c r="H429" s="26" t="str">
        <f>_xlfn.IFNA(VLOOKUP(C429,'1 - Componenten'!$B$7:$K$60,10,0),"")</f>
        <v/>
      </c>
      <c r="I429" s="13">
        <v>1</v>
      </c>
      <c r="J429" s="54">
        <f>IFERROR($I429*E429,0)</f>
        <v>0</v>
      </c>
      <c r="K429" s="55">
        <f>IFERROR($I429*F429,0)</f>
        <v>0</v>
      </c>
      <c r="L429" s="55">
        <f t="shared" ref="L429:L437" si="110">IFERROR($I429*G429,0)</f>
        <v>0</v>
      </c>
      <c r="M429" s="55">
        <f t="shared" ref="M429:M437" si="111">IFERROR($I429*H429,0)</f>
        <v>0</v>
      </c>
      <c r="N429" s="43"/>
    </row>
    <row r="430" spans="2:14" x14ac:dyDescent="0.3">
      <c r="B430" s="40"/>
      <c r="C430" s="3"/>
      <c r="D430" s="4" t="str">
        <f>_xlfn.IFNA(VLOOKUP(C430,'1 - Componenten'!$B$7:$K$60,3,0),"")</f>
        <v/>
      </c>
      <c r="E430" s="18" t="str">
        <f>_xlfn.IFNA(VLOOKUP(C430,'1 - Componenten'!$B$7:$K$60,5,0),"")</f>
        <v/>
      </c>
      <c r="F430" s="26" t="str">
        <f>_xlfn.IFNA(VLOOKUP(C430,'1 - Componenten'!$B$7:$K$60,8,0),"")</f>
        <v/>
      </c>
      <c r="G430" s="26" t="str">
        <f>_xlfn.IFNA(VLOOKUP(C430,'1 - Componenten'!$B$7:$K$60,9,0),"")</f>
        <v/>
      </c>
      <c r="H430" s="26" t="str">
        <f>_xlfn.IFNA(VLOOKUP(C430,'1 - Componenten'!$B$7:$K$60,10,0),"")</f>
        <v/>
      </c>
      <c r="I430" s="13">
        <v>1</v>
      </c>
      <c r="J430" s="54">
        <f t="shared" ref="J430:J437" si="112">IFERROR($I430*E430,0)</f>
        <v>0</v>
      </c>
      <c r="K430" s="55">
        <f t="shared" ref="K430:K437" si="113">IFERROR($I430*F430,0)</f>
        <v>0</v>
      </c>
      <c r="L430" s="55">
        <f t="shared" si="110"/>
        <v>0</v>
      </c>
      <c r="M430" s="55">
        <f t="shared" si="111"/>
        <v>0</v>
      </c>
      <c r="N430" s="43"/>
    </row>
    <row r="431" spans="2:14" x14ac:dyDescent="0.3">
      <c r="B431" s="40"/>
      <c r="C431" s="3"/>
      <c r="D431" s="4" t="str">
        <f>_xlfn.IFNA(VLOOKUP(C431,'1 - Componenten'!$B$7:$K$60,3,0),"")</f>
        <v/>
      </c>
      <c r="E431" s="18" t="str">
        <f>_xlfn.IFNA(VLOOKUP(C431,'1 - Componenten'!$B$7:$K$60,5,0),"")</f>
        <v/>
      </c>
      <c r="F431" s="26" t="str">
        <f>_xlfn.IFNA(VLOOKUP(C431,'1 - Componenten'!$B$7:$K$60,8,0),"")</f>
        <v/>
      </c>
      <c r="G431" s="26" t="str">
        <f>_xlfn.IFNA(VLOOKUP(C431,'1 - Componenten'!$B$7:$K$60,9,0),"")</f>
        <v/>
      </c>
      <c r="H431" s="26" t="str">
        <f>_xlfn.IFNA(VLOOKUP(C431,'1 - Componenten'!$B$7:$K$60,10,0),"")</f>
        <v/>
      </c>
      <c r="I431" s="13">
        <v>1</v>
      </c>
      <c r="J431" s="54">
        <f t="shared" si="112"/>
        <v>0</v>
      </c>
      <c r="K431" s="55">
        <f t="shared" si="113"/>
        <v>0</v>
      </c>
      <c r="L431" s="55">
        <f t="shared" si="110"/>
        <v>0</v>
      </c>
      <c r="M431" s="55">
        <f t="shared" si="111"/>
        <v>0</v>
      </c>
      <c r="N431" s="43"/>
    </row>
    <row r="432" spans="2:14" x14ac:dyDescent="0.3">
      <c r="B432" s="40"/>
      <c r="C432" s="3"/>
      <c r="D432" s="4" t="str">
        <f>_xlfn.IFNA(VLOOKUP(C432,'1 - Componenten'!$B$7:$K$60,3,0),"")</f>
        <v/>
      </c>
      <c r="E432" s="18" t="str">
        <f>_xlfn.IFNA(VLOOKUP(C432,'1 - Componenten'!$B$7:$K$60,5,0),"")</f>
        <v/>
      </c>
      <c r="F432" s="26" t="str">
        <f>_xlfn.IFNA(VLOOKUP(C432,'1 - Componenten'!$B$7:$K$60,8,0),"")</f>
        <v/>
      </c>
      <c r="G432" s="26" t="str">
        <f>_xlfn.IFNA(VLOOKUP(C432,'1 - Componenten'!$B$7:$K$60,9,0),"")</f>
        <v/>
      </c>
      <c r="H432" s="26" t="str">
        <f>_xlfn.IFNA(VLOOKUP(C432,'1 - Componenten'!$B$7:$K$60,10,0),"")</f>
        <v/>
      </c>
      <c r="I432" s="13">
        <v>1</v>
      </c>
      <c r="J432" s="54">
        <f t="shared" si="112"/>
        <v>0</v>
      </c>
      <c r="K432" s="55">
        <f t="shared" si="113"/>
        <v>0</v>
      </c>
      <c r="L432" s="55">
        <f t="shared" si="110"/>
        <v>0</v>
      </c>
      <c r="M432" s="55">
        <f t="shared" si="111"/>
        <v>0</v>
      </c>
      <c r="N432" s="43"/>
    </row>
    <row r="433" spans="2:14" x14ac:dyDescent="0.3">
      <c r="B433" s="40"/>
      <c r="C433" s="3"/>
      <c r="D433" s="4" t="str">
        <f>_xlfn.IFNA(VLOOKUP(C433,'1 - Componenten'!$B$7:$K$60,3,0),"")</f>
        <v/>
      </c>
      <c r="E433" s="18" t="str">
        <f>_xlfn.IFNA(VLOOKUP(C433,'1 - Componenten'!$B$7:$K$60,5,0),"")</f>
        <v/>
      </c>
      <c r="F433" s="26" t="str">
        <f>_xlfn.IFNA(VLOOKUP(C433,'1 - Componenten'!$B$7:$K$60,8,0),"")</f>
        <v/>
      </c>
      <c r="G433" s="26" t="str">
        <f>_xlfn.IFNA(VLOOKUP(C433,'1 - Componenten'!$B$7:$K$60,9,0),"")</f>
        <v/>
      </c>
      <c r="H433" s="26" t="str">
        <f>_xlfn.IFNA(VLOOKUP(C433,'1 - Componenten'!$B$7:$K$60,10,0),"")</f>
        <v/>
      </c>
      <c r="I433" s="13">
        <v>1</v>
      </c>
      <c r="J433" s="54">
        <f t="shared" si="112"/>
        <v>0</v>
      </c>
      <c r="K433" s="55">
        <f t="shared" si="113"/>
        <v>0</v>
      </c>
      <c r="L433" s="55">
        <f t="shared" si="110"/>
        <v>0</v>
      </c>
      <c r="M433" s="55">
        <f t="shared" si="111"/>
        <v>0</v>
      </c>
      <c r="N433" s="43"/>
    </row>
    <row r="434" spans="2:14" x14ac:dyDescent="0.3">
      <c r="B434" s="40"/>
      <c r="C434" s="3"/>
      <c r="D434" s="4" t="str">
        <f>_xlfn.IFNA(VLOOKUP(C434,'1 - Componenten'!$B$7:$K$60,3,0),"")</f>
        <v/>
      </c>
      <c r="E434" s="18" t="str">
        <f>_xlfn.IFNA(VLOOKUP(C434,'1 - Componenten'!$B$7:$K$60,5,0),"")</f>
        <v/>
      </c>
      <c r="F434" s="26" t="str">
        <f>_xlfn.IFNA(VLOOKUP(C434,'1 - Componenten'!$B$7:$K$60,8,0),"")</f>
        <v/>
      </c>
      <c r="G434" s="26" t="str">
        <f>_xlfn.IFNA(VLOOKUP(C434,'1 - Componenten'!$B$7:$K$60,9,0),"")</f>
        <v/>
      </c>
      <c r="H434" s="26" t="str">
        <f>_xlfn.IFNA(VLOOKUP(C434,'1 - Componenten'!$B$7:$K$60,10,0),"")</f>
        <v/>
      </c>
      <c r="I434" s="13">
        <v>1</v>
      </c>
      <c r="J434" s="54">
        <f t="shared" si="112"/>
        <v>0</v>
      </c>
      <c r="K434" s="55">
        <f t="shared" si="113"/>
        <v>0</v>
      </c>
      <c r="L434" s="55">
        <f t="shared" si="110"/>
        <v>0</v>
      </c>
      <c r="M434" s="55">
        <f t="shared" si="111"/>
        <v>0</v>
      </c>
      <c r="N434" s="43"/>
    </row>
    <row r="435" spans="2:14" x14ac:dyDescent="0.3">
      <c r="B435" s="40"/>
      <c r="C435" s="3"/>
      <c r="D435" s="4" t="str">
        <f>_xlfn.IFNA(VLOOKUP(C435,'1 - Componenten'!$B$7:$K$60,3,0),"")</f>
        <v/>
      </c>
      <c r="E435" s="18" t="str">
        <f>_xlfn.IFNA(VLOOKUP(C435,'1 - Componenten'!$B$7:$K$60,5,0),"")</f>
        <v/>
      </c>
      <c r="F435" s="26" t="str">
        <f>_xlfn.IFNA(VLOOKUP(C435,'1 - Componenten'!$B$7:$K$60,8,0),"")</f>
        <v/>
      </c>
      <c r="G435" s="26" t="str">
        <f>_xlfn.IFNA(VLOOKUP(C435,'1 - Componenten'!$B$7:$K$60,9,0),"")</f>
        <v/>
      </c>
      <c r="H435" s="26" t="str">
        <f>_xlfn.IFNA(VLOOKUP(C435,'1 - Componenten'!$B$7:$K$60,10,0),"")</f>
        <v/>
      </c>
      <c r="I435" s="13">
        <v>1</v>
      </c>
      <c r="J435" s="54">
        <f t="shared" si="112"/>
        <v>0</v>
      </c>
      <c r="K435" s="55">
        <f t="shared" si="113"/>
        <v>0</v>
      </c>
      <c r="L435" s="55">
        <f t="shared" si="110"/>
        <v>0</v>
      </c>
      <c r="M435" s="55">
        <f t="shared" si="111"/>
        <v>0</v>
      </c>
      <c r="N435" s="43"/>
    </row>
    <row r="436" spans="2:14" x14ac:dyDescent="0.3">
      <c r="B436" s="40"/>
      <c r="C436" s="3"/>
      <c r="D436" s="4" t="str">
        <f>_xlfn.IFNA(VLOOKUP(C436,'1 - Componenten'!$B$7:$K$60,3,0),"")</f>
        <v/>
      </c>
      <c r="E436" s="18" t="str">
        <f>_xlfn.IFNA(VLOOKUP(C436,'1 - Componenten'!$B$7:$K$60,5,0),"")</f>
        <v/>
      </c>
      <c r="F436" s="26" t="str">
        <f>_xlfn.IFNA(VLOOKUP(C436,'1 - Componenten'!$B$7:$K$60,8,0),"")</f>
        <v/>
      </c>
      <c r="G436" s="26" t="str">
        <f>_xlfn.IFNA(VLOOKUP(C436,'1 - Componenten'!$B$7:$K$60,9,0),"")</f>
        <v/>
      </c>
      <c r="H436" s="26" t="str">
        <f>_xlfn.IFNA(VLOOKUP(C436,'1 - Componenten'!$B$7:$K$60,10,0),"")</f>
        <v/>
      </c>
      <c r="I436" s="13">
        <v>1</v>
      </c>
      <c r="J436" s="54">
        <f t="shared" si="112"/>
        <v>0</v>
      </c>
      <c r="K436" s="55">
        <f t="shared" si="113"/>
        <v>0</v>
      </c>
      <c r="L436" s="55">
        <f t="shared" si="110"/>
        <v>0</v>
      </c>
      <c r="M436" s="55">
        <f t="shared" si="111"/>
        <v>0</v>
      </c>
      <c r="N436" s="43"/>
    </row>
    <row r="437" spans="2:14" x14ac:dyDescent="0.3">
      <c r="B437" s="40"/>
      <c r="C437" s="3"/>
      <c r="D437" s="4" t="str">
        <f>_xlfn.IFNA(VLOOKUP(C437,'1 - Componenten'!$B$7:$K$60,3,0),"")</f>
        <v/>
      </c>
      <c r="E437" s="18" t="str">
        <f>_xlfn.IFNA(VLOOKUP(C437,'1 - Componenten'!$B$7:$K$60,5,0),"")</f>
        <v/>
      </c>
      <c r="F437" s="26" t="str">
        <f>_xlfn.IFNA(VLOOKUP(C437,'1 - Componenten'!$B$7:$K$60,8,0),"")</f>
        <v/>
      </c>
      <c r="G437" s="26" t="str">
        <f>_xlfn.IFNA(VLOOKUP(C437,'1 - Componenten'!$B$7:$K$60,9,0),"")</f>
        <v/>
      </c>
      <c r="H437" s="26" t="str">
        <f>_xlfn.IFNA(VLOOKUP(C437,'1 - Componenten'!$B$7:$K$60,10,0),"")</f>
        <v/>
      </c>
      <c r="I437" s="13">
        <v>1</v>
      </c>
      <c r="J437" s="54">
        <f t="shared" si="112"/>
        <v>0</v>
      </c>
      <c r="K437" s="55">
        <f t="shared" si="113"/>
        <v>0</v>
      </c>
      <c r="L437" s="55">
        <f t="shared" si="110"/>
        <v>0</v>
      </c>
      <c r="M437" s="55">
        <f t="shared" si="111"/>
        <v>0</v>
      </c>
      <c r="N437" s="43"/>
    </row>
    <row r="438" spans="2:14" ht="13.95" customHeight="1" x14ac:dyDescent="0.3">
      <c r="B438" s="40"/>
      <c r="C438" s="33"/>
      <c r="D438" s="34" t="str">
        <f>_xlfn.IFNA(VLOOKUP(C438,'1 - Componenten'!$B$7:$K$60,3,0),"")</f>
        <v/>
      </c>
      <c r="E438" s="35" t="str">
        <f>_xlfn.IFNA(VLOOKUP(C438,'1 - Componenten'!$B$7:$K$60,5,0),"")</f>
        <v/>
      </c>
      <c r="F438" s="36"/>
      <c r="G438" s="36"/>
      <c r="H438" s="36"/>
      <c r="I438" s="33"/>
      <c r="J438" s="56" t="s">
        <v>42</v>
      </c>
      <c r="K438" s="57">
        <f>SUM(K429:K437)</f>
        <v>0</v>
      </c>
      <c r="L438" s="57">
        <f>SUM(L429:L437)</f>
        <v>0</v>
      </c>
      <c r="M438" s="57">
        <f>SUM(M429:M437)</f>
        <v>0</v>
      </c>
      <c r="N438" s="43"/>
    </row>
    <row r="439" spans="2:14" ht="17.399999999999999" x14ac:dyDescent="0.3">
      <c r="B439" s="40"/>
      <c r="C439" s="49" t="s">
        <v>89</v>
      </c>
      <c r="D439" s="50"/>
      <c r="E439" s="95" t="s">
        <v>32</v>
      </c>
      <c r="F439" s="95"/>
      <c r="G439" s="95"/>
      <c r="H439" s="95"/>
      <c r="I439" s="96" t="s">
        <v>48</v>
      </c>
      <c r="J439" s="96"/>
      <c r="K439" s="96"/>
      <c r="L439" s="96"/>
      <c r="M439" s="96"/>
      <c r="N439" s="43"/>
    </row>
    <row r="440" spans="2:14" ht="30" customHeight="1" x14ac:dyDescent="0.3">
      <c r="B440" s="40"/>
      <c r="C440" s="5" t="s">
        <v>70</v>
      </c>
      <c r="D440" s="5" t="s">
        <v>23</v>
      </c>
      <c r="E440" s="12" t="s">
        <v>3</v>
      </c>
      <c r="F440" s="5" t="s">
        <v>37</v>
      </c>
      <c r="G440" s="23" t="s">
        <v>34</v>
      </c>
      <c r="H440" s="23" t="s">
        <v>35</v>
      </c>
      <c r="I440" s="21" t="s">
        <v>33</v>
      </c>
      <c r="J440" s="21" t="s">
        <v>36</v>
      </c>
      <c r="K440" s="52" t="s">
        <v>38</v>
      </c>
      <c r="L440" s="53" t="s">
        <v>39</v>
      </c>
      <c r="M440" s="53" t="s">
        <v>40</v>
      </c>
      <c r="N440" s="43"/>
    </row>
    <row r="441" spans="2:14" x14ac:dyDescent="0.3">
      <c r="B441" s="40"/>
      <c r="C441" s="3"/>
      <c r="D441" s="4" t="str">
        <f>_xlfn.IFNA(VLOOKUP(C441,'1 - Componenten'!$B$7:$K$60,3,0),"")</f>
        <v/>
      </c>
      <c r="E441" s="18" t="str">
        <f>_xlfn.IFNA(VLOOKUP(C441,'1 - Componenten'!$B$7:$K$60,5,0),"")</f>
        <v/>
      </c>
      <c r="F441" s="26" t="str">
        <f>_xlfn.IFNA(VLOOKUP(C441,'1 - Componenten'!$B$7:$K$60,8,0),"")</f>
        <v/>
      </c>
      <c r="G441" s="26" t="str">
        <f>_xlfn.IFNA(VLOOKUP(C441,'1 - Componenten'!$B$7:$K$60,9,0),"")</f>
        <v/>
      </c>
      <c r="H441" s="26" t="str">
        <f>_xlfn.IFNA(VLOOKUP(C441,'1 - Componenten'!$B$7:$K$60,10,0),"")</f>
        <v/>
      </c>
      <c r="I441" s="13">
        <v>1</v>
      </c>
      <c r="J441" s="54">
        <f>IFERROR($I441*E441,0)</f>
        <v>0</v>
      </c>
      <c r="K441" s="55">
        <f>IFERROR($I441*F441,0)</f>
        <v>0</v>
      </c>
      <c r="L441" s="55">
        <f t="shared" ref="L441:L449" si="114">IFERROR($I441*G441,0)</f>
        <v>0</v>
      </c>
      <c r="M441" s="55">
        <f t="shared" ref="M441:M449" si="115">IFERROR($I441*H441,0)</f>
        <v>0</v>
      </c>
      <c r="N441" s="43"/>
    </row>
    <row r="442" spans="2:14" x14ac:dyDescent="0.3">
      <c r="B442" s="40"/>
      <c r="C442" s="3"/>
      <c r="D442" s="4" t="str">
        <f>_xlfn.IFNA(VLOOKUP(C442,'1 - Componenten'!$B$7:$K$60,3,0),"")</f>
        <v/>
      </c>
      <c r="E442" s="18" t="str">
        <f>_xlfn.IFNA(VLOOKUP(C442,'1 - Componenten'!$B$7:$K$60,5,0),"")</f>
        <v/>
      </c>
      <c r="F442" s="26" t="str">
        <f>_xlfn.IFNA(VLOOKUP(C442,'1 - Componenten'!$B$7:$K$60,8,0),"")</f>
        <v/>
      </c>
      <c r="G442" s="26" t="str">
        <f>_xlfn.IFNA(VLOOKUP(C442,'1 - Componenten'!$B$7:$K$60,9,0),"")</f>
        <v/>
      </c>
      <c r="H442" s="26" t="str">
        <f>_xlfn.IFNA(VLOOKUP(C442,'1 - Componenten'!$B$7:$K$60,10,0),"")</f>
        <v/>
      </c>
      <c r="I442" s="13">
        <v>1</v>
      </c>
      <c r="J442" s="54">
        <f t="shared" ref="J442:J449" si="116">IFERROR($I442*E442,0)</f>
        <v>0</v>
      </c>
      <c r="K442" s="55">
        <f t="shared" ref="K442:K449" si="117">IFERROR($I442*F442,0)</f>
        <v>0</v>
      </c>
      <c r="L442" s="55">
        <f t="shared" si="114"/>
        <v>0</v>
      </c>
      <c r="M442" s="55">
        <f t="shared" si="115"/>
        <v>0</v>
      </c>
      <c r="N442" s="43"/>
    </row>
    <row r="443" spans="2:14" x14ac:dyDescent="0.3">
      <c r="B443" s="40"/>
      <c r="C443" s="3"/>
      <c r="D443" s="4" t="str">
        <f>_xlfn.IFNA(VLOOKUP(C443,'1 - Componenten'!$B$7:$K$60,3,0),"")</f>
        <v/>
      </c>
      <c r="E443" s="18" t="str">
        <f>_xlfn.IFNA(VLOOKUP(C443,'1 - Componenten'!$B$7:$K$60,5,0),"")</f>
        <v/>
      </c>
      <c r="F443" s="26" t="str">
        <f>_xlfn.IFNA(VLOOKUP(C443,'1 - Componenten'!$B$7:$K$60,8,0),"")</f>
        <v/>
      </c>
      <c r="G443" s="26" t="str">
        <f>_xlfn.IFNA(VLOOKUP(C443,'1 - Componenten'!$B$7:$K$60,9,0),"")</f>
        <v/>
      </c>
      <c r="H443" s="26" t="str">
        <f>_xlfn.IFNA(VLOOKUP(C443,'1 - Componenten'!$B$7:$K$60,10,0),"")</f>
        <v/>
      </c>
      <c r="I443" s="13">
        <v>1</v>
      </c>
      <c r="J443" s="54">
        <f t="shared" si="116"/>
        <v>0</v>
      </c>
      <c r="K443" s="55">
        <f t="shared" si="117"/>
        <v>0</v>
      </c>
      <c r="L443" s="55">
        <f t="shared" si="114"/>
        <v>0</v>
      </c>
      <c r="M443" s="55">
        <f t="shared" si="115"/>
        <v>0</v>
      </c>
      <c r="N443" s="43"/>
    </row>
    <row r="444" spans="2:14" x14ac:dyDescent="0.3">
      <c r="B444" s="40"/>
      <c r="C444" s="3"/>
      <c r="D444" s="4" t="str">
        <f>_xlfn.IFNA(VLOOKUP(C444,'1 - Componenten'!$B$7:$K$60,3,0),"")</f>
        <v/>
      </c>
      <c r="E444" s="18" t="str">
        <f>_xlfn.IFNA(VLOOKUP(C444,'1 - Componenten'!$B$7:$K$60,5,0),"")</f>
        <v/>
      </c>
      <c r="F444" s="26" t="str">
        <f>_xlfn.IFNA(VLOOKUP(C444,'1 - Componenten'!$B$7:$K$60,8,0),"")</f>
        <v/>
      </c>
      <c r="G444" s="26" t="str">
        <f>_xlfn.IFNA(VLOOKUP(C444,'1 - Componenten'!$B$7:$K$60,9,0),"")</f>
        <v/>
      </c>
      <c r="H444" s="26" t="str">
        <f>_xlfn.IFNA(VLOOKUP(C444,'1 - Componenten'!$B$7:$K$60,10,0),"")</f>
        <v/>
      </c>
      <c r="I444" s="13">
        <v>1</v>
      </c>
      <c r="J444" s="54">
        <f t="shared" si="116"/>
        <v>0</v>
      </c>
      <c r="K444" s="55">
        <f t="shared" si="117"/>
        <v>0</v>
      </c>
      <c r="L444" s="55">
        <f t="shared" si="114"/>
        <v>0</v>
      </c>
      <c r="M444" s="55">
        <f t="shared" si="115"/>
        <v>0</v>
      </c>
      <c r="N444" s="43"/>
    </row>
    <row r="445" spans="2:14" x14ac:dyDescent="0.3">
      <c r="B445" s="40"/>
      <c r="C445" s="3"/>
      <c r="D445" s="4" t="str">
        <f>_xlfn.IFNA(VLOOKUP(C445,'1 - Componenten'!$B$7:$K$60,3,0),"")</f>
        <v/>
      </c>
      <c r="E445" s="18" t="str">
        <f>_xlfn.IFNA(VLOOKUP(C445,'1 - Componenten'!$B$7:$K$60,5,0),"")</f>
        <v/>
      </c>
      <c r="F445" s="26" t="str">
        <f>_xlfn.IFNA(VLOOKUP(C445,'1 - Componenten'!$B$7:$K$60,8,0),"")</f>
        <v/>
      </c>
      <c r="G445" s="26" t="str">
        <f>_xlfn.IFNA(VLOOKUP(C445,'1 - Componenten'!$B$7:$K$60,9,0),"")</f>
        <v/>
      </c>
      <c r="H445" s="26" t="str">
        <f>_xlfn.IFNA(VLOOKUP(C445,'1 - Componenten'!$B$7:$K$60,10,0),"")</f>
        <v/>
      </c>
      <c r="I445" s="13">
        <v>1</v>
      </c>
      <c r="J445" s="54">
        <f t="shared" si="116"/>
        <v>0</v>
      </c>
      <c r="K445" s="55">
        <f t="shared" si="117"/>
        <v>0</v>
      </c>
      <c r="L445" s="55">
        <f t="shared" si="114"/>
        <v>0</v>
      </c>
      <c r="M445" s="55">
        <f t="shared" si="115"/>
        <v>0</v>
      </c>
      <c r="N445" s="43"/>
    </row>
    <row r="446" spans="2:14" x14ac:dyDescent="0.3">
      <c r="B446" s="40"/>
      <c r="C446" s="3"/>
      <c r="D446" s="4" t="str">
        <f>_xlfn.IFNA(VLOOKUP(C446,'1 - Componenten'!$B$7:$K$60,3,0),"")</f>
        <v/>
      </c>
      <c r="E446" s="18" t="str">
        <f>_xlfn.IFNA(VLOOKUP(C446,'1 - Componenten'!$B$7:$K$60,5,0),"")</f>
        <v/>
      </c>
      <c r="F446" s="26" t="str">
        <f>_xlfn.IFNA(VLOOKUP(C446,'1 - Componenten'!$B$7:$K$60,8,0),"")</f>
        <v/>
      </c>
      <c r="G446" s="26" t="str">
        <f>_xlfn.IFNA(VLOOKUP(C446,'1 - Componenten'!$B$7:$K$60,9,0),"")</f>
        <v/>
      </c>
      <c r="H446" s="26" t="str">
        <f>_xlfn.IFNA(VLOOKUP(C446,'1 - Componenten'!$B$7:$K$60,10,0),"")</f>
        <v/>
      </c>
      <c r="I446" s="13">
        <v>1</v>
      </c>
      <c r="J446" s="54">
        <f t="shared" si="116"/>
        <v>0</v>
      </c>
      <c r="K446" s="55">
        <f t="shared" si="117"/>
        <v>0</v>
      </c>
      <c r="L446" s="55">
        <f t="shared" si="114"/>
        <v>0</v>
      </c>
      <c r="M446" s="55">
        <f t="shared" si="115"/>
        <v>0</v>
      </c>
      <c r="N446" s="43"/>
    </row>
    <row r="447" spans="2:14" x14ac:dyDescent="0.3">
      <c r="B447" s="40"/>
      <c r="C447" s="3"/>
      <c r="D447" s="4" t="str">
        <f>_xlfn.IFNA(VLOOKUP(C447,'1 - Componenten'!$B$7:$K$60,3,0),"")</f>
        <v/>
      </c>
      <c r="E447" s="18" t="str">
        <f>_xlfn.IFNA(VLOOKUP(C447,'1 - Componenten'!$B$7:$K$60,5,0),"")</f>
        <v/>
      </c>
      <c r="F447" s="26" t="str">
        <f>_xlfn.IFNA(VLOOKUP(C447,'1 - Componenten'!$B$7:$K$60,8,0),"")</f>
        <v/>
      </c>
      <c r="G447" s="26" t="str">
        <f>_xlfn.IFNA(VLOOKUP(C447,'1 - Componenten'!$B$7:$K$60,9,0),"")</f>
        <v/>
      </c>
      <c r="H447" s="26" t="str">
        <f>_xlfn.IFNA(VLOOKUP(C447,'1 - Componenten'!$B$7:$K$60,10,0),"")</f>
        <v/>
      </c>
      <c r="I447" s="13">
        <v>1</v>
      </c>
      <c r="J447" s="54">
        <f t="shared" si="116"/>
        <v>0</v>
      </c>
      <c r="K447" s="55">
        <f t="shared" si="117"/>
        <v>0</v>
      </c>
      <c r="L447" s="55">
        <f t="shared" si="114"/>
        <v>0</v>
      </c>
      <c r="M447" s="55">
        <f t="shared" si="115"/>
        <v>0</v>
      </c>
      <c r="N447" s="43"/>
    </row>
    <row r="448" spans="2:14" x14ac:dyDescent="0.3">
      <c r="B448" s="40"/>
      <c r="C448" s="3"/>
      <c r="D448" s="4" t="str">
        <f>_xlfn.IFNA(VLOOKUP(C448,'1 - Componenten'!$B$7:$K$60,3,0),"")</f>
        <v/>
      </c>
      <c r="E448" s="18" t="str">
        <f>_xlfn.IFNA(VLOOKUP(C448,'1 - Componenten'!$B$7:$K$60,5,0),"")</f>
        <v/>
      </c>
      <c r="F448" s="26" t="str">
        <f>_xlfn.IFNA(VLOOKUP(C448,'1 - Componenten'!$B$7:$K$60,8,0),"")</f>
        <v/>
      </c>
      <c r="G448" s="26" t="str">
        <f>_xlfn.IFNA(VLOOKUP(C448,'1 - Componenten'!$B$7:$K$60,9,0),"")</f>
        <v/>
      </c>
      <c r="H448" s="26" t="str">
        <f>_xlfn.IFNA(VLOOKUP(C448,'1 - Componenten'!$B$7:$K$60,10,0),"")</f>
        <v/>
      </c>
      <c r="I448" s="13">
        <v>1</v>
      </c>
      <c r="J448" s="54">
        <f t="shared" si="116"/>
        <v>0</v>
      </c>
      <c r="K448" s="55">
        <f t="shared" si="117"/>
        <v>0</v>
      </c>
      <c r="L448" s="55">
        <f t="shared" si="114"/>
        <v>0</v>
      </c>
      <c r="M448" s="55">
        <f t="shared" si="115"/>
        <v>0</v>
      </c>
      <c r="N448" s="43"/>
    </row>
    <row r="449" spans="2:14" x14ac:dyDescent="0.3">
      <c r="B449" s="40"/>
      <c r="C449" s="3"/>
      <c r="D449" s="4" t="str">
        <f>_xlfn.IFNA(VLOOKUP(C449,'1 - Componenten'!$B$7:$K$60,3,0),"")</f>
        <v/>
      </c>
      <c r="E449" s="18" t="str">
        <f>_xlfn.IFNA(VLOOKUP(C449,'1 - Componenten'!$B$7:$K$60,5,0),"")</f>
        <v/>
      </c>
      <c r="F449" s="26" t="str">
        <f>_xlfn.IFNA(VLOOKUP(C449,'1 - Componenten'!$B$7:$K$60,8,0),"")</f>
        <v/>
      </c>
      <c r="G449" s="26" t="str">
        <f>_xlfn.IFNA(VLOOKUP(C449,'1 - Componenten'!$B$7:$K$60,9,0),"")</f>
        <v/>
      </c>
      <c r="H449" s="26" t="str">
        <f>_xlfn.IFNA(VLOOKUP(C449,'1 - Componenten'!$B$7:$K$60,10,0),"")</f>
        <v/>
      </c>
      <c r="I449" s="13">
        <v>1</v>
      </c>
      <c r="J449" s="54">
        <f t="shared" si="116"/>
        <v>0</v>
      </c>
      <c r="K449" s="55">
        <f t="shared" si="117"/>
        <v>0</v>
      </c>
      <c r="L449" s="55">
        <f t="shared" si="114"/>
        <v>0</v>
      </c>
      <c r="M449" s="55">
        <f t="shared" si="115"/>
        <v>0</v>
      </c>
      <c r="N449" s="43"/>
    </row>
    <row r="450" spans="2:14" ht="13.95" customHeight="1" x14ac:dyDescent="0.3">
      <c r="B450" s="40"/>
      <c r="C450" s="33"/>
      <c r="D450" s="34" t="str">
        <f>_xlfn.IFNA(VLOOKUP(C450,'1 - Componenten'!$B$7:$K$60,3,0),"")</f>
        <v/>
      </c>
      <c r="E450" s="35" t="str">
        <f>_xlfn.IFNA(VLOOKUP(C450,'1 - Componenten'!$B$7:$K$60,5,0),"")</f>
        <v/>
      </c>
      <c r="F450" s="36"/>
      <c r="G450" s="36"/>
      <c r="H450" s="36"/>
      <c r="I450" s="33"/>
      <c r="J450" s="56" t="s">
        <v>42</v>
      </c>
      <c r="K450" s="57">
        <f>SUM(K369:K377)</f>
        <v>0</v>
      </c>
      <c r="L450" s="57">
        <f>SUM(L369:L377)</f>
        <v>0</v>
      </c>
      <c r="M450" s="57">
        <f>SUM(M369:M377)</f>
        <v>0</v>
      </c>
      <c r="N450" s="43"/>
    </row>
    <row r="451" spans="2:14" s="2" customFormat="1" ht="17.399999999999999" x14ac:dyDescent="0.3">
      <c r="B451" s="40"/>
      <c r="C451" s="64" t="s">
        <v>47</v>
      </c>
      <c r="D451" s="65"/>
      <c r="E451" s="95" t="s">
        <v>32</v>
      </c>
      <c r="F451" s="95"/>
      <c r="G451" s="95"/>
      <c r="H451" s="95"/>
      <c r="I451" s="96" t="s">
        <v>48</v>
      </c>
      <c r="J451" s="96"/>
      <c r="K451" s="96"/>
      <c r="L451" s="96"/>
      <c r="M451" s="96"/>
      <c r="N451" s="43"/>
    </row>
    <row r="452" spans="2:14" s="2" customFormat="1" ht="30" customHeight="1" x14ac:dyDescent="0.3">
      <c r="B452" s="40"/>
      <c r="C452" s="5" t="s">
        <v>70</v>
      </c>
      <c r="D452" s="5" t="s">
        <v>23</v>
      </c>
      <c r="E452" s="97" t="s">
        <v>37</v>
      </c>
      <c r="F452" s="98"/>
      <c r="G452" s="23" t="s">
        <v>34</v>
      </c>
      <c r="H452" s="23" t="s">
        <v>35</v>
      </c>
      <c r="I452" s="21" t="s">
        <v>33</v>
      </c>
      <c r="J452" s="99" t="s">
        <v>38</v>
      </c>
      <c r="K452" s="100"/>
      <c r="L452" s="53" t="s">
        <v>39</v>
      </c>
      <c r="M452" s="53" t="s">
        <v>40</v>
      </c>
      <c r="N452" s="43"/>
    </row>
    <row r="453" spans="2:14" s="2" customFormat="1" x14ac:dyDescent="0.3">
      <c r="B453" s="40"/>
      <c r="C453" s="3"/>
      <c r="D453" s="4" t="str">
        <f>_xlfn.IFNA(VLOOKUP(C453,'1 - Componenten'!$B$7:$K$60,3,0),"")</f>
        <v/>
      </c>
      <c r="E453" s="90" t="str">
        <f>_xlfn.IFNA(VLOOKUP(C453,'1 - Componenten'!$B$7:$K$60,8,0),"")</f>
        <v/>
      </c>
      <c r="F453" s="91"/>
      <c r="G453" s="26" t="str">
        <f>_xlfn.IFNA(VLOOKUP(C453,'1 - Componenten'!$B$7:$K$60,9,0),"")</f>
        <v/>
      </c>
      <c r="H453" s="26" t="str">
        <f>_xlfn.IFNA(VLOOKUP(C453,'1 - Componenten'!$B$7:$K$60,10,0),"")</f>
        <v/>
      </c>
      <c r="I453" s="13">
        <v>1</v>
      </c>
      <c r="J453" s="92">
        <f>IFERROR($I453*E453,0)</f>
        <v>0</v>
      </c>
      <c r="K453" s="93"/>
      <c r="L453" s="55">
        <f t="shared" ref="L453:L457" si="118">IFERROR($I453*G453,0)</f>
        <v>0</v>
      </c>
      <c r="M453" s="55">
        <f t="shared" ref="M453:M457" si="119">IFERROR($I453*H453,0)</f>
        <v>0</v>
      </c>
      <c r="N453" s="43"/>
    </row>
    <row r="454" spans="2:14" s="2" customFormat="1" x14ac:dyDescent="0.3">
      <c r="B454" s="40"/>
      <c r="C454" s="3"/>
      <c r="D454" s="4" t="str">
        <f>_xlfn.IFNA(VLOOKUP(C454,'1 - Componenten'!$B$7:$K$60,3,0),"")</f>
        <v/>
      </c>
      <c r="E454" s="90" t="str">
        <f>_xlfn.IFNA(VLOOKUP(C454,'1 - Componenten'!$B$7:$K$60,8,0),"")</f>
        <v/>
      </c>
      <c r="F454" s="91"/>
      <c r="G454" s="26" t="str">
        <f>_xlfn.IFNA(VLOOKUP(C454,'1 - Componenten'!$B$7:$K$60,9,0),"")</f>
        <v/>
      </c>
      <c r="H454" s="26" t="str">
        <f>_xlfn.IFNA(VLOOKUP(C454,'1 - Componenten'!$B$7:$K$60,10,0),"")</f>
        <v/>
      </c>
      <c r="I454" s="13">
        <v>1</v>
      </c>
      <c r="J454" s="92">
        <f t="shared" ref="J454:J457" si="120">IFERROR($I454*E454,0)</f>
        <v>0</v>
      </c>
      <c r="K454" s="93"/>
      <c r="L454" s="55">
        <f t="shared" si="118"/>
        <v>0</v>
      </c>
      <c r="M454" s="55">
        <f t="shared" si="119"/>
        <v>0</v>
      </c>
      <c r="N454" s="43"/>
    </row>
    <row r="455" spans="2:14" s="2" customFormat="1" x14ac:dyDescent="0.3">
      <c r="B455" s="40"/>
      <c r="C455" s="3"/>
      <c r="D455" s="4" t="str">
        <f>_xlfn.IFNA(VLOOKUP(C455,'1 - Componenten'!$B$7:$K$60,3,0),"")</f>
        <v/>
      </c>
      <c r="E455" s="90" t="str">
        <f>_xlfn.IFNA(VLOOKUP(C455,'1 - Componenten'!$B$7:$K$60,8,0),"")</f>
        <v/>
      </c>
      <c r="F455" s="91"/>
      <c r="G455" s="26" t="str">
        <f>_xlfn.IFNA(VLOOKUP(C455,'1 - Componenten'!$B$7:$K$60,9,0),"")</f>
        <v/>
      </c>
      <c r="H455" s="26" t="str">
        <f>_xlfn.IFNA(VLOOKUP(C455,'1 - Componenten'!$B$7:$K$60,10,0),"")</f>
        <v/>
      </c>
      <c r="I455" s="13">
        <v>1</v>
      </c>
      <c r="J455" s="92">
        <f t="shared" si="120"/>
        <v>0</v>
      </c>
      <c r="K455" s="93"/>
      <c r="L455" s="55">
        <f t="shared" si="118"/>
        <v>0</v>
      </c>
      <c r="M455" s="55">
        <f t="shared" si="119"/>
        <v>0</v>
      </c>
      <c r="N455" s="43"/>
    </row>
    <row r="456" spans="2:14" s="2" customFormat="1" x14ac:dyDescent="0.3">
      <c r="B456" s="40"/>
      <c r="C456" s="3"/>
      <c r="D456" s="4" t="str">
        <f>_xlfn.IFNA(VLOOKUP(C456,'1 - Componenten'!$B$7:$K$60,3,0),"")</f>
        <v/>
      </c>
      <c r="E456" s="90" t="str">
        <f>_xlfn.IFNA(VLOOKUP(C456,'1 - Componenten'!$B$7:$K$60,8,0),"")</f>
        <v/>
      </c>
      <c r="F456" s="91"/>
      <c r="G456" s="26" t="str">
        <f>_xlfn.IFNA(VLOOKUP(C456,'1 - Componenten'!$B$7:$K$60,9,0),"")</f>
        <v/>
      </c>
      <c r="H456" s="26" t="str">
        <f>_xlfn.IFNA(VLOOKUP(C456,'1 - Componenten'!$B$7:$K$60,10,0),"")</f>
        <v/>
      </c>
      <c r="I456" s="13">
        <v>1</v>
      </c>
      <c r="J456" s="92">
        <f t="shared" si="120"/>
        <v>0</v>
      </c>
      <c r="K456" s="93"/>
      <c r="L456" s="55">
        <f t="shared" si="118"/>
        <v>0</v>
      </c>
      <c r="M456" s="55">
        <f t="shared" si="119"/>
        <v>0</v>
      </c>
      <c r="N456" s="43"/>
    </row>
    <row r="457" spans="2:14" s="2" customFormat="1" x14ac:dyDescent="0.3">
      <c r="B457" s="40"/>
      <c r="C457" s="3"/>
      <c r="D457" s="4" t="str">
        <f>_xlfn.IFNA(VLOOKUP(C457,'1 - Componenten'!$B$7:$K$60,3,0),"")</f>
        <v/>
      </c>
      <c r="E457" s="90" t="str">
        <f>_xlfn.IFNA(VLOOKUP(C457,'1 - Componenten'!$B$7:$K$60,8,0),"")</f>
        <v/>
      </c>
      <c r="F457" s="91"/>
      <c r="G457" s="26" t="str">
        <f>_xlfn.IFNA(VLOOKUP(C457,'1 - Componenten'!$B$7:$K$60,9,0),"")</f>
        <v/>
      </c>
      <c r="H457" s="26" t="str">
        <f>_xlfn.IFNA(VLOOKUP(C457,'1 - Componenten'!$B$7:$K$60,10,0),"")</f>
        <v/>
      </c>
      <c r="I457" s="13">
        <v>1</v>
      </c>
      <c r="J457" s="92">
        <f t="shared" si="120"/>
        <v>0</v>
      </c>
      <c r="K457" s="93"/>
      <c r="L457" s="55">
        <f t="shared" si="118"/>
        <v>0</v>
      </c>
      <c r="M457" s="55">
        <f t="shared" si="119"/>
        <v>0</v>
      </c>
      <c r="N457" s="43"/>
    </row>
    <row r="458" spans="2:14" s="2" customFormat="1" ht="13.95" customHeight="1" x14ac:dyDescent="0.3">
      <c r="B458" s="40"/>
      <c r="C458" s="33"/>
      <c r="D458" s="34" t="str">
        <f>_xlfn.IFNA(VLOOKUP(C458,'1 - Componenten'!$B$7:$K$60,3,0),"")</f>
        <v/>
      </c>
      <c r="E458" s="35" t="str">
        <f>_xlfn.IFNA(VLOOKUP(C458,'1 - Componenten'!$B$7:$K$60,5,0),"")</f>
        <v/>
      </c>
      <c r="F458" s="36"/>
      <c r="G458" s="36"/>
      <c r="H458" s="36"/>
      <c r="I458" s="56" t="s">
        <v>42</v>
      </c>
      <c r="J458" s="94">
        <f>SUM(J453:K457)</f>
        <v>0</v>
      </c>
      <c r="K458" s="94"/>
      <c r="L458" s="57">
        <f>SUM(L453:L457)</f>
        <v>0</v>
      </c>
      <c r="M458" s="57">
        <f>SUM(M453:M457)</f>
        <v>0</v>
      </c>
      <c r="N458" s="43"/>
    </row>
    <row r="459" spans="2:14" s="2" customFormat="1" x14ac:dyDescent="0.3">
      <c r="B459" s="46"/>
      <c r="C459" s="47"/>
      <c r="D459" s="47"/>
      <c r="E459" s="47"/>
      <c r="F459" s="47"/>
      <c r="G459" s="47"/>
      <c r="H459" s="47"/>
      <c r="I459" s="47"/>
      <c r="J459" s="47"/>
      <c r="K459" s="47"/>
      <c r="L459" s="47"/>
      <c r="M459" s="47"/>
      <c r="N459" s="48"/>
    </row>
    <row r="460" spans="2:14" ht="4.95" customHeight="1" x14ac:dyDescent="0.3">
      <c r="B460" s="66"/>
      <c r="C460" s="67"/>
      <c r="D460" s="67"/>
      <c r="E460" s="67"/>
      <c r="F460" s="67"/>
      <c r="G460" s="67"/>
      <c r="H460" s="67"/>
      <c r="I460" s="67"/>
      <c r="J460" s="67"/>
      <c r="K460" s="67"/>
      <c r="L460" s="67"/>
      <c r="M460" s="67"/>
      <c r="N460" s="67"/>
    </row>
    <row r="461" spans="2:14" s="2" customFormat="1" x14ac:dyDescent="0.3">
      <c r="B461" s="37"/>
      <c r="C461" s="38"/>
      <c r="D461" s="38"/>
      <c r="E461" s="38"/>
      <c r="F461" s="39"/>
      <c r="G461" s="39"/>
      <c r="H461" s="39"/>
      <c r="I461" s="39"/>
      <c r="J461" s="39"/>
      <c r="K461" s="39"/>
      <c r="L461" s="38"/>
      <c r="M461" s="38"/>
      <c r="N461" s="63"/>
    </row>
    <row r="462" spans="2:14" s="2" customFormat="1" ht="21" x14ac:dyDescent="0.4">
      <c r="B462" s="40"/>
      <c r="C462" s="24" t="s">
        <v>14</v>
      </c>
      <c r="D462" s="25" t="s">
        <v>90</v>
      </c>
      <c r="E462" s="33"/>
      <c r="F462" s="101" t="s">
        <v>92</v>
      </c>
      <c r="G462" s="102"/>
      <c r="H462" s="102"/>
      <c r="I462" s="41"/>
      <c r="J462" s="41"/>
      <c r="K462" s="41"/>
      <c r="L462" s="33"/>
      <c r="M462" s="33"/>
      <c r="N462" s="43"/>
    </row>
    <row r="463" spans="2:14" s="2" customFormat="1" ht="21" x14ac:dyDescent="0.4">
      <c r="B463" s="40"/>
      <c r="C463" s="24" t="s">
        <v>16</v>
      </c>
      <c r="D463" s="25" t="s">
        <v>91</v>
      </c>
      <c r="E463" s="33"/>
      <c r="F463" s="102"/>
      <c r="G463" s="102"/>
      <c r="H463" s="102"/>
      <c r="I463" s="41"/>
      <c r="J463" s="41"/>
      <c r="K463" s="41"/>
      <c r="L463" s="33"/>
      <c r="M463" s="33"/>
      <c r="N463" s="43"/>
    </row>
    <row r="464" spans="2:14" s="2" customFormat="1" ht="8.4" customHeight="1" thickBot="1" x14ac:dyDescent="0.35">
      <c r="B464" s="40"/>
      <c r="C464" s="33"/>
      <c r="D464" s="33"/>
      <c r="E464" s="33"/>
      <c r="F464" s="41"/>
      <c r="G464" s="41"/>
      <c r="H464" s="41"/>
      <c r="I464" s="41"/>
      <c r="J464" s="41"/>
      <c r="K464" s="42"/>
      <c r="L464" s="33"/>
      <c r="M464" s="33"/>
      <c r="N464" s="43"/>
    </row>
    <row r="465" spans="2:14" s="2" customFormat="1" ht="21" x14ac:dyDescent="0.4">
      <c r="B465" s="40"/>
      <c r="C465" s="42" t="s">
        <v>24</v>
      </c>
      <c r="D465" s="33"/>
      <c r="E465" s="33"/>
      <c r="F465" s="16"/>
      <c r="G465" s="17"/>
      <c r="H465" s="17"/>
      <c r="I465" s="42"/>
      <c r="J465" s="17"/>
      <c r="K465" s="103" t="s">
        <v>46</v>
      </c>
      <c r="L465" s="104"/>
      <c r="M465" s="105"/>
      <c r="N465" s="43"/>
    </row>
    <row r="466" spans="2:14" s="2" customFormat="1" ht="42" x14ac:dyDescent="0.3">
      <c r="B466" s="40"/>
      <c r="C466" s="19" t="s">
        <v>25</v>
      </c>
      <c r="D466" s="12" t="s">
        <v>26</v>
      </c>
      <c r="E466" s="22" t="s">
        <v>30</v>
      </c>
      <c r="F466" s="51" t="s">
        <v>18</v>
      </c>
      <c r="G466" s="21" t="s">
        <v>27</v>
      </c>
      <c r="H466" s="17"/>
      <c r="I466" s="17"/>
      <c r="J466" s="33"/>
      <c r="K466" s="58" t="s">
        <v>43</v>
      </c>
      <c r="L466" s="51" t="s">
        <v>44</v>
      </c>
      <c r="M466" s="59" t="s">
        <v>45</v>
      </c>
      <c r="N466" s="43"/>
    </row>
    <row r="467" spans="2:14" s="2" customFormat="1" ht="15" thickBot="1" x14ac:dyDescent="0.35">
      <c r="B467" s="40"/>
      <c r="C467" s="20" t="s">
        <v>19</v>
      </c>
      <c r="D467" s="18" t="s">
        <v>51</v>
      </c>
      <c r="E467" s="18">
        <v>100</v>
      </c>
      <c r="F467" s="27">
        <f>SUM(J474:J482)</f>
        <v>0</v>
      </c>
      <c r="G467" s="32" t="str">
        <f>IF(F467&lt;=E467,"Nee","Ja")</f>
        <v>Nee</v>
      </c>
      <c r="H467" s="17"/>
      <c r="I467" s="17"/>
      <c r="J467" s="33"/>
      <c r="K467" s="60">
        <f>SUM(K483,J491)</f>
        <v>0</v>
      </c>
      <c r="L467" s="61">
        <f>SUM(L483,F469,L491)</f>
        <v>0</v>
      </c>
      <c r="M467" s="62">
        <f>SUM(M483,M491)</f>
        <v>0</v>
      </c>
      <c r="N467" s="43"/>
    </row>
    <row r="468" spans="2:14" s="2" customFormat="1" ht="9" customHeight="1" thickBot="1" x14ac:dyDescent="0.35">
      <c r="B468" s="40"/>
      <c r="C468" s="33"/>
      <c r="D468" s="33"/>
      <c r="E468" s="33"/>
      <c r="F468" s="33"/>
      <c r="G468" s="33"/>
      <c r="H468" s="33"/>
      <c r="I468" s="33"/>
      <c r="J468" s="33"/>
      <c r="K468" s="33"/>
      <c r="L468" s="33"/>
      <c r="M468" s="33"/>
      <c r="N468" s="43"/>
    </row>
    <row r="469" spans="2:14" s="2" customFormat="1" ht="23.4" thickBot="1" x14ac:dyDescent="0.45">
      <c r="B469" s="40"/>
      <c r="C469" s="106" t="s">
        <v>29</v>
      </c>
      <c r="D469" s="106"/>
      <c r="E469" s="107"/>
      <c r="F469" s="108">
        <v>0</v>
      </c>
      <c r="G469" s="109"/>
      <c r="H469" s="110"/>
      <c r="I469" s="33"/>
      <c r="J469" s="33"/>
      <c r="K469" s="33"/>
      <c r="L469" s="33"/>
      <c r="M469" s="33"/>
      <c r="N469" s="43"/>
    </row>
    <row r="470" spans="2:14" s="2" customFormat="1" ht="6.6" customHeight="1" x14ac:dyDescent="0.3">
      <c r="B470" s="40"/>
      <c r="C470" s="16"/>
      <c r="D470" s="33"/>
      <c r="E470" s="33"/>
      <c r="F470" s="33"/>
      <c r="G470" s="33"/>
      <c r="H470" s="33"/>
      <c r="I470" s="33"/>
      <c r="J470" s="33"/>
      <c r="K470" s="33"/>
      <c r="L470" s="33"/>
      <c r="M470" s="33"/>
      <c r="N470" s="43"/>
    </row>
    <row r="471" spans="2:14" s="2" customFormat="1" ht="17.399999999999999" x14ac:dyDescent="0.3">
      <c r="B471" s="40"/>
      <c r="C471" s="44" t="s">
        <v>28</v>
      </c>
      <c r="D471" s="45"/>
      <c r="E471" s="45"/>
      <c r="F471" s="45"/>
      <c r="G471" s="45"/>
      <c r="H471" s="45"/>
      <c r="I471" s="33"/>
      <c r="J471" s="33"/>
      <c r="K471" s="33"/>
      <c r="L471" s="33"/>
      <c r="M471" s="33"/>
      <c r="N471" s="43"/>
    </row>
    <row r="472" spans="2:14" s="2" customFormat="1" ht="17.399999999999999" x14ac:dyDescent="0.3">
      <c r="B472" s="40"/>
      <c r="C472" s="49" t="s">
        <v>19</v>
      </c>
      <c r="D472" s="50"/>
      <c r="E472" s="95" t="s">
        <v>32</v>
      </c>
      <c r="F472" s="95"/>
      <c r="G472" s="95"/>
      <c r="H472" s="95"/>
      <c r="I472" s="96" t="s">
        <v>48</v>
      </c>
      <c r="J472" s="96"/>
      <c r="K472" s="96"/>
      <c r="L472" s="96"/>
      <c r="M472" s="96"/>
      <c r="N472" s="43"/>
    </row>
    <row r="473" spans="2:14" s="2" customFormat="1" ht="30" customHeight="1" x14ac:dyDescent="0.3">
      <c r="B473" s="40"/>
      <c r="C473" s="5" t="s">
        <v>70</v>
      </c>
      <c r="D473" s="5" t="s">
        <v>23</v>
      </c>
      <c r="E473" s="12" t="s">
        <v>3</v>
      </c>
      <c r="F473" s="5" t="s">
        <v>37</v>
      </c>
      <c r="G473" s="23" t="s">
        <v>34</v>
      </c>
      <c r="H473" s="23" t="s">
        <v>35</v>
      </c>
      <c r="I473" s="21" t="s">
        <v>33</v>
      </c>
      <c r="J473" s="21" t="s">
        <v>36</v>
      </c>
      <c r="K473" s="52" t="s">
        <v>38</v>
      </c>
      <c r="L473" s="53" t="s">
        <v>39</v>
      </c>
      <c r="M473" s="53" t="s">
        <v>40</v>
      </c>
      <c r="N473" s="43"/>
    </row>
    <row r="474" spans="2:14" s="2" customFormat="1" x14ac:dyDescent="0.3">
      <c r="B474" s="40"/>
      <c r="C474" s="3"/>
      <c r="D474" s="4" t="str">
        <f>_xlfn.IFNA(VLOOKUP(C474,'1 - Componenten'!$B$7:$K$60,3,0),"")</f>
        <v/>
      </c>
      <c r="E474" s="18" t="str">
        <f>_xlfn.IFNA(VLOOKUP(C474,'1 - Componenten'!$B$7:$K$60,5,0),"")</f>
        <v/>
      </c>
      <c r="F474" s="26" t="str">
        <f>_xlfn.IFNA(VLOOKUP(C474,'1 - Componenten'!$B$7:$K$60,8,0),"")</f>
        <v/>
      </c>
      <c r="G474" s="26" t="str">
        <f>_xlfn.IFNA(VLOOKUP(C474,'1 - Componenten'!$B$7:$K$60,9,0),"")</f>
        <v/>
      </c>
      <c r="H474" s="26" t="str">
        <f>_xlfn.IFNA(VLOOKUP(C474,'1 - Componenten'!$B$7:$K$60,10,0),"")</f>
        <v/>
      </c>
      <c r="I474" s="13">
        <v>1</v>
      </c>
      <c r="J474" s="54">
        <f>IFERROR($I474*E474,0)</f>
        <v>0</v>
      </c>
      <c r="K474" s="55">
        <f>IFERROR($I474*F474,0)</f>
        <v>0</v>
      </c>
      <c r="L474" s="55">
        <f t="shared" ref="L474:L482" si="121">IFERROR($I474*G474,0)</f>
        <v>0</v>
      </c>
      <c r="M474" s="55">
        <f t="shared" ref="M474:M482" si="122">IFERROR($I474*H474,0)</f>
        <v>0</v>
      </c>
      <c r="N474" s="43"/>
    </row>
    <row r="475" spans="2:14" s="2" customFormat="1" x14ac:dyDescent="0.3">
      <c r="B475" s="40"/>
      <c r="C475" s="3"/>
      <c r="D475" s="4" t="str">
        <f>_xlfn.IFNA(VLOOKUP(C475,'1 - Componenten'!$B$7:$K$60,3,0),"")</f>
        <v/>
      </c>
      <c r="E475" s="18" t="str">
        <f>_xlfn.IFNA(VLOOKUP(C475,'1 - Componenten'!$B$7:$K$60,5,0),"")</f>
        <v/>
      </c>
      <c r="F475" s="26" t="str">
        <f>_xlfn.IFNA(VLOOKUP(C475,'1 - Componenten'!$B$7:$K$60,8,0),"")</f>
        <v/>
      </c>
      <c r="G475" s="26" t="str">
        <f>_xlfn.IFNA(VLOOKUP(C475,'1 - Componenten'!$B$7:$K$60,9,0),"")</f>
        <v/>
      </c>
      <c r="H475" s="26" t="str">
        <f>_xlfn.IFNA(VLOOKUP(C475,'1 - Componenten'!$B$7:$K$60,10,0),"")</f>
        <v/>
      </c>
      <c r="I475" s="13">
        <v>1</v>
      </c>
      <c r="J475" s="54">
        <f t="shared" ref="J475:J482" si="123">IFERROR($I475*E475,0)</f>
        <v>0</v>
      </c>
      <c r="K475" s="55">
        <f t="shared" ref="K475:K482" si="124">IFERROR($I475*F475,0)</f>
        <v>0</v>
      </c>
      <c r="L475" s="55">
        <f t="shared" si="121"/>
        <v>0</v>
      </c>
      <c r="M475" s="55">
        <f t="shared" si="122"/>
        <v>0</v>
      </c>
      <c r="N475" s="43"/>
    </row>
    <row r="476" spans="2:14" s="2" customFormat="1" x14ac:dyDescent="0.3">
      <c r="B476" s="40"/>
      <c r="C476" s="3"/>
      <c r="D476" s="4" t="str">
        <f>_xlfn.IFNA(VLOOKUP(C476,'1 - Componenten'!$B$7:$K$60,3,0),"")</f>
        <v/>
      </c>
      <c r="E476" s="18" t="str">
        <f>_xlfn.IFNA(VLOOKUP(C476,'1 - Componenten'!$B$7:$K$60,5,0),"")</f>
        <v/>
      </c>
      <c r="F476" s="26" t="str">
        <f>_xlfn.IFNA(VLOOKUP(C476,'1 - Componenten'!$B$7:$K$60,8,0),"")</f>
        <v/>
      </c>
      <c r="G476" s="26" t="str">
        <f>_xlfn.IFNA(VLOOKUP(C476,'1 - Componenten'!$B$7:$K$60,9,0),"")</f>
        <v/>
      </c>
      <c r="H476" s="26" t="str">
        <f>_xlfn.IFNA(VLOOKUP(C476,'1 - Componenten'!$B$7:$K$60,10,0),"")</f>
        <v/>
      </c>
      <c r="I476" s="13">
        <v>1</v>
      </c>
      <c r="J476" s="54">
        <f t="shared" si="123"/>
        <v>0</v>
      </c>
      <c r="K476" s="55">
        <f t="shared" si="124"/>
        <v>0</v>
      </c>
      <c r="L476" s="55">
        <f t="shared" si="121"/>
        <v>0</v>
      </c>
      <c r="M476" s="55">
        <f t="shared" si="122"/>
        <v>0</v>
      </c>
      <c r="N476" s="43"/>
    </row>
    <row r="477" spans="2:14" s="2" customFormat="1" x14ac:dyDescent="0.3">
      <c r="B477" s="40"/>
      <c r="C477" s="3"/>
      <c r="D477" s="4" t="str">
        <f>_xlfn.IFNA(VLOOKUP(C477,'1 - Componenten'!$B$7:$K$60,3,0),"")</f>
        <v/>
      </c>
      <c r="E477" s="18" t="str">
        <f>_xlfn.IFNA(VLOOKUP(C477,'1 - Componenten'!$B$7:$K$60,5,0),"")</f>
        <v/>
      </c>
      <c r="F477" s="26" t="str">
        <f>_xlfn.IFNA(VLOOKUP(C477,'1 - Componenten'!$B$7:$K$60,8,0),"")</f>
        <v/>
      </c>
      <c r="G477" s="26" t="str">
        <f>_xlfn.IFNA(VLOOKUP(C477,'1 - Componenten'!$B$7:$K$60,9,0),"")</f>
        <v/>
      </c>
      <c r="H477" s="26" t="str">
        <f>_xlfn.IFNA(VLOOKUP(C477,'1 - Componenten'!$B$7:$K$60,10,0),"")</f>
        <v/>
      </c>
      <c r="I477" s="13">
        <v>1</v>
      </c>
      <c r="J477" s="54">
        <f t="shared" si="123"/>
        <v>0</v>
      </c>
      <c r="K477" s="55">
        <f t="shared" si="124"/>
        <v>0</v>
      </c>
      <c r="L477" s="55">
        <f t="shared" si="121"/>
        <v>0</v>
      </c>
      <c r="M477" s="55">
        <f t="shared" si="122"/>
        <v>0</v>
      </c>
      <c r="N477" s="43"/>
    </row>
    <row r="478" spans="2:14" s="2" customFormat="1" x14ac:dyDescent="0.3">
      <c r="B478" s="40"/>
      <c r="C478" s="3"/>
      <c r="D478" s="4" t="str">
        <f>_xlfn.IFNA(VLOOKUP(C478,'1 - Componenten'!$B$7:$K$60,3,0),"")</f>
        <v/>
      </c>
      <c r="E478" s="18" t="str">
        <f>_xlfn.IFNA(VLOOKUP(C478,'1 - Componenten'!$B$7:$K$60,5,0),"")</f>
        <v/>
      </c>
      <c r="F478" s="26" t="str">
        <f>_xlfn.IFNA(VLOOKUP(C478,'1 - Componenten'!$B$7:$K$60,8,0),"")</f>
        <v/>
      </c>
      <c r="G478" s="26" t="str">
        <f>_xlfn.IFNA(VLOOKUP(C478,'1 - Componenten'!$B$7:$K$60,9,0),"")</f>
        <v/>
      </c>
      <c r="H478" s="26" t="str">
        <f>_xlfn.IFNA(VLOOKUP(C478,'1 - Componenten'!$B$7:$K$60,10,0),"")</f>
        <v/>
      </c>
      <c r="I478" s="13">
        <v>1</v>
      </c>
      <c r="J478" s="54">
        <f t="shared" si="123"/>
        <v>0</v>
      </c>
      <c r="K478" s="55">
        <f t="shared" si="124"/>
        <v>0</v>
      </c>
      <c r="L478" s="55">
        <f t="shared" si="121"/>
        <v>0</v>
      </c>
      <c r="M478" s="55">
        <f t="shared" si="122"/>
        <v>0</v>
      </c>
      <c r="N478" s="43"/>
    </row>
    <row r="479" spans="2:14" s="2" customFormat="1" x14ac:dyDescent="0.3">
      <c r="B479" s="40"/>
      <c r="C479" s="3"/>
      <c r="D479" s="4" t="str">
        <f>_xlfn.IFNA(VLOOKUP(C479,'1 - Componenten'!$B$7:$K$60,3,0),"")</f>
        <v/>
      </c>
      <c r="E479" s="18" t="str">
        <f>_xlfn.IFNA(VLOOKUP(C479,'1 - Componenten'!$B$7:$K$60,5,0),"")</f>
        <v/>
      </c>
      <c r="F479" s="26" t="str">
        <f>_xlfn.IFNA(VLOOKUP(C479,'1 - Componenten'!$B$7:$K$60,8,0),"")</f>
        <v/>
      </c>
      <c r="G479" s="26" t="str">
        <f>_xlfn.IFNA(VLOOKUP(C479,'1 - Componenten'!$B$7:$K$60,9,0),"")</f>
        <v/>
      </c>
      <c r="H479" s="26" t="str">
        <f>_xlfn.IFNA(VLOOKUP(C479,'1 - Componenten'!$B$7:$K$60,10,0),"")</f>
        <v/>
      </c>
      <c r="I479" s="13">
        <v>1</v>
      </c>
      <c r="J479" s="54">
        <f t="shared" si="123"/>
        <v>0</v>
      </c>
      <c r="K479" s="55">
        <f t="shared" si="124"/>
        <v>0</v>
      </c>
      <c r="L479" s="55">
        <f t="shared" si="121"/>
        <v>0</v>
      </c>
      <c r="M479" s="55">
        <f t="shared" si="122"/>
        <v>0</v>
      </c>
      <c r="N479" s="43"/>
    </row>
    <row r="480" spans="2:14" s="2" customFormat="1" x14ac:dyDescent="0.3">
      <c r="B480" s="40"/>
      <c r="C480" s="3"/>
      <c r="D480" s="4" t="str">
        <f>_xlfn.IFNA(VLOOKUP(C480,'1 - Componenten'!$B$7:$K$60,3,0),"")</f>
        <v/>
      </c>
      <c r="E480" s="18" t="str">
        <f>_xlfn.IFNA(VLOOKUP(C480,'1 - Componenten'!$B$7:$K$60,5,0),"")</f>
        <v/>
      </c>
      <c r="F480" s="26" t="str">
        <f>_xlfn.IFNA(VLOOKUP(C480,'1 - Componenten'!$B$7:$K$60,8,0),"")</f>
        <v/>
      </c>
      <c r="G480" s="26" t="str">
        <f>_xlfn.IFNA(VLOOKUP(C480,'1 - Componenten'!$B$7:$K$60,9,0),"")</f>
        <v/>
      </c>
      <c r="H480" s="26" t="str">
        <f>_xlfn.IFNA(VLOOKUP(C480,'1 - Componenten'!$B$7:$K$60,10,0),"")</f>
        <v/>
      </c>
      <c r="I480" s="13">
        <v>1</v>
      </c>
      <c r="J480" s="54">
        <f t="shared" si="123"/>
        <v>0</v>
      </c>
      <c r="K480" s="55">
        <f t="shared" si="124"/>
        <v>0</v>
      </c>
      <c r="L480" s="55">
        <f t="shared" si="121"/>
        <v>0</v>
      </c>
      <c r="M480" s="55">
        <f t="shared" si="122"/>
        <v>0</v>
      </c>
      <c r="N480" s="43"/>
    </row>
    <row r="481" spans="2:14" s="2" customFormat="1" x14ac:dyDescent="0.3">
      <c r="B481" s="40"/>
      <c r="C481" s="3"/>
      <c r="D481" s="4" t="str">
        <f>_xlfn.IFNA(VLOOKUP(C481,'1 - Componenten'!$B$7:$K$60,3,0),"")</f>
        <v/>
      </c>
      <c r="E481" s="18" t="str">
        <f>_xlfn.IFNA(VLOOKUP(C481,'1 - Componenten'!$B$7:$K$60,5,0),"")</f>
        <v/>
      </c>
      <c r="F481" s="26" t="str">
        <f>_xlfn.IFNA(VLOOKUP(C481,'1 - Componenten'!$B$7:$K$60,8,0),"")</f>
        <v/>
      </c>
      <c r="G481" s="26" t="str">
        <f>_xlfn.IFNA(VLOOKUP(C481,'1 - Componenten'!$B$7:$K$60,9,0),"")</f>
        <v/>
      </c>
      <c r="H481" s="26" t="str">
        <f>_xlfn.IFNA(VLOOKUP(C481,'1 - Componenten'!$B$7:$K$60,10,0),"")</f>
        <v/>
      </c>
      <c r="I481" s="13">
        <v>1</v>
      </c>
      <c r="J481" s="54">
        <f t="shared" si="123"/>
        <v>0</v>
      </c>
      <c r="K481" s="55">
        <f t="shared" si="124"/>
        <v>0</v>
      </c>
      <c r="L481" s="55">
        <f t="shared" si="121"/>
        <v>0</v>
      </c>
      <c r="M481" s="55">
        <f t="shared" si="122"/>
        <v>0</v>
      </c>
      <c r="N481" s="43"/>
    </row>
    <row r="482" spans="2:14" s="2" customFormat="1" x14ac:dyDescent="0.3">
      <c r="B482" s="40"/>
      <c r="C482" s="3"/>
      <c r="D482" s="4" t="str">
        <f>_xlfn.IFNA(VLOOKUP(C482,'1 - Componenten'!$B$7:$K$60,3,0),"")</f>
        <v/>
      </c>
      <c r="E482" s="18" t="str">
        <f>_xlfn.IFNA(VLOOKUP(C482,'1 - Componenten'!$B$7:$K$60,5,0),"")</f>
        <v/>
      </c>
      <c r="F482" s="26" t="str">
        <f>_xlfn.IFNA(VLOOKUP(C482,'1 - Componenten'!$B$7:$K$60,8,0),"")</f>
        <v/>
      </c>
      <c r="G482" s="26" t="str">
        <f>_xlfn.IFNA(VLOOKUP(C482,'1 - Componenten'!$B$7:$K$60,9,0),"")</f>
        <v/>
      </c>
      <c r="H482" s="26" t="str">
        <f>_xlfn.IFNA(VLOOKUP(C482,'1 - Componenten'!$B$7:$K$60,10,0),"")</f>
        <v/>
      </c>
      <c r="I482" s="13">
        <v>1</v>
      </c>
      <c r="J482" s="54">
        <f t="shared" si="123"/>
        <v>0</v>
      </c>
      <c r="K482" s="55">
        <f t="shared" si="124"/>
        <v>0</v>
      </c>
      <c r="L482" s="55">
        <f t="shared" si="121"/>
        <v>0</v>
      </c>
      <c r="M482" s="55">
        <f t="shared" si="122"/>
        <v>0</v>
      </c>
      <c r="N482" s="43"/>
    </row>
    <row r="483" spans="2:14" s="2" customFormat="1" ht="13.95" customHeight="1" x14ac:dyDescent="0.3">
      <c r="B483" s="40"/>
      <c r="C483" s="33"/>
      <c r="D483" s="34" t="str">
        <f>_xlfn.IFNA(VLOOKUP(C483,'1 - Componenten'!$B$7:$K$60,3,0),"")</f>
        <v/>
      </c>
      <c r="E483" s="35" t="str">
        <f>_xlfn.IFNA(VLOOKUP(C483,'1 - Componenten'!$B$7:$K$60,5,0),"")</f>
        <v/>
      </c>
      <c r="F483" s="36"/>
      <c r="G483" s="36"/>
      <c r="H483" s="36"/>
      <c r="I483" s="33"/>
      <c r="J483" s="56" t="s">
        <v>42</v>
      </c>
      <c r="K483" s="57">
        <f>SUM(K474:K482)</f>
        <v>0</v>
      </c>
      <c r="L483" s="57">
        <f>SUM(L474:L482)</f>
        <v>0</v>
      </c>
      <c r="M483" s="57">
        <f>SUM(M474:M482)</f>
        <v>0</v>
      </c>
      <c r="N483" s="43"/>
    </row>
    <row r="484" spans="2:14" s="2" customFormat="1" ht="17.399999999999999" x14ac:dyDescent="0.3">
      <c r="B484" s="40"/>
      <c r="C484" s="64" t="s">
        <v>47</v>
      </c>
      <c r="D484" s="65"/>
      <c r="E484" s="95" t="s">
        <v>32</v>
      </c>
      <c r="F484" s="95"/>
      <c r="G484" s="95"/>
      <c r="H484" s="95"/>
      <c r="I484" s="96" t="s">
        <v>48</v>
      </c>
      <c r="J484" s="96"/>
      <c r="K484" s="96"/>
      <c r="L484" s="96"/>
      <c r="M484" s="96"/>
      <c r="N484" s="43"/>
    </row>
    <row r="485" spans="2:14" s="2" customFormat="1" ht="30" customHeight="1" x14ac:dyDescent="0.3">
      <c r="B485" s="40"/>
      <c r="C485" s="5" t="s">
        <v>70</v>
      </c>
      <c r="D485" s="5" t="s">
        <v>23</v>
      </c>
      <c r="E485" s="97" t="s">
        <v>37</v>
      </c>
      <c r="F485" s="98"/>
      <c r="G485" s="23" t="s">
        <v>34</v>
      </c>
      <c r="H485" s="23" t="s">
        <v>35</v>
      </c>
      <c r="I485" s="21" t="s">
        <v>33</v>
      </c>
      <c r="J485" s="99" t="s">
        <v>38</v>
      </c>
      <c r="K485" s="100"/>
      <c r="L485" s="53" t="s">
        <v>39</v>
      </c>
      <c r="M485" s="53" t="s">
        <v>40</v>
      </c>
      <c r="N485" s="43"/>
    </row>
    <row r="486" spans="2:14" s="2" customFormat="1" x14ac:dyDescent="0.3">
      <c r="B486" s="40"/>
      <c r="C486" s="3"/>
      <c r="D486" s="4" t="str">
        <f>_xlfn.IFNA(VLOOKUP(C486,'1 - Componenten'!$B$7:$K$60,3,0),"")</f>
        <v/>
      </c>
      <c r="E486" s="90" t="str">
        <f>_xlfn.IFNA(VLOOKUP(C486,'1 - Componenten'!$B$7:$K$60,8,0),"")</f>
        <v/>
      </c>
      <c r="F486" s="91"/>
      <c r="G486" s="26" t="str">
        <f>_xlfn.IFNA(VLOOKUP(C486,'1 - Componenten'!$B$7:$K$60,9,0),"")</f>
        <v/>
      </c>
      <c r="H486" s="26" t="str">
        <f>_xlfn.IFNA(VLOOKUP(C486,'1 - Componenten'!$B$7:$K$60,10,0),"")</f>
        <v/>
      </c>
      <c r="I486" s="13">
        <v>1</v>
      </c>
      <c r="J486" s="92">
        <f>IFERROR($I486*E486,0)</f>
        <v>0</v>
      </c>
      <c r="K486" s="93"/>
      <c r="L486" s="55">
        <f t="shared" ref="L486:L490" si="125">IFERROR($I486*G486,0)</f>
        <v>0</v>
      </c>
      <c r="M486" s="55">
        <f t="shared" ref="M486:M490" si="126">IFERROR($I486*H486,0)</f>
        <v>0</v>
      </c>
      <c r="N486" s="43"/>
    </row>
    <row r="487" spans="2:14" s="2" customFormat="1" x14ac:dyDescent="0.3">
      <c r="B487" s="40"/>
      <c r="C487" s="3"/>
      <c r="D487" s="4" t="str">
        <f>_xlfn.IFNA(VLOOKUP(C487,'1 - Componenten'!$B$7:$K$60,3,0),"")</f>
        <v/>
      </c>
      <c r="E487" s="90" t="str">
        <f>_xlfn.IFNA(VLOOKUP(C487,'1 - Componenten'!$B$7:$K$60,8,0),"")</f>
        <v/>
      </c>
      <c r="F487" s="91"/>
      <c r="G487" s="26" t="str">
        <f>_xlfn.IFNA(VLOOKUP(C487,'1 - Componenten'!$B$7:$K$60,9,0),"")</f>
        <v/>
      </c>
      <c r="H487" s="26" t="str">
        <f>_xlfn.IFNA(VLOOKUP(C487,'1 - Componenten'!$B$7:$K$60,10,0),"")</f>
        <v/>
      </c>
      <c r="I487" s="13">
        <v>1</v>
      </c>
      <c r="J487" s="92">
        <f t="shared" ref="J487:J490" si="127">IFERROR($I487*E487,0)</f>
        <v>0</v>
      </c>
      <c r="K487" s="93"/>
      <c r="L487" s="55">
        <f t="shared" si="125"/>
        <v>0</v>
      </c>
      <c r="M487" s="55">
        <f t="shared" si="126"/>
        <v>0</v>
      </c>
      <c r="N487" s="43"/>
    </row>
    <row r="488" spans="2:14" s="2" customFormat="1" x14ac:dyDescent="0.3">
      <c r="B488" s="40"/>
      <c r="C488" s="3"/>
      <c r="D488" s="4" t="str">
        <f>_xlfn.IFNA(VLOOKUP(C488,'1 - Componenten'!$B$7:$K$60,3,0),"")</f>
        <v/>
      </c>
      <c r="E488" s="90" t="str">
        <f>_xlfn.IFNA(VLOOKUP(C488,'1 - Componenten'!$B$7:$K$60,8,0),"")</f>
        <v/>
      </c>
      <c r="F488" s="91"/>
      <c r="G488" s="26" t="str">
        <f>_xlfn.IFNA(VLOOKUP(C488,'1 - Componenten'!$B$7:$K$60,9,0),"")</f>
        <v/>
      </c>
      <c r="H488" s="26" t="str">
        <f>_xlfn.IFNA(VLOOKUP(C488,'1 - Componenten'!$B$7:$K$60,10,0),"")</f>
        <v/>
      </c>
      <c r="I488" s="13">
        <v>1</v>
      </c>
      <c r="J488" s="92">
        <f t="shared" si="127"/>
        <v>0</v>
      </c>
      <c r="K488" s="93"/>
      <c r="L488" s="55">
        <f t="shared" si="125"/>
        <v>0</v>
      </c>
      <c r="M488" s="55">
        <f t="shared" si="126"/>
        <v>0</v>
      </c>
      <c r="N488" s="43"/>
    </row>
    <row r="489" spans="2:14" s="2" customFormat="1" x14ac:dyDescent="0.3">
      <c r="B489" s="40"/>
      <c r="C489" s="3"/>
      <c r="D489" s="4" t="str">
        <f>_xlfn.IFNA(VLOOKUP(C489,'1 - Componenten'!$B$7:$K$60,3,0),"")</f>
        <v/>
      </c>
      <c r="E489" s="90" t="str">
        <f>_xlfn.IFNA(VLOOKUP(C489,'1 - Componenten'!$B$7:$K$60,8,0),"")</f>
        <v/>
      </c>
      <c r="F489" s="91"/>
      <c r="G489" s="26" t="str">
        <f>_xlfn.IFNA(VLOOKUP(C489,'1 - Componenten'!$B$7:$K$60,9,0),"")</f>
        <v/>
      </c>
      <c r="H489" s="26" t="str">
        <f>_xlfn.IFNA(VLOOKUP(C489,'1 - Componenten'!$B$7:$K$60,10,0),"")</f>
        <v/>
      </c>
      <c r="I489" s="13">
        <v>1</v>
      </c>
      <c r="J489" s="92">
        <f t="shared" si="127"/>
        <v>0</v>
      </c>
      <c r="K489" s="93"/>
      <c r="L489" s="55">
        <f t="shared" si="125"/>
        <v>0</v>
      </c>
      <c r="M489" s="55">
        <f t="shared" si="126"/>
        <v>0</v>
      </c>
      <c r="N489" s="43"/>
    </row>
    <row r="490" spans="2:14" s="2" customFormat="1" x14ac:dyDescent="0.3">
      <c r="B490" s="40"/>
      <c r="C490" s="3"/>
      <c r="D490" s="4" t="str">
        <f>_xlfn.IFNA(VLOOKUP(C490,'1 - Componenten'!$B$7:$K$60,3,0),"")</f>
        <v/>
      </c>
      <c r="E490" s="90" t="str">
        <f>_xlfn.IFNA(VLOOKUP(C490,'1 - Componenten'!$B$7:$K$60,8,0),"")</f>
        <v/>
      </c>
      <c r="F490" s="91"/>
      <c r="G490" s="26" t="str">
        <f>_xlfn.IFNA(VLOOKUP(C490,'1 - Componenten'!$B$7:$K$60,9,0),"")</f>
        <v/>
      </c>
      <c r="H490" s="26" t="str">
        <f>_xlfn.IFNA(VLOOKUP(C490,'1 - Componenten'!$B$7:$K$60,10,0),"")</f>
        <v/>
      </c>
      <c r="I490" s="13">
        <v>1</v>
      </c>
      <c r="J490" s="92">
        <f t="shared" si="127"/>
        <v>0</v>
      </c>
      <c r="K490" s="93"/>
      <c r="L490" s="55">
        <f t="shared" si="125"/>
        <v>0</v>
      </c>
      <c r="M490" s="55">
        <f t="shared" si="126"/>
        <v>0</v>
      </c>
      <c r="N490" s="43"/>
    </row>
    <row r="491" spans="2:14" s="2" customFormat="1" ht="13.95" customHeight="1" x14ac:dyDescent="0.3">
      <c r="B491" s="40"/>
      <c r="C491" s="33"/>
      <c r="D491" s="34" t="str">
        <f>_xlfn.IFNA(VLOOKUP(C491,'1 - Componenten'!$B$7:$K$60,3,0),"")</f>
        <v/>
      </c>
      <c r="E491" s="35" t="str">
        <f>_xlfn.IFNA(VLOOKUP(C491,'1 - Componenten'!$B$7:$K$60,5,0),"")</f>
        <v/>
      </c>
      <c r="F491" s="36"/>
      <c r="G491" s="36"/>
      <c r="H491" s="36"/>
      <c r="I491" s="56" t="s">
        <v>42</v>
      </c>
      <c r="J491" s="94">
        <f>SUM(J486:K490)</f>
        <v>0</v>
      </c>
      <c r="K491" s="94"/>
      <c r="L491" s="57">
        <f>SUM(L486:L490)</f>
        <v>0</v>
      </c>
      <c r="M491" s="57">
        <f>SUM(M486:M490)</f>
        <v>0</v>
      </c>
      <c r="N491" s="43"/>
    </row>
    <row r="492" spans="2:14" s="2" customFormat="1" x14ac:dyDescent="0.3">
      <c r="B492" s="40"/>
      <c r="C492" s="33"/>
      <c r="D492" s="33"/>
      <c r="E492" s="33"/>
      <c r="F492" s="33"/>
      <c r="G492" s="33"/>
      <c r="H492" s="33"/>
      <c r="I492" s="33"/>
      <c r="J492" s="33"/>
      <c r="K492" s="33"/>
      <c r="L492" s="33"/>
      <c r="M492" s="33"/>
      <c r="N492" s="43"/>
    </row>
    <row r="493" spans="2:14" s="2" customFormat="1" x14ac:dyDescent="0.3">
      <c r="B493" s="46"/>
      <c r="C493" s="47"/>
      <c r="D493" s="47"/>
      <c r="E493" s="47"/>
      <c r="F493" s="47"/>
      <c r="G493" s="47"/>
      <c r="H493" s="47"/>
      <c r="I493" s="47"/>
      <c r="J493" s="47"/>
      <c r="K493" s="47"/>
      <c r="L493" s="47"/>
      <c r="M493" s="47"/>
      <c r="N493" s="48"/>
    </row>
    <row r="494" spans="2:14" ht="4.95" customHeight="1" x14ac:dyDescent="0.3">
      <c r="B494" s="66"/>
      <c r="C494" s="67"/>
      <c r="D494" s="67"/>
      <c r="E494" s="67"/>
      <c r="F494" s="67"/>
      <c r="G494" s="67"/>
      <c r="H494" s="67"/>
      <c r="I494" s="67"/>
      <c r="J494" s="67"/>
      <c r="K494" s="67"/>
      <c r="L494" s="67"/>
      <c r="M494" s="67"/>
      <c r="N494" s="67"/>
    </row>
    <row r="495" spans="2:14" s="2" customFormat="1" x14ac:dyDescent="0.3">
      <c r="B495" s="37"/>
      <c r="C495" s="38"/>
      <c r="D495" s="38"/>
      <c r="E495" s="38"/>
      <c r="F495" s="39"/>
      <c r="G495" s="39"/>
      <c r="H495" s="39"/>
      <c r="I495" s="39"/>
      <c r="J495" s="39"/>
      <c r="K495" s="39"/>
      <c r="L495" s="38"/>
      <c r="M495" s="38"/>
      <c r="N495" s="63"/>
    </row>
    <row r="496" spans="2:14" s="2" customFormat="1" ht="21" x14ac:dyDescent="0.4">
      <c r="B496" s="40"/>
      <c r="C496" s="24" t="s">
        <v>14</v>
      </c>
      <c r="D496" s="25" t="s">
        <v>93</v>
      </c>
      <c r="E496" s="33"/>
      <c r="F496" s="101" t="s">
        <v>95</v>
      </c>
      <c r="G496" s="102"/>
      <c r="H496" s="102"/>
      <c r="I496" s="41"/>
      <c r="J496" s="41"/>
      <c r="K496" s="41"/>
      <c r="L496" s="33"/>
      <c r="M496" s="33"/>
      <c r="N496" s="43"/>
    </row>
    <row r="497" spans="2:14" s="2" customFormat="1" ht="21" x14ac:dyDescent="0.4">
      <c r="B497" s="40"/>
      <c r="C497" s="24" t="s">
        <v>16</v>
      </c>
      <c r="D497" s="25" t="s">
        <v>94</v>
      </c>
      <c r="E497" s="33"/>
      <c r="F497" s="102"/>
      <c r="G497" s="102"/>
      <c r="H497" s="102"/>
      <c r="I497" s="41"/>
      <c r="J497" s="41"/>
      <c r="K497" s="41"/>
      <c r="L497" s="33"/>
      <c r="M497" s="33"/>
      <c r="N497" s="43"/>
    </row>
    <row r="498" spans="2:14" s="2" customFormat="1" ht="8.4" customHeight="1" thickBot="1" x14ac:dyDescent="0.35">
      <c r="B498" s="40"/>
      <c r="C498" s="33"/>
      <c r="D498" s="33"/>
      <c r="E498" s="33"/>
      <c r="F498" s="41"/>
      <c r="G498" s="41"/>
      <c r="H498" s="41"/>
      <c r="I498" s="41"/>
      <c r="J498" s="41"/>
      <c r="K498" s="42"/>
      <c r="L498" s="33"/>
      <c r="M498" s="33"/>
      <c r="N498" s="43"/>
    </row>
    <row r="499" spans="2:14" s="2" customFormat="1" ht="21" x14ac:dyDescent="0.4">
      <c r="B499" s="40"/>
      <c r="C499" s="42" t="s">
        <v>24</v>
      </c>
      <c r="D499" s="33"/>
      <c r="E499" s="33"/>
      <c r="F499" s="16"/>
      <c r="G499" s="17"/>
      <c r="H499" s="17"/>
      <c r="I499" s="42"/>
      <c r="J499" s="17"/>
      <c r="K499" s="103" t="s">
        <v>46</v>
      </c>
      <c r="L499" s="104"/>
      <c r="M499" s="105"/>
      <c r="N499" s="43"/>
    </row>
    <row r="500" spans="2:14" s="2" customFormat="1" ht="42" x14ac:dyDescent="0.3">
      <c r="B500" s="40"/>
      <c r="C500" s="19" t="s">
        <v>25</v>
      </c>
      <c r="D500" s="12" t="s">
        <v>26</v>
      </c>
      <c r="E500" s="22" t="s">
        <v>30</v>
      </c>
      <c r="F500" s="51" t="s">
        <v>18</v>
      </c>
      <c r="G500" s="21" t="s">
        <v>27</v>
      </c>
      <c r="H500" s="17"/>
      <c r="I500" s="17"/>
      <c r="J500" s="33"/>
      <c r="K500" s="58" t="s">
        <v>43</v>
      </c>
      <c r="L500" s="51" t="s">
        <v>44</v>
      </c>
      <c r="M500" s="59" t="s">
        <v>45</v>
      </c>
      <c r="N500" s="43"/>
    </row>
    <row r="501" spans="2:14" s="2" customFormat="1" ht="15" thickBot="1" x14ac:dyDescent="0.35">
      <c r="B501" s="40"/>
      <c r="C501" s="20" t="s">
        <v>19</v>
      </c>
      <c r="D501" s="18" t="s">
        <v>96</v>
      </c>
      <c r="E501" s="18">
        <v>18</v>
      </c>
      <c r="F501" s="27">
        <f>SUM(J508:J516)</f>
        <v>0</v>
      </c>
      <c r="G501" s="32" t="str">
        <f>IF(F501&lt;=E501,"Nee","Ja")</f>
        <v>Nee</v>
      </c>
      <c r="H501" s="17"/>
      <c r="I501" s="17"/>
      <c r="J501" s="33"/>
      <c r="K501" s="60">
        <f>SUM(K517,J525)</f>
        <v>0</v>
      </c>
      <c r="L501" s="61">
        <f>SUM(L517,F503,L525)</f>
        <v>0</v>
      </c>
      <c r="M501" s="62">
        <f>SUM(M517,M525)</f>
        <v>0</v>
      </c>
      <c r="N501" s="43"/>
    </row>
    <row r="502" spans="2:14" s="2" customFormat="1" ht="9" customHeight="1" thickBot="1" x14ac:dyDescent="0.35">
      <c r="B502" s="40"/>
      <c r="C502" s="33"/>
      <c r="D502" s="33"/>
      <c r="E502" s="33"/>
      <c r="F502" s="33"/>
      <c r="G502" s="33"/>
      <c r="H502" s="33"/>
      <c r="I502" s="33"/>
      <c r="J502" s="33"/>
      <c r="K502" s="33"/>
      <c r="L502" s="33"/>
      <c r="M502" s="33"/>
      <c r="N502" s="43"/>
    </row>
    <row r="503" spans="2:14" s="2" customFormat="1" ht="23.4" thickBot="1" x14ac:dyDescent="0.45">
      <c r="B503" s="40"/>
      <c r="C503" s="106" t="s">
        <v>29</v>
      </c>
      <c r="D503" s="106"/>
      <c r="E503" s="107"/>
      <c r="F503" s="108">
        <v>0</v>
      </c>
      <c r="G503" s="109"/>
      <c r="H503" s="110"/>
      <c r="I503" s="33"/>
      <c r="J503" s="33"/>
      <c r="K503" s="33"/>
      <c r="L503" s="33"/>
      <c r="M503" s="33"/>
      <c r="N503" s="43"/>
    </row>
    <row r="504" spans="2:14" s="2" customFormat="1" ht="6.6" customHeight="1" x14ac:dyDescent="0.3">
      <c r="B504" s="40"/>
      <c r="C504" s="16"/>
      <c r="D504" s="33"/>
      <c r="E504" s="33"/>
      <c r="F504" s="33"/>
      <c r="G504" s="33"/>
      <c r="H504" s="33"/>
      <c r="I504" s="33"/>
      <c r="J504" s="33"/>
      <c r="K504" s="33"/>
      <c r="L504" s="33"/>
      <c r="M504" s="33"/>
      <c r="N504" s="43"/>
    </row>
    <row r="505" spans="2:14" s="2" customFormat="1" ht="17.399999999999999" x14ac:dyDescent="0.3">
      <c r="B505" s="40"/>
      <c r="C505" s="44" t="s">
        <v>28</v>
      </c>
      <c r="D505" s="45"/>
      <c r="E505" s="45"/>
      <c r="F505" s="45"/>
      <c r="G505" s="45"/>
      <c r="H505" s="45"/>
      <c r="I505" s="33"/>
      <c r="J505" s="33"/>
      <c r="K505" s="33"/>
      <c r="L505" s="33"/>
      <c r="M505" s="33"/>
      <c r="N505" s="43"/>
    </row>
    <row r="506" spans="2:14" s="2" customFormat="1" ht="17.399999999999999" x14ac:dyDescent="0.3">
      <c r="B506" s="40"/>
      <c r="C506" s="49" t="s">
        <v>19</v>
      </c>
      <c r="D506" s="50"/>
      <c r="E506" s="95" t="s">
        <v>32</v>
      </c>
      <c r="F506" s="95"/>
      <c r="G506" s="95"/>
      <c r="H506" s="95"/>
      <c r="I506" s="96" t="s">
        <v>48</v>
      </c>
      <c r="J506" s="96"/>
      <c r="K506" s="96"/>
      <c r="L506" s="96"/>
      <c r="M506" s="96"/>
      <c r="N506" s="43"/>
    </row>
    <row r="507" spans="2:14" s="2" customFormat="1" ht="30" customHeight="1" x14ac:dyDescent="0.3">
      <c r="B507" s="40"/>
      <c r="C507" s="5" t="s">
        <v>70</v>
      </c>
      <c r="D507" s="5" t="s">
        <v>23</v>
      </c>
      <c r="E507" s="12" t="s">
        <v>3</v>
      </c>
      <c r="F507" s="5" t="s">
        <v>37</v>
      </c>
      <c r="G507" s="23" t="s">
        <v>34</v>
      </c>
      <c r="H507" s="23" t="s">
        <v>35</v>
      </c>
      <c r="I507" s="21" t="s">
        <v>33</v>
      </c>
      <c r="J507" s="21" t="s">
        <v>36</v>
      </c>
      <c r="K507" s="52" t="s">
        <v>38</v>
      </c>
      <c r="L507" s="53" t="s">
        <v>39</v>
      </c>
      <c r="M507" s="53" t="s">
        <v>40</v>
      </c>
      <c r="N507" s="43"/>
    </row>
    <row r="508" spans="2:14" s="2" customFormat="1" x14ac:dyDescent="0.3">
      <c r="B508" s="40"/>
      <c r="C508" s="3"/>
      <c r="D508" s="4" t="str">
        <f>_xlfn.IFNA(VLOOKUP(C508,'1 - Componenten'!$B$7:$K$60,3,0),"")</f>
        <v/>
      </c>
      <c r="E508" s="18" t="str">
        <f>_xlfn.IFNA(VLOOKUP(C508,'1 - Componenten'!$B$7:$K$60,5,0),"")</f>
        <v/>
      </c>
      <c r="F508" s="26" t="str">
        <f>_xlfn.IFNA(VLOOKUP(C508,'1 - Componenten'!$B$7:$K$60,8,0),"")</f>
        <v/>
      </c>
      <c r="G508" s="26" t="str">
        <f>_xlfn.IFNA(VLOOKUP(C508,'1 - Componenten'!$B$7:$K$60,9,0),"")</f>
        <v/>
      </c>
      <c r="H508" s="26" t="str">
        <f>_xlfn.IFNA(VLOOKUP(C508,'1 - Componenten'!$B$7:$K$60,10,0),"")</f>
        <v/>
      </c>
      <c r="I508" s="13">
        <v>1</v>
      </c>
      <c r="J508" s="54">
        <f>IFERROR($I508*E508,0)</f>
        <v>0</v>
      </c>
      <c r="K508" s="55">
        <f>IFERROR($I508*F508,0)</f>
        <v>0</v>
      </c>
      <c r="L508" s="55">
        <f t="shared" ref="L508:L516" si="128">IFERROR($I508*G508,0)</f>
        <v>0</v>
      </c>
      <c r="M508" s="55">
        <f t="shared" ref="M508:M516" si="129">IFERROR($I508*H508,0)</f>
        <v>0</v>
      </c>
      <c r="N508" s="43"/>
    </row>
    <row r="509" spans="2:14" s="2" customFormat="1" x14ac:dyDescent="0.3">
      <c r="B509" s="40"/>
      <c r="C509" s="3"/>
      <c r="D509" s="4" t="str">
        <f>_xlfn.IFNA(VLOOKUP(C509,'1 - Componenten'!$B$7:$K$60,3,0),"")</f>
        <v/>
      </c>
      <c r="E509" s="18" t="str">
        <f>_xlfn.IFNA(VLOOKUP(C509,'1 - Componenten'!$B$7:$K$60,5,0),"")</f>
        <v/>
      </c>
      <c r="F509" s="26" t="str">
        <f>_xlfn.IFNA(VLOOKUP(C509,'1 - Componenten'!$B$7:$K$60,8,0),"")</f>
        <v/>
      </c>
      <c r="G509" s="26" t="str">
        <f>_xlfn.IFNA(VLOOKUP(C509,'1 - Componenten'!$B$7:$K$60,9,0),"")</f>
        <v/>
      </c>
      <c r="H509" s="26" t="str">
        <f>_xlfn.IFNA(VLOOKUP(C509,'1 - Componenten'!$B$7:$K$60,10,0),"")</f>
        <v/>
      </c>
      <c r="I509" s="13">
        <v>1</v>
      </c>
      <c r="J509" s="54">
        <f t="shared" ref="J509:J516" si="130">IFERROR($I509*E509,0)</f>
        <v>0</v>
      </c>
      <c r="K509" s="55">
        <f t="shared" ref="K509:K516" si="131">IFERROR($I509*F509,0)</f>
        <v>0</v>
      </c>
      <c r="L509" s="55">
        <f t="shared" si="128"/>
        <v>0</v>
      </c>
      <c r="M509" s="55">
        <f t="shared" si="129"/>
        <v>0</v>
      </c>
      <c r="N509" s="43"/>
    </row>
    <row r="510" spans="2:14" s="2" customFormat="1" x14ac:dyDescent="0.3">
      <c r="B510" s="40"/>
      <c r="C510" s="3"/>
      <c r="D510" s="4" t="str">
        <f>_xlfn.IFNA(VLOOKUP(C510,'1 - Componenten'!$B$7:$K$60,3,0),"")</f>
        <v/>
      </c>
      <c r="E510" s="18" t="str">
        <f>_xlfn.IFNA(VLOOKUP(C510,'1 - Componenten'!$B$7:$K$60,5,0),"")</f>
        <v/>
      </c>
      <c r="F510" s="26" t="str">
        <f>_xlfn.IFNA(VLOOKUP(C510,'1 - Componenten'!$B$7:$K$60,8,0),"")</f>
        <v/>
      </c>
      <c r="G510" s="26" t="str">
        <f>_xlfn.IFNA(VLOOKUP(C510,'1 - Componenten'!$B$7:$K$60,9,0),"")</f>
        <v/>
      </c>
      <c r="H510" s="26" t="str">
        <f>_xlfn.IFNA(VLOOKUP(C510,'1 - Componenten'!$B$7:$K$60,10,0),"")</f>
        <v/>
      </c>
      <c r="I510" s="13">
        <v>1</v>
      </c>
      <c r="J510" s="54">
        <f t="shared" si="130"/>
        <v>0</v>
      </c>
      <c r="K510" s="55">
        <f t="shared" si="131"/>
        <v>0</v>
      </c>
      <c r="L510" s="55">
        <f t="shared" si="128"/>
        <v>0</v>
      </c>
      <c r="M510" s="55">
        <f t="shared" si="129"/>
        <v>0</v>
      </c>
      <c r="N510" s="43"/>
    </row>
    <row r="511" spans="2:14" s="2" customFormat="1" x14ac:dyDescent="0.3">
      <c r="B511" s="40"/>
      <c r="C511" s="3"/>
      <c r="D511" s="4" t="str">
        <f>_xlfn.IFNA(VLOOKUP(C511,'1 - Componenten'!$B$7:$K$60,3,0),"")</f>
        <v/>
      </c>
      <c r="E511" s="18" t="str">
        <f>_xlfn.IFNA(VLOOKUP(C511,'1 - Componenten'!$B$7:$K$60,5,0),"")</f>
        <v/>
      </c>
      <c r="F511" s="26" t="str">
        <f>_xlfn.IFNA(VLOOKUP(C511,'1 - Componenten'!$B$7:$K$60,8,0),"")</f>
        <v/>
      </c>
      <c r="G511" s="26" t="str">
        <f>_xlfn.IFNA(VLOOKUP(C511,'1 - Componenten'!$B$7:$K$60,9,0),"")</f>
        <v/>
      </c>
      <c r="H511" s="26" t="str">
        <f>_xlfn.IFNA(VLOOKUP(C511,'1 - Componenten'!$B$7:$K$60,10,0),"")</f>
        <v/>
      </c>
      <c r="I511" s="13">
        <v>1</v>
      </c>
      <c r="J511" s="54">
        <f t="shared" si="130"/>
        <v>0</v>
      </c>
      <c r="K511" s="55">
        <f t="shared" si="131"/>
        <v>0</v>
      </c>
      <c r="L511" s="55">
        <f t="shared" si="128"/>
        <v>0</v>
      </c>
      <c r="M511" s="55">
        <f t="shared" si="129"/>
        <v>0</v>
      </c>
      <c r="N511" s="43"/>
    </row>
    <row r="512" spans="2:14" s="2" customFormat="1" x14ac:dyDescent="0.3">
      <c r="B512" s="40"/>
      <c r="C512" s="3"/>
      <c r="D512" s="4" t="str">
        <f>_xlfn.IFNA(VLOOKUP(C512,'1 - Componenten'!$B$7:$K$60,3,0),"")</f>
        <v/>
      </c>
      <c r="E512" s="18" t="str">
        <f>_xlfn.IFNA(VLOOKUP(C512,'1 - Componenten'!$B$7:$K$60,5,0),"")</f>
        <v/>
      </c>
      <c r="F512" s="26" t="str">
        <f>_xlfn.IFNA(VLOOKUP(C512,'1 - Componenten'!$B$7:$K$60,8,0),"")</f>
        <v/>
      </c>
      <c r="G512" s="26" t="str">
        <f>_xlfn.IFNA(VLOOKUP(C512,'1 - Componenten'!$B$7:$K$60,9,0),"")</f>
        <v/>
      </c>
      <c r="H512" s="26" t="str">
        <f>_xlfn.IFNA(VLOOKUP(C512,'1 - Componenten'!$B$7:$K$60,10,0),"")</f>
        <v/>
      </c>
      <c r="I512" s="13">
        <v>1</v>
      </c>
      <c r="J512" s="54">
        <f t="shared" si="130"/>
        <v>0</v>
      </c>
      <c r="K512" s="55">
        <f t="shared" si="131"/>
        <v>0</v>
      </c>
      <c r="L512" s="55">
        <f t="shared" si="128"/>
        <v>0</v>
      </c>
      <c r="M512" s="55">
        <f t="shared" si="129"/>
        <v>0</v>
      </c>
      <c r="N512" s="43"/>
    </row>
    <row r="513" spans="2:14" s="2" customFormat="1" x14ac:dyDescent="0.3">
      <c r="B513" s="40"/>
      <c r="C513" s="3"/>
      <c r="D513" s="4" t="str">
        <f>_xlfn.IFNA(VLOOKUP(C513,'1 - Componenten'!$B$7:$K$60,3,0),"")</f>
        <v/>
      </c>
      <c r="E513" s="18" t="str">
        <f>_xlfn.IFNA(VLOOKUP(C513,'1 - Componenten'!$B$7:$K$60,5,0),"")</f>
        <v/>
      </c>
      <c r="F513" s="26" t="str">
        <f>_xlfn.IFNA(VLOOKUP(C513,'1 - Componenten'!$B$7:$K$60,8,0),"")</f>
        <v/>
      </c>
      <c r="G513" s="26" t="str">
        <f>_xlfn.IFNA(VLOOKUP(C513,'1 - Componenten'!$B$7:$K$60,9,0),"")</f>
        <v/>
      </c>
      <c r="H513" s="26" t="str">
        <f>_xlfn.IFNA(VLOOKUP(C513,'1 - Componenten'!$B$7:$K$60,10,0),"")</f>
        <v/>
      </c>
      <c r="I513" s="13">
        <v>1</v>
      </c>
      <c r="J513" s="54">
        <f t="shared" si="130"/>
        <v>0</v>
      </c>
      <c r="K513" s="55">
        <f t="shared" si="131"/>
        <v>0</v>
      </c>
      <c r="L513" s="55">
        <f t="shared" si="128"/>
        <v>0</v>
      </c>
      <c r="M513" s="55">
        <f t="shared" si="129"/>
        <v>0</v>
      </c>
      <c r="N513" s="43"/>
    </row>
    <row r="514" spans="2:14" s="2" customFormat="1" x14ac:dyDescent="0.3">
      <c r="B514" s="40"/>
      <c r="C514" s="3"/>
      <c r="D514" s="4" t="str">
        <f>_xlfn.IFNA(VLOOKUP(C514,'1 - Componenten'!$B$7:$K$60,3,0),"")</f>
        <v/>
      </c>
      <c r="E514" s="18" t="str">
        <f>_xlfn.IFNA(VLOOKUP(C514,'1 - Componenten'!$B$7:$K$60,5,0),"")</f>
        <v/>
      </c>
      <c r="F514" s="26" t="str">
        <f>_xlfn.IFNA(VLOOKUP(C514,'1 - Componenten'!$B$7:$K$60,8,0),"")</f>
        <v/>
      </c>
      <c r="G514" s="26" t="str">
        <f>_xlfn.IFNA(VLOOKUP(C514,'1 - Componenten'!$B$7:$K$60,9,0),"")</f>
        <v/>
      </c>
      <c r="H514" s="26" t="str">
        <f>_xlfn.IFNA(VLOOKUP(C514,'1 - Componenten'!$B$7:$K$60,10,0),"")</f>
        <v/>
      </c>
      <c r="I514" s="13">
        <v>1</v>
      </c>
      <c r="J514" s="54">
        <f t="shared" si="130"/>
        <v>0</v>
      </c>
      <c r="K514" s="55">
        <f t="shared" si="131"/>
        <v>0</v>
      </c>
      <c r="L514" s="55">
        <f t="shared" si="128"/>
        <v>0</v>
      </c>
      <c r="M514" s="55">
        <f t="shared" si="129"/>
        <v>0</v>
      </c>
      <c r="N514" s="43"/>
    </row>
    <row r="515" spans="2:14" s="2" customFormat="1" x14ac:dyDescent="0.3">
      <c r="B515" s="40"/>
      <c r="C515" s="3"/>
      <c r="D515" s="4" t="str">
        <f>_xlfn.IFNA(VLOOKUP(C515,'1 - Componenten'!$B$7:$K$60,3,0),"")</f>
        <v/>
      </c>
      <c r="E515" s="18" t="str">
        <f>_xlfn.IFNA(VLOOKUP(C515,'1 - Componenten'!$B$7:$K$60,5,0),"")</f>
        <v/>
      </c>
      <c r="F515" s="26" t="str">
        <f>_xlfn.IFNA(VLOOKUP(C515,'1 - Componenten'!$B$7:$K$60,8,0),"")</f>
        <v/>
      </c>
      <c r="G515" s="26" t="str">
        <f>_xlfn.IFNA(VLOOKUP(C515,'1 - Componenten'!$B$7:$K$60,9,0),"")</f>
        <v/>
      </c>
      <c r="H515" s="26" t="str">
        <f>_xlfn.IFNA(VLOOKUP(C515,'1 - Componenten'!$B$7:$K$60,10,0),"")</f>
        <v/>
      </c>
      <c r="I515" s="13">
        <v>1</v>
      </c>
      <c r="J515" s="54">
        <f t="shared" si="130"/>
        <v>0</v>
      </c>
      <c r="K515" s="55">
        <f t="shared" si="131"/>
        <v>0</v>
      </c>
      <c r="L515" s="55">
        <f t="shared" si="128"/>
        <v>0</v>
      </c>
      <c r="M515" s="55">
        <f t="shared" si="129"/>
        <v>0</v>
      </c>
      <c r="N515" s="43"/>
    </row>
    <row r="516" spans="2:14" s="2" customFormat="1" x14ac:dyDescent="0.3">
      <c r="B516" s="40"/>
      <c r="C516" s="3"/>
      <c r="D516" s="4" t="str">
        <f>_xlfn.IFNA(VLOOKUP(C516,'1 - Componenten'!$B$7:$K$60,3,0),"")</f>
        <v/>
      </c>
      <c r="E516" s="18" t="str">
        <f>_xlfn.IFNA(VLOOKUP(C516,'1 - Componenten'!$B$7:$K$60,5,0),"")</f>
        <v/>
      </c>
      <c r="F516" s="26" t="str">
        <f>_xlfn.IFNA(VLOOKUP(C516,'1 - Componenten'!$B$7:$K$60,8,0),"")</f>
        <v/>
      </c>
      <c r="G516" s="26" t="str">
        <f>_xlfn.IFNA(VLOOKUP(C516,'1 - Componenten'!$B$7:$K$60,9,0),"")</f>
        <v/>
      </c>
      <c r="H516" s="26" t="str">
        <f>_xlfn.IFNA(VLOOKUP(C516,'1 - Componenten'!$B$7:$K$60,10,0),"")</f>
        <v/>
      </c>
      <c r="I516" s="13">
        <v>1</v>
      </c>
      <c r="J516" s="54">
        <f t="shared" si="130"/>
        <v>0</v>
      </c>
      <c r="K516" s="55">
        <f t="shared" si="131"/>
        <v>0</v>
      </c>
      <c r="L516" s="55">
        <f t="shared" si="128"/>
        <v>0</v>
      </c>
      <c r="M516" s="55">
        <f t="shared" si="129"/>
        <v>0</v>
      </c>
      <c r="N516" s="43"/>
    </row>
    <row r="517" spans="2:14" s="2" customFormat="1" ht="13.95" customHeight="1" x14ac:dyDescent="0.3">
      <c r="B517" s="40"/>
      <c r="C517" s="33"/>
      <c r="D517" s="34" t="str">
        <f>_xlfn.IFNA(VLOOKUP(C517,'1 - Componenten'!$B$7:$K$60,3,0),"")</f>
        <v/>
      </c>
      <c r="E517" s="35" t="str">
        <f>_xlfn.IFNA(VLOOKUP(C517,'1 - Componenten'!$B$7:$K$60,5,0),"")</f>
        <v/>
      </c>
      <c r="F517" s="36"/>
      <c r="G517" s="36"/>
      <c r="H517" s="36"/>
      <c r="I517" s="33"/>
      <c r="J517" s="56" t="s">
        <v>42</v>
      </c>
      <c r="K517" s="57">
        <f>SUM(K508:K516)</f>
        <v>0</v>
      </c>
      <c r="L517" s="57">
        <f>SUM(L508:L516)</f>
        <v>0</v>
      </c>
      <c r="M517" s="57">
        <f>SUM(M508:M516)</f>
        <v>0</v>
      </c>
      <c r="N517" s="43"/>
    </row>
    <row r="518" spans="2:14" s="2" customFormat="1" ht="17.399999999999999" x14ac:dyDescent="0.3">
      <c r="B518" s="40"/>
      <c r="C518" s="64" t="s">
        <v>47</v>
      </c>
      <c r="D518" s="65"/>
      <c r="E518" s="95" t="s">
        <v>32</v>
      </c>
      <c r="F518" s="95"/>
      <c r="G518" s="95"/>
      <c r="H518" s="95"/>
      <c r="I518" s="96" t="s">
        <v>48</v>
      </c>
      <c r="J518" s="96"/>
      <c r="K518" s="96"/>
      <c r="L518" s="96"/>
      <c r="M518" s="96"/>
      <c r="N518" s="43"/>
    </row>
    <row r="519" spans="2:14" s="2" customFormat="1" ht="30" customHeight="1" x14ac:dyDescent="0.3">
      <c r="B519" s="40"/>
      <c r="C519" s="5" t="s">
        <v>70</v>
      </c>
      <c r="D519" s="5" t="s">
        <v>23</v>
      </c>
      <c r="E519" s="97" t="s">
        <v>37</v>
      </c>
      <c r="F519" s="98"/>
      <c r="G519" s="23" t="s">
        <v>34</v>
      </c>
      <c r="H519" s="23" t="s">
        <v>35</v>
      </c>
      <c r="I519" s="21" t="s">
        <v>33</v>
      </c>
      <c r="J519" s="99" t="s">
        <v>38</v>
      </c>
      <c r="K519" s="100"/>
      <c r="L519" s="53" t="s">
        <v>39</v>
      </c>
      <c r="M519" s="53" t="s">
        <v>40</v>
      </c>
      <c r="N519" s="43"/>
    </row>
    <row r="520" spans="2:14" s="2" customFormat="1" x14ac:dyDescent="0.3">
      <c r="B520" s="40"/>
      <c r="C520" s="3"/>
      <c r="D520" s="4" t="str">
        <f>_xlfn.IFNA(VLOOKUP(C520,'1 - Componenten'!$B$7:$K$60,3,0),"")</f>
        <v/>
      </c>
      <c r="E520" s="90" t="str">
        <f>_xlfn.IFNA(VLOOKUP(C520,'1 - Componenten'!$B$7:$K$60,8,0),"")</f>
        <v/>
      </c>
      <c r="F520" s="91"/>
      <c r="G520" s="26" t="str">
        <f>_xlfn.IFNA(VLOOKUP(C520,'1 - Componenten'!$B$7:$K$60,9,0),"")</f>
        <v/>
      </c>
      <c r="H520" s="26" t="str">
        <f>_xlfn.IFNA(VLOOKUP(C520,'1 - Componenten'!$B$7:$K$60,10,0),"")</f>
        <v/>
      </c>
      <c r="I520" s="13">
        <v>1</v>
      </c>
      <c r="J520" s="92">
        <f>IFERROR($I520*E520,0)</f>
        <v>0</v>
      </c>
      <c r="K520" s="93"/>
      <c r="L520" s="55">
        <f t="shared" ref="L520:L524" si="132">IFERROR($I520*G520,0)</f>
        <v>0</v>
      </c>
      <c r="M520" s="55">
        <f t="shared" ref="M520:M524" si="133">IFERROR($I520*H520,0)</f>
        <v>0</v>
      </c>
      <c r="N520" s="43"/>
    </row>
    <row r="521" spans="2:14" s="2" customFormat="1" x14ac:dyDescent="0.3">
      <c r="B521" s="40"/>
      <c r="C521" s="3"/>
      <c r="D521" s="4" t="str">
        <f>_xlfn.IFNA(VLOOKUP(C521,'1 - Componenten'!$B$7:$K$60,3,0),"")</f>
        <v/>
      </c>
      <c r="E521" s="90" t="str">
        <f>_xlfn.IFNA(VLOOKUP(C521,'1 - Componenten'!$B$7:$K$60,8,0),"")</f>
        <v/>
      </c>
      <c r="F521" s="91"/>
      <c r="G521" s="26" t="str">
        <f>_xlfn.IFNA(VLOOKUP(C521,'1 - Componenten'!$B$7:$K$60,9,0),"")</f>
        <v/>
      </c>
      <c r="H521" s="26" t="str">
        <f>_xlfn.IFNA(VLOOKUP(C521,'1 - Componenten'!$B$7:$K$60,10,0),"")</f>
        <v/>
      </c>
      <c r="I521" s="13">
        <v>1</v>
      </c>
      <c r="J521" s="92">
        <f t="shared" ref="J521:J524" si="134">IFERROR($I521*E521,0)</f>
        <v>0</v>
      </c>
      <c r="K521" s="93"/>
      <c r="L521" s="55">
        <f t="shared" si="132"/>
        <v>0</v>
      </c>
      <c r="M521" s="55">
        <f t="shared" si="133"/>
        <v>0</v>
      </c>
      <c r="N521" s="43"/>
    </row>
    <row r="522" spans="2:14" s="2" customFormat="1" x14ac:dyDescent="0.3">
      <c r="B522" s="40"/>
      <c r="C522" s="3"/>
      <c r="D522" s="4" t="str">
        <f>_xlfn.IFNA(VLOOKUP(C522,'1 - Componenten'!$B$7:$K$60,3,0),"")</f>
        <v/>
      </c>
      <c r="E522" s="90" t="str">
        <f>_xlfn.IFNA(VLOOKUP(C522,'1 - Componenten'!$B$7:$K$60,8,0),"")</f>
        <v/>
      </c>
      <c r="F522" s="91"/>
      <c r="G522" s="26" t="str">
        <f>_xlfn.IFNA(VLOOKUP(C522,'1 - Componenten'!$B$7:$K$60,9,0),"")</f>
        <v/>
      </c>
      <c r="H522" s="26" t="str">
        <f>_xlfn.IFNA(VLOOKUP(C522,'1 - Componenten'!$B$7:$K$60,10,0),"")</f>
        <v/>
      </c>
      <c r="I522" s="13">
        <v>1</v>
      </c>
      <c r="J522" s="92">
        <f t="shared" si="134"/>
        <v>0</v>
      </c>
      <c r="K522" s="93"/>
      <c r="L522" s="55">
        <f t="shared" si="132"/>
        <v>0</v>
      </c>
      <c r="M522" s="55">
        <f t="shared" si="133"/>
        <v>0</v>
      </c>
      <c r="N522" s="43"/>
    </row>
    <row r="523" spans="2:14" s="2" customFormat="1" x14ac:dyDescent="0.3">
      <c r="B523" s="40"/>
      <c r="C523" s="3"/>
      <c r="D523" s="4" t="str">
        <f>_xlfn.IFNA(VLOOKUP(C523,'1 - Componenten'!$B$7:$K$60,3,0),"")</f>
        <v/>
      </c>
      <c r="E523" s="90" t="str">
        <f>_xlfn.IFNA(VLOOKUP(C523,'1 - Componenten'!$B$7:$K$60,8,0),"")</f>
        <v/>
      </c>
      <c r="F523" s="91"/>
      <c r="G523" s="26" t="str">
        <f>_xlfn.IFNA(VLOOKUP(C523,'1 - Componenten'!$B$7:$K$60,9,0),"")</f>
        <v/>
      </c>
      <c r="H523" s="26" t="str">
        <f>_xlfn.IFNA(VLOOKUP(C523,'1 - Componenten'!$B$7:$K$60,10,0),"")</f>
        <v/>
      </c>
      <c r="I523" s="13">
        <v>1</v>
      </c>
      <c r="J523" s="92">
        <f t="shared" si="134"/>
        <v>0</v>
      </c>
      <c r="K523" s="93"/>
      <c r="L523" s="55">
        <f t="shared" si="132"/>
        <v>0</v>
      </c>
      <c r="M523" s="55">
        <f t="shared" si="133"/>
        <v>0</v>
      </c>
      <c r="N523" s="43"/>
    </row>
    <row r="524" spans="2:14" s="2" customFormat="1" x14ac:dyDescent="0.3">
      <c r="B524" s="40"/>
      <c r="C524" s="3"/>
      <c r="D524" s="4" t="str">
        <f>_xlfn.IFNA(VLOOKUP(C524,'1 - Componenten'!$B$7:$K$60,3,0),"")</f>
        <v/>
      </c>
      <c r="E524" s="90" t="str">
        <f>_xlfn.IFNA(VLOOKUP(C524,'1 - Componenten'!$B$7:$K$60,8,0),"")</f>
        <v/>
      </c>
      <c r="F524" s="91"/>
      <c r="G524" s="26" t="str">
        <f>_xlfn.IFNA(VLOOKUP(C524,'1 - Componenten'!$B$7:$K$60,9,0),"")</f>
        <v/>
      </c>
      <c r="H524" s="26" t="str">
        <f>_xlfn.IFNA(VLOOKUP(C524,'1 - Componenten'!$B$7:$K$60,10,0),"")</f>
        <v/>
      </c>
      <c r="I524" s="13">
        <v>1</v>
      </c>
      <c r="J524" s="92">
        <f t="shared" si="134"/>
        <v>0</v>
      </c>
      <c r="K524" s="93"/>
      <c r="L524" s="55">
        <f t="shared" si="132"/>
        <v>0</v>
      </c>
      <c r="M524" s="55">
        <f t="shared" si="133"/>
        <v>0</v>
      </c>
      <c r="N524" s="43"/>
    </row>
    <row r="525" spans="2:14" s="2" customFormat="1" ht="13.95" customHeight="1" x14ac:dyDescent="0.3">
      <c r="B525" s="40"/>
      <c r="C525" s="33"/>
      <c r="D525" s="34" t="str">
        <f>_xlfn.IFNA(VLOOKUP(C525,'1 - Componenten'!$B$7:$K$60,3,0),"")</f>
        <v/>
      </c>
      <c r="E525" s="35" t="str">
        <f>_xlfn.IFNA(VLOOKUP(C525,'1 - Componenten'!$B$7:$K$60,5,0),"")</f>
        <v/>
      </c>
      <c r="F525" s="36"/>
      <c r="G525" s="36"/>
      <c r="H525" s="36"/>
      <c r="I525" s="56" t="s">
        <v>42</v>
      </c>
      <c r="J525" s="94">
        <f>SUM(J520:K524)</f>
        <v>0</v>
      </c>
      <c r="K525" s="94"/>
      <c r="L525" s="57">
        <f>SUM(L520:L524)</f>
        <v>0</v>
      </c>
      <c r="M525" s="57">
        <f>SUM(M520:M524)</f>
        <v>0</v>
      </c>
      <c r="N525" s="43"/>
    </row>
    <row r="526" spans="2:14" s="2" customFormat="1" x14ac:dyDescent="0.3">
      <c r="B526" s="40"/>
      <c r="C526" s="33"/>
      <c r="D526" s="33"/>
      <c r="E526" s="33"/>
      <c r="F526" s="33"/>
      <c r="G526" s="33"/>
      <c r="H526" s="33"/>
      <c r="I526" s="33"/>
      <c r="J526" s="33"/>
      <c r="K526" s="33"/>
      <c r="L526" s="33"/>
      <c r="M526" s="33"/>
      <c r="N526" s="43"/>
    </row>
    <row r="527" spans="2:14" s="2" customFormat="1" x14ac:dyDescent="0.3">
      <c r="B527" s="46"/>
      <c r="C527" s="47"/>
      <c r="D527" s="47"/>
      <c r="E527" s="47"/>
      <c r="F527" s="47"/>
      <c r="G527" s="47"/>
      <c r="H527" s="47"/>
      <c r="I527" s="47"/>
      <c r="J527" s="47"/>
      <c r="K527" s="47"/>
      <c r="L527" s="47"/>
      <c r="M527" s="47"/>
      <c r="N527" s="48"/>
    </row>
    <row r="528" spans="2:14" ht="4.95" customHeight="1" x14ac:dyDescent="0.3">
      <c r="B528" s="66"/>
      <c r="C528" s="67"/>
      <c r="D528" s="67"/>
      <c r="E528" s="67"/>
      <c r="F528" s="67"/>
      <c r="G528" s="67"/>
      <c r="H528" s="67"/>
      <c r="I528" s="67"/>
      <c r="J528" s="67"/>
      <c r="K528" s="67"/>
      <c r="L528" s="67"/>
      <c r="M528" s="67"/>
      <c r="N528" s="67"/>
    </row>
    <row r="529" spans="2:14" s="2" customFormat="1" x14ac:dyDescent="0.3">
      <c r="B529" s="37"/>
      <c r="C529" s="38"/>
      <c r="D529" s="38"/>
      <c r="E529" s="38"/>
      <c r="F529" s="39"/>
      <c r="G529" s="39"/>
      <c r="H529" s="39"/>
      <c r="I529" s="39"/>
      <c r="J529" s="39"/>
      <c r="K529" s="39"/>
      <c r="L529" s="38"/>
      <c r="M529" s="38"/>
      <c r="N529" s="63"/>
    </row>
    <row r="530" spans="2:14" s="2" customFormat="1" ht="21" x14ac:dyDescent="0.4">
      <c r="B530" s="40"/>
      <c r="C530" s="24" t="s">
        <v>14</v>
      </c>
      <c r="D530" s="25" t="s">
        <v>100</v>
      </c>
      <c r="E530" s="33"/>
      <c r="F530" s="101" t="s">
        <v>55</v>
      </c>
      <c r="G530" s="102"/>
      <c r="H530" s="102"/>
      <c r="I530" s="41"/>
      <c r="J530" s="41"/>
      <c r="K530" s="41"/>
      <c r="L530" s="33"/>
      <c r="M530" s="33"/>
      <c r="N530" s="43"/>
    </row>
    <row r="531" spans="2:14" s="2" customFormat="1" ht="21" x14ac:dyDescent="0.4">
      <c r="B531" s="40"/>
      <c r="C531" s="24" t="s">
        <v>16</v>
      </c>
      <c r="D531" s="25" t="s">
        <v>101</v>
      </c>
      <c r="E531" s="33"/>
      <c r="F531" s="102"/>
      <c r="G531" s="102"/>
      <c r="H531" s="102"/>
      <c r="I531" s="41"/>
      <c r="J531" s="41"/>
      <c r="K531" s="41"/>
      <c r="L531" s="33"/>
      <c r="M531" s="33"/>
      <c r="N531" s="43"/>
    </row>
    <row r="532" spans="2:14" s="2" customFormat="1" ht="8.4" customHeight="1" thickBot="1" x14ac:dyDescent="0.35">
      <c r="B532" s="40"/>
      <c r="C532" s="33"/>
      <c r="D532" s="33"/>
      <c r="E532" s="33"/>
      <c r="F532" s="41"/>
      <c r="G532" s="41"/>
      <c r="H532" s="41"/>
      <c r="I532" s="41"/>
      <c r="J532" s="41"/>
      <c r="K532" s="42"/>
      <c r="L532" s="33"/>
      <c r="M532" s="33"/>
      <c r="N532" s="43"/>
    </row>
    <row r="533" spans="2:14" s="2" customFormat="1" ht="21" x14ac:dyDescent="0.4">
      <c r="B533" s="40"/>
      <c r="C533" s="42" t="s">
        <v>24</v>
      </c>
      <c r="D533" s="33"/>
      <c r="E533" s="33"/>
      <c r="F533" s="16"/>
      <c r="G533" s="17"/>
      <c r="H533" s="17"/>
      <c r="I533" s="42"/>
      <c r="J533" s="17"/>
      <c r="K533" s="103" t="s">
        <v>46</v>
      </c>
      <c r="L533" s="104"/>
      <c r="M533" s="105"/>
      <c r="N533" s="43"/>
    </row>
    <row r="534" spans="2:14" s="2" customFormat="1" ht="42" x14ac:dyDescent="0.3">
      <c r="B534" s="40"/>
      <c r="C534" s="19" t="s">
        <v>25</v>
      </c>
      <c r="D534" s="12" t="s">
        <v>26</v>
      </c>
      <c r="E534" s="22" t="s">
        <v>30</v>
      </c>
      <c r="F534" s="51" t="s">
        <v>18</v>
      </c>
      <c r="G534" s="21" t="s">
        <v>27</v>
      </c>
      <c r="H534" s="17"/>
      <c r="I534" s="17"/>
      <c r="J534" s="33"/>
      <c r="K534" s="58" t="s">
        <v>43</v>
      </c>
      <c r="L534" s="51" t="s">
        <v>44</v>
      </c>
      <c r="M534" s="59" t="s">
        <v>45</v>
      </c>
      <c r="N534" s="43"/>
    </row>
    <row r="535" spans="2:14" s="2" customFormat="1" ht="15" thickBot="1" x14ac:dyDescent="0.35">
      <c r="B535" s="40"/>
      <c r="C535" s="20" t="s">
        <v>19</v>
      </c>
      <c r="D535" s="18" t="s">
        <v>97</v>
      </c>
      <c r="E535" s="18">
        <v>34</v>
      </c>
      <c r="F535" s="27">
        <f>SUM(J542:J550)</f>
        <v>0</v>
      </c>
      <c r="G535" s="32" t="str">
        <f>IF(F535&lt;=E535,"Nee","Ja")</f>
        <v>Nee</v>
      </c>
      <c r="H535" s="17"/>
      <c r="I535" s="17"/>
      <c r="J535" s="33"/>
      <c r="K535" s="60">
        <f>SUM(K551,J559)</f>
        <v>0</v>
      </c>
      <c r="L535" s="61">
        <f>SUM(L551,F537,L559)</f>
        <v>0</v>
      </c>
      <c r="M535" s="62">
        <f>SUM(M551,M559)</f>
        <v>0</v>
      </c>
      <c r="N535" s="43"/>
    </row>
    <row r="536" spans="2:14" s="2" customFormat="1" ht="9" customHeight="1" thickBot="1" x14ac:dyDescent="0.35">
      <c r="B536" s="40"/>
      <c r="C536" s="33"/>
      <c r="D536" s="33"/>
      <c r="E536" s="33"/>
      <c r="F536" s="33"/>
      <c r="G536" s="33"/>
      <c r="H536" s="33"/>
      <c r="I536" s="33"/>
      <c r="J536" s="33"/>
      <c r="K536" s="33"/>
      <c r="L536" s="33"/>
      <c r="M536" s="33"/>
      <c r="N536" s="43"/>
    </row>
    <row r="537" spans="2:14" s="2" customFormat="1" ht="23.4" thickBot="1" x14ac:dyDescent="0.45">
      <c r="B537" s="40"/>
      <c r="C537" s="106" t="s">
        <v>29</v>
      </c>
      <c r="D537" s="106"/>
      <c r="E537" s="107"/>
      <c r="F537" s="108">
        <v>0</v>
      </c>
      <c r="G537" s="109"/>
      <c r="H537" s="110"/>
      <c r="I537" s="33"/>
      <c r="J537" s="33"/>
      <c r="K537" s="33"/>
      <c r="L537" s="33"/>
      <c r="M537" s="33"/>
      <c r="N537" s="43"/>
    </row>
    <row r="538" spans="2:14" s="2" customFormat="1" ht="6.6" customHeight="1" x14ac:dyDescent="0.3">
      <c r="B538" s="40"/>
      <c r="C538" s="16"/>
      <c r="D538" s="33"/>
      <c r="E538" s="33"/>
      <c r="F538" s="33"/>
      <c r="G538" s="33"/>
      <c r="H538" s="33"/>
      <c r="I538" s="33"/>
      <c r="J538" s="33"/>
      <c r="K538" s="33"/>
      <c r="L538" s="33"/>
      <c r="M538" s="33"/>
      <c r="N538" s="43"/>
    </row>
    <row r="539" spans="2:14" s="2" customFormat="1" ht="17.399999999999999" x14ac:dyDescent="0.3">
      <c r="B539" s="40"/>
      <c r="C539" s="44" t="s">
        <v>28</v>
      </c>
      <c r="D539" s="45"/>
      <c r="E539" s="45"/>
      <c r="F539" s="45"/>
      <c r="G539" s="45"/>
      <c r="H539" s="45"/>
      <c r="I539" s="33"/>
      <c r="J539" s="33"/>
      <c r="K539" s="33"/>
      <c r="L539" s="33"/>
      <c r="M539" s="33"/>
      <c r="N539" s="43"/>
    </row>
    <row r="540" spans="2:14" s="2" customFormat="1" ht="17.399999999999999" x14ac:dyDescent="0.3">
      <c r="B540" s="40"/>
      <c r="C540" s="49" t="s">
        <v>19</v>
      </c>
      <c r="D540" s="50"/>
      <c r="E540" s="95" t="s">
        <v>32</v>
      </c>
      <c r="F540" s="95"/>
      <c r="G540" s="95"/>
      <c r="H540" s="95"/>
      <c r="I540" s="96" t="s">
        <v>48</v>
      </c>
      <c r="J540" s="96"/>
      <c r="K540" s="96"/>
      <c r="L540" s="96"/>
      <c r="M540" s="96"/>
      <c r="N540" s="43"/>
    </row>
    <row r="541" spans="2:14" s="2" customFormat="1" ht="30" customHeight="1" x14ac:dyDescent="0.3">
      <c r="B541" s="40"/>
      <c r="C541" s="5" t="s">
        <v>70</v>
      </c>
      <c r="D541" s="5" t="s">
        <v>23</v>
      </c>
      <c r="E541" s="12" t="s">
        <v>3</v>
      </c>
      <c r="F541" s="5" t="s">
        <v>37</v>
      </c>
      <c r="G541" s="23" t="s">
        <v>34</v>
      </c>
      <c r="H541" s="23" t="s">
        <v>35</v>
      </c>
      <c r="I541" s="21" t="s">
        <v>33</v>
      </c>
      <c r="J541" s="21" t="s">
        <v>36</v>
      </c>
      <c r="K541" s="52" t="s">
        <v>38</v>
      </c>
      <c r="L541" s="53" t="s">
        <v>39</v>
      </c>
      <c r="M541" s="53" t="s">
        <v>40</v>
      </c>
      <c r="N541" s="43"/>
    </row>
    <row r="542" spans="2:14" s="2" customFormat="1" x14ac:dyDescent="0.3">
      <c r="B542" s="40"/>
      <c r="C542" s="3"/>
      <c r="D542" s="4" t="str">
        <f>_xlfn.IFNA(VLOOKUP(C542,'1 - Componenten'!$B$7:$K$60,3,0),"")</f>
        <v/>
      </c>
      <c r="E542" s="18" t="str">
        <f>_xlfn.IFNA(VLOOKUP(C542,'1 - Componenten'!$B$7:$K$60,5,0),"")</f>
        <v/>
      </c>
      <c r="F542" s="26" t="str">
        <f>_xlfn.IFNA(VLOOKUP(C542,'1 - Componenten'!$B$7:$K$60,8,0),"")</f>
        <v/>
      </c>
      <c r="G542" s="26" t="str">
        <f>_xlfn.IFNA(VLOOKUP(C542,'1 - Componenten'!$B$7:$K$60,9,0),"")</f>
        <v/>
      </c>
      <c r="H542" s="26" t="str">
        <f>_xlfn.IFNA(VLOOKUP(C542,'1 - Componenten'!$B$7:$K$60,10,0),"")</f>
        <v/>
      </c>
      <c r="I542" s="13">
        <v>1</v>
      </c>
      <c r="J542" s="54">
        <f>IFERROR($I542*E542,0)</f>
        <v>0</v>
      </c>
      <c r="K542" s="55">
        <f>IFERROR($I542*F542,0)</f>
        <v>0</v>
      </c>
      <c r="L542" s="55">
        <f t="shared" ref="L542:L550" si="135">IFERROR($I542*G542,0)</f>
        <v>0</v>
      </c>
      <c r="M542" s="55">
        <f t="shared" ref="M542:M550" si="136">IFERROR($I542*H542,0)</f>
        <v>0</v>
      </c>
      <c r="N542" s="43"/>
    </row>
    <row r="543" spans="2:14" s="2" customFormat="1" x14ac:dyDescent="0.3">
      <c r="B543" s="40"/>
      <c r="C543" s="3"/>
      <c r="D543" s="4" t="str">
        <f>_xlfn.IFNA(VLOOKUP(C543,'1 - Componenten'!$B$7:$K$60,3,0),"")</f>
        <v/>
      </c>
      <c r="E543" s="18" t="str">
        <f>_xlfn.IFNA(VLOOKUP(C543,'1 - Componenten'!$B$7:$K$60,5,0),"")</f>
        <v/>
      </c>
      <c r="F543" s="26" t="str">
        <f>_xlfn.IFNA(VLOOKUP(C543,'1 - Componenten'!$B$7:$K$60,8,0),"")</f>
        <v/>
      </c>
      <c r="G543" s="26" t="str">
        <f>_xlfn.IFNA(VLOOKUP(C543,'1 - Componenten'!$B$7:$K$60,9,0),"")</f>
        <v/>
      </c>
      <c r="H543" s="26" t="str">
        <f>_xlfn.IFNA(VLOOKUP(C543,'1 - Componenten'!$B$7:$K$60,10,0),"")</f>
        <v/>
      </c>
      <c r="I543" s="13">
        <v>1</v>
      </c>
      <c r="J543" s="54">
        <f t="shared" ref="J543:J550" si="137">IFERROR($I543*E543,0)</f>
        <v>0</v>
      </c>
      <c r="K543" s="55">
        <f t="shared" ref="K543:K550" si="138">IFERROR($I543*F543,0)</f>
        <v>0</v>
      </c>
      <c r="L543" s="55">
        <f t="shared" si="135"/>
        <v>0</v>
      </c>
      <c r="M543" s="55">
        <f t="shared" si="136"/>
        <v>0</v>
      </c>
      <c r="N543" s="43"/>
    </row>
    <row r="544" spans="2:14" s="2" customFormat="1" x14ac:dyDescent="0.3">
      <c r="B544" s="40"/>
      <c r="C544" s="3"/>
      <c r="D544" s="4" t="str">
        <f>_xlfn.IFNA(VLOOKUP(C544,'1 - Componenten'!$B$7:$K$60,3,0),"")</f>
        <v/>
      </c>
      <c r="E544" s="18" t="str">
        <f>_xlfn.IFNA(VLOOKUP(C544,'1 - Componenten'!$B$7:$K$60,5,0),"")</f>
        <v/>
      </c>
      <c r="F544" s="26" t="str">
        <f>_xlfn.IFNA(VLOOKUP(C544,'1 - Componenten'!$B$7:$K$60,8,0),"")</f>
        <v/>
      </c>
      <c r="G544" s="26" t="str">
        <f>_xlfn.IFNA(VLOOKUP(C544,'1 - Componenten'!$B$7:$K$60,9,0),"")</f>
        <v/>
      </c>
      <c r="H544" s="26" t="str">
        <f>_xlfn.IFNA(VLOOKUP(C544,'1 - Componenten'!$B$7:$K$60,10,0),"")</f>
        <v/>
      </c>
      <c r="I544" s="13">
        <v>1</v>
      </c>
      <c r="J544" s="54">
        <f t="shared" si="137"/>
        <v>0</v>
      </c>
      <c r="K544" s="55">
        <f t="shared" si="138"/>
        <v>0</v>
      </c>
      <c r="L544" s="55">
        <f t="shared" si="135"/>
        <v>0</v>
      </c>
      <c r="M544" s="55">
        <f t="shared" si="136"/>
        <v>0</v>
      </c>
      <c r="N544" s="43"/>
    </row>
    <row r="545" spans="2:14" s="2" customFormat="1" x14ac:dyDescent="0.3">
      <c r="B545" s="40"/>
      <c r="C545" s="3"/>
      <c r="D545" s="4" t="str">
        <f>_xlfn.IFNA(VLOOKUP(C545,'1 - Componenten'!$B$7:$K$60,3,0),"")</f>
        <v/>
      </c>
      <c r="E545" s="18" t="str">
        <f>_xlfn.IFNA(VLOOKUP(C545,'1 - Componenten'!$B$7:$K$60,5,0),"")</f>
        <v/>
      </c>
      <c r="F545" s="26" t="str">
        <f>_xlfn.IFNA(VLOOKUP(C545,'1 - Componenten'!$B$7:$K$60,8,0),"")</f>
        <v/>
      </c>
      <c r="G545" s="26" t="str">
        <f>_xlfn.IFNA(VLOOKUP(C545,'1 - Componenten'!$B$7:$K$60,9,0),"")</f>
        <v/>
      </c>
      <c r="H545" s="26" t="str">
        <f>_xlfn.IFNA(VLOOKUP(C545,'1 - Componenten'!$B$7:$K$60,10,0),"")</f>
        <v/>
      </c>
      <c r="I545" s="13">
        <v>1</v>
      </c>
      <c r="J545" s="54">
        <f t="shared" si="137"/>
        <v>0</v>
      </c>
      <c r="K545" s="55">
        <f t="shared" si="138"/>
        <v>0</v>
      </c>
      <c r="L545" s="55">
        <f t="shared" si="135"/>
        <v>0</v>
      </c>
      <c r="M545" s="55">
        <f t="shared" si="136"/>
        <v>0</v>
      </c>
      <c r="N545" s="43"/>
    </row>
    <row r="546" spans="2:14" s="2" customFormat="1" x14ac:dyDescent="0.3">
      <c r="B546" s="40"/>
      <c r="C546" s="3"/>
      <c r="D546" s="4" t="str">
        <f>_xlfn.IFNA(VLOOKUP(C546,'1 - Componenten'!$B$7:$K$60,3,0),"")</f>
        <v/>
      </c>
      <c r="E546" s="18" t="str">
        <f>_xlfn.IFNA(VLOOKUP(C546,'1 - Componenten'!$B$7:$K$60,5,0),"")</f>
        <v/>
      </c>
      <c r="F546" s="26" t="str">
        <f>_xlfn.IFNA(VLOOKUP(C546,'1 - Componenten'!$B$7:$K$60,8,0),"")</f>
        <v/>
      </c>
      <c r="G546" s="26" t="str">
        <f>_xlfn.IFNA(VLOOKUP(C546,'1 - Componenten'!$B$7:$K$60,9,0),"")</f>
        <v/>
      </c>
      <c r="H546" s="26" t="str">
        <f>_xlfn.IFNA(VLOOKUP(C546,'1 - Componenten'!$B$7:$K$60,10,0),"")</f>
        <v/>
      </c>
      <c r="I546" s="13">
        <v>1</v>
      </c>
      <c r="J546" s="54">
        <f t="shared" si="137"/>
        <v>0</v>
      </c>
      <c r="K546" s="55">
        <f t="shared" si="138"/>
        <v>0</v>
      </c>
      <c r="L546" s="55">
        <f t="shared" si="135"/>
        <v>0</v>
      </c>
      <c r="M546" s="55">
        <f t="shared" si="136"/>
        <v>0</v>
      </c>
      <c r="N546" s="43"/>
    </row>
    <row r="547" spans="2:14" s="2" customFormat="1" x14ac:dyDescent="0.3">
      <c r="B547" s="40"/>
      <c r="C547" s="3"/>
      <c r="D547" s="4" t="str">
        <f>_xlfn.IFNA(VLOOKUP(C547,'1 - Componenten'!$B$7:$K$60,3,0),"")</f>
        <v/>
      </c>
      <c r="E547" s="18" t="str">
        <f>_xlfn.IFNA(VLOOKUP(C547,'1 - Componenten'!$B$7:$K$60,5,0),"")</f>
        <v/>
      </c>
      <c r="F547" s="26" t="str">
        <f>_xlfn.IFNA(VLOOKUP(C547,'1 - Componenten'!$B$7:$K$60,8,0),"")</f>
        <v/>
      </c>
      <c r="G547" s="26" t="str">
        <f>_xlfn.IFNA(VLOOKUP(C547,'1 - Componenten'!$B$7:$K$60,9,0),"")</f>
        <v/>
      </c>
      <c r="H547" s="26" t="str">
        <f>_xlfn.IFNA(VLOOKUP(C547,'1 - Componenten'!$B$7:$K$60,10,0),"")</f>
        <v/>
      </c>
      <c r="I547" s="13">
        <v>1</v>
      </c>
      <c r="J547" s="54">
        <f t="shared" si="137"/>
        <v>0</v>
      </c>
      <c r="K547" s="55">
        <f t="shared" si="138"/>
        <v>0</v>
      </c>
      <c r="L547" s="55">
        <f t="shared" si="135"/>
        <v>0</v>
      </c>
      <c r="M547" s="55">
        <f t="shared" si="136"/>
        <v>0</v>
      </c>
      <c r="N547" s="43"/>
    </row>
    <row r="548" spans="2:14" s="2" customFormat="1" x14ac:dyDescent="0.3">
      <c r="B548" s="40"/>
      <c r="C548" s="3"/>
      <c r="D548" s="4" t="str">
        <f>_xlfn.IFNA(VLOOKUP(C548,'1 - Componenten'!$B$7:$K$60,3,0),"")</f>
        <v/>
      </c>
      <c r="E548" s="18" t="str">
        <f>_xlfn.IFNA(VLOOKUP(C548,'1 - Componenten'!$B$7:$K$60,5,0),"")</f>
        <v/>
      </c>
      <c r="F548" s="26" t="str">
        <f>_xlfn.IFNA(VLOOKUP(C548,'1 - Componenten'!$B$7:$K$60,8,0),"")</f>
        <v/>
      </c>
      <c r="G548" s="26" t="str">
        <f>_xlfn.IFNA(VLOOKUP(C548,'1 - Componenten'!$B$7:$K$60,9,0),"")</f>
        <v/>
      </c>
      <c r="H548" s="26" t="str">
        <f>_xlfn.IFNA(VLOOKUP(C548,'1 - Componenten'!$B$7:$K$60,10,0),"")</f>
        <v/>
      </c>
      <c r="I548" s="13">
        <v>1</v>
      </c>
      <c r="J548" s="54">
        <f t="shared" si="137"/>
        <v>0</v>
      </c>
      <c r="K548" s="55">
        <f t="shared" si="138"/>
        <v>0</v>
      </c>
      <c r="L548" s="55">
        <f t="shared" si="135"/>
        <v>0</v>
      </c>
      <c r="M548" s="55">
        <f t="shared" si="136"/>
        <v>0</v>
      </c>
      <c r="N548" s="43"/>
    </row>
    <row r="549" spans="2:14" s="2" customFormat="1" x14ac:dyDescent="0.3">
      <c r="B549" s="40"/>
      <c r="C549" s="3"/>
      <c r="D549" s="4" t="str">
        <f>_xlfn.IFNA(VLOOKUP(C549,'1 - Componenten'!$B$7:$K$60,3,0),"")</f>
        <v/>
      </c>
      <c r="E549" s="18" t="str">
        <f>_xlfn.IFNA(VLOOKUP(C549,'1 - Componenten'!$B$7:$K$60,5,0),"")</f>
        <v/>
      </c>
      <c r="F549" s="26" t="str">
        <f>_xlfn.IFNA(VLOOKUP(C549,'1 - Componenten'!$B$7:$K$60,8,0),"")</f>
        <v/>
      </c>
      <c r="G549" s="26" t="str">
        <f>_xlfn.IFNA(VLOOKUP(C549,'1 - Componenten'!$B$7:$K$60,9,0),"")</f>
        <v/>
      </c>
      <c r="H549" s="26" t="str">
        <f>_xlfn.IFNA(VLOOKUP(C549,'1 - Componenten'!$B$7:$K$60,10,0),"")</f>
        <v/>
      </c>
      <c r="I549" s="13">
        <v>1</v>
      </c>
      <c r="J549" s="54">
        <f t="shared" si="137"/>
        <v>0</v>
      </c>
      <c r="K549" s="55">
        <f t="shared" si="138"/>
        <v>0</v>
      </c>
      <c r="L549" s="55">
        <f t="shared" si="135"/>
        <v>0</v>
      </c>
      <c r="M549" s="55">
        <f t="shared" si="136"/>
        <v>0</v>
      </c>
      <c r="N549" s="43"/>
    </row>
    <row r="550" spans="2:14" s="2" customFormat="1" x14ac:dyDescent="0.3">
      <c r="B550" s="40"/>
      <c r="C550" s="3"/>
      <c r="D550" s="4" t="str">
        <f>_xlfn.IFNA(VLOOKUP(C550,'1 - Componenten'!$B$7:$K$60,3,0),"")</f>
        <v/>
      </c>
      <c r="E550" s="18" t="str">
        <f>_xlfn.IFNA(VLOOKUP(C550,'1 - Componenten'!$B$7:$K$60,5,0),"")</f>
        <v/>
      </c>
      <c r="F550" s="26" t="str">
        <f>_xlfn.IFNA(VLOOKUP(C550,'1 - Componenten'!$B$7:$K$60,8,0),"")</f>
        <v/>
      </c>
      <c r="G550" s="26" t="str">
        <f>_xlfn.IFNA(VLOOKUP(C550,'1 - Componenten'!$B$7:$K$60,9,0),"")</f>
        <v/>
      </c>
      <c r="H550" s="26" t="str">
        <f>_xlfn.IFNA(VLOOKUP(C550,'1 - Componenten'!$B$7:$K$60,10,0),"")</f>
        <v/>
      </c>
      <c r="I550" s="13">
        <v>1</v>
      </c>
      <c r="J550" s="54">
        <f t="shared" si="137"/>
        <v>0</v>
      </c>
      <c r="K550" s="55">
        <f t="shared" si="138"/>
        <v>0</v>
      </c>
      <c r="L550" s="55">
        <f t="shared" si="135"/>
        <v>0</v>
      </c>
      <c r="M550" s="55">
        <f t="shared" si="136"/>
        <v>0</v>
      </c>
      <c r="N550" s="43"/>
    </row>
    <row r="551" spans="2:14" s="2" customFormat="1" ht="13.95" customHeight="1" x14ac:dyDescent="0.3">
      <c r="B551" s="40"/>
      <c r="C551" s="33"/>
      <c r="D551" s="34" t="str">
        <f>_xlfn.IFNA(VLOOKUP(C551,'1 - Componenten'!$B$7:$K$60,3,0),"")</f>
        <v/>
      </c>
      <c r="E551" s="35" t="str">
        <f>_xlfn.IFNA(VLOOKUP(C551,'1 - Componenten'!$B$7:$K$60,5,0),"")</f>
        <v/>
      </c>
      <c r="F551" s="36"/>
      <c r="G551" s="36"/>
      <c r="H551" s="36"/>
      <c r="I551" s="33"/>
      <c r="J551" s="56" t="s">
        <v>42</v>
      </c>
      <c r="K551" s="57">
        <f>SUM(K542:K550)</f>
        <v>0</v>
      </c>
      <c r="L551" s="57">
        <f>SUM(L542:L550)</f>
        <v>0</v>
      </c>
      <c r="M551" s="57">
        <f>SUM(M542:M550)</f>
        <v>0</v>
      </c>
      <c r="N551" s="43"/>
    </row>
    <row r="552" spans="2:14" s="2" customFormat="1" ht="17.399999999999999" x14ac:dyDescent="0.3">
      <c r="B552" s="40"/>
      <c r="C552" s="64" t="s">
        <v>47</v>
      </c>
      <c r="D552" s="65"/>
      <c r="E552" s="95" t="s">
        <v>32</v>
      </c>
      <c r="F552" s="95"/>
      <c r="G552" s="95"/>
      <c r="H552" s="95"/>
      <c r="I552" s="96" t="s">
        <v>48</v>
      </c>
      <c r="J552" s="96"/>
      <c r="K552" s="96"/>
      <c r="L552" s="96"/>
      <c r="M552" s="96"/>
      <c r="N552" s="43"/>
    </row>
    <row r="553" spans="2:14" s="2" customFormat="1" ht="30" customHeight="1" x14ac:dyDescent="0.3">
      <c r="B553" s="40"/>
      <c r="C553" s="5" t="s">
        <v>70</v>
      </c>
      <c r="D553" s="5" t="s">
        <v>23</v>
      </c>
      <c r="E553" s="97" t="s">
        <v>37</v>
      </c>
      <c r="F553" s="98"/>
      <c r="G553" s="23" t="s">
        <v>34</v>
      </c>
      <c r="H553" s="23" t="s">
        <v>35</v>
      </c>
      <c r="I553" s="21" t="s">
        <v>33</v>
      </c>
      <c r="J553" s="99" t="s">
        <v>38</v>
      </c>
      <c r="K553" s="100"/>
      <c r="L553" s="53" t="s">
        <v>39</v>
      </c>
      <c r="M553" s="53" t="s">
        <v>40</v>
      </c>
      <c r="N553" s="43"/>
    </row>
    <row r="554" spans="2:14" s="2" customFormat="1" x14ac:dyDescent="0.3">
      <c r="B554" s="40"/>
      <c r="C554" s="3"/>
      <c r="D554" s="4" t="str">
        <f>_xlfn.IFNA(VLOOKUP(C554,'1 - Componenten'!$B$7:$K$60,3,0),"")</f>
        <v/>
      </c>
      <c r="E554" s="90" t="str">
        <f>_xlfn.IFNA(VLOOKUP(C554,'1 - Componenten'!$B$7:$K$60,8,0),"")</f>
        <v/>
      </c>
      <c r="F554" s="91"/>
      <c r="G554" s="26" t="str">
        <f>_xlfn.IFNA(VLOOKUP(C554,'1 - Componenten'!$B$7:$K$60,9,0),"")</f>
        <v/>
      </c>
      <c r="H554" s="26" t="str">
        <f>_xlfn.IFNA(VLOOKUP(C554,'1 - Componenten'!$B$7:$K$60,10,0),"")</f>
        <v/>
      </c>
      <c r="I554" s="13">
        <v>1</v>
      </c>
      <c r="J554" s="92">
        <f>IFERROR($I554*E554,0)</f>
        <v>0</v>
      </c>
      <c r="K554" s="93"/>
      <c r="L554" s="55">
        <f t="shared" ref="L554:L558" si="139">IFERROR($I554*G554,0)</f>
        <v>0</v>
      </c>
      <c r="M554" s="55">
        <f t="shared" ref="M554:M558" si="140">IFERROR($I554*H554,0)</f>
        <v>0</v>
      </c>
      <c r="N554" s="43"/>
    </row>
    <row r="555" spans="2:14" s="2" customFormat="1" x14ac:dyDescent="0.3">
      <c r="B555" s="40"/>
      <c r="C555" s="3"/>
      <c r="D555" s="4" t="str">
        <f>_xlfn.IFNA(VLOOKUP(C555,'1 - Componenten'!$B$7:$K$60,3,0),"")</f>
        <v/>
      </c>
      <c r="E555" s="90" t="str">
        <f>_xlfn.IFNA(VLOOKUP(C555,'1 - Componenten'!$B$7:$K$60,8,0),"")</f>
        <v/>
      </c>
      <c r="F555" s="91"/>
      <c r="G555" s="26" t="str">
        <f>_xlfn.IFNA(VLOOKUP(C555,'1 - Componenten'!$B$7:$K$60,9,0),"")</f>
        <v/>
      </c>
      <c r="H555" s="26" t="str">
        <f>_xlfn.IFNA(VLOOKUP(C555,'1 - Componenten'!$B$7:$K$60,10,0),"")</f>
        <v/>
      </c>
      <c r="I555" s="13">
        <v>1</v>
      </c>
      <c r="J555" s="92">
        <f t="shared" ref="J555:J558" si="141">IFERROR($I555*E555,0)</f>
        <v>0</v>
      </c>
      <c r="K555" s="93"/>
      <c r="L555" s="55">
        <f t="shared" si="139"/>
        <v>0</v>
      </c>
      <c r="M555" s="55">
        <f t="shared" si="140"/>
        <v>0</v>
      </c>
      <c r="N555" s="43"/>
    </row>
    <row r="556" spans="2:14" s="2" customFormat="1" x14ac:dyDescent="0.3">
      <c r="B556" s="40"/>
      <c r="C556" s="3"/>
      <c r="D556" s="4" t="str">
        <f>_xlfn.IFNA(VLOOKUP(C556,'1 - Componenten'!$B$7:$K$60,3,0),"")</f>
        <v/>
      </c>
      <c r="E556" s="90" t="str">
        <f>_xlfn.IFNA(VLOOKUP(C556,'1 - Componenten'!$B$7:$K$60,8,0),"")</f>
        <v/>
      </c>
      <c r="F556" s="91"/>
      <c r="G556" s="26" t="str">
        <f>_xlfn.IFNA(VLOOKUP(C556,'1 - Componenten'!$B$7:$K$60,9,0),"")</f>
        <v/>
      </c>
      <c r="H556" s="26" t="str">
        <f>_xlfn.IFNA(VLOOKUP(C556,'1 - Componenten'!$B$7:$K$60,10,0),"")</f>
        <v/>
      </c>
      <c r="I556" s="13">
        <v>1</v>
      </c>
      <c r="J556" s="92">
        <f t="shared" si="141"/>
        <v>0</v>
      </c>
      <c r="K556" s="93"/>
      <c r="L556" s="55">
        <f t="shared" si="139"/>
        <v>0</v>
      </c>
      <c r="M556" s="55">
        <f t="shared" si="140"/>
        <v>0</v>
      </c>
      <c r="N556" s="43"/>
    </row>
    <row r="557" spans="2:14" s="2" customFormat="1" x14ac:dyDescent="0.3">
      <c r="B557" s="40"/>
      <c r="C557" s="3"/>
      <c r="D557" s="4" t="str">
        <f>_xlfn.IFNA(VLOOKUP(C557,'1 - Componenten'!$B$7:$K$60,3,0),"")</f>
        <v/>
      </c>
      <c r="E557" s="90" t="str">
        <f>_xlfn.IFNA(VLOOKUP(C557,'1 - Componenten'!$B$7:$K$60,8,0),"")</f>
        <v/>
      </c>
      <c r="F557" s="91"/>
      <c r="G557" s="26" t="str">
        <f>_xlfn.IFNA(VLOOKUP(C557,'1 - Componenten'!$B$7:$K$60,9,0),"")</f>
        <v/>
      </c>
      <c r="H557" s="26" t="str">
        <f>_xlfn.IFNA(VLOOKUP(C557,'1 - Componenten'!$B$7:$K$60,10,0),"")</f>
        <v/>
      </c>
      <c r="I557" s="13">
        <v>1</v>
      </c>
      <c r="J557" s="92">
        <f t="shared" si="141"/>
        <v>0</v>
      </c>
      <c r="K557" s="93"/>
      <c r="L557" s="55">
        <f t="shared" si="139"/>
        <v>0</v>
      </c>
      <c r="M557" s="55">
        <f t="shared" si="140"/>
        <v>0</v>
      </c>
      <c r="N557" s="43"/>
    </row>
    <row r="558" spans="2:14" s="2" customFormat="1" x14ac:dyDescent="0.3">
      <c r="B558" s="40"/>
      <c r="C558" s="3"/>
      <c r="D558" s="4" t="str">
        <f>_xlfn.IFNA(VLOOKUP(C558,'1 - Componenten'!$B$7:$K$60,3,0),"")</f>
        <v/>
      </c>
      <c r="E558" s="90" t="str">
        <f>_xlfn.IFNA(VLOOKUP(C558,'1 - Componenten'!$B$7:$K$60,8,0),"")</f>
        <v/>
      </c>
      <c r="F558" s="91"/>
      <c r="G558" s="26" t="str">
        <f>_xlfn.IFNA(VLOOKUP(C558,'1 - Componenten'!$B$7:$K$60,9,0),"")</f>
        <v/>
      </c>
      <c r="H558" s="26" t="str">
        <f>_xlfn.IFNA(VLOOKUP(C558,'1 - Componenten'!$B$7:$K$60,10,0),"")</f>
        <v/>
      </c>
      <c r="I558" s="13">
        <v>1</v>
      </c>
      <c r="J558" s="92">
        <f t="shared" si="141"/>
        <v>0</v>
      </c>
      <c r="K558" s="93"/>
      <c r="L558" s="55">
        <f t="shared" si="139"/>
        <v>0</v>
      </c>
      <c r="M558" s="55">
        <f t="shared" si="140"/>
        <v>0</v>
      </c>
      <c r="N558" s="43"/>
    </row>
    <row r="559" spans="2:14" s="2" customFormat="1" ht="13.95" customHeight="1" x14ac:dyDescent="0.3">
      <c r="B559" s="40"/>
      <c r="C559" s="33"/>
      <c r="D559" s="34" t="str">
        <f>_xlfn.IFNA(VLOOKUP(C559,'1 - Componenten'!$B$7:$K$60,3,0),"")</f>
        <v/>
      </c>
      <c r="E559" s="35" t="str">
        <f>_xlfn.IFNA(VLOOKUP(C559,'1 - Componenten'!$B$7:$K$60,5,0),"")</f>
        <v/>
      </c>
      <c r="F559" s="36"/>
      <c r="G559" s="36"/>
      <c r="H559" s="36"/>
      <c r="I559" s="56" t="s">
        <v>42</v>
      </c>
      <c r="J559" s="94">
        <f>SUM(J554:K558)</f>
        <v>0</v>
      </c>
      <c r="K559" s="94"/>
      <c r="L559" s="57">
        <f>SUM(L554:L558)</f>
        <v>0</v>
      </c>
      <c r="M559" s="57">
        <f>SUM(M554:M558)</f>
        <v>0</v>
      </c>
      <c r="N559" s="43"/>
    </row>
    <row r="560" spans="2:14" s="2" customFormat="1" x14ac:dyDescent="0.3">
      <c r="B560" s="40"/>
      <c r="C560" s="33"/>
      <c r="D560" s="33"/>
      <c r="E560" s="33"/>
      <c r="F560" s="33"/>
      <c r="G560" s="33"/>
      <c r="H560" s="33"/>
      <c r="I560" s="33"/>
      <c r="J560" s="33"/>
      <c r="K560" s="33"/>
      <c r="L560" s="33"/>
      <c r="M560" s="33"/>
      <c r="N560" s="43"/>
    </row>
    <row r="561" spans="2:14" s="2" customFormat="1" x14ac:dyDescent="0.3">
      <c r="B561" s="46"/>
      <c r="C561" s="47"/>
      <c r="D561" s="47"/>
      <c r="E561" s="47"/>
      <c r="F561" s="47"/>
      <c r="G561" s="47"/>
      <c r="H561" s="47"/>
      <c r="I561" s="47"/>
      <c r="J561" s="47"/>
      <c r="K561" s="47"/>
      <c r="L561" s="47"/>
      <c r="M561" s="47"/>
      <c r="N561" s="48"/>
    </row>
    <row r="562" spans="2:14" ht="4.95" customHeight="1" x14ac:dyDescent="0.3">
      <c r="B562" s="66"/>
      <c r="C562" s="67"/>
      <c r="D562" s="67"/>
      <c r="E562" s="67"/>
      <c r="F562" s="67"/>
      <c r="G562" s="67"/>
      <c r="H562" s="67"/>
      <c r="I562" s="67"/>
      <c r="J562" s="67"/>
      <c r="K562" s="67"/>
      <c r="L562" s="67"/>
      <c r="M562" s="67"/>
      <c r="N562" s="67"/>
    </row>
    <row r="563" spans="2:14" s="2" customFormat="1" x14ac:dyDescent="0.3">
      <c r="B563" s="37"/>
      <c r="C563" s="38"/>
      <c r="D563" s="38"/>
      <c r="E563" s="38"/>
      <c r="F563" s="39"/>
      <c r="G563" s="39"/>
      <c r="H563" s="39"/>
      <c r="I563" s="39"/>
      <c r="J563" s="39"/>
      <c r="K563" s="39"/>
      <c r="L563" s="38"/>
      <c r="M563" s="38"/>
      <c r="N563" s="63"/>
    </row>
    <row r="564" spans="2:14" s="2" customFormat="1" ht="21" x14ac:dyDescent="0.4">
      <c r="B564" s="40"/>
      <c r="C564" s="24" t="s">
        <v>14</v>
      </c>
      <c r="D564" s="25" t="s">
        <v>98</v>
      </c>
      <c r="E564" s="33"/>
      <c r="F564" s="101" t="s">
        <v>55</v>
      </c>
      <c r="G564" s="102"/>
      <c r="H564" s="102"/>
      <c r="I564" s="41"/>
      <c r="J564" s="41"/>
      <c r="K564" s="41"/>
      <c r="L564" s="33"/>
      <c r="M564" s="33"/>
      <c r="N564" s="43"/>
    </row>
    <row r="565" spans="2:14" s="2" customFormat="1" ht="21" x14ac:dyDescent="0.4">
      <c r="B565" s="40"/>
      <c r="C565" s="24" t="s">
        <v>16</v>
      </c>
      <c r="D565" s="25" t="s">
        <v>99</v>
      </c>
      <c r="E565" s="33"/>
      <c r="F565" s="102"/>
      <c r="G565" s="102"/>
      <c r="H565" s="102"/>
      <c r="I565" s="41"/>
      <c r="J565" s="41"/>
      <c r="K565" s="41"/>
      <c r="L565" s="33"/>
      <c r="M565" s="33"/>
      <c r="N565" s="43"/>
    </row>
    <row r="566" spans="2:14" s="2" customFormat="1" ht="8.4" customHeight="1" thickBot="1" x14ac:dyDescent="0.35">
      <c r="B566" s="40"/>
      <c r="C566" s="33"/>
      <c r="D566" s="33"/>
      <c r="E566" s="33"/>
      <c r="F566" s="41"/>
      <c r="G566" s="41"/>
      <c r="H566" s="41"/>
      <c r="I566" s="41"/>
      <c r="J566" s="41"/>
      <c r="K566" s="42"/>
      <c r="L566" s="33"/>
      <c r="M566" s="33"/>
      <c r="N566" s="43"/>
    </row>
    <row r="567" spans="2:14" s="2" customFormat="1" ht="21" x14ac:dyDescent="0.4">
      <c r="B567" s="40"/>
      <c r="C567" s="42" t="s">
        <v>24</v>
      </c>
      <c r="D567" s="33"/>
      <c r="E567" s="33"/>
      <c r="F567" s="16"/>
      <c r="G567" s="17"/>
      <c r="H567" s="17"/>
      <c r="I567" s="42"/>
      <c r="J567" s="17"/>
      <c r="K567" s="103" t="s">
        <v>46</v>
      </c>
      <c r="L567" s="104"/>
      <c r="M567" s="105"/>
      <c r="N567" s="43"/>
    </row>
    <row r="568" spans="2:14" s="2" customFormat="1" ht="42" x14ac:dyDescent="0.3">
      <c r="B568" s="40"/>
      <c r="C568" s="19" t="s">
        <v>25</v>
      </c>
      <c r="D568" s="12" t="s">
        <v>26</v>
      </c>
      <c r="E568" s="22" t="s">
        <v>30</v>
      </c>
      <c r="F568" s="51" t="s">
        <v>18</v>
      </c>
      <c r="G568" s="21" t="s">
        <v>27</v>
      </c>
      <c r="H568" s="17"/>
      <c r="I568" s="17"/>
      <c r="J568" s="33"/>
      <c r="K568" s="58" t="s">
        <v>43</v>
      </c>
      <c r="L568" s="51" t="s">
        <v>44</v>
      </c>
      <c r="M568" s="59" t="s">
        <v>45</v>
      </c>
      <c r="N568" s="43"/>
    </row>
    <row r="569" spans="2:14" s="2" customFormat="1" ht="15" thickBot="1" x14ac:dyDescent="0.35">
      <c r="B569" s="40"/>
      <c r="C569" s="20" t="s">
        <v>19</v>
      </c>
      <c r="D569" s="18" t="s">
        <v>51</v>
      </c>
      <c r="E569" s="18">
        <v>28</v>
      </c>
      <c r="F569" s="27">
        <f>SUM(J576:J584)</f>
        <v>0</v>
      </c>
      <c r="G569" s="32" t="str">
        <f>IF(F569&lt;=E569,"Nee","Ja")</f>
        <v>Nee</v>
      </c>
      <c r="H569" s="17"/>
      <c r="I569" s="17"/>
      <c r="J569" s="33"/>
      <c r="K569" s="60">
        <f>SUM(K585,J593)</f>
        <v>0</v>
      </c>
      <c r="L569" s="61">
        <f>SUM(L585,F571,L593)</f>
        <v>0</v>
      </c>
      <c r="M569" s="62">
        <f>SUM(M585,M593)</f>
        <v>0</v>
      </c>
      <c r="N569" s="43"/>
    </row>
    <row r="570" spans="2:14" s="2" customFormat="1" ht="9" customHeight="1" thickBot="1" x14ac:dyDescent="0.35">
      <c r="B570" s="40"/>
      <c r="C570" s="33"/>
      <c r="D570" s="33"/>
      <c r="E570" s="33"/>
      <c r="F570" s="33"/>
      <c r="G570" s="33"/>
      <c r="H570" s="33"/>
      <c r="I570" s="33"/>
      <c r="J570" s="33"/>
      <c r="K570" s="33"/>
      <c r="L570" s="33"/>
      <c r="M570" s="33"/>
      <c r="N570" s="43"/>
    </row>
    <row r="571" spans="2:14" s="2" customFormat="1" ht="23.4" thickBot="1" x14ac:dyDescent="0.45">
      <c r="B571" s="40"/>
      <c r="C571" s="106" t="s">
        <v>29</v>
      </c>
      <c r="D571" s="106"/>
      <c r="E571" s="107"/>
      <c r="F571" s="108">
        <v>0</v>
      </c>
      <c r="G571" s="109"/>
      <c r="H571" s="110"/>
      <c r="I571" s="33"/>
      <c r="J571" s="33"/>
      <c r="K571" s="33"/>
      <c r="L571" s="33"/>
      <c r="M571" s="33"/>
      <c r="N571" s="43"/>
    </row>
    <row r="572" spans="2:14" s="2" customFormat="1" ht="6.6" customHeight="1" x14ac:dyDescent="0.3">
      <c r="B572" s="40"/>
      <c r="C572" s="16"/>
      <c r="D572" s="33"/>
      <c r="E572" s="33"/>
      <c r="F572" s="33"/>
      <c r="G572" s="33"/>
      <c r="H572" s="33"/>
      <c r="I572" s="33"/>
      <c r="J572" s="33"/>
      <c r="K572" s="33"/>
      <c r="L572" s="33"/>
      <c r="M572" s="33"/>
      <c r="N572" s="43"/>
    </row>
    <row r="573" spans="2:14" s="2" customFormat="1" ht="17.399999999999999" x14ac:dyDescent="0.3">
      <c r="B573" s="40"/>
      <c r="C573" s="44" t="s">
        <v>28</v>
      </c>
      <c r="D573" s="45"/>
      <c r="E573" s="45"/>
      <c r="F573" s="45"/>
      <c r="G573" s="45"/>
      <c r="H573" s="45"/>
      <c r="I573" s="33"/>
      <c r="J573" s="33"/>
      <c r="K573" s="33"/>
      <c r="L573" s="33"/>
      <c r="M573" s="33"/>
      <c r="N573" s="43"/>
    </row>
    <row r="574" spans="2:14" s="2" customFormat="1" ht="17.399999999999999" x14ac:dyDescent="0.3">
      <c r="B574" s="40"/>
      <c r="C574" s="49" t="s">
        <v>19</v>
      </c>
      <c r="D574" s="50"/>
      <c r="E574" s="95" t="s">
        <v>32</v>
      </c>
      <c r="F574" s="95"/>
      <c r="G574" s="95"/>
      <c r="H574" s="95"/>
      <c r="I574" s="96" t="s">
        <v>48</v>
      </c>
      <c r="J574" s="96"/>
      <c r="K574" s="96"/>
      <c r="L574" s="96"/>
      <c r="M574" s="96"/>
      <c r="N574" s="43"/>
    </row>
    <row r="575" spans="2:14" s="2" customFormat="1" ht="30" customHeight="1" x14ac:dyDescent="0.3">
      <c r="B575" s="40"/>
      <c r="C575" s="5" t="s">
        <v>70</v>
      </c>
      <c r="D575" s="5" t="s">
        <v>23</v>
      </c>
      <c r="E575" s="12" t="s">
        <v>3</v>
      </c>
      <c r="F575" s="5" t="s">
        <v>37</v>
      </c>
      <c r="G575" s="23" t="s">
        <v>34</v>
      </c>
      <c r="H575" s="23" t="s">
        <v>35</v>
      </c>
      <c r="I575" s="21" t="s">
        <v>33</v>
      </c>
      <c r="J575" s="21" t="s">
        <v>36</v>
      </c>
      <c r="K575" s="52" t="s">
        <v>38</v>
      </c>
      <c r="L575" s="53" t="s">
        <v>39</v>
      </c>
      <c r="M575" s="53" t="s">
        <v>40</v>
      </c>
      <c r="N575" s="43"/>
    </row>
    <row r="576" spans="2:14" s="2" customFormat="1" x14ac:dyDescent="0.3">
      <c r="B576" s="40"/>
      <c r="C576" s="3"/>
      <c r="D576" s="4" t="str">
        <f>_xlfn.IFNA(VLOOKUP(C576,'1 - Componenten'!$B$7:$K$60,3,0),"")</f>
        <v/>
      </c>
      <c r="E576" s="18" t="str">
        <f>_xlfn.IFNA(VLOOKUP(C576,'1 - Componenten'!$B$7:$K$60,5,0),"")</f>
        <v/>
      </c>
      <c r="F576" s="26" t="str">
        <f>_xlfn.IFNA(VLOOKUP(C576,'1 - Componenten'!$B$7:$K$60,8,0),"")</f>
        <v/>
      </c>
      <c r="G576" s="26" t="str">
        <f>_xlfn.IFNA(VLOOKUP(C576,'1 - Componenten'!$B$7:$K$60,9,0),"")</f>
        <v/>
      </c>
      <c r="H576" s="26" t="str">
        <f>_xlfn.IFNA(VLOOKUP(C576,'1 - Componenten'!$B$7:$K$60,10,0),"")</f>
        <v/>
      </c>
      <c r="I576" s="13">
        <v>1</v>
      </c>
      <c r="J576" s="54">
        <f>IFERROR($I576*E576,0)</f>
        <v>0</v>
      </c>
      <c r="K576" s="55">
        <f>IFERROR($I576*F576,0)</f>
        <v>0</v>
      </c>
      <c r="L576" s="55">
        <f t="shared" ref="L576:L584" si="142">IFERROR($I576*G576,0)</f>
        <v>0</v>
      </c>
      <c r="M576" s="55">
        <f t="shared" ref="M576:M584" si="143">IFERROR($I576*H576,0)</f>
        <v>0</v>
      </c>
      <c r="N576" s="43"/>
    </row>
    <row r="577" spans="2:14" s="2" customFormat="1" x14ac:dyDescent="0.3">
      <c r="B577" s="40"/>
      <c r="C577" s="3"/>
      <c r="D577" s="4" t="str">
        <f>_xlfn.IFNA(VLOOKUP(C577,'1 - Componenten'!$B$7:$K$60,3,0),"")</f>
        <v/>
      </c>
      <c r="E577" s="18" t="str">
        <f>_xlfn.IFNA(VLOOKUP(C577,'1 - Componenten'!$B$7:$K$60,5,0),"")</f>
        <v/>
      </c>
      <c r="F577" s="26" t="str">
        <f>_xlfn.IFNA(VLOOKUP(C577,'1 - Componenten'!$B$7:$K$60,8,0),"")</f>
        <v/>
      </c>
      <c r="G577" s="26" t="str">
        <f>_xlfn.IFNA(VLOOKUP(C577,'1 - Componenten'!$B$7:$K$60,9,0),"")</f>
        <v/>
      </c>
      <c r="H577" s="26" t="str">
        <f>_xlfn.IFNA(VLOOKUP(C577,'1 - Componenten'!$B$7:$K$60,10,0),"")</f>
        <v/>
      </c>
      <c r="I577" s="13">
        <v>1</v>
      </c>
      <c r="J577" s="54">
        <f t="shared" ref="J577:J584" si="144">IFERROR($I577*E577,0)</f>
        <v>0</v>
      </c>
      <c r="K577" s="55">
        <f t="shared" ref="K577:K584" si="145">IFERROR($I577*F577,0)</f>
        <v>0</v>
      </c>
      <c r="L577" s="55">
        <f t="shared" si="142"/>
        <v>0</v>
      </c>
      <c r="M577" s="55">
        <f t="shared" si="143"/>
        <v>0</v>
      </c>
      <c r="N577" s="43"/>
    </row>
    <row r="578" spans="2:14" s="2" customFormat="1" x14ac:dyDescent="0.3">
      <c r="B578" s="40"/>
      <c r="C578" s="3"/>
      <c r="D578" s="4" t="str">
        <f>_xlfn.IFNA(VLOOKUP(C578,'1 - Componenten'!$B$7:$K$60,3,0),"")</f>
        <v/>
      </c>
      <c r="E578" s="18" t="str">
        <f>_xlfn.IFNA(VLOOKUP(C578,'1 - Componenten'!$B$7:$K$60,5,0),"")</f>
        <v/>
      </c>
      <c r="F578" s="26" t="str">
        <f>_xlfn.IFNA(VLOOKUP(C578,'1 - Componenten'!$B$7:$K$60,8,0),"")</f>
        <v/>
      </c>
      <c r="G578" s="26" t="str">
        <f>_xlfn.IFNA(VLOOKUP(C578,'1 - Componenten'!$B$7:$K$60,9,0),"")</f>
        <v/>
      </c>
      <c r="H578" s="26" t="str">
        <f>_xlfn.IFNA(VLOOKUP(C578,'1 - Componenten'!$B$7:$K$60,10,0),"")</f>
        <v/>
      </c>
      <c r="I578" s="13">
        <v>1</v>
      </c>
      <c r="J578" s="54">
        <f t="shared" si="144"/>
        <v>0</v>
      </c>
      <c r="K578" s="55">
        <f t="shared" si="145"/>
        <v>0</v>
      </c>
      <c r="L578" s="55">
        <f t="shared" si="142"/>
        <v>0</v>
      </c>
      <c r="M578" s="55">
        <f t="shared" si="143"/>
        <v>0</v>
      </c>
      <c r="N578" s="43"/>
    </row>
    <row r="579" spans="2:14" s="2" customFormat="1" x14ac:dyDescent="0.3">
      <c r="B579" s="40"/>
      <c r="C579" s="3"/>
      <c r="D579" s="4" t="str">
        <f>_xlfn.IFNA(VLOOKUP(C579,'1 - Componenten'!$B$7:$K$60,3,0),"")</f>
        <v/>
      </c>
      <c r="E579" s="18" t="str">
        <f>_xlfn.IFNA(VLOOKUP(C579,'1 - Componenten'!$B$7:$K$60,5,0),"")</f>
        <v/>
      </c>
      <c r="F579" s="26" t="str">
        <f>_xlfn.IFNA(VLOOKUP(C579,'1 - Componenten'!$B$7:$K$60,8,0),"")</f>
        <v/>
      </c>
      <c r="G579" s="26" t="str">
        <f>_xlfn.IFNA(VLOOKUP(C579,'1 - Componenten'!$B$7:$K$60,9,0),"")</f>
        <v/>
      </c>
      <c r="H579" s="26" t="str">
        <f>_xlfn.IFNA(VLOOKUP(C579,'1 - Componenten'!$B$7:$K$60,10,0),"")</f>
        <v/>
      </c>
      <c r="I579" s="13">
        <v>1</v>
      </c>
      <c r="J579" s="54">
        <f t="shared" si="144"/>
        <v>0</v>
      </c>
      <c r="K579" s="55">
        <f t="shared" si="145"/>
        <v>0</v>
      </c>
      <c r="L579" s="55">
        <f t="shared" si="142"/>
        <v>0</v>
      </c>
      <c r="M579" s="55">
        <f t="shared" si="143"/>
        <v>0</v>
      </c>
      <c r="N579" s="43"/>
    </row>
    <row r="580" spans="2:14" s="2" customFormat="1" x14ac:dyDescent="0.3">
      <c r="B580" s="40"/>
      <c r="C580" s="3"/>
      <c r="D580" s="4" t="str">
        <f>_xlfn.IFNA(VLOOKUP(C580,'1 - Componenten'!$B$7:$K$60,3,0),"")</f>
        <v/>
      </c>
      <c r="E580" s="18" t="str">
        <f>_xlfn.IFNA(VLOOKUP(C580,'1 - Componenten'!$B$7:$K$60,5,0),"")</f>
        <v/>
      </c>
      <c r="F580" s="26" t="str">
        <f>_xlfn.IFNA(VLOOKUP(C580,'1 - Componenten'!$B$7:$K$60,8,0),"")</f>
        <v/>
      </c>
      <c r="G580" s="26" t="str">
        <f>_xlfn.IFNA(VLOOKUP(C580,'1 - Componenten'!$B$7:$K$60,9,0),"")</f>
        <v/>
      </c>
      <c r="H580" s="26" t="str">
        <f>_xlfn.IFNA(VLOOKUP(C580,'1 - Componenten'!$B$7:$K$60,10,0),"")</f>
        <v/>
      </c>
      <c r="I580" s="13">
        <v>1</v>
      </c>
      <c r="J580" s="54">
        <f t="shared" si="144"/>
        <v>0</v>
      </c>
      <c r="K580" s="55">
        <f t="shared" si="145"/>
        <v>0</v>
      </c>
      <c r="L580" s="55">
        <f t="shared" si="142"/>
        <v>0</v>
      </c>
      <c r="M580" s="55">
        <f t="shared" si="143"/>
        <v>0</v>
      </c>
      <c r="N580" s="43"/>
    </row>
    <row r="581" spans="2:14" s="2" customFormat="1" x14ac:dyDescent="0.3">
      <c r="B581" s="40"/>
      <c r="C581" s="3"/>
      <c r="D581" s="4" t="str">
        <f>_xlfn.IFNA(VLOOKUP(C581,'1 - Componenten'!$B$7:$K$60,3,0),"")</f>
        <v/>
      </c>
      <c r="E581" s="18" t="str">
        <f>_xlfn.IFNA(VLOOKUP(C581,'1 - Componenten'!$B$7:$K$60,5,0),"")</f>
        <v/>
      </c>
      <c r="F581" s="26" t="str">
        <f>_xlfn.IFNA(VLOOKUP(C581,'1 - Componenten'!$B$7:$K$60,8,0),"")</f>
        <v/>
      </c>
      <c r="G581" s="26" t="str">
        <f>_xlfn.IFNA(VLOOKUP(C581,'1 - Componenten'!$B$7:$K$60,9,0),"")</f>
        <v/>
      </c>
      <c r="H581" s="26" t="str">
        <f>_xlfn.IFNA(VLOOKUP(C581,'1 - Componenten'!$B$7:$K$60,10,0),"")</f>
        <v/>
      </c>
      <c r="I581" s="13">
        <v>1</v>
      </c>
      <c r="J581" s="54">
        <f t="shared" si="144"/>
        <v>0</v>
      </c>
      <c r="K581" s="55">
        <f t="shared" si="145"/>
        <v>0</v>
      </c>
      <c r="L581" s="55">
        <f t="shared" si="142"/>
        <v>0</v>
      </c>
      <c r="M581" s="55">
        <f t="shared" si="143"/>
        <v>0</v>
      </c>
      <c r="N581" s="43"/>
    </row>
    <row r="582" spans="2:14" s="2" customFormat="1" x14ac:dyDescent="0.3">
      <c r="B582" s="40"/>
      <c r="C582" s="3"/>
      <c r="D582" s="4" t="str">
        <f>_xlfn.IFNA(VLOOKUP(C582,'1 - Componenten'!$B$7:$K$60,3,0),"")</f>
        <v/>
      </c>
      <c r="E582" s="18" t="str">
        <f>_xlfn.IFNA(VLOOKUP(C582,'1 - Componenten'!$B$7:$K$60,5,0),"")</f>
        <v/>
      </c>
      <c r="F582" s="26" t="str">
        <f>_xlfn.IFNA(VLOOKUP(C582,'1 - Componenten'!$B$7:$K$60,8,0),"")</f>
        <v/>
      </c>
      <c r="G582" s="26" t="str">
        <f>_xlfn.IFNA(VLOOKUP(C582,'1 - Componenten'!$B$7:$K$60,9,0),"")</f>
        <v/>
      </c>
      <c r="H582" s="26" t="str">
        <f>_xlfn.IFNA(VLOOKUP(C582,'1 - Componenten'!$B$7:$K$60,10,0),"")</f>
        <v/>
      </c>
      <c r="I582" s="13">
        <v>1</v>
      </c>
      <c r="J582" s="54">
        <f t="shared" si="144"/>
        <v>0</v>
      </c>
      <c r="K582" s="55">
        <f t="shared" si="145"/>
        <v>0</v>
      </c>
      <c r="L582" s="55">
        <f t="shared" si="142"/>
        <v>0</v>
      </c>
      <c r="M582" s="55">
        <f t="shared" si="143"/>
        <v>0</v>
      </c>
      <c r="N582" s="43"/>
    </row>
    <row r="583" spans="2:14" s="2" customFormat="1" x14ac:dyDescent="0.3">
      <c r="B583" s="40"/>
      <c r="C583" s="3"/>
      <c r="D583" s="4" t="str">
        <f>_xlfn.IFNA(VLOOKUP(C583,'1 - Componenten'!$B$7:$K$60,3,0),"")</f>
        <v/>
      </c>
      <c r="E583" s="18" t="str">
        <f>_xlfn.IFNA(VLOOKUP(C583,'1 - Componenten'!$B$7:$K$60,5,0),"")</f>
        <v/>
      </c>
      <c r="F583" s="26" t="str">
        <f>_xlfn.IFNA(VLOOKUP(C583,'1 - Componenten'!$B$7:$K$60,8,0),"")</f>
        <v/>
      </c>
      <c r="G583" s="26" t="str">
        <f>_xlfn.IFNA(VLOOKUP(C583,'1 - Componenten'!$B$7:$K$60,9,0),"")</f>
        <v/>
      </c>
      <c r="H583" s="26" t="str">
        <f>_xlfn.IFNA(VLOOKUP(C583,'1 - Componenten'!$B$7:$K$60,10,0),"")</f>
        <v/>
      </c>
      <c r="I583" s="13">
        <v>1</v>
      </c>
      <c r="J583" s="54">
        <f t="shared" si="144"/>
        <v>0</v>
      </c>
      <c r="K583" s="55">
        <f t="shared" si="145"/>
        <v>0</v>
      </c>
      <c r="L583" s="55">
        <f t="shared" si="142"/>
        <v>0</v>
      </c>
      <c r="M583" s="55">
        <f t="shared" si="143"/>
        <v>0</v>
      </c>
      <c r="N583" s="43"/>
    </row>
    <row r="584" spans="2:14" s="2" customFormat="1" x14ac:dyDescent="0.3">
      <c r="B584" s="40"/>
      <c r="C584" s="3"/>
      <c r="D584" s="4" t="str">
        <f>_xlfn.IFNA(VLOOKUP(C584,'1 - Componenten'!$B$7:$K$60,3,0),"")</f>
        <v/>
      </c>
      <c r="E584" s="18" t="str">
        <f>_xlfn.IFNA(VLOOKUP(C584,'1 - Componenten'!$B$7:$K$60,5,0),"")</f>
        <v/>
      </c>
      <c r="F584" s="26" t="str">
        <f>_xlfn.IFNA(VLOOKUP(C584,'1 - Componenten'!$B$7:$K$60,8,0),"")</f>
        <v/>
      </c>
      <c r="G584" s="26" t="str">
        <f>_xlfn.IFNA(VLOOKUP(C584,'1 - Componenten'!$B$7:$K$60,9,0),"")</f>
        <v/>
      </c>
      <c r="H584" s="26" t="str">
        <f>_xlfn.IFNA(VLOOKUP(C584,'1 - Componenten'!$B$7:$K$60,10,0),"")</f>
        <v/>
      </c>
      <c r="I584" s="13">
        <v>1</v>
      </c>
      <c r="J584" s="54">
        <f t="shared" si="144"/>
        <v>0</v>
      </c>
      <c r="K584" s="55">
        <f t="shared" si="145"/>
        <v>0</v>
      </c>
      <c r="L584" s="55">
        <f t="shared" si="142"/>
        <v>0</v>
      </c>
      <c r="M584" s="55">
        <f t="shared" si="143"/>
        <v>0</v>
      </c>
      <c r="N584" s="43"/>
    </row>
    <row r="585" spans="2:14" s="2" customFormat="1" ht="13.95" customHeight="1" x14ac:dyDescent="0.3">
      <c r="B585" s="40"/>
      <c r="C585" s="33"/>
      <c r="D585" s="34" t="str">
        <f>_xlfn.IFNA(VLOOKUP(C585,'1 - Componenten'!$B$7:$K$60,3,0),"")</f>
        <v/>
      </c>
      <c r="E585" s="35" t="str">
        <f>_xlfn.IFNA(VLOOKUP(C585,'1 - Componenten'!$B$7:$K$60,5,0),"")</f>
        <v/>
      </c>
      <c r="F585" s="36"/>
      <c r="G585" s="36"/>
      <c r="H585" s="36"/>
      <c r="I585" s="33"/>
      <c r="J585" s="56" t="s">
        <v>42</v>
      </c>
      <c r="K585" s="57">
        <f>SUM(K576:K584)</f>
        <v>0</v>
      </c>
      <c r="L585" s="57">
        <f>SUM(L576:L584)</f>
        <v>0</v>
      </c>
      <c r="M585" s="57">
        <f>SUM(M576:M584)</f>
        <v>0</v>
      </c>
      <c r="N585" s="43"/>
    </row>
    <row r="586" spans="2:14" s="2" customFormat="1" ht="17.399999999999999" x14ac:dyDescent="0.3">
      <c r="B586" s="40"/>
      <c r="C586" s="64" t="s">
        <v>47</v>
      </c>
      <c r="D586" s="65"/>
      <c r="E586" s="95" t="s">
        <v>32</v>
      </c>
      <c r="F586" s="95"/>
      <c r="G586" s="95"/>
      <c r="H586" s="95"/>
      <c r="I586" s="96" t="s">
        <v>48</v>
      </c>
      <c r="J586" s="96"/>
      <c r="K586" s="96"/>
      <c r="L586" s="96"/>
      <c r="M586" s="96"/>
      <c r="N586" s="43"/>
    </row>
    <row r="587" spans="2:14" s="2" customFormat="1" ht="30" customHeight="1" x14ac:dyDescent="0.3">
      <c r="B587" s="40"/>
      <c r="C587" s="5" t="s">
        <v>70</v>
      </c>
      <c r="D587" s="5" t="s">
        <v>23</v>
      </c>
      <c r="E587" s="97" t="s">
        <v>37</v>
      </c>
      <c r="F587" s="98"/>
      <c r="G587" s="23" t="s">
        <v>34</v>
      </c>
      <c r="H587" s="23" t="s">
        <v>35</v>
      </c>
      <c r="I587" s="21" t="s">
        <v>33</v>
      </c>
      <c r="J587" s="99" t="s">
        <v>38</v>
      </c>
      <c r="K587" s="100"/>
      <c r="L587" s="53" t="s">
        <v>39</v>
      </c>
      <c r="M587" s="53" t="s">
        <v>40</v>
      </c>
      <c r="N587" s="43"/>
    </row>
    <row r="588" spans="2:14" s="2" customFormat="1" x14ac:dyDescent="0.3">
      <c r="B588" s="40"/>
      <c r="C588" s="3"/>
      <c r="D588" s="4" t="str">
        <f>_xlfn.IFNA(VLOOKUP(C588,'1 - Componenten'!$B$7:$K$60,3,0),"")</f>
        <v/>
      </c>
      <c r="E588" s="90" t="str">
        <f>_xlfn.IFNA(VLOOKUP(C588,'1 - Componenten'!$B$7:$K$60,8,0),"")</f>
        <v/>
      </c>
      <c r="F588" s="91"/>
      <c r="G588" s="26" t="str">
        <f>_xlfn.IFNA(VLOOKUP(C588,'1 - Componenten'!$B$7:$K$60,9,0),"")</f>
        <v/>
      </c>
      <c r="H588" s="26" t="str">
        <f>_xlfn.IFNA(VLOOKUP(C588,'1 - Componenten'!$B$7:$K$60,10,0),"")</f>
        <v/>
      </c>
      <c r="I588" s="13">
        <v>1</v>
      </c>
      <c r="J588" s="92">
        <f>IFERROR($I588*E588,0)</f>
        <v>0</v>
      </c>
      <c r="K588" s="93"/>
      <c r="L588" s="55">
        <f t="shared" ref="L588:L592" si="146">IFERROR($I588*G588,0)</f>
        <v>0</v>
      </c>
      <c r="M588" s="55">
        <f t="shared" ref="M588:M592" si="147">IFERROR($I588*H588,0)</f>
        <v>0</v>
      </c>
      <c r="N588" s="43"/>
    </row>
    <row r="589" spans="2:14" s="2" customFormat="1" x14ac:dyDescent="0.3">
      <c r="B589" s="40"/>
      <c r="C589" s="3"/>
      <c r="D589" s="4" t="str">
        <f>_xlfn.IFNA(VLOOKUP(C589,'1 - Componenten'!$B$7:$K$60,3,0),"")</f>
        <v/>
      </c>
      <c r="E589" s="90" t="str">
        <f>_xlfn.IFNA(VLOOKUP(C589,'1 - Componenten'!$B$7:$K$60,8,0),"")</f>
        <v/>
      </c>
      <c r="F589" s="91"/>
      <c r="G589" s="26" t="str">
        <f>_xlfn.IFNA(VLOOKUP(C589,'1 - Componenten'!$B$7:$K$60,9,0),"")</f>
        <v/>
      </c>
      <c r="H589" s="26" t="str">
        <f>_xlfn.IFNA(VLOOKUP(C589,'1 - Componenten'!$B$7:$K$60,10,0),"")</f>
        <v/>
      </c>
      <c r="I589" s="13">
        <v>1</v>
      </c>
      <c r="J589" s="92">
        <f t="shared" ref="J589:J592" si="148">IFERROR($I589*E589,0)</f>
        <v>0</v>
      </c>
      <c r="K589" s="93"/>
      <c r="L589" s="55">
        <f t="shared" si="146"/>
        <v>0</v>
      </c>
      <c r="M589" s="55">
        <f t="shared" si="147"/>
        <v>0</v>
      </c>
      <c r="N589" s="43"/>
    </row>
    <row r="590" spans="2:14" s="2" customFormat="1" x14ac:dyDescent="0.3">
      <c r="B590" s="40"/>
      <c r="C590" s="3"/>
      <c r="D590" s="4" t="str">
        <f>_xlfn.IFNA(VLOOKUP(C590,'1 - Componenten'!$B$7:$K$60,3,0),"")</f>
        <v/>
      </c>
      <c r="E590" s="90" t="str">
        <f>_xlfn.IFNA(VLOOKUP(C590,'1 - Componenten'!$B$7:$K$60,8,0),"")</f>
        <v/>
      </c>
      <c r="F590" s="91"/>
      <c r="G590" s="26" t="str">
        <f>_xlfn.IFNA(VLOOKUP(C590,'1 - Componenten'!$B$7:$K$60,9,0),"")</f>
        <v/>
      </c>
      <c r="H590" s="26" t="str">
        <f>_xlfn.IFNA(VLOOKUP(C590,'1 - Componenten'!$B$7:$K$60,10,0),"")</f>
        <v/>
      </c>
      <c r="I590" s="13">
        <v>1</v>
      </c>
      <c r="J590" s="92">
        <f t="shared" si="148"/>
        <v>0</v>
      </c>
      <c r="K590" s="93"/>
      <c r="L590" s="55">
        <f t="shared" si="146"/>
        <v>0</v>
      </c>
      <c r="M590" s="55">
        <f t="shared" si="147"/>
        <v>0</v>
      </c>
      <c r="N590" s="43"/>
    </row>
    <row r="591" spans="2:14" s="2" customFormat="1" x14ac:dyDescent="0.3">
      <c r="B591" s="40"/>
      <c r="C591" s="3"/>
      <c r="D591" s="4" t="str">
        <f>_xlfn.IFNA(VLOOKUP(C591,'1 - Componenten'!$B$7:$K$60,3,0),"")</f>
        <v/>
      </c>
      <c r="E591" s="90" t="str">
        <f>_xlfn.IFNA(VLOOKUP(C591,'1 - Componenten'!$B$7:$K$60,8,0),"")</f>
        <v/>
      </c>
      <c r="F591" s="91"/>
      <c r="G591" s="26" t="str">
        <f>_xlfn.IFNA(VLOOKUP(C591,'1 - Componenten'!$B$7:$K$60,9,0),"")</f>
        <v/>
      </c>
      <c r="H591" s="26" t="str">
        <f>_xlfn.IFNA(VLOOKUP(C591,'1 - Componenten'!$B$7:$K$60,10,0),"")</f>
        <v/>
      </c>
      <c r="I591" s="13">
        <v>1</v>
      </c>
      <c r="J591" s="92">
        <f t="shared" si="148"/>
        <v>0</v>
      </c>
      <c r="K591" s="93"/>
      <c r="L591" s="55">
        <f t="shared" si="146"/>
        <v>0</v>
      </c>
      <c r="M591" s="55">
        <f t="shared" si="147"/>
        <v>0</v>
      </c>
      <c r="N591" s="43"/>
    </row>
    <row r="592" spans="2:14" s="2" customFormat="1" x14ac:dyDescent="0.3">
      <c r="B592" s="40"/>
      <c r="C592" s="3"/>
      <c r="D592" s="4" t="str">
        <f>_xlfn.IFNA(VLOOKUP(C592,'1 - Componenten'!$B$7:$K$60,3,0),"")</f>
        <v/>
      </c>
      <c r="E592" s="90" t="str">
        <f>_xlfn.IFNA(VLOOKUP(C592,'1 - Componenten'!$B$7:$K$60,8,0),"")</f>
        <v/>
      </c>
      <c r="F592" s="91"/>
      <c r="G592" s="26" t="str">
        <f>_xlfn.IFNA(VLOOKUP(C592,'1 - Componenten'!$B$7:$K$60,9,0),"")</f>
        <v/>
      </c>
      <c r="H592" s="26" t="str">
        <f>_xlfn.IFNA(VLOOKUP(C592,'1 - Componenten'!$B$7:$K$60,10,0),"")</f>
        <v/>
      </c>
      <c r="I592" s="13">
        <v>1</v>
      </c>
      <c r="J592" s="92">
        <f t="shared" si="148"/>
        <v>0</v>
      </c>
      <c r="K592" s="93"/>
      <c r="L592" s="55">
        <f t="shared" si="146"/>
        <v>0</v>
      </c>
      <c r="M592" s="55">
        <f t="shared" si="147"/>
        <v>0</v>
      </c>
      <c r="N592" s="43"/>
    </row>
    <row r="593" spans="2:14" s="2" customFormat="1" ht="13.95" customHeight="1" x14ac:dyDescent="0.3">
      <c r="B593" s="40"/>
      <c r="C593" s="33"/>
      <c r="D593" s="34" t="str">
        <f>_xlfn.IFNA(VLOOKUP(C593,'1 - Componenten'!$B$7:$K$60,3,0),"")</f>
        <v/>
      </c>
      <c r="E593" s="35" t="str">
        <f>_xlfn.IFNA(VLOOKUP(C593,'1 - Componenten'!$B$7:$K$60,5,0),"")</f>
        <v/>
      </c>
      <c r="F593" s="36"/>
      <c r="G593" s="36"/>
      <c r="H593" s="36"/>
      <c r="I593" s="56" t="s">
        <v>42</v>
      </c>
      <c r="J593" s="94">
        <f>SUM(J588:K592)</f>
        <v>0</v>
      </c>
      <c r="K593" s="94"/>
      <c r="L593" s="57">
        <f>SUM(L588:L592)</f>
        <v>0</v>
      </c>
      <c r="M593" s="57">
        <f>SUM(M588:M592)</f>
        <v>0</v>
      </c>
      <c r="N593" s="43"/>
    </row>
    <row r="594" spans="2:14" s="2" customFormat="1" x14ac:dyDescent="0.3">
      <c r="B594" s="40"/>
      <c r="C594" s="33"/>
      <c r="D594" s="33"/>
      <c r="E594" s="33"/>
      <c r="F594" s="33"/>
      <c r="G594" s="33"/>
      <c r="H594" s="33"/>
      <c r="I594" s="33"/>
      <c r="J594" s="33"/>
      <c r="K594" s="33"/>
      <c r="L594" s="33"/>
      <c r="M594" s="33"/>
      <c r="N594" s="43"/>
    </row>
    <row r="595" spans="2:14" s="2" customFormat="1" x14ac:dyDescent="0.3">
      <c r="B595" s="46"/>
      <c r="C595" s="47"/>
      <c r="D595" s="47"/>
      <c r="E595" s="47"/>
      <c r="F595" s="47"/>
      <c r="G595" s="47"/>
      <c r="H595" s="47"/>
      <c r="I595" s="47"/>
      <c r="J595" s="47"/>
      <c r="K595" s="47"/>
      <c r="L595" s="47"/>
      <c r="M595" s="47"/>
      <c r="N595" s="48"/>
    </row>
    <row r="596" spans="2:14" ht="4.95" customHeight="1" x14ac:dyDescent="0.3">
      <c r="B596" s="66"/>
      <c r="C596" s="67"/>
      <c r="D596" s="67"/>
      <c r="E596" s="67"/>
      <c r="F596" s="67"/>
      <c r="G596" s="67"/>
      <c r="H596" s="67"/>
      <c r="I596" s="67"/>
      <c r="J596" s="67"/>
      <c r="K596" s="67"/>
      <c r="L596" s="67"/>
      <c r="M596" s="67"/>
      <c r="N596" s="67"/>
    </row>
    <row r="597" spans="2:14" s="2" customFormat="1" x14ac:dyDescent="0.3">
      <c r="B597" s="37"/>
      <c r="C597" s="38"/>
      <c r="D597" s="38"/>
      <c r="E597" s="38"/>
      <c r="F597" s="39"/>
      <c r="G597" s="39"/>
      <c r="H597" s="39"/>
      <c r="I597" s="39"/>
      <c r="J597" s="39"/>
      <c r="K597" s="39"/>
      <c r="L597" s="38"/>
      <c r="M597" s="38"/>
      <c r="N597" s="63"/>
    </row>
    <row r="598" spans="2:14" s="2" customFormat="1" ht="21" x14ac:dyDescent="0.4">
      <c r="B598" s="40"/>
      <c r="C598" s="24" t="s">
        <v>14</v>
      </c>
      <c r="D598" s="25" t="s">
        <v>102</v>
      </c>
      <c r="E598" s="33"/>
      <c r="F598" s="101" t="s">
        <v>63</v>
      </c>
      <c r="G598" s="102"/>
      <c r="H598" s="102"/>
      <c r="I598" s="41"/>
      <c r="J598" s="41"/>
      <c r="K598" s="41"/>
      <c r="L598" s="33"/>
      <c r="M598" s="33"/>
      <c r="N598" s="43"/>
    </row>
    <row r="599" spans="2:14" s="2" customFormat="1" ht="21" x14ac:dyDescent="0.4">
      <c r="B599" s="40"/>
      <c r="C599" s="24" t="s">
        <v>16</v>
      </c>
      <c r="D599" s="25" t="s">
        <v>118</v>
      </c>
      <c r="E599" s="33"/>
      <c r="F599" s="102"/>
      <c r="G599" s="102"/>
      <c r="H599" s="102"/>
      <c r="I599" s="41"/>
      <c r="J599" s="41"/>
      <c r="K599" s="41"/>
      <c r="L599" s="33"/>
      <c r="M599" s="33"/>
      <c r="N599" s="43"/>
    </row>
    <row r="600" spans="2:14" s="2" customFormat="1" ht="8.4" customHeight="1" thickBot="1" x14ac:dyDescent="0.35">
      <c r="B600" s="40"/>
      <c r="C600" s="33"/>
      <c r="D600" s="33"/>
      <c r="E600" s="33"/>
      <c r="F600" s="41"/>
      <c r="G600" s="41"/>
      <c r="H600" s="41"/>
      <c r="I600" s="41"/>
      <c r="J600" s="41"/>
      <c r="K600" s="42"/>
      <c r="L600" s="33"/>
      <c r="M600" s="33"/>
      <c r="N600" s="43"/>
    </row>
    <row r="601" spans="2:14" s="2" customFormat="1" ht="21" x14ac:dyDescent="0.4">
      <c r="B601" s="40"/>
      <c r="C601" s="42" t="s">
        <v>24</v>
      </c>
      <c r="D601" s="33"/>
      <c r="E601" s="33"/>
      <c r="F601" s="16"/>
      <c r="G601" s="17"/>
      <c r="H601" s="17"/>
      <c r="I601" s="42"/>
      <c r="J601" s="17"/>
      <c r="K601" s="103" t="s">
        <v>46</v>
      </c>
      <c r="L601" s="104"/>
      <c r="M601" s="105"/>
      <c r="N601" s="43"/>
    </row>
    <row r="602" spans="2:14" s="2" customFormat="1" ht="42" x14ac:dyDescent="0.3">
      <c r="B602" s="40"/>
      <c r="C602" s="19" t="s">
        <v>25</v>
      </c>
      <c r="D602" s="12" t="s">
        <v>26</v>
      </c>
      <c r="E602" s="22" t="s">
        <v>30</v>
      </c>
      <c r="F602" s="51" t="s">
        <v>18</v>
      </c>
      <c r="G602" s="21" t="s">
        <v>27</v>
      </c>
      <c r="H602" s="17"/>
      <c r="I602" s="17"/>
      <c r="J602" s="33"/>
      <c r="K602" s="58" t="s">
        <v>43</v>
      </c>
      <c r="L602" s="51" t="s">
        <v>44</v>
      </c>
      <c r="M602" s="59" t="s">
        <v>45</v>
      </c>
      <c r="N602" s="43"/>
    </row>
    <row r="603" spans="2:14" s="2" customFormat="1" ht="15" thickBot="1" x14ac:dyDescent="0.35">
      <c r="B603" s="40"/>
      <c r="C603" s="20" t="s">
        <v>19</v>
      </c>
      <c r="D603" s="18" t="s">
        <v>103</v>
      </c>
      <c r="E603" s="18">
        <v>4</v>
      </c>
      <c r="F603" s="27">
        <f>SUM(J610:J618)</f>
        <v>0</v>
      </c>
      <c r="G603" s="32" t="str">
        <f>IF(F603&lt;=E603,"Nee","Ja")</f>
        <v>Nee</v>
      </c>
      <c r="H603" s="17"/>
      <c r="I603" s="17"/>
      <c r="J603" s="33"/>
      <c r="K603" s="60">
        <f>SUM(K619,J627)</f>
        <v>0</v>
      </c>
      <c r="L603" s="61">
        <f>SUM(L619,F605,L627)</f>
        <v>0</v>
      </c>
      <c r="M603" s="62">
        <f>SUM(M619,M627)</f>
        <v>0</v>
      </c>
      <c r="N603" s="43"/>
    </row>
    <row r="604" spans="2:14" s="2" customFormat="1" ht="9" customHeight="1" thickBot="1" x14ac:dyDescent="0.35">
      <c r="B604" s="40"/>
      <c r="C604" s="33"/>
      <c r="D604" s="33"/>
      <c r="E604" s="33"/>
      <c r="F604" s="33"/>
      <c r="G604" s="33"/>
      <c r="H604" s="33"/>
      <c r="I604" s="33"/>
      <c r="J604" s="33"/>
      <c r="K604" s="33"/>
      <c r="L604" s="33"/>
      <c r="M604" s="33"/>
      <c r="N604" s="43"/>
    </row>
    <row r="605" spans="2:14" s="2" customFormat="1" ht="23.4" thickBot="1" x14ac:dyDescent="0.45">
      <c r="B605" s="40"/>
      <c r="C605" s="106" t="s">
        <v>29</v>
      </c>
      <c r="D605" s="106"/>
      <c r="E605" s="107"/>
      <c r="F605" s="108">
        <v>0</v>
      </c>
      <c r="G605" s="109"/>
      <c r="H605" s="110"/>
      <c r="I605" s="33"/>
      <c r="J605" s="33"/>
      <c r="K605" s="33"/>
      <c r="L605" s="33"/>
      <c r="M605" s="33"/>
      <c r="N605" s="43"/>
    </row>
    <row r="606" spans="2:14" s="2" customFormat="1" ht="6.6" customHeight="1" x14ac:dyDescent="0.3">
      <c r="B606" s="40"/>
      <c r="C606" s="16"/>
      <c r="D606" s="33"/>
      <c r="E606" s="33"/>
      <c r="F606" s="33"/>
      <c r="G606" s="33"/>
      <c r="H606" s="33"/>
      <c r="I606" s="33"/>
      <c r="J606" s="33"/>
      <c r="K606" s="33"/>
      <c r="L606" s="33"/>
      <c r="M606" s="33"/>
      <c r="N606" s="43"/>
    </row>
    <row r="607" spans="2:14" s="2" customFormat="1" ht="17.399999999999999" x14ac:dyDescent="0.3">
      <c r="B607" s="40"/>
      <c r="C607" s="44" t="s">
        <v>28</v>
      </c>
      <c r="D607" s="45"/>
      <c r="E607" s="45"/>
      <c r="F607" s="45"/>
      <c r="G607" s="45"/>
      <c r="H607" s="45"/>
      <c r="I607" s="33"/>
      <c r="J607" s="33"/>
      <c r="K607" s="33"/>
      <c r="L607" s="33"/>
      <c r="M607" s="33"/>
      <c r="N607" s="43"/>
    </row>
    <row r="608" spans="2:14" s="2" customFormat="1" ht="17.399999999999999" x14ac:dyDescent="0.3">
      <c r="B608" s="40"/>
      <c r="C608" s="49" t="s">
        <v>19</v>
      </c>
      <c r="D608" s="50"/>
      <c r="E608" s="95" t="s">
        <v>32</v>
      </c>
      <c r="F608" s="95"/>
      <c r="G608" s="95"/>
      <c r="H608" s="95"/>
      <c r="I608" s="96" t="s">
        <v>48</v>
      </c>
      <c r="J608" s="96"/>
      <c r="K608" s="96"/>
      <c r="L608" s="96"/>
      <c r="M608" s="96"/>
      <c r="N608" s="43"/>
    </row>
    <row r="609" spans="2:14" s="2" customFormat="1" ht="30" customHeight="1" x14ac:dyDescent="0.3">
      <c r="B609" s="40"/>
      <c r="C609" s="5" t="s">
        <v>70</v>
      </c>
      <c r="D609" s="5" t="s">
        <v>23</v>
      </c>
      <c r="E609" s="12" t="s">
        <v>3</v>
      </c>
      <c r="F609" s="5" t="s">
        <v>37</v>
      </c>
      <c r="G609" s="23" t="s">
        <v>34</v>
      </c>
      <c r="H609" s="23" t="s">
        <v>35</v>
      </c>
      <c r="I609" s="21" t="s">
        <v>33</v>
      </c>
      <c r="J609" s="21" t="s">
        <v>36</v>
      </c>
      <c r="K609" s="52" t="s">
        <v>38</v>
      </c>
      <c r="L609" s="53" t="s">
        <v>39</v>
      </c>
      <c r="M609" s="53" t="s">
        <v>40</v>
      </c>
      <c r="N609" s="43"/>
    </row>
    <row r="610" spans="2:14" s="2" customFormat="1" x14ac:dyDescent="0.3">
      <c r="B610" s="40"/>
      <c r="C610" s="3"/>
      <c r="D610" s="4" t="str">
        <f>_xlfn.IFNA(VLOOKUP(C610,'1 - Componenten'!$B$7:$K$60,3,0),"")</f>
        <v/>
      </c>
      <c r="E610" s="18" t="str">
        <f>_xlfn.IFNA(VLOOKUP(C610,'1 - Componenten'!$B$7:$K$60,5,0),"")</f>
        <v/>
      </c>
      <c r="F610" s="26" t="str">
        <f>_xlfn.IFNA(VLOOKUP(C610,'1 - Componenten'!$B$7:$K$60,8,0),"")</f>
        <v/>
      </c>
      <c r="G610" s="26" t="str">
        <f>_xlfn.IFNA(VLOOKUP(C610,'1 - Componenten'!$B$7:$K$60,9,0),"")</f>
        <v/>
      </c>
      <c r="H610" s="26" t="str">
        <f>_xlfn.IFNA(VLOOKUP(C610,'1 - Componenten'!$B$7:$K$60,10,0),"")</f>
        <v/>
      </c>
      <c r="I610" s="13">
        <v>1</v>
      </c>
      <c r="J610" s="54">
        <f>IFERROR($I610*E610,0)</f>
        <v>0</v>
      </c>
      <c r="K610" s="55">
        <f>IFERROR($I610*F610,0)</f>
        <v>0</v>
      </c>
      <c r="L610" s="55">
        <f t="shared" ref="L610:L618" si="149">IFERROR($I610*G610,0)</f>
        <v>0</v>
      </c>
      <c r="M610" s="55">
        <f t="shared" ref="M610:M618" si="150">IFERROR($I610*H610,0)</f>
        <v>0</v>
      </c>
      <c r="N610" s="43"/>
    </row>
    <row r="611" spans="2:14" s="2" customFormat="1" x14ac:dyDescent="0.3">
      <c r="B611" s="40"/>
      <c r="C611" s="3"/>
      <c r="D611" s="4" t="str">
        <f>_xlfn.IFNA(VLOOKUP(C611,'1 - Componenten'!$B$7:$K$60,3,0),"")</f>
        <v/>
      </c>
      <c r="E611" s="18" t="str">
        <f>_xlfn.IFNA(VLOOKUP(C611,'1 - Componenten'!$B$7:$K$60,5,0),"")</f>
        <v/>
      </c>
      <c r="F611" s="26" t="str">
        <f>_xlfn.IFNA(VLOOKUP(C611,'1 - Componenten'!$B$7:$K$60,8,0),"")</f>
        <v/>
      </c>
      <c r="G611" s="26" t="str">
        <f>_xlfn.IFNA(VLOOKUP(C611,'1 - Componenten'!$B$7:$K$60,9,0),"")</f>
        <v/>
      </c>
      <c r="H611" s="26" t="str">
        <f>_xlfn.IFNA(VLOOKUP(C611,'1 - Componenten'!$B$7:$K$60,10,0),"")</f>
        <v/>
      </c>
      <c r="I611" s="13">
        <v>1</v>
      </c>
      <c r="J611" s="54">
        <f t="shared" ref="J611:J618" si="151">IFERROR($I611*E611,0)</f>
        <v>0</v>
      </c>
      <c r="K611" s="55">
        <f t="shared" ref="K611:K618" si="152">IFERROR($I611*F611,0)</f>
        <v>0</v>
      </c>
      <c r="L611" s="55">
        <f t="shared" si="149"/>
        <v>0</v>
      </c>
      <c r="M611" s="55">
        <f t="shared" si="150"/>
        <v>0</v>
      </c>
      <c r="N611" s="43"/>
    </row>
    <row r="612" spans="2:14" s="2" customFormat="1" x14ac:dyDescent="0.3">
      <c r="B612" s="40"/>
      <c r="C612" s="3"/>
      <c r="D612" s="4" t="str">
        <f>_xlfn.IFNA(VLOOKUP(C612,'1 - Componenten'!$B$7:$K$60,3,0),"")</f>
        <v/>
      </c>
      <c r="E612" s="18" t="str">
        <f>_xlfn.IFNA(VLOOKUP(C612,'1 - Componenten'!$B$7:$K$60,5,0),"")</f>
        <v/>
      </c>
      <c r="F612" s="26" t="str">
        <f>_xlfn.IFNA(VLOOKUP(C612,'1 - Componenten'!$B$7:$K$60,8,0),"")</f>
        <v/>
      </c>
      <c r="G612" s="26" t="str">
        <f>_xlfn.IFNA(VLOOKUP(C612,'1 - Componenten'!$B$7:$K$60,9,0),"")</f>
        <v/>
      </c>
      <c r="H612" s="26" t="str">
        <f>_xlfn.IFNA(VLOOKUP(C612,'1 - Componenten'!$B$7:$K$60,10,0),"")</f>
        <v/>
      </c>
      <c r="I612" s="13">
        <v>1</v>
      </c>
      <c r="J612" s="54">
        <f t="shared" si="151"/>
        <v>0</v>
      </c>
      <c r="K612" s="55">
        <f t="shared" si="152"/>
        <v>0</v>
      </c>
      <c r="L612" s="55">
        <f t="shared" si="149"/>
        <v>0</v>
      </c>
      <c r="M612" s="55">
        <f t="shared" si="150"/>
        <v>0</v>
      </c>
      <c r="N612" s="43"/>
    </row>
    <row r="613" spans="2:14" s="2" customFormat="1" x14ac:dyDescent="0.3">
      <c r="B613" s="40"/>
      <c r="C613" s="3"/>
      <c r="D613" s="4" t="str">
        <f>_xlfn.IFNA(VLOOKUP(C613,'1 - Componenten'!$B$7:$K$60,3,0),"")</f>
        <v/>
      </c>
      <c r="E613" s="18" t="str">
        <f>_xlfn.IFNA(VLOOKUP(C613,'1 - Componenten'!$B$7:$K$60,5,0),"")</f>
        <v/>
      </c>
      <c r="F613" s="26" t="str">
        <f>_xlfn.IFNA(VLOOKUP(C613,'1 - Componenten'!$B$7:$K$60,8,0),"")</f>
        <v/>
      </c>
      <c r="G613" s="26" t="str">
        <f>_xlfn.IFNA(VLOOKUP(C613,'1 - Componenten'!$B$7:$K$60,9,0),"")</f>
        <v/>
      </c>
      <c r="H613" s="26" t="str">
        <f>_xlfn.IFNA(VLOOKUP(C613,'1 - Componenten'!$B$7:$K$60,10,0),"")</f>
        <v/>
      </c>
      <c r="I613" s="13">
        <v>1</v>
      </c>
      <c r="J613" s="54">
        <f t="shared" si="151"/>
        <v>0</v>
      </c>
      <c r="K613" s="55">
        <f t="shared" si="152"/>
        <v>0</v>
      </c>
      <c r="L613" s="55">
        <f t="shared" si="149"/>
        <v>0</v>
      </c>
      <c r="M613" s="55">
        <f t="shared" si="150"/>
        <v>0</v>
      </c>
      <c r="N613" s="43"/>
    </row>
    <row r="614" spans="2:14" s="2" customFormat="1" x14ac:dyDescent="0.3">
      <c r="B614" s="40"/>
      <c r="C614" s="3"/>
      <c r="D614" s="4" t="str">
        <f>_xlfn.IFNA(VLOOKUP(C614,'1 - Componenten'!$B$7:$K$60,3,0),"")</f>
        <v/>
      </c>
      <c r="E614" s="18" t="str">
        <f>_xlfn.IFNA(VLOOKUP(C614,'1 - Componenten'!$B$7:$K$60,5,0),"")</f>
        <v/>
      </c>
      <c r="F614" s="26" t="str">
        <f>_xlfn.IFNA(VLOOKUP(C614,'1 - Componenten'!$B$7:$K$60,8,0),"")</f>
        <v/>
      </c>
      <c r="G614" s="26" t="str">
        <f>_xlfn.IFNA(VLOOKUP(C614,'1 - Componenten'!$B$7:$K$60,9,0),"")</f>
        <v/>
      </c>
      <c r="H614" s="26" t="str">
        <f>_xlfn.IFNA(VLOOKUP(C614,'1 - Componenten'!$B$7:$K$60,10,0),"")</f>
        <v/>
      </c>
      <c r="I614" s="13">
        <v>1</v>
      </c>
      <c r="J614" s="54">
        <f t="shared" si="151"/>
        <v>0</v>
      </c>
      <c r="K614" s="55">
        <f t="shared" si="152"/>
        <v>0</v>
      </c>
      <c r="L614" s="55">
        <f t="shared" si="149"/>
        <v>0</v>
      </c>
      <c r="M614" s="55">
        <f t="shared" si="150"/>
        <v>0</v>
      </c>
      <c r="N614" s="43"/>
    </row>
    <row r="615" spans="2:14" s="2" customFormat="1" x14ac:dyDescent="0.3">
      <c r="B615" s="40"/>
      <c r="C615" s="3"/>
      <c r="D615" s="4" t="str">
        <f>_xlfn.IFNA(VLOOKUP(C615,'1 - Componenten'!$B$7:$K$60,3,0),"")</f>
        <v/>
      </c>
      <c r="E615" s="18" t="str">
        <f>_xlfn.IFNA(VLOOKUP(C615,'1 - Componenten'!$B$7:$K$60,5,0),"")</f>
        <v/>
      </c>
      <c r="F615" s="26" t="str">
        <f>_xlfn.IFNA(VLOOKUP(C615,'1 - Componenten'!$B$7:$K$60,8,0),"")</f>
        <v/>
      </c>
      <c r="G615" s="26" t="str">
        <f>_xlfn.IFNA(VLOOKUP(C615,'1 - Componenten'!$B$7:$K$60,9,0),"")</f>
        <v/>
      </c>
      <c r="H615" s="26" t="str">
        <f>_xlfn.IFNA(VLOOKUP(C615,'1 - Componenten'!$B$7:$K$60,10,0),"")</f>
        <v/>
      </c>
      <c r="I615" s="13">
        <v>1</v>
      </c>
      <c r="J615" s="54">
        <f t="shared" si="151"/>
        <v>0</v>
      </c>
      <c r="K615" s="55">
        <f t="shared" si="152"/>
        <v>0</v>
      </c>
      <c r="L615" s="55">
        <f t="shared" si="149"/>
        <v>0</v>
      </c>
      <c r="M615" s="55">
        <f t="shared" si="150"/>
        <v>0</v>
      </c>
      <c r="N615" s="43"/>
    </row>
    <row r="616" spans="2:14" s="2" customFormat="1" x14ac:dyDescent="0.3">
      <c r="B616" s="40"/>
      <c r="C616" s="3"/>
      <c r="D616" s="4" t="str">
        <f>_xlfn.IFNA(VLOOKUP(C616,'1 - Componenten'!$B$7:$K$60,3,0),"")</f>
        <v/>
      </c>
      <c r="E616" s="18" t="str">
        <f>_xlfn.IFNA(VLOOKUP(C616,'1 - Componenten'!$B$7:$K$60,5,0),"")</f>
        <v/>
      </c>
      <c r="F616" s="26" t="str">
        <f>_xlfn.IFNA(VLOOKUP(C616,'1 - Componenten'!$B$7:$K$60,8,0),"")</f>
        <v/>
      </c>
      <c r="G616" s="26" t="str">
        <f>_xlfn.IFNA(VLOOKUP(C616,'1 - Componenten'!$B$7:$K$60,9,0),"")</f>
        <v/>
      </c>
      <c r="H616" s="26" t="str">
        <f>_xlfn.IFNA(VLOOKUP(C616,'1 - Componenten'!$B$7:$K$60,10,0),"")</f>
        <v/>
      </c>
      <c r="I616" s="13">
        <v>1</v>
      </c>
      <c r="J616" s="54">
        <f t="shared" si="151"/>
        <v>0</v>
      </c>
      <c r="K616" s="55">
        <f t="shared" si="152"/>
        <v>0</v>
      </c>
      <c r="L616" s="55">
        <f t="shared" si="149"/>
        <v>0</v>
      </c>
      <c r="M616" s="55">
        <f t="shared" si="150"/>
        <v>0</v>
      </c>
      <c r="N616" s="43"/>
    </row>
    <row r="617" spans="2:14" s="2" customFormat="1" x14ac:dyDescent="0.3">
      <c r="B617" s="40"/>
      <c r="C617" s="3"/>
      <c r="D617" s="4" t="str">
        <f>_xlfn.IFNA(VLOOKUP(C617,'1 - Componenten'!$B$7:$K$60,3,0),"")</f>
        <v/>
      </c>
      <c r="E617" s="18" t="str">
        <f>_xlfn.IFNA(VLOOKUP(C617,'1 - Componenten'!$B$7:$K$60,5,0),"")</f>
        <v/>
      </c>
      <c r="F617" s="26" t="str">
        <f>_xlfn.IFNA(VLOOKUP(C617,'1 - Componenten'!$B$7:$K$60,8,0),"")</f>
        <v/>
      </c>
      <c r="G617" s="26" t="str">
        <f>_xlfn.IFNA(VLOOKUP(C617,'1 - Componenten'!$B$7:$K$60,9,0),"")</f>
        <v/>
      </c>
      <c r="H617" s="26" t="str">
        <f>_xlfn.IFNA(VLOOKUP(C617,'1 - Componenten'!$B$7:$K$60,10,0),"")</f>
        <v/>
      </c>
      <c r="I617" s="13">
        <v>1</v>
      </c>
      <c r="J617" s="54">
        <f t="shared" si="151"/>
        <v>0</v>
      </c>
      <c r="K617" s="55">
        <f t="shared" si="152"/>
        <v>0</v>
      </c>
      <c r="L617" s="55">
        <f t="shared" si="149"/>
        <v>0</v>
      </c>
      <c r="M617" s="55">
        <f t="shared" si="150"/>
        <v>0</v>
      </c>
      <c r="N617" s="43"/>
    </row>
    <row r="618" spans="2:14" s="2" customFormat="1" x14ac:dyDescent="0.3">
      <c r="B618" s="40"/>
      <c r="C618" s="3"/>
      <c r="D618" s="4" t="str">
        <f>_xlfn.IFNA(VLOOKUP(C618,'1 - Componenten'!$B$7:$K$60,3,0),"")</f>
        <v/>
      </c>
      <c r="E618" s="18" t="str">
        <f>_xlfn.IFNA(VLOOKUP(C618,'1 - Componenten'!$B$7:$K$60,5,0),"")</f>
        <v/>
      </c>
      <c r="F618" s="26" t="str">
        <f>_xlfn.IFNA(VLOOKUP(C618,'1 - Componenten'!$B$7:$K$60,8,0),"")</f>
        <v/>
      </c>
      <c r="G618" s="26" t="str">
        <f>_xlfn.IFNA(VLOOKUP(C618,'1 - Componenten'!$B$7:$K$60,9,0),"")</f>
        <v/>
      </c>
      <c r="H618" s="26" t="str">
        <f>_xlfn.IFNA(VLOOKUP(C618,'1 - Componenten'!$B$7:$K$60,10,0),"")</f>
        <v/>
      </c>
      <c r="I618" s="13">
        <v>1</v>
      </c>
      <c r="J618" s="54">
        <f t="shared" si="151"/>
        <v>0</v>
      </c>
      <c r="K618" s="55">
        <f t="shared" si="152"/>
        <v>0</v>
      </c>
      <c r="L618" s="55">
        <f t="shared" si="149"/>
        <v>0</v>
      </c>
      <c r="M618" s="55">
        <f t="shared" si="150"/>
        <v>0</v>
      </c>
      <c r="N618" s="43"/>
    </row>
    <row r="619" spans="2:14" s="2" customFormat="1" ht="13.95" customHeight="1" x14ac:dyDescent="0.3">
      <c r="B619" s="40"/>
      <c r="C619" s="33"/>
      <c r="D619" s="34" t="str">
        <f>_xlfn.IFNA(VLOOKUP(C619,'1 - Componenten'!$B$7:$K$60,3,0),"")</f>
        <v/>
      </c>
      <c r="E619" s="35" t="str">
        <f>_xlfn.IFNA(VLOOKUP(C619,'1 - Componenten'!$B$7:$K$60,5,0),"")</f>
        <v/>
      </c>
      <c r="F619" s="36"/>
      <c r="G619" s="36"/>
      <c r="H619" s="36"/>
      <c r="I619" s="33"/>
      <c r="J619" s="56" t="s">
        <v>42</v>
      </c>
      <c r="K619" s="57">
        <f>SUM(K610:K618)</f>
        <v>0</v>
      </c>
      <c r="L619" s="57">
        <f>SUM(L610:L618)</f>
        <v>0</v>
      </c>
      <c r="M619" s="57">
        <f>SUM(M610:M618)</f>
        <v>0</v>
      </c>
      <c r="N619" s="43"/>
    </row>
    <row r="620" spans="2:14" s="2" customFormat="1" ht="17.399999999999999" x14ac:dyDescent="0.3">
      <c r="B620" s="40"/>
      <c r="C620" s="64" t="s">
        <v>47</v>
      </c>
      <c r="D620" s="65"/>
      <c r="E620" s="95" t="s">
        <v>32</v>
      </c>
      <c r="F620" s="95"/>
      <c r="G620" s="95"/>
      <c r="H620" s="95"/>
      <c r="I620" s="96" t="s">
        <v>48</v>
      </c>
      <c r="J620" s="96"/>
      <c r="K620" s="96"/>
      <c r="L620" s="96"/>
      <c r="M620" s="96"/>
      <c r="N620" s="43"/>
    </row>
    <row r="621" spans="2:14" s="2" customFormat="1" ht="30" customHeight="1" x14ac:dyDescent="0.3">
      <c r="B621" s="40"/>
      <c r="C621" s="5" t="s">
        <v>70</v>
      </c>
      <c r="D621" s="5" t="s">
        <v>23</v>
      </c>
      <c r="E621" s="97" t="s">
        <v>37</v>
      </c>
      <c r="F621" s="98"/>
      <c r="G621" s="23" t="s">
        <v>34</v>
      </c>
      <c r="H621" s="23" t="s">
        <v>35</v>
      </c>
      <c r="I621" s="21" t="s">
        <v>33</v>
      </c>
      <c r="J621" s="99" t="s">
        <v>38</v>
      </c>
      <c r="K621" s="100"/>
      <c r="L621" s="53" t="s">
        <v>39</v>
      </c>
      <c r="M621" s="53" t="s">
        <v>40</v>
      </c>
      <c r="N621" s="43"/>
    </row>
    <row r="622" spans="2:14" s="2" customFormat="1" x14ac:dyDescent="0.3">
      <c r="B622" s="40"/>
      <c r="C622" s="3"/>
      <c r="D622" s="4" t="str">
        <f>_xlfn.IFNA(VLOOKUP(C622,'1 - Componenten'!$B$7:$K$60,3,0),"")</f>
        <v/>
      </c>
      <c r="E622" s="90" t="str">
        <f>_xlfn.IFNA(VLOOKUP(C622,'1 - Componenten'!$B$7:$K$60,8,0),"")</f>
        <v/>
      </c>
      <c r="F622" s="91"/>
      <c r="G622" s="26" t="str">
        <f>_xlfn.IFNA(VLOOKUP(C622,'1 - Componenten'!$B$7:$K$60,9,0),"")</f>
        <v/>
      </c>
      <c r="H622" s="26" t="str">
        <f>_xlfn.IFNA(VLOOKUP(C622,'1 - Componenten'!$B$7:$K$60,10,0),"")</f>
        <v/>
      </c>
      <c r="I622" s="13">
        <v>1</v>
      </c>
      <c r="J622" s="92">
        <f>IFERROR($I622*E622,0)</f>
        <v>0</v>
      </c>
      <c r="K622" s="93"/>
      <c r="L622" s="55">
        <f t="shared" ref="L622:L626" si="153">IFERROR($I622*G622,0)</f>
        <v>0</v>
      </c>
      <c r="M622" s="55">
        <f t="shared" ref="M622:M626" si="154">IFERROR($I622*H622,0)</f>
        <v>0</v>
      </c>
      <c r="N622" s="43"/>
    </row>
    <row r="623" spans="2:14" s="2" customFormat="1" x14ac:dyDescent="0.3">
      <c r="B623" s="40"/>
      <c r="C623" s="3"/>
      <c r="D623" s="4" t="str">
        <f>_xlfn.IFNA(VLOOKUP(C623,'1 - Componenten'!$B$7:$K$60,3,0),"")</f>
        <v/>
      </c>
      <c r="E623" s="90" t="str">
        <f>_xlfn.IFNA(VLOOKUP(C623,'1 - Componenten'!$B$7:$K$60,8,0),"")</f>
        <v/>
      </c>
      <c r="F623" s="91"/>
      <c r="G623" s="26" t="str">
        <f>_xlfn.IFNA(VLOOKUP(C623,'1 - Componenten'!$B$7:$K$60,9,0),"")</f>
        <v/>
      </c>
      <c r="H623" s="26" t="str">
        <f>_xlfn.IFNA(VLOOKUP(C623,'1 - Componenten'!$B$7:$K$60,10,0),"")</f>
        <v/>
      </c>
      <c r="I623" s="13">
        <v>1</v>
      </c>
      <c r="J623" s="92">
        <f t="shared" ref="J623:J626" si="155">IFERROR($I623*E623,0)</f>
        <v>0</v>
      </c>
      <c r="K623" s="93"/>
      <c r="L623" s="55">
        <f t="shared" si="153"/>
        <v>0</v>
      </c>
      <c r="M623" s="55">
        <f t="shared" si="154"/>
        <v>0</v>
      </c>
      <c r="N623" s="43"/>
    </row>
    <row r="624" spans="2:14" s="2" customFormat="1" x14ac:dyDescent="0.3">
      <c r="B624" s="40"/>
      <c r="C624" s="3"/>
      <c r="D624" s="4" t="str">
        <f>_xlfn.IFNA(VLOOKUP(C624,'1 - Componenten'!$B$7:$K$60,3,0),"")</f>
        <v/>
      </c>
      <c r="E624" s="90" t="str">
        <f>_xlfn.IFNA(VLOOKUP(C624,'1 - Componenten'!$B$7:$K$60,8,0),"")</f>
        <v/>
      </c>
      <c r="F624" s="91"/>
      <c r="G624" s="26" t="str">
        <f>_xlfn.IFNA(VLOOKUP(C624,'1 - Componenten'!$B$7:$K$60,9,0),"")</f>
        <v/>
      </c>
      <c r="H624" s="26" t="str">
        <f>_xlfn.IFNA(VLOOKUP(C624,'1 - Componenten'!$B$7:$K$60,10,0),"")</f>
        <v/>
      </c>
      <c r="I624" s="13">
        <v>1</v>
      </c>
      <c r="J624" s="92">
        <f t="shared" si="155"/>
        <v>0</v>
      </c>
      <c r="K624" s="93"/>
      <c r="L624" s="55">
        <f t="shared" si="153"/>
        <v>0</v>
      </c>
      <c r="M624" s="55">
        <f t="shared" si="154"/>
        <v>0</v>
      </c>
      <c r="N624" s="43"/>
    </row>
    <row r="625" spans="2:14" s="2" customFormat="1" x14ac:dyDescent="0.3">
      <c r="B625" s="40"/>
      <c r="C625" s="3"/>
      <c r="D625" s="4" t="str">
        <f>_xlfn.IFNA(VLOOKUP(C625,'1 - Componenten'!$B$7:$K$60,3,0),"")</f>
        <v/>
      </c>
      <c r="E625" s="90" t="str">
        <f>_xlfn.IFNA(VLOOKUP(C625,'1 - Componenten'!$B$7:$K$60,8,0),"")</f>
        <v/>
      </c>
      <c r="F625" s="91"/>
      <c r="G625" s="26" t="str">
        <f>_xlfn.IFNA(VLOOKUP(C625,'1 - Componenten'!$B$7:$K$60,9,0),"")</f>
        <v/>
      </c>
      <c r="H625" s="26" t="str">
        <f>_xlfn.IFNA(VLOOKUP(C625,'1 - Componenten'!$B$7:$K$60,10,0),"")</f>
        <v/>
      </c>
      <c r="I625" s="13">
        <v>1</v>
      </c>
      <c r="J625" s="92">
        <f t="shared" si="155"/>
        <v>0</v>
      </c>
      <c r="K625" s="93"/>
      <c r="L625" s="55">
        <f t="shared" si="153"/>
        <v>0</v>
      </c>
      <c r="M625" s="55">
        <f t="shared" si="154"/>
        <v>0</v>
      </c>
      <c r="N625" s="43"/>
    </row>
    <row r="626" spans="2:14" s="2" customFormat="1" x14ac:dyDescent="0.3">
      <c r="B626" s="40"/>
      <c r="C626" s="3"/>
      <c r="D626" s="4" t="str">
        <f>_xlfn.IFNA(VLOOKUP(C626,'1 - Componenten'!$B$7:$K$60,3,0),"")</f>
        <v/>
      </c>
      <c r="E626" s="90" t="str">
        <f>_xlfn.IFNA(VLOOKUP(C626,'1 - Componenten'!$B$7:$K$60,8,0),"")</f>
        <v/>
      </c>
      <c r="F626" s="91"/>
      <c r="G626" s="26" t="str">
        <f>_xlfn.IFNA(VLOOKUP(C626,'1 - Componenten'!$B$7:$K$60,9,0),"")</f>
        <v/>
      </c>
      <c r="H626" s="26" t="str">
        <f>_xlfn.IFNA(VLOOKUP(C626,'1 - Componenten'!$B$7:$K$60,10,0),"")</f>
        <v/>
      </c>
      <c r="I626" s="13">
        <v>1</v>
      </c>
      <c r="J626" s="92">
        <f t="shared" si="155"/>
        <v>0</v>
      </c>
      <c r="K626" s="93"/>
      <c r="L626" s="55">
        <f t="shared" si="153"/>
        <v>0</v>
      </c>
      <c r="M626" s="55">
        <f t="shared" si="154"/>
        <v>0</v>
      </c>
      <c r="N626" s="43"/>
    </row>
    <row r="627" spans="2:14" s="2" customFormat="1" ht="13.95" customHeight="1" x14ac:dyDescent="0.3">
      <c r="B627" s="40"/>
      <c r="C627" s="33"/>
      <c r="D627" s="34" t="str">
        <f>_xlfn.IFNA(VLOOKUP(C627,'1 - Componenten'!$B$7:$K$60,3,0),"")</f>
        <v/>
      </c>
      <c r="E627" s="35" t="str">
        <f>_xlfn.IFNA(VLOOKUP(C627,'1 - Componenten'!$B$7:$K$60,5,0),"")</f>
        <v/>
      </c>
      <c r="F627" s="36"/>
      <c r="G627" s="36"/>
      <c r="H627" s="36"/>
      <c r="I627" s="56" t="s">
        <v>42</v>
      </c>
      <c r="J627" s="94">
        <f>SUM(J622:K626)</f>
        <v>0</v>
      </c>
      <c r="K627" s="94"/>
      <c r="L627" s="57">
        <f>SUM(L622:L626)</f>
        <v>0</v>
      </c>
      <c r="M627" s="57">
        <f>SUM(M622:M626)</f>
        <v>0</v>
      </c>
      <c r="N627" s="43"/>
    </row>
    <row r="628" spans="2:14" s="2" customFormat="1" x14ac:dyDescent="0.3">
      <c r="B628" s="40"/>
      <c r="C628" s="33"/>
      <c r="D628" s="33"/>
      <c r="E628" s="33"/>
      <c r="F628" s="33"/>
      <c r="G628" s="33"/>
      <c r="H628" s="33"/>
      <c r="I628" s="33"/>
      <c r="J628" s="33"/>
      <c r="K628" s="33"/>
      <c r="L628" s="33"/>
      <c r="M628" s="33"/>
      <c r="N628" s="43"/>
    </row>
    <row r="629" spans="2:14" s="2" customFormat="1" ht="12.6" customHeight="1" x14ac:dyDescent="0.3">
      <c r="B629" s="46"/>
      <c r="C629" s="47"/>
      <c r="D629" s="47"/>
      <c r="E629" s="47"/>
      <c r="F629" s="47"/>
      <c r="G629" s="47"/>
      <c r="H629" s="47"/>
      <c r="I629" s="47"/>
      <c r="J629" s="47"/>
      <c r="K629" s="47"/>
      <c r="L629" s="47"/>
      <c r="M629" s="47"/>
      <c r="N629" s="48"/>
    </row>
    <row r="630" spans="2:14" ht="4.95" customHeight="1" x14ac:dyDescent="0.3">
      <c r="B630" s="66"/>
      <c r="C630" s="67"/>
      <c r="D630" s="67"/>
      <c r="E630" s="67"/>
      <c r="F630" s="67"/>
      <c r="G630" s="67"/>
      <c r="H630" s="67"/>
      <c r="I630" s="67"/>
      <c r="J630" s="67"/>
      <c r="K630" s="67"/>
      <c r="L630" s="67"/>
      <c r="M630" s="67"/>
      <c r="N630" s="67"/>
    </row>
    <row r="631" spans="2:14" s="2" customFormat="1" x14ac:dyDescent="0.3">
      <c r="B631" s="37"/>
      <c r="C631" s="38"/>
      <c r="D631" s="38"/>
      <c r="E631" s="38"/>
      <c r="F631" s="39"/>
      <c r="G631" s="39"/>
      <c r="H631" s="39"/>
      <c r="I631" s="39"/>
      <c r="J631" s="39"/>
      <c r="K631" s="39"/>
      <c r="L631" s="38"/>
      <c r="M631" s="38"/>
      <c r="N631" s="63"/>
    </row>
    <row r="632" spans="2:14" s="2" customFormat="1" ht="21" x14ac:dyDescent="0.4">
      <c r="B632" s="40"/>
      <c r="C632" s="24" t="s">
        <v>14</v>
      </c>
      <c r="D632" s="25" t="s">
        <v>104</v>
      </c>
      <c r="E632" s="33"/>
      <c r="F632" s="101" t="s">
        <v>79</v>
      </c>
      <c r="G632" s="102"/>
      <c r="H632" s="102"/>
      <c r="I632" s="41"/>
      <c r="J632" s="41"/>
      <c r="K632" s="41"/>
      <c r="L632" s="33"/>
      <c r="M632" s="33"/>
      <c r="N632" s="43"/>
    </row>
    <row r="633" spans="2:14" s="2" customFormat="1" ht="21" x14ac:dyDescent="0.4">
      <c r="B633" s="40"/>
      <c r="C633" s="24" t="s">
        <v>16</v>
      </c>
      <c r="D633" s="25" t="s">
        <v>105</v>
      </c>
      <c r="E633" s="33"/>
      <c r="F633" s="102"/>
      <c r="G633" s="102"/>
      <c r="H633" s="102"/>
      <c r="I633" s="41"/>
      <c r="J633" s="41"/>
      <c r="K633" s="41"/>
      <c r="L633" s="33"/>
      <c r="M633" s="33"/>
      <c r="N633" s="43"/>
    </row>
    <row r="634" spans="2:14" s="2" customFormat="1" ht="8.4" customHeight="1" thickBot="1" x14ac:dyDescent="0.35">
      <c r="B634" s="40"/>
      <c r="C634" s="33"/>
      <c r="D634" s="33"/>
      <c r="E634" s="33"/>
      <c r="F634" s="41"/>
      <c r="G634" s="41"/>
      <c r="H634" s="41"/>
      <c r="I634" s="41"/>
      <c r="J634" s="41"/>
      <c r="K634" s="42"/>
      <c r="L634" s="33"/>
      <c r="M634" s="33"/>
      <c r="N634" s="43"/>
    </row>
    <row r="635" spans="2:14" s="2" customFormat="1" ht="21" x14ac:dyDescent="0.4">
      <c r="B635" s="40"/>
      <c r="C635" s="42" t="s">
        <v>24</v>
      </c>
      <c r="D635" s="33"/>
      <c r="E635" s="33"/>
      <c r="F635" s="16"/>
      <c r="G635" s="17"/>
      <c r="H635" s="17"/>
      <c r="I635" s="42"/>
      <c r="J635" s="17"/>
      <c r="K635" s="103" t="s">
        <v>46</v>
      </c>
      <c r="L635" s="104"/>
      <c r="M635" s="105"/>
      <c r="N635" s="43"/>
    </row>
    <row r="636" spans="2:14" s="2" customFormat="1" ht="42" x14ac:dyDescent="0.3">
      <c r="B636" s="40"/>
      <c r="C636" s="19" t="s">
        <v>25</v>
      </c>
      <c r="D636" s="12" t="s">
        <v>26</v>
      </c>
      <c r="E636" s="22" t="s">
        <v>30</v>
      </c>
      <c r="F636" s="51" t="s">
        <v>18</v>
      </c>
      <c r="G636" s="21" t="s">
        <v>27</v>
      </c>
      <c r="H636" s="17"/>
      <c r="I636" s="17"/>
      <c r="J636" s="33"/>
      <c r="K636" s="58" t="s">
        <v>43</v>
      </c>
      <c r="L636" s="51" t="s">
        <v>44</v>
      </c>
      <c r="M636" s="59" t="s">
        <v>45</v>
      </c>
      <c r="N636" s="43"/>
    </row>
    <row r="637" spans="2:14" s="2" customFormat="1" ht="15" thickBot="1" x14ac:dyDescent="0.35">
      <c r="B637" s="40"/>
      <c r="C637" s="20" t="s">
        <v>19</v>
      </c>
      <c r="D637" s="18" t="s">
        <v>51</v>
      </c>
      <c r="E637" s="18">
        <v>92</v>
      </c>
      <c r="F637" s="27">
        <f>SUM(J645:J653)</f>
        <v>0</v>
      </c>
      <c r="G637" s="32" t="str">
        <f>IF(F637&lt;=E637,"Nee","Ja")</f>
        <v>Nee</v>
      </c>
      <c r="H637" s="17"/>
      <c r="I637" s="17"/>
      <c r="J637" s="33"/>
      <c r="K637" s="60">
        <f>SUM(K654,J674,K666)</f>
        <v>0</v>
      </c>
      <c r="L637" s="61">
        <f>SUM(L654,F640,L674,L666)</f>
        <v>0</v>
      </c>
      <c r="M637" s="62">
        <f>SUM(M654,M674,M666)</f>
        <v>0</v>
      </c>
      <c r="N637" s="43"/>
    </row>
    <row r="638" spans="2:14" x14ac:dyDescent="0.3">
      <c r="B638" s="40"/>
      <c r="C638" s="20" t="s">
        <v>74</v>
      </c>
      <c r="D638" s="18" t="s">
        <v>60</v>
      </c>
      <c r="E638" s="18">
        <v>318</v>
      </c>
      <c r="F638" s="27">
        <f>SUM(J657:J665)</f>
        <v>0</v>
      </c>
      <c r="G638" s="32" t="str">
        <f t="shared" ref="G638" si="156">IF(F638&lt;=E638,"Nee","Ja")</f>
        <v>Nee</v>
      </c>
      <c r="H638" s="17"/>
      <c r="I638" s="17"/>
      <c r="J638" s="33"/>
      <c r="K638" s="33"/>
      <c r="L638" s="33"/>
      <c r="M638" s="33"/>
      <c r="N638" s="43"/>
    </row>
    <row r="639" spans="2:14" s="2" customFormat="1" ht="9" customHeight="1" thickBot="1" x14ac:dyDescent="0.35">
      <c r="B639" s="40"/>
      <c r="C639" s="33"/>
      <c r="D639" s="33"/>
      <c r="E639" s="33"/>
      <c r="F639" s="33"/>
      <c r="G639" s="33"/>
      <c r="H639" s="33"/>
      <c r="I639" s="33"/>
      <c r="J639" s="33"/>
      <c r="K639" s="33"/>
      <c r="L639" s="33"/>
      <c r="M639" s="33"/>
      <c r="N639" s="43"/>
    </row>
    <row r="640" spans="2:14" s="2" customFormat="1" ht="23.4" thickBot="1" x14ac:dyDescent="0.45">
      <c r="B640" s="40"/>
      <c r="C640" s="106" t="s">
        <v>29</v>
      </c>
      <c r="D640" s="106"/>
      <c r="E640" s="107"/>
      <c r="F640" s="108">
        <v>0</v>
      </c>
      <c r="G640" s="109"/>
      <c r="H640" s="110"/>
      <c r="I640" s="33"/>
      <c r="J640" s="33"/>
      <c r="K640" s="33"/>
      <c r="L640" s="33"/>
      <c r="M640" s="33"/>
      <c r="N640" s="43"/>
    </row>
    <row r="641" spans="2:14" s="2" customFormat="1" ht="6.6" customHeight="1" x14ac:dyDescent="0.3">
      <c r="B641" s="40"/>
      <c r="C641" s="16"/>
      <c r="D641" s="33"/>
      <c r="E641" s="33"/>
      <c r="F641" s="33"/>
      <c r="G641" s="33"/>
      <c r="H641" s="33"/>
      <c r="I641" s="33"/>
      <c r="J641" s="33"/>
      <c r="K641" s="33"/>
      <c r="L641" s="33"/>
      <c r="M641" s="33"/>
      <c r="N641" s="43"/>
    </row>
    <row r="642" spans="2:14" s="2" customFormat="1" ht="17.399999999999999" x14ac:dyDescent="0.3">
      <c r="B642" s="40"/>
      <c r="C642" s="44" t="s">
        <v>28</v>
      </c>
      <c r="D642" s="45"/>
      <c r="E642" s="45"/>
      <c r="F642" s="45"/>
      <c r="G642" s="45"/>
      <c r="H642" s="45"/>
      <c r="I642" s="33"/>
      <c r="J642" s="33"/>
      <c r="K642" s="33"/>
      <c r="L642" s="33"/>
      <c r="M642" s="33"/>
      <c r="N642" s="43"/>
    </row>
    <row r="643" spans="2:14" s="2" customFormat="1" ht="17.399999999999999" x14ac:dyDescent="0.3">
      <c r="B643" s="40"/>
      <c r="C643" s="49" t="s">
        <v>107</v>
      </c>
      <c r="D643" s="50"/>
      <c r="E643" s="95" t="s">
        <v>32</v>
      </c>
      <c r="F643" s="95"/>
      <c r="G643" s="95"/>
      <c r="H643" s="95"/>
      <c r="I643" s="96" t="s">
        <v>48</v>
      </c>
      <c r="J643" s="96"/>
      <c r="K643" s="96"/>
      <c r="L643" s="96"/>
      <c r="M643" s="96"/>
      <c r="N643" s="43"/>
    </row>
    <row r="644" spans="2:14" s="2" customFormat="1" ht="30" customHeight="1" x14ac:dyDescent="0.3">
      <c r="B644" s="40"/>
      <c r="C644" s="5" t="s">
        <v>70</v>
      </c>
      <c r="D644" s="5" t="s">
        <v>23</v>
      </c>
      <c r="E644" s="12" t="s">
        <v>3</v>
      </c>
      <c r="F644" s="5" t="s">
        <v>37</v>
      </c>
      <c r="G644" s="23" t="s">
        <v>34</v>
      </c>
      <c r="H644" s="23" t="s">
        <v>35</v>
      </c>
      <c r="I644" s="21" t="s">
        <v>33</v>
      </c>
      <c r="J644" s="21" t="s">
        <v>36</v>
      </c>
      <c r="K644" s="52" t="s">
        <v>38</v>
      </c>
      <c r="L644" s="53" t="s">
        <v>39</v>
      </c>
      <c r="M644" s="53" t="s">
        <v>40</v>
      </c>
      <c r="N644" s="43"/>
    </row>
    <row r="645" spans="2:14" s="2" customFormat="1" x14ac:dyDescent="0.3">
      <c r="B645" s="40"/>
      <c r="C645" s="3"/>
      <c r="D645" s="4" t="str">
        <f>_xlfn.IFNA(VLOOKUP(C645,'1 - Componenten'!$B$7:$K$60,3,0),"")</f>
        <v/>
      </c>
      <c r="E645" s="18" t="str">
        <f>_xlfn.IFNA(VLOOKUP(C645,'1 - Componenten'!$B$7:$K$60,5,0),"")</f>
        <v/>
      </c>
      <c r="F645" s="26" t="str">
        <f>_xlfn.IFNA(VLOOKUP(C645,'1 - Componenten'!$B$7:$K$60,8,0),"")</f>
        <v/>
      </c>
      <c r="G645" s="26" t="str">
        <f>_xlfn.IFNA(VLOOKUP(C645,'1 - Componenten'!$B$7:$K$60,9,0),"")</f>
        <v/>
      </c>
      <c r="H645" s="26" t="str">
        <f>_xlfn.IFNA(VLOOKUP(C645,'1 - Componenten'!$B$7:$K$60,10,0),"")</f>
        <v/>
      </c>
      <c r="I645" s="13">
        <v>1</v>
      </c>
      <c r="J645" s="54">
        <f>IFERROR($I645*E645,0)</f>
        <v>0</v>
      </c>
      <c r="K645" s="55">
        <f>IFERROR($I645*F645,0)</f>
        <v>0</v>
      </c>
      <c r="L645" s="55">
        <f t="shared" ref="L645:L653" si="157">IFERROR($I645*G645,0)</f>
        <v>0</v>
      </c>
      <c r="M645" s="55">
        <f t="shared" ref="M645:M653" si="158">IFERROR($I645*H645,0)</f>
        <v>0</v>
      </c>
      <c r="N645" s="43"/>
    </row>
    <row r="646" spans="2:14" s="2" customFormat="1" x14ac:dyDescent="0.3">
      <c r="B646" s="40"/>
      <c r="C646" s="3"/>
      <c r="D646" s="4" t="str">
        <f>_xlfn.IFNA(VLOOKUP(C646,'1 - Componenten'!$B$7:$K$60,3,0),"")</f>
        <v/>
      </c>
      <c r="E646" s="18" t="str">
        <f>_xlfn.IFNA(VLOOKUP(C646,'1 - Componenten'!$B$7:$K$60,5,0),"")</f>
        <v/>
      </c>
      <c r="F646" s="26" t="str">
        <f>_xlfn.IFNA(VLOOKUP(C646,'1 - Componenten'!$B$7:$K$60,8,0),"")</f>
        <v/>
      </c>
      <c r="G646" s="26" t="str">
        <f>_xlfn.IFNA(VLOOKUP(C646,'1 - Componenten'!$B$7:$K$60,9,0),"")</f>
        <v/>
      </c>
      <c r="H646" s="26" t="str">
        <f>_xlfn.IFNA(VLOOKUP(C646,'1 - Componenten'!$B$7:$K$60,10,0),"")</f>
        <v/>
      </c>
      <c r="I646" s="13">
        <v>1</v>
      </c>
      <c r="J646" s="54">
        <f t="shared" ref="J646:J653" si="159">IFERROR($I646*E646,0)</f>
        <v>0</v>
      </c>
      <c r="K646" s="55">
        <f t="shared" ref="K646:K653" si="160">IFERROR($I646*F646,0)</f>
        <v>0</v>
      </c>
      <c r="L646" s="55">
        <f t="shared" si="157"/>
        <v>0</v>
      </c>
      <c r="M646" s="55">
        <f t="shared" si="158"/>
        <v>0</v>
      </c>
      <c r="N646" s="43"/>
    </row>
    <row r="647" spans="2:14" s="2" customFormat="1" x14ac:dyDescent="0.3">
      <c r="B647" s="40"/>
      <c r="C647" s="3"/>
      <c r="D647" s="4" t="str">
        <f>_xlfn.IFNA(VLOOKUP(C647,'1 - Componenten'!$B$7:$K$60,3,0),"")</f>
        <v/>
      </c>
      <c r="E647" s="18" t="str">
        <f>_xlfn.IFNA(VLOOKUP(C647,'1 - Componenten'!$B$7:$K$60,5,0),"")</f>
        <v/>
      </c>
      <c r="F647" s="26" t="str">
        <f>_xlfn.IFNA(VLOOKUP(C647,'1 - Componenten'!$B$7:$K$60,8,0),"")</f>
        <v/>
      </c>
      <c r="G647" s="26" t="str">
        <f>_xlfn.IFNA(VLOOKUP(C647,'1 - Componenten'!$B$7:$K$60,9,0),"")</f>
        <v/>
      </c>
      <c r="H647" s="26" t="str">
        <f>_xlfn.IFNA(VLOOKUP(C647,'1 - Componenten'!$B$7:$K$60,10,0),"")</f>
        <v/>
      </c>
      <c r="I647" s="13">
        <v>1</v>
      </c>
      <c r="J647" s="54">
        <f t="shared" si="159"/>
        <v>0</v>
      </c>
      <c r="K647" s="55">
        <f t="shared" si="160"/>
        <v>0</v>
      </c>
      <c r="L647" s="55">
        <f t="shared" si="157"/>
        <v>0</v>
      </c>
      <c r="M647" s="55">
        <f t="shared" si="158"/>
        <v>0</v>
      </c>
      <c r="N647" s="43"/>
    </row>
    <row r="648" spans="2:14" s="2" customFormat="1" x14ac:dyDescent="0.3">
      <c r="B648" s="40"/>
      <c r="C648" s="3"/>
      <c r="D648" s="4" t="str">
        <f>_xlfn.IFNA(VLOOKUP(C648,'1 - Componenten'!$B$7:$K$60,3,0),"")</f>
        <v/>
      </c>
      <c r="E648" s="18" t="str">
        <f>_xlfn.IFNA(VLOOKUP(C648,'1 - Componenten'!$B$7:$K$60,5,0),"")</f>
        <v/>
      </c>
      <c r="F648" s="26" t="str">
        <f>_xlfn.IFNA(VLOOKUP(C648,'1 - Componenten'!$B$7:$K$60,8,0),"")</f>
        <v/>
      </c>
      <c r="G648" s="26" t="str">
        <f>_xlfn.IFNA(VLOOKUP(C648,'1 - Componenten'!$B$7:$K$60,9,0),"")</f>
        <v/>
      </c>
      <c r="H648" s="26" t="str">
        <f>_xlfn.IFNA(VLOOKUP(C648,'1 - Componenten'!$B$7:$K$60,10,0),"")</f>
        <v/>
      </c>
      <c r="I648" s="13">
        <v>1</v>
      </c>
      <c r="J648" s="54">
        <f t="shared" si="159"/>
        <v>0</v>
      </c>
      <c r="K648" s="55">
        <f t="shared" si="160"/>
        <v>0</v>
      </c>
      <c r="L648" s="55">
        <f t="shared" si="157"/>
        <v>0</v>
      </c>
      <c r="M648" s="55">
        <f t="shared" si="158"/>
        <v>0</v>
      </c>
      <c r="N648" s="43"/>
    </row>
    <row r="649" spans="2:14" s="2" customFormat="1" x14ac:dyDescent="0.3">
      <c r="B649" s="40"/>
      <c r="C649" s="3"/>
      <c r="D649" s="4" t="str">
        <f>_xlfn.IFNA(VLOOKUP(C649,'1 - Componenten'!$B$7:$K$60,3,0),"")</f>
        <v/>
      </c>
      <c r="E649" s="18" t="str">
        <f>_xlfn.IFNA(VLOOKUP(C649,'1 - Componenten'!$B$7:$K$60,5,0),"")</f>
        <v/>
      </c>
      <c r="F649" s="26" t="str">
        <f>_xlfn.IFNA(VLOOKUP(C649,'1 - Componenten'!$B$7:$K$60,8,0),"")</f>
        <v/>
      </c>
      <c r="G649" s="26" t="str">
        <f>_xlfn.IFNA(VLOOKUP(C649,'1 - Componenten'!$B$7:$K$60,9,0),"")</f>
        <v/>
      </c>
      <c r="H649" s="26" t="str">
        <f>_xlfn.IFNA(VLOOKUP(C649,'1 - Componenten'!$B$7:$K$60,10,0),"")</f>
        <v/>
      </c>
      <c r="I649" s="13">
        <v>1</v>
      </c>
      <c r="J649" s="54">
        <f t="shared" si="159"/>
        <v>0</v>
      </c>
      <c r="K649" s="55">
        <f t="shared" si="160"/>
        <v>0</v>
      </c>
      <c r="L649" s="55">
        <f t="shared" si="157"/>
        <v>0</v>
      </c>
      <c r="M649" s="55">
        <f t="shared" si="158"/>
        <v>0</v>
      </c>
      <c r="N649" s="43"/>
    </row>
    <row r="650" spans="2:14" s="2" customFormat="1" x14ac:dyDescent="0.3">
      <c r="B650" s="40"/>
      <c r="C650" s="3"/>
      <c r="D650" s="4" t="str">
        <f>_xlfn.IFNA(VLOOKUP(C650,'1 - Componenten'!$B$7:$K$60,3,0),"")</f>
        <v/>
      </c>
      <c r="E650" s="18" t="str">
        <f>_xlfn.IFNA(VLOOKUP(C650,'1 - Componenten'!$B$7:$K$60,5,0),"")</f>
        <v/>
      </c>
      <c r="F650" s="26" t="str">
        <f>_xlfn.IFNA(VLOOKUP(C650,'1 - Componenten'!$B$7:$K$60,8,0),"")</f>
        <v/>
      </c>
      <c r="G650" s="26" t="str">
        <f>_xlfn.IFNA(VLOOKUP(C650,'1 - Componenten'!$B$7:$K$60,9,0),"")</f>
        <v/>
      </c>
      <c r="H650" s="26" t="str">
        <f>_xlfn.IFNA(VLOOKUP(C650,'1 - Componenten'!$B$7:$K$60,10,0),"")</f>
        <v/>
      </c>
      <c r="I650" s="13">
        <v>1</v>
      </c>
      <c r="J650" s="54">
        <f t="shared" si="159"/>
        <v>0</v>
      </c>
      <c r="K650" s="55">
        <f t="shared" si="160"/>
        <v>0</v>
      </c>
      <c r="L650" s="55">
        <f t="shared" si="157"/>
        <v>0</v>
      </c>
      <c r="M650" s="55">
        <f t="shared" si="158"/>
        <v>0</v>
      </c>
      <c r="N650" s="43"/>
    </row>
    <row r="651" spans="2:14" s="2" customFormat="1" x14ac:dyDescent="0.3">
      <c r="B651" s="40"/>
      <c r="C651" s="3"/>
      <c r="D651" s="4" t="str">
        <f>_xlfn.IFNA(VLOOKUP(C651,'1 - Componenten'!$B$7:$K$60,3,0),"")</f>
        <v/>
      </c>
      <c r="E651" s="18" t="str">
        <f>_xlfn.IFNA(VLOOKUP(C651,'1 - Componenten'!$B$7:$K$60,5,0),"")</f>
        <v/>
      </c>
      <c r="F651" s="26" t="str">
        <f>_xlfn.IFNA(VLOOKUP(C651,'1 - Componenten'!$B$7:$K$60,8,0),"")</f>
        <v/>
      </c>
      <c r="G651" s="26" t="str">
        <f>_xlfn.IFNA(VLOOKUP(C651,'1 - Componenten'!$B$7:$K$60,9,0),"")</f>
        <v/>
      </c>
      <c r="H651" s="26" t="str">
        <f>_xlfn.IFNA(VLOOKUP(C651,'1 - Componenten'!$B$7:$K$60,10,0),"")</f>
        <v/>
      </c>
      <c r="I651" s="13">
        <v>1</v>
      </c>
      <c r="J651" s="54">
        <f t="shared" si="159"/>
        <v>0</v>
      </c>
      <c r="K651" s="55">
        <f t="shared" si="160"/>
        <v>0</v>
      </c>
      <c r="L651" s="55">
        <f t="shared" si="157"/>
        <v>0</v>
      </c>
      <c r="M651" s="55">
        <f t="shared" si="158"/>
        <v>0</v>
      </c>
      <c r="N651" s="43"/>
    </row>
    <row r="652" spans="2:14" s="2" customFormat="1" x14ac:dyDescent="0.3">
      <c r="B652" s="40"/>
      <c r="C652" s="3"/>
      <c r="D652" s="4" t="str">
        <f>_xlfn.IFNA(VLOOKUP(C652,'1 - Componenten'!$B$7:$K$60,3,0),"")</f>
        <v/>
      </c>
      <c r="E652" s="18" t="str">
        <f>_xlfn.IFNA(VLOOKUP(C652,'1 - Componenten'!$B$7:$K$60,5,0),"")</f>
        <v/>
      </c>
      <c r="F652" s="26" t="str">
        <f>_xlfn.IFNA(VLOOKUP(C652,'1 - Componenten'!$B$7:$K$60,8,0),"")</f>
        <v/>
      </c>
      <c r="G652" s="26" t="str">
        <f>_xlfn.IFNA(VLOOKUP(C652,'1 - Componenten'!$B$7:$K$60,9,0),"")</f>
        <v/>
      </c>
      <c r="H652" s="26" t="str">
        <f>_xlfn.IFNA(VLOOKUP(C652,'1 - Componenten'!$B$7:$K$60,10,0),"")</f>
        <v/>
      </c>
      <c r="I652" s="13">
        <v>1</v>
      </c>
      <c r="J652" s="54">
        <f t="shared" si="159"/>
        <v>0</v>
      </c>
      <c r="K652" s="55">
        <f t="shared" si="160"/>
        <v>0</v>
      </c>
      <c r="L652" s="55">
        <f t="shared" si="157"/>
        <v>0</v>
      </c>
      <c r="M652" s="55">
        <f t="shared" si="158"/>
        <v>0</v>
      </c>
      <c r="N652" s="43"/>
    </row>
    <row r="653" spans="2:14" s="2" customFormat="1" x14ac:dyDescent="0.3">
      <c r="B653" s="40"/>
      <c r="C653" s="3"/>
      <c r="D653" s="4" t="str">
        <f>_xlfn.IFNA(VLOOKUP(C653,'1 - Componenten'!$B$7:$K$60,3,0),"")</f>
        <v/>
      </c>
      <c r="E653" s="18" t="str">
        <f>_xlfn.IFNA(VLOOKUP(C653,'1 - Componenten'!$B$7:$K$60,5,0),"")</f>
        <v/>
      </c>
      <c r="F653" s="26" t="str">
        <f>_xlfn.IFNA(VLOOKUP(C653,'1 - Componenten'!$B$7:$K$60,8,0),"")</f>
        <v/>
      </c>
      <c r="G653" s="26" t="str">
        <f>_xlfn.IFNA(VLOOKUP(C653,'1 - Componenten'!$B$7:$K$60,9,0),"")</f>
        <v/>
      </c>
      <c r="H653" s="26" t="str">
        <f>_xlfn.IFNA(VLOOKUP(C653,'1 - Componenten'!$B$7:$K$60,10,0),"")</f>
        <v/>
      </c>
      <c r="I653" s="13">
        <v>1</v>
      </c>
      <c r="J653" s="54">
        <f t="shared" si="159"/>
        <v>0</v>
      </c>
      <c r="K653" s="55">
        <f t="shared" si="160"/>
        <v>0</v>
      </c>
      <c r="L653" s="55">
        <f t="shared" si="157"/>
        <v>0</v>
      </c>
      <c r="M653" s="55">
        <f t="shared" si="158"/>
        <v>0</v>
      </c>
      <c r="N653" s="43"/>
    </row>
    <row r="654" spans="2:14" s="2" customFormat="1" ht="13.95" customHeight="1" x14ac:dyDescent="0.3">
      <c r="B654" s="40"/>
      <c r="C654" s="33"/>
      <c r="D654" s="34" t="str">
        <f>_xlfn.IFNA(VLOOKUP(C654,'1 - Componenten'!$B$7:$K$60,3,0),"")</f>
        <v/>
      </c>
      <c r="E654" s="35" t="str">
        <f>_xlfn.IFNA(VLOOKUP(C654,'1 - Componenten'!$B$7:$K$60,5,0),"")</f>
        <v/>
      </c>
      <c r="F654" s="36"/>
      <c r="G654" s="36"/>
      <c r="H654" s="36"/>
      <c r="I654" s="33"/>
      <c r="J654" s="56" t="s">
        <v>42</v>
      </c>
      <c r="K654" s="57">
        <f>SUM(K645:K653)</f>
        <v>0</v>
      </c>
      <c r="L654" s="57">
        <f>SUM(L645:L653)</f>
        <v>0</v>
      </c>
      <c r="M654" s="57">
        <f>SUM(M645:M653)</f>
        <v>0</v>
      </c>
      <c r="N654" s="43"/>
    </row>
    <row r="655" spans="2:14" ht="17.399999999999999" x14ac:dyDescent="0.3">
      <c r="B655" s="40"/>
      <c r="C655" s="49" t="s">
        <v>106</v>
      </c>
      <c r="D655" s="50"/>
      <c r="E655" s="95" t="s">
        <v>32</v>
      </c>
      <c r="F655" s="95"/>
      <c r="G655" s="95"/>
      <c r="H655" s="95"/>
      <c r="I655" s="96" t="s">
        <v>48</v>
      </c>
      <c r="J655" s="96"/>
      <c r="K655" s="96"/>
      <c r="L655" s="96"/>
      <c r="M655" s="96"/>
      <c r="N655" s="43"/>
    </row>
    <row r="656" spans="2:14" ht="30" customHeight="1" x14ac:dyDescent="0.3">
      <c r="B656" s="40"/>
      <c r="C656" s="5" t="s">
        <v>70</v>
      </c>
      <c r="D656" s="5" t="s">
        <v>23</v>
      </c>
      <c r="E656" s="12" t="s">
        <v>3</v>
      </c>
      <c r="F656" s="5" t="s">
        <v>37</v>
      </c>
      <c r="G656" s="23" t="s">
        <v>34</v>
      </c>
      <c r="H656" s="23" t="s">
        <v>35</v>
      </c>
      <c r="I656" s="21" t="s">
        <v>33</v>
      </c>
      <c r="J656" s="21" t="s">
        <v>36</v>
      </c>
      <c r="K656" s="52" t="s">
        <v>38</v>
      </c>
      <c r="L656" s="53" t="s">
        <v>39</v>
      </c>
      <c r="M656" s="53" t="s">
        <v>40</v>
      </c>
      <c r="N656" s="43"/>
    </row>
    <row r="657" spans="2:14" x14ac:dyDescent="0.3">
      <c r="B657" s="40"/>
      <c r="C657" s="3"/>
      <c r="D657" s="4" t="str">
        <f>_xlfn.IFNA(VLOOKUP(C657,'1 - Componenten'!$B$7:$K$60,3,0),"")</f>
        <v/>
      </c>
      <c r="E657" s="18" t="str">
        <f>_xlfn.IFNA(VLOOKUP(C657,'1 - Componenten'!$B$7:$K$60,5,0),"")</f>
        <v/>
      </c>
      <c r="F657" s="26" t="str">
        <f>_xlfn.IFNA(VLOOKUP(C657,'1 - Componenten'!$B$7:$K$60,8,0),"")</f>
        <v/>
      </c>
      <c r="G657" s="26" t="str">
        <f>_xlfn.IFNA(VLOOKUP(C657,'1 - Componenten'!$B$7:$K$60,9,0),"")</f>
        <v/>
      </c>
      <c r="H657" s="26" t="str">
        <f>_xlfn.IFNA(VLOOKUP(C657,'1 - Componenten'!$B$7:$K$60,10,0),"")</f>
        <v/>
      </c>
      <c r="I657" s="13">
        <v>1</v>
      </c>
      <c r="J657" s="54">
        <f>IFERROR($I657*E657,0)</f>
        <v>0</v>
      </c>
      <c r="K657" s="55">
        <f>IFERROR($I657*F657,0)</f>
        <v>0</v>
      </c>
      <c r="L657" s="55">
        <f t="shared" ref="L657:L665" si="161">IFERROR($I657*G657,0)</f>
        <v>0</v>
      </c>
      <c r="M657" s="55">
        <f t="shared" ref="M657:M665" si="162">IFERROR($I657*H657,0)</f>
        <v>0</v>
      </c>
      <c r="N657" s="43"/>
    </row>
    <row r="658" spans="2:14" x14ac:dyDescent="0.3">
      <c r="B658" s="40"/>
      <c r="C658" s="3"/>
      <c r="D658" s="4" t="str">
        <f>_xlfn.IFNA(VLOOKUP(C658,'1 - Componenten'!$B$7:$K$60,3,0),"")</f>
        <v/>
      </c>
      <c r="E658" s="18" t="str">
        <f>_xlfn.IFNA(VLOOKUP(C658,'1 - Componenten'!$B$7:$K$60,5,0),"")</f>
        <v/>
      </c>
      <c r="F658" s="26" t="str">
        <f>_xlfn.IFNA(VLOOKUP(C658,'1 - Componenten'!$B$7:$K$60,8,0),"")</f>
        <v/>
      </c>
      <c r="G658" s="26" t="str">
        <f>_xlfn.IFNA(VLOOKUP(C658,'1 - Componenten'!$B$7:$K$60,9,0),"")</f>
        <v/>
      </c>
      <c r="H658" s="26" t="str">
        <f>_xlfn.IFNA(VLOOKUP(C658,'1 - Componenten'!$B$7:$K$60,10,0),"")</f>
        <v/>
      </c>
      <c r="I658" s="13">
        <v>1</v>
      </c>
      <c r="J658" s="54">
        <f t="shared" ref="J658:J665" si="163">IFERROR($I658*E658,0)</f>
        <v>0</v>
      </c>
      <c r="K658" s="55">
        <f t="shared" ref="K658:K665" si="164">IFERROR($I658*F658,0)</f>
        <v>0</v>
      </c>
      <c r="L658" s="55">
        <f t="shared" si="161"/>
        <v>0</v>
      </c>
      <c r="M658" s="55">
        <f t="shared" si="162"/>
        <v>0</v>
      </c>
      <c r="N658" s="43"/>
    </row>
    <row r="659" spans="2:14" x14ac:dyDescent="0.3">
      <c r="B659" s="40"/>
      <c r="C659" s="3"/>
      <c r="D659" s="4" t="str">
        <f>_xlfn.IFNA(VLOOKUP(C659,'1 - Componenten'!$B$7:$K$60,3,0),"")</f>
        <v/>
      </c>
      <c r="E659" s="18" t="str">
        <f>_xlfn.IFNA(VLOOKUP(C659,'1 - Componenten'!$B$7:$K$60,5,0),"")</f>
        <v/>
      </c>
      <c r="F659" s="26" t="str">
        <f>_xlfn.IFNA(VLOOKUP(C659,'1 - Componenten'!$B$7:$K$60,8,0),"")</f>
        <v/>
      </c>
      <c r="G659" s="26" t="str">
        <f>_xlfn.IFNA(VLOOKUP(C659,'1 - Componenten'!$B$7:$K$60,9,0),"")</f>
        <v/>
      </c>
      <c r="H659" s="26" t="str">
        <f>_xlfn.IFNA(VLOOKUP(C659,'1 - Componenten'!$B$7:$K$60,10,0),"")</f>
        <v/>
      </c>
      <c r="I659" s="13">
        <v>1</v>
      </c>
      <c r="J659" s="54">
        <f t="shared" si="163"/>
        <v>0</v>
      </c>
      <c r="K659" s="55">
        <f t="shared" si="164"/>
        <v>0</v>
      </c>
      <c r="L659" s="55">
        <f t="shared" si="161"/>
        <v>0</v>
      </c>
      <c r="M659" s="55">
        <f t="shared" si="162"/>
        <v>0</v>
      </c>
      <c r="N659" s="43"/>
    </row>
    <row r="660" spans="2:14" x14ac:dyDescent="0.3">
      <c r="B660" s="40"/>
      <c r="C660" s="3"/>
      <c r="D660" s="4" t="str">
        <f>_xlfn.IFNA(VLOOKUP(C660,'1 - Componenten'!$B$7:$K$60,3,0),"")</f>
        <v/>
      </c>
      <c r="E660" s="18" t="str">
        <f>_xlfn.IFNA(VLOOKUP(C660,'1 - Componenten'!$B$7:$K$60,5,0),"")</f>
        <v/>
      </c>
      <c r="F660" s="26" t="str">
        <f>_xlfn.IFNA(VLOOKUP(C660,'1 - Componenten'!$B$7:$K$60,8,0),"")</f>
        <v/>
      </c>
      <c r="G660" s="26" t="str">
        <f>_xlfn.IFNA(VLOOKUP(C660,'1 - Componenten'!$B$7:$K$60,9,0),"")</f>
        <v/>
      </c>
      <c r="H660" s="26" t="str">
        <f>_xlfn.IFNA(VLOOKUP(C660,'1 - Componenten'!$B$7:$K$60,10,0),"")</f>
        <v/>
      </c>
      <c r="I660" s="13">
        <v>1</v>
      </c>
      <c r="J660" s="54">
        <f t="shared" si="163"/>
        <v>0</v>
      </c>
      <c r="K660" s="55">
        <f t="shared" si="164"/>
        <v>0</v>
      </c>
      <c r="L660" s="55">
        <f t="shared" si="161"/>
        <v>0</v>
      </c>
      <c r="M660" s="55">
        <f t="shared" si="162"/>
        <v>0</v>
      </c>
      <c r="N660" s="43"/>
    </row>
    <row r="661" spans="2:14" x14ac:dyDescent="0.3">
      <c r="B661" s="40"/>
      <c r="C661" s="3"/>
      <c r="D661" s="4" t="str">
        <f>_xlfn.IFNA(VLOOKUP(C661,'1 - Componenten'!$B$7:$K$60,3,0),"")</f>
        <v/>
      </c>
      <c r="E661" s="18" t="str">
        <f>_xlfn.IFNA(VLOOKUP(C661,'1 - Componenten'!$B$7:$K$60,5,0),"")</f>
        <v/>
      </c>
      <c r="F661" s="26" t="str">
        <f>_xlfn.IFNA(VLOOKUP(C661,'1 - Componenten'!$B$7:$K$60,8,0),"")</f>
        <v/>
      </c>
      <c r="G661" s="26" t="str">
        <f>_xlfn.IFNA(VLOOKUP(C661,'1 - Componenten'!$B$7:$K$60,9,0),"")</f>
        <v/>
      </c>
      <c r="H661" s="26" t="str">
        <f>_xlfn.IFNA(VLOOKUP(C661,'1 - Componenten'!$B$7:$K$60,10,0),"")</f>
        <v/>
      </c>
      <c r="I661" s="13">
        <v>1</v>
      </c>
      <c r="J661" s="54">
        <f t="shared" si="163"/>
        <v>0</v>
      </c>
      <c r="K661" s="55">
        <f t="shared" si="164"/>
        <v>0</v>
      </c>
      <c r="L661" s="55">
        <f t="shared" si="161"/>
        <v>0</v>
      </c>
      <c r="M661" s="55">
        <f t="shared" si="162"/>
        <v>0</v>
      </c>
      <c r="N661" s="43"/>
    </row>
    <row r="662" spans="2:14" x14ac:dyDescent="0.3">
      <c r="B662" s="40"/>
      <c r="C662" s="3"/>
      <c r="D662" s="4" t="str">
        <f>_xlfn.IFNA(VLOOKUP(C662,'1 - Componenten'!$B$7:$K$60,3,0),"")</f>
        <v/>
      </c>
      <c r="E662" s="18" t="str">
        <f>_xlfn.IFNA(VLOOKUP(C662,'1 - Componenten'!$B$7:$K$60,5,0),"")</f>
        <v/>
      </c>
      <c r="F662" s="26" t="str">
        <f>_xlfn.IFNA(VLOOKUP(C662,'1 - Componenten'!$B$7:$K$60,8,0),"")</f>
        <v/>
      </c>
      <c r="G662" s="26" t="str">
        <f>_xlfn.IFNA(VLOOKUP(C662,'1 - Componenten'!$B$7:$K$60,9,0),"")</f>
        <v/>
      </c>
      <c r="H662" s="26" t="str">
        <f>_xlfn.IFNA(VLOOKUP(C662,'1 - Componenten'!$B$7:$K$60,10,0),"")</f>
        <v/>
      </c>
      <c r="I662" s="13">
        <v>1</v>
      </c>
      <c r="J662" s="54">
        <f t="shared" si="163"/>
        <v>0</v>
      </c>
      <c r="K662" s="55">
        <f t="shared" si="164"/>
        <v>0</v>
      </c>
      <c r="L662" s="55">
        <f t="shared" si="161"/>
        <v>0</v>
      </c>
      <c r="M662" s="55">
        <f t="shared" si="162"/>
        <v>0</v>
      </c>
      <c r="N662" s="43"/>
    </row>
    <row r="663" spans="2:14" x14ac:dyDescent="0.3">
      <c r="B663" s="40"/>
      <c r="C663" s="3"/>
      <c r="D663" s="4" t="str">
        <f>_xlfn.IFNA(VLOOKUP(C663,'1 - Componenten'!$B$7:$K$60,3,0),"")</f>
        <v/>
      </c>
      <c r="E663" s="18" t="str">
        <f>_xlfn.IFNA(VLOOKUP(C663,'1 - Componenten'!$B$7:$K$60,5,0),"")</f>
        <v/>
      </c>
      <c r="F663" s="26" t="str">
        <f>_xlfn.IFNA(VLOOKUP(C663,'1 - Componenten'!$B$7:$K$60,8,0),"")</f>
        <v/>
      </c>
      <c r="G663" s="26" t="str">
        <f>_xlfn.IFNA(VLOOKUP(C663,'1 - Componenten'!$B$7:$K$60,9,0),"")</f>
        <v/>
      </c>
      <c r="H663" s="26" t="str">
        <f>_xlfn.IFNA(VLOOKUP(C663,'1 - Componenten'!$B$7:$K$60,10,0),"")</f>
        <v/>
      </c>
      <c r="I663" s="13">
        <v>1</v>
      </c>
      <c r="J663" s="54">
        <f t="shared" si="163"/>
        <v>0</v>
      </c>
      <c r="K663" s="55">
        <f t="shared" si="164"/>
        <v>0</v>
      </c>
      <c r="L663" s="55">
        <f t="shared" si="161"/>
        <v>0</v>
      </c>
      <c r="M663" s="55">
        <f t="shared" si="162"/>
        <v>0</v>
      </c>
      <c r="N663" s="43"/>
    </row>
    <row r="664" spans="2:14" x14ac:dyDescent="0.3">
      <c r="B664" s="40"/>
      <c r="C664" s="3"/>
      <c r="D664" s="4" t="str">
        <f>_xlfn.IFNA(VLOOKUP(C664,'1 - Componenten'!$B$7:$K$60,3,0),"")</f>
        <v/>
      </c>
      <c r="E664" s="18" t="str">
        <f>_xlfn.IFNA(VLOOKUP(C664,'1 - Componenten'!$B$7:$K$60,5,0),"")</f>
        <v/>
      </c>
      <c r="F664" s="26" t="str">
        <f>_xlfn.IFNA(VLOOKUP(C664,'1 - Componenten'!$B$7:$K$60,8,0),"")</f>
        <v/>
      </c>
      <c r="G664" s="26" t="str">
        <f>_xlfn.IFNA(VLOOKUP(C664,'1 - Componenten'!$B$7:$K$60,9,0),"")</f>
        <v/>
      </c>
      <c r="H664" s="26" t="str">
        <f>_xlfn.IFNA(VLOOKUP(C664,'1 - Componenten'!$B$7:$K$60,10,0),"")</f>
        <v/>
      </c>
      <c r="I664" s="13">
        <v>1</v>
      </c>
      <c r="J664" s="54">
        <f t="shared" si="163"/>
        <v>0</v>
      </c>
      <c r="K664" s="55">
        <f t="shared" si="164"/>
        <v>0</v>
      </c>
      <c r="L664" s="55">
        <f t="shared" si="161"/>
        <v>0</v>
      </c>
      <c r="M664" s="55">
        <f t="shared" si="162"/>
        <v>0</v>
      </c>
      <c r="N664" s="43"/>
    </row>
    <row r="665" spans="2:14" x14ac:dyDescent="0.3">
      <c r="B665" s="40"/>
      <c r="C665" s="3"/>
      <c r="D665" s="4" t="str">
        <f>_xlfn.IFNA(VLOOKUP(C665,'1 - Componenten'!$B$7:$K$60,3,0),"")</f>
        <v/>
      </c>
      <c r="E665" s="18" t="str">
        <f>_xlfn.IFNA(VLOOKUP(C665,'1 - Componenten'!$B$7:$K$60,5,0),"")</f>
        <v/>
      </c>
      <c r="F665" s="26" t="str">
        <f>_xlfn.IFNA(VLOOKUP(C665,'1 - Componenten'!$B$7:$K$60,8,0),"")</f>
        <v/>
      </c>
      <c r="G665" s="26" t="str">
        <f>_xlfn.IFNA(VLOOKUP(C665,'1 - Componenten'!$B$7:$K$60,9,0),"")</f>
        <v/>
      </c>
      <c r="H665" s="26" t="str">
        <f>_xlfn.IFNA(VLOOKUP(C665,'1 - Componenten'!$B$7:$K$60,10,0),"")</f>
        <v/>
      </c>
      <c r="I665" s="13">
        <v>1</v>
      </c>
      <c r="J665" s="54">
        <f t="shared" si="163"/>
        <v>0</v>
      </c>
      <c r="K665" s="55">
        <f t="shared" si="164"/>
        <v>0</v>
      </c>
      <c r="L665" s="55">
        <f t="shared" si="161"/>
        <v>0</v>
      </c>
      <c r="M665" s="55">
        <f t="shared" si="162"/>
        <v>0</v>
      </c>
      <c r="N665" s="43"/>
    </row>
    <row r="666" spans="2:14" ht="13.95" customHeight="1" x14ac:dyDescent="0.3">
      <c r="B666" s="40"/>
      <c r="C666" s="33"/>
      <c r="D666" s="34" t="str">
        <f>_xlfn.IFNA(VLOOKUP(C666,'1 - Componenten'!$B$7:$K$60,3,0),"")</f>
        <v/>
      </c>
      <c r="E666" s="35" t="str">
        <f>_xlfn.IFNA(VLOOKUP(C666,'1 - Componenten'!$B$7:$K$60,5,0),"")</f>
        <v/>
      </c>
      <c r="F666" s="36"/>
      <c r="G666" s="36"/>
      <c r="H666" s="36"/>
      <c r="I666" s="33"/>
      <c r="J666" s="56" t="s">
        <v>42</v>
      </c>
      <c r="K666" s="57">
        <f>SUM(K657:K665)</f>
        <v>0</v>
      </c>
      <c r="L666" s="57">
        <f>SUM(L657:L665)</f>
        <v>0</v>
      </c>
      <c r="M666" s="57">
        <f>SUM(M657:M665)</f>
        <v>0</v>
      </c>
      <c r="N666" s="43"/>
    </row>
    <row r="667" spans="2:14" s="2" customFormat="1" ht="17.399999999999999" x14ac:dyDescent="0.3">
      <c r="B667" s="40"/>
      <c r="C667" s="64" t="s">
        <v>47</v>
      </c>
      <c r="D667" s="65"/>
      <c r="E667" s="95" t="s">
        <v>32</v>
      </c>
      <c r="F667" s="95"/>
      <c r="G667" s="95"/>
      <c r="H667" s="95"/>
      <c r="I667" s="96" t="s">
        <v>48</v>
      </c>
      <c r="J667" s="96"/>
      <c r="K667" s="96"/>
      <c r="L667" s="96"/>
      <c r="M667" s="96"/>
      <c r="N667" s="43"/>
    </row>
    <row r="668" spans="2:14" s="2" customFormat="1" ht="30" customHeight="1" x14ac:dyDescent="0.3">
      <c r="B668" s="40"/>
      <c r="C668" s="5" t="s">
        <v>70</v>
      </c>
      <c r="D668" s="5" t="s">
        <v>23</v>
      </c>
      <c r="E668" s="97" t="s">
        <v>37</v>
      </c>
      <c r="F668" s="98"/>
      <c r="G668" s="23" t="s">
        <v>34</v>
      </c>
      <c r="H668" s="23" t="s">
        <v>35</v>
      </c>
      <c r="I668" s="21" t="s">
        <v>33</v>
      </c>
      <c r="J668" s="99" t="s">
        <v>38</v>
      </c>
      <c r="K668" s="100"/>
      <c r="L668" s="53" t="s">
        <v>39</v>
      </c>
      <c r="M668" s="53" t="s">
        <v>40</v>
      </c>
      <c r="N668" s="43"/>
    </row>
    <row r="669" spans="2:14" s="2" customFormat="1" x14ac:dyDescent="0.3">
      <c r="B669" s="40"/>
      <c r="C669" s="3"/>
      <c r="D669" s="4" t="str">
        <f>_xlfn.IFNA(VLOOKUP(C669,'1 - Componenten'!$B$7:$K$60,3,0),"")</f>
        <v/>
      </c>
      <c r="E669" s="90" t="str">
        <f>_xlfn.IFNA(VLOOKUP(C669,'1 - Componenten'!$B$7:$K$60,8,0),"")</f>
        <v/>
      </c>
      <c r="F669" s="91"/>
      <c r="G669" s="26" t="str">
        <f>_xlfn.IFNA(VLOOKUP(C669,'1 - Componenten'!$B$7:$K$60,9,0),"")</f>
        <v/>
      </c>
      <c r="H669" s="26" t="str">
        <f>_xlfn.IFNA(VLOOKUP(C669,'1 - Componenten'!$B$7:$K$60,10,0),"")</f>
        <v/>
      </c>
      <c r="I669" s="13">
        <v>1</v>
      </c>
      <c r="J669" s="92">
        <f>IFERROR($I669*E669,0)</f>
        <v>0</v>
      </c>
      <c r="K669" s="93"/>
      <c r="L669" s="55">
        <f t="shared" ref="L669:L673" si="165">IFERROR($I669*G669,0)</f>
        <v>0</v>
      </c>
      <c r="M669" s="55">
        <f t="shared" ref="M669:M673" si="166">IFERROR($I669*H669,0)</f>
        <v>0</v>
      </c>
      <c r="N669" s="43"/>
    </row>
    <row r="670" spans="2:14" s="2" customFormat="1" x14ac:dyDescent="0.3">
      <c r="B670" s="40"/>
      <c r="C670" s="3"/>
      <c r="D670" s="4" t="str">
        <f>_xlfn.IFNA(VLOOKUP(C670,'1 - Componenten'!$B$7:$K$60,3,0),"")</f>
        <v/>
      </c>
      <c r="E670" s="90" t="str">
        <f>_xlfn.IFNA(VLOOKUP(C670,'1 - Componenten'!$B$7:$K$60,8,0),"")</f>
        <v/>
      </c>
      <c r="F670" s="91"/>
      <c r="G670" s="26" t="str">
        <f>_xlfn.IFNA(VLOOKUP(C670,'1 - Componenten'!$B$7:$K$60,9,0),"")</f>
        <v/>
      </c>
      <c r="H670" s="26" t="str">
        <f>_xlfn.IFNA(VLOOKUP(C670,'1 - Componenten'!$B$7:$K$60,10,0),"")</f>
        <v/>
      </c>
      <c r="I670" s="13">
        <v>1</v>
      </c>
      <c r="J670" s="92">
        <f t="shared" ref="J670:J673" si="167">IFERROR($I670*E670,0)</f>
        <v>0</v>
      </c>
      <c r="K670" s="93"/>
      <c r="L670" s="55">
        <f t="shared" si="165"/>
        <v>0</v>
      </c>
      <c r="M670" s="55">
        <f t="shared" si="166"/>
        <v>0</v>
      </c>
      <c r="N670" s="43"/>
    </row>
    <row r="671" spans="2:14" s="2" customFormat="1" x14ac:dyDescent="0.3">
      <c r="B671" s="40"/>
      <c r="C671" s="3"/>
      <c r="D671" s="4" t="str">
        <f>_xlfn.IFNA(VLOOKUP(C671,'1 - Componenten'!$B$7:$K$60,3,0),"")</f>
        <v/>
      </c>
      <c r="E671" s="90" t="str">
        <f>_xlfn.IFNA(VLOOKUP(C671,'1 - Componenten'!$B$7:$K$60,8,0),"")</f>
        <v/>
      </c>
      <c r="F671" s="91"/>
      <c r="G671" s="26" t="str">
        <f>_xlfn.IFNA(VLOOKUP(C671,'1 - Componenten'!$B$7:$K$60,9,0),"")</f>
        <v/>
      </c>
      <c r="H671" s="26" t="str">
        <f>_xlfn.IFNA(VLOOKUP(C671,'1 - Componenten'!$B$7:$K$60,10,0),"")</f>
        <v/>
      </c>
      <c r="I671" s="13">
        <v>1</v>
      </c>
      <c r="J671" s="92">
        <f t="shared" si="167"/>
        <v>0</v>
      </c>
      <c r="K671" s="93"/>
      <c r="L671" s="55">
        <f t="shared" si="165"/>
        <v>0</v>
      </c>
      <c r="M671" s="55">
        <f t="shared" si="166"/>
        <v>0</v>
      </c>
      <c r="N671" s="43"/>
    </row>
    <row r="672" spans="2:14" s="2" customFormat="1" x14ac:dyDescent="0.3">
      <c r="B672" s="40"/>
      <c r="C672" s="3"/>
      <c r="D672" s="4" t="str">
        <f>_xlfn.IFNA(VLOOKUP(C672,'1 - Componenten'!$B$7:$K$60,3,0),"")</f>
        <v/>
      </c>
      <c r="E672" s="90" t="str">
        <f>_xlfn.IFNA(VLOOKUP(C672,'1 - Componenten'!$B$7:$K$60,8,0),"")</f>
        <v/>
      </c>
      <c r="F672" s="91"/>
      <c r="G672" s="26" t="str">
        <f>_xlfn.IFNA(VLOOKUP(C672,'1 - Componenten'!$B$7:$K$60,9,0),"")</f>
        <v/>
      </c>
      <c r="H672" s="26" t="str">
        <f>_xlfn.IFNA(VLOOKUP(C672,'1 - Componenten'!$B$7:$K$60,10,0),"")</f>
        <v/>
      </c>
      <c r="I672" s="13">
        <v>1</v>
      </c>
      <c r="J672" s="92">
        <f t="shared" si="167"/>
        <v>0</v>
      </c>
      <c r="K672" s="93"/>
      <c r="L672" s="55">
        <f t="shared" si="165"/>
        <v>0</v>
      </c>
      <c r="M672" s="55">
        <f t="shared" si="166"/>
        <v>0</v>
      </c>
      <c r="N672" s="43"/>
    </row>
    <row r="673" spans="2:14" s="2" customFormat="1" x14ac:dyDescent="0.3">
      <c r="B673" s="40"/>
      <c r="C673" s="3"/>
      <c r="D673" s="4" t="str">
        <f>_xlfn.IFNA(VLOOKUP(C673,'1 - Componenten'!$B$7:$K$60,3,0),"")</f>
        <v/>
      </c>
      <c r="E673" s="90" t="str">
        <f>_xlfn.IFNA(VLOOKUP(C673,'1 - Componenten'!$B$7:$K$60,8,0),"")</f>
        <v/>
      </c>
      <c r="F673" s="91"/>
      <c r="G673" s="26" t="str">
        <f>_xlfn.IFNA(VLOOKUP(C673,'1 - Componenten'!$B$7:$K$60,9,0),"")</f>
        <v/>
      </c>
      <c r="H673" s="26" t="str">
        <f>_xlfn.IFNA(VLOOKUP(C673,'1 - Componenten'!$B$7:$K$60,10,0),"")</f>
        <v/>
      </c>
      <c r="I673" s="13">
        <v>1</v>
      </c>
      <c r="J673" s="92">
        <f t="shared" si="167"/>
        <v>0</v>
      </c>
      <c r="K673" s="93"/>
      <c r="L673" s="55">
        <f t="shared" si="165"/>
        <v>0</v>
      </c>
      <c r="M673" s="55">
        <f t="shared" si="166"/>
        <v>0</v>
      </c>
      <c r="N673" s="43"/>
    </row>
    <row r="674" spans="2:14" s="2" customFormat="1" ht="13.95" customHeight="1" x14ac:dyDescent="0.3">
      <c r="B674" s="40"/>
      <c r="C674" s="33"/>
      <c r="D674" s="34" t="str">
        <f>_xlfn.IFNA(VLOOKUP(C674,'1 - Componenten'!$B$7:$K$60,3,0),"")</f>
        <v/>
      </c>
      <c r="E674" s="35" t="str">
        <f>_xlfn.IFNA(VLOOKUP(C674,'1 - Componenten'!$B$7:$K$60,5,0),"")</f>
        <v/>
      </c>
      <c r="F674" s="36"/>
      <c r="G674" s="36"/>
      <c r="H674" s="36"/>
      <c r="I674" s="56" t="s">
        <v>42</v>
      </c>
      <c r="J674" s="94">
        <f>SUM(J669:K673)</f>
        <v>0</v>
      </c>
      <c r="K674" s="94"/>
      <c r="L674" s="57">
        <f>SUM(L669:L673)</f>
        <v>0</v>
      </c>
      <c r="M674" s="57">
        <f>SUM(M669:M673)</f>
        <v>0</v>
      </c>
      <c r="N674" s="43"/>
    </row>
    <row r="675" spans="2:14" s="2" customFormat="1" x14ac:dyDescent="0.3">
      <c r="B675" s="46"/>
      <c r="C675" s="47"/>
      <c r="D675" s="47"/>
      <c r="E675" s="47"/>
      <c r="F675" s="47"/>
      <c r="G675" s="47"/>
      <c r="H675" s="47"/>
      <c r="I675" s="47"/>
      <c r="J675" s="47"/>
      <c r="K675" s="47"/>
      <c r="L675" s="47"/>
      <c r="M675" s="47"/>
      <c r="N675" s="48"/>
    </row>
    <row r="676" spans="2:14" ht="4.95" customHeight="1" x14ac:dyDescent="0.3">
      <c r="B676" s="66"/>
      <c r="C676" s="67"/>
      <c r="D676" s="67"/>
      <c r="E676" s="67"/>
      <c r="F676" s="67"/>
      <c r="G676" s="67"/>
      <c r="H676" s="67"/>
      <c r="I676" s="67"/>
      <c r="J676" s="67"/>
      <c r="K676" s="67"/>
      <c r="L676" s="67"/>
      <c r="M676" s="67"/>
      <c r="N676" s="67"/>
    </row>
    <row r="677" spans="2:14" s="2" customFormat="1" x14ac:dyDescent="0.3">
      <c r="B677" s="37"/>
      <c r="C677" s="38"/>
      <c r="D677" s="38"/>
      <c r="E677" s="38"/>
      <c r="F677" s="39"/>
      <c r="G677" s="39"/>
      <c r="H677" s="39"/>
      <c r="I677" s="39"/>
      <c r="J677" s="39"/>
      <c r="K677" s="39"/>
      <c r="L677" s="38"/>
      <c r="M677" s="38"/>
      <c r="N677" s="63"/>
    </row>
    <row r="678" spans="2:14" s="2" customFormat="1" ht="21" x14ac:dyDescent="0.4">
      <c r="B678" s="40"/>
      <c r="C678" s="24" t="s">
        <v>14</v>
      </c>
      <c r="D678" s="25" t="s">
        <v>108</v>
      </c>
      <c r="E678" s="33"/>
      <c r="F678" s="101" t="s">
        <v>63</v>
      </c>
      <c r="G678" s="102"/>
      <c r="H678" s="102"/>
      <c r="I678" s="41"/>
      <c r="J678" s="41"/>
      <c r="K678" s="41"/>
      <c r="L678" s="33"/>
      <c r="M678" s="33"/>
      <c r="N678" s="43"/>
    </row>
    <row r="679" spans="2:14" s="2" customFormat="1" ht="21" x14ac:dyDescent="0.4">
      <c r="B679" s="40"/>
      <c r="C679" s="24" t="s">
        <v>16</v>
      </c>
      <c r="D679" s="25" t="s">
        <v>109</v>
      </c>
      <c r="E679" s="33"/>
      <c r="F679" s="102"/>
      <c r="G679" s="102"/>
      <c r="H679" s="102"/>
      <c r="I679" s="41"/>
      <c r="J679" s="41"/>
      <c r="K679" s="41"/>
      <c r="L679" s="33"/>
      <c r="M679" s="33"/>
      <c r="N679" s="43"/>
    </row>
    <row r="680" spans="2:14" s="2" customFormat="1" ht="8.4" customHeight="1" thickBot="1" x14ac:dyDescent="0.35">
      <c r="B680" s="40"/>
      <c r="C680" s="33"/>
      <c r="D680" s="33"/>
      <c r="E680" s="33"/>
      <c r="F680" s="41"/>
      <c r="G680" s="41"/>
      <c r="H680" s="41"/>
      <c r="I680" s="41"/>
      <c r="J680" s="41"/>
      <c r="K680" s="42"/>
      <c r="L680" s="33"/>
      <c r="M680" s="33"/>
      <c r="N680" s="43"/>
    </row>
    <row r="681" spans="2:14" s="2" customFormat="1" ht="21" x14ac:dyDescent="0.4">
      <c r="B681" s="40"/>
      <c r="C681" s="42" t="s">
        <v>24</v>
      </c>
      <c r="D681" s="33"/>
      <c r="E681" s="33"/>
      <c r="F681" s="16"/>
      <c r="G681" s="17"/>
      <c r="H681" s="17"/>
      <c r="I681" s="42"/>
      <c r="J681" s="17"/>
      <c r="K681" s="103" t="s">
        <v>46</v>
      </c>
      <c r="L681" s="104"/>
      <c r="M681" s="105"/>
      <c r="N681" s="43"/>
    </row>
    <row r="682" spans="2:14" s="2" customFormat="1" ht="42" x14ac:dyDescent="0.3">
      <c r="B682" s="40"/>
      <c r="C682" s="19" t="s">
        <v>25</v>
      </c>
      <c r="D682" s="12" t="s">
        <v>26</v>
      </c>
      <c r="E682" s="22" t="s">
        <v>30</v>
      </c>
      <c r="F682" s="51" t="s">
        <v>18</v>
      </c>
      <c r="G682" s="21" t="s">
        <v>27</v>
      </c>
      <c r="H682" s="17"/>
      <c r="I682" s="17"/>
      <c r="J682" s="33"/>
      <c r="K682" s="58" t="s">
        <v>43</v>
      </c>
      <c r="L682" s="51" t="s">
        <v>44</v>
      </c>
      <c r="M682" s="59" t="s">
        <v>45</v>
      </c>
      <c r="N682" s="43"/>
    </row>
    <row r="683" spans="2:14" s="2" customFormat="1" ht="15" thickBot="1" x14ac:dyDescent="0.35">
      <c r="B683" s="40"/>
      <c r="C683" s="20" t="s">
        <v>19</v>
      </c>
      <c r="D683" s="18" t="s">
        <v>110</v>
      </c>
      <c r="E683" s="18">
        <v>4</v>
      </c>
      <c r="F683" s="27">
        <f>SUM(J690:J698)</f>
        <v>0</v>
      </c>
      <c r="G683" s="32" t="str">
        <f>IF(F683&lt;=E683,"Nee","Ja")</f>
        <v>Nee</v>
      </c>
      <c r="H683" s="17"/>
      <c r="I683" s="17"/>
      <c r="J683" s="33"/>
      <c r="K683" s="60">
        <f>SUM(K699,J707)</f>
        <v>0</v>
      </c>
      <c r="L683" s="61">
        <f>SUM(L699,F685,L707)</f>
        <v>0</v>
      </c>
      <c r="M683" s="62">
        <f>SUM(M699,M707)</f>
        <v>0</v>
      </c>
      <c r="N683" s="43"/>
    </row>
    <row r="684" spans="2:14" s="2" customFormat="1" ht="9" customHeight="1" thickBot="1" x14ac:dyDescent="0.35">
      <c r="B684" s="40"/>
      <c r="C684" s="33"/>
      <c r="D684" s="33"/>
      <c r="E684" s="33"/>
      <c r="F684" s="33"/>
      <c r="G684" s="33"/>
      <c r="H684" s="33"/>
      <c r="I684" s="33"/>
      <c r="J684" s="33"/>
      <c r="K684" s="33"/>
      <c r="L684" s="33"/>
      <c r="M684" s="33"/>
      <c r="N684" s="43"/>
    </row>
    <row r="685" spans="2:14" s="2" customFormat="1" ht="23.4" thickBot="1" x14ac:dyDescent="0.45">
      <c r="B685" s="40"/>
      <c r="C685" s="106" t="s">
        <v>29</v>
      </c>
      <c r="D685" s="106"/>
      <c r="E685" s="107"/>
      <c r="F685" s="108">
        <v>0</v>
      </c>
      <c r="G685" s="109"/>
      <c r="H685" s="110"/>
      <c r="I685" s="33"/>
      <c r="J685" s="33"/>
      <c r="K685" s="33"/>
      <c r="L685" s="33"/>
      <c r="M685" s="33"/>
      <c r="N685" s="43"/>
    </row>
    <row r="686" spans="2:14" s="2" customFormat="1" ht="6.6" customHeight="1" x14ac:dyDescent="0.3">
      <c r="B686" s="40"/>
      <c r="C686" s="16"/>
      <c r="D686" s="33"/>
      <c r="E686" s="33"/>
      <c r="F686" s="33"/>
      <c r="G686" s="33"/>
      <c r="H686" s="33"/>
      <c r="I686" s="33"/>
      <c r="J686" s="33"/>
      <c r="K686" s="33"/>
      <c r="L686" s="33"/>
      <c r="M686" s="33"/>
      <c r="N686" s="43"/>
    </row>
    <row r="687" spans="2:14" s="2" customFormat="1" ht="17.399999999999999" x14ac:dyDescent="0.3">
      <c r="B687" s="40"/>
      <c r="C687" s="44" t="s">
        <v>28</v>
      </c>
      <c r="D687" s="45"/>
      <c r="E687" s="45"/>
      <c r="F687" s="45"/>
      <c r="G687" s="45"/>
      <c r="H687" s="45"/>
      <c r="I687" s="33"/>
      <c r="J687" s="33"/>
      <c r="K687" s="33"/>
      <c r="L687" s="33"/>
      <c r="M687" s="33"/>
      <c r="N687" s="43"/>
    </row>
    <row r="688" spans="2:14" s="2" customFormat="1" ht="17.399999999999999" x14ac:dyDescent="0.3">
      <c r="B688" s="40"/>
      <c r="C688" s="49" t="s">
        <v>19</v>
      </c>
      <c r="D688" s="50"/>
      <c r="E688" s="95" t="s">
        <v>32</v>
      </c>
      <c r="F688" s="95"/>
      <c r="G688" s="95"/>
      <c r="H688" s="95"/>
      <c r="I688" s="96" t="s">
        <v>48</v>
      </c>
      <c r="J688" s="96"/>
      <c r="K688" s="96"/>
      <c r="L688" s="96"/>
      <c r="M688" s="96"/>
      <c r="N688" s="43"/>
    </row>
    <row r="689" spans="2:14" s="2" customFormat="1" ht="30" customHeight="1" x14ac:dyDescent="0.3">
      <c r="B689" s="40"/>
      <c r="C689" s="5" t="s">
        <v>70</v>
      </c>
      <c r="D689" s="5" t="s">
        <v>23</v>
      </c>
      <c r="E689" s="12" t="s">
        <v>3</v>
      </c>
      <c r="F689" s="5" t="s">
        <v>37</v>
      </c>
      <c r="G689" s="23" t="s">
        <v>34</v>
      </c>
      <c r="H689" s="23" t="s">
        <v>35</v>
      </c>
      <c r="I689" s="21" t="s">
        <v>33</v>
      </c>
      <c r="J689" s="21" t="s">
        <v>36</v>
      </c>
      <c r="K689" s="52" t="s">
        <v>38</v>
      </c>
      <c r="L689" s="53" t="s">
        <v>39</v>
      </c>
      <c r="M689" s="53" t="s">
        <v>40</v>
      </c>
      <c r="N689" s="43"/>
    </row>
    <row r="690" spans="2:14" s="2" customFormat="1" x14ac:dyDescent="0.3">
      <c r="B690" s="40"/>
      <c r="C690" s="3"/>
      <c r="D690" s="4" t="str">
        <f>_xlfn.IFNA(VLOOKUP(C690,'1 - Componenten'!$B$7:$K$60,3,0),"")</f>
        <v/>
      </c>
      <c r="E690" s="18" t="str">
        <f>_xlfn.IFNA(VLOOKUP(C690,'1 - Componenten'!$B$7:$K$60,5,0),"")</f>
        <v/>
      </c>
      <c r="F690" s="26" t="str">
        <f>_xlfn.IFNA(VLOOKUP(C690,'1 - Componenten'!$B$7:$K$60,8,0),"")</f>
        <v/>
      </c>
      <c r="G690" s="26" t="str">
        <f>_xlfn.IFNA(VLOOKUP(C690,'1 - Componenten'!$B$7:$K$60,9,0),"")</f>
        <v/>
      </c>
      <c r="H690" s="26" t="str">
        <f>_xlfn.IFNA(VLOOKUP(C690,'1 - Componenten'!$B$7:$K$60,10,0),"")</f>
        <v/>
      </c>
      <c r="I690" s="13">
        <v>1</v>
      </c>
      <c r="J690" s="54">
        <f>IFERROR($I690*E690,0)</f>
        <v>0</v>
      </c>
      <c r="K690" s="55">
        <f>IFERROR($I690*F690,0)</f>
        <v>0</v>
      </c>
      <c r="L690" s="55">
        <f t="shared" ref="L690:L698" si="168">IFERROR($I690*G690,0)</f>
        <v>0</v>
      </c>
      <c r="M690" s="55">
        <f t="shared" ref="M690:M698" si="169">IFERROR($I690*H690,0)</f>
        <v>0</v>
      </c>
      <c r="N690" s="43"/>
    </row>
    <row r="691" spans="2:14" s="2" customFormat="1" x14ac:dyDescent="0.3">
      <c r="B691" s="40"/>
      <c r="C691" s="3"/>
      <c r="D691" s="4" t="str">
        <f>_xlfn.IFNA(VLOOKUP(C691,'1 - Componenten'!$B$7:$K$60,3,0),"")</f>
        <v/>
      </c>
      <c r="E691" s="18" t="str">
        <f>_xlfn.IFNA(VLOOKUP(C691,'1 - Componenten'!$B$7:$K$60,5,0),"")</f>
        <v/>
      </c>
      <c r="F691" s="26" t="str">
        <f>_xlfn.IFNA(VLOOKUP(C691,'1 - Componenten'!$B$7:$K$60,8,0),"")</f>
        <v/>
      </c>
      <c r="G691" s="26" t="str">
        <f>_xlfn.IFNA(VLOOKUP(C691,'1 - Componenten'!$B$7:$K$60,9,0),"")</f>
        <v/>
      </c>
      <c r="H691" s="26" t="str">
        <f>_xlfn.IFNA(VLOOKUP(C691,'1 - Componenten'!$B$7:$K$60,10,0),"")</f>
        <v/>
      </c>
      <c r="I691" s="13">
        <v>1</v>
      </c>
      <c r="J691" s="54">
        <f t="shared" ref="J691:J698" si="170">IFERROR($I691*E691,0)</f>
        <v>0</v>
      </c>
      <c r="K691" s="55">
        <f t="shared" ref="K691:K698" si="171">IFERROR($I691*F691,0)</f>
        <v>0</v>
      </c>
      <c r="L691" s="55">
        <f t="shared" si="168"/>
        <v>0</v>
      </c>
      <c r="M691" s="55">
        <f t="shared" si="169"/>
        <v>0</v>
      </c>
      <c r="N691" s="43"/>
    </row>
    <row r="692" spans="2:14" s="2" customFormat="1" x14ac:dyDescent="0.3">
      <c r="B692" s="40"/>
      <c r="C692" s="3"/>
      <c r="D692" s="4" t="str">
        <f>_xlfn.IFNA(VLOOKUP(C692,'1 - Componenten'!$B$7:$K$60,3,0),"")</f>
        <v/>
      </c>
      <c r="E692" s="18" t="str">
        <f>_xlfn.IFNA(VLOOKUP(C692,'1 - Componenten'!$B$7:$K$60,5,0),"")</f>
        <v/>
      </c>
      <c r="F692" s="26" t="str">
        <f>_xlfn.IFNA(VLOOKUP(C692,'1 - Componenten'!$B$7:$K$60,8,0),"")</f>
        <v/>
      </c>
      <c r="G692" s="26" t="str">
        <f>_xlfn.IFNA(VLOOKUP(C692,'1 - Componenten'!$B$7:$K$60,9,0),"")</f>
        <v/>
      </c>
      <c r="H692" s="26" t="str">
        <f>_xlfn.IFNA(VLOOKUP(C692,'1 - Componenten'!$B$7:$K$60,10,0),"")</f>
        <v/>
      </c>
      <c r="I692" s="13">
        <v>1</v>
      </c>
      <c r="J692" s="54">
        <f t="shared" si="170"/>
        <v>0</v>
      </c>
      <c r="K692" s="55">
        <f t="shared" si="171"/>
        <v>0</v>
      </c>
      <c r="L692" s="55">
        <f t="shared" si="168"/>
        <v>0</v>
      </c>
      <c r="M692" s="55">
        <f t="shared" si="169"/>
        <v>0</v>
      </c>
      <c r="N692" s="43"/>
    </row>
    <row r="693" spans="2:14" s="2" customFormat="1" x14ac:dyDescent="0.3">
      <c r="B693" s="40"/>
      <c r="C693" s="3"/>
      <c r="D693" s="4" t="str">
        <f>_xlfn.IFNA(VLOOKUP(C693,'1 - Componenten'!$B$7:$K$60,3,0),"")</f>
        <v/>
      </c>
      <c r="E693" s="18" t="str">
        <f>_xlfn.IFNA(VLOOKUP(C693,'1 - Componenten'!$B$7:$K$60,5,0),"")</f>
        <v/>
      </c>
      <c r="F693" s="26" t="str">
        <f>_xlfn.IFNA(VLOOKUP(C693,'1 - Componenten'!$B$7:$K$60,8,0),"")</f>
        <v/>
      </c>
      <c r="G693" s="26" t="str">
        <f>_xlfn.IFNA(VLOOKUP(C693,'1 - Componenten'!$B$7:$K$60,9,0),"")</f>
        <v/>
      </c>
      <c r="H693" s="26" t="str">
        <f>_xlfn.IFNA(VLOOKUP(C693,'1 - Componenten'!$B$7:$K$60,10,0),"")</f>
        <v/>
      </c>
      <c r="I693" s="13">
        <v>1</v>
      </c>
      <c r="J693" s="54">
        <f t="shared" si="170"/>
        <v>0</v>
      </c>
      <c r="K693" s="55">
        <f t="shared" si="171"/>
        <v>0</v>
      </c>
      <c r="L693" s="55">
        <f t="shared" si="168"/>
        <v>0</v>
      </c>
      <c r="M693" s="55">
        <f t="shared" si="169"/>
        <v>0</v>
      </c>
      <c r="N693" s="43"/>
    </row>
    <row r="694" spans="2:14" s="2" customFormat="1" x14ac:dyDescent="0.3">
      <c r="B694" s="40"/>
      <c r="C694" s="3"/>
      <c r="D694" s="4" t="str">
        <f>_xlfn.IFNA(VLOOKUP(C694,'1 - Componenten'!$B$7:$K$60,3,0),"")</f>
        <v/>
      </c>
      <c r="E694" s="18" t="str">
        <f>_xlfn.IFNA(VLOOKUP(C694,'1 - Componenten'!$B$7:$K$60,5,0),"")</f>
        <v/>
      </c>
      <c r="F694" s="26" t="str">
        <f>_xlfn.IFNA(VLOOKUP(C694,'1 - Componenten'!$B$7:$K$60,8,0),"")</f>
        <v/>
      </c>
      <c r="G694" s="26" t="str">
        <f>_xlfn.IFNA(VLOOKUP(C694,'1 - Componenten'!$B$7:$K$60,9,0),"")</f>
        <v/>
      </c>
      <c r="H694" s="26" t="str">
        <f>_xlfn.IFNA(VLOOKUP(C694,'1 - Componenten'!$B$7:$K$60,10,0),"")</f>
        <v/>
      </c>
      <c r="I694" s="13">
        <v>1</v>
      </c>
      <c r="J694" s="54">
        <f t="shared" si="170"/>
        <v>0</v>
      </c>
      <c r="K694" s="55">
        <f t="shared" si="171"/>
        <v>0</v>
      </c>
      <c r="L694" s="55">
        <f t="shared" si="168"/>
        <v>0</v>
      </c>
      <c r="M694" s="55">
        <f t="shared" si="169"/>
        <v>0</v>
      </c>
      <c r="N694" s="43"/>
    </row>
    <row r="695" spans="2:14" s="2" customFormat="1" x14ac:dyDescent="0.3">
      <c r="B695" s="40"/>
      <c r="C695" s="3"/>
      <c r="D695" s="4" t="str">
        <f>_xlfn.IFNA(VLOOKUP(C695,'1 - Componenten'!$B$7:$K$60,3,0),"")</f>
        <v/>
      </c>
      <c r="E695" s="18" t="str">
        <f>_xlfn.IFNA(VLOOKUP(C695,'1 - Componenten'!$B$7:$K$60,5,0),"")</f>
        <v/>
      </c>
      <c r="F695" s="26" t="str">
        <f>_xlfn.IFNA(VLOOKUP(C695,'1 - Componenten'!$B$7:$K$60,8,0),"")</f>
        <v/>
      </c>
      <c r="G695" s="26" t="str">
        <f>_xlfn.IFNA(VLOOKUP(C695,'1 - Componenten'!$B$7:$K$60,9,0),"")</f>
        <v/>
      </c>
      <c r="H695" s="26" t="str">
        <f>_xlfn.IFNA(VLOOKUP(C695,'1 - Componenten'!$B$7:$K$60,10,0),"")</f>
        <v/>
      </c>
      <c r="I695" s="13">
        <v>1</v>
      </c>
      <c r="J695" s="54">
        <f t="shared" si="170"/>
        <v>0</v>
      </c>
      <c r="K695" s="55">
        <f t="shared" si="171"/>
        <v>0</v>
      </c>
      <c r="L695" s="55">
        <f t="shared" si="168"/>
        <v>0</v>
      </c>
      <c r="M695" s="55">
        <f t="shared" si="169"/>
        <v>0</v>
      </c>
      <c r="N695" s="43"/>
    </row>
    <row r="696" spans="2:14" s="2" customFormat="1" x14ac:dyDescent="0.3">
      <c r="B696" s="40"/>
      <c r="C696" s="3"/>
      <c r="D696" s="4" t="str">
        <f>_xlfn.IFNA(VLOOKUP(C696,'1 - Componenten'!$B$7:$K$60,3,0),"")</f>
        <v/>
      </c>
      <c r="E696" s="18" t="str">
        <f>_xlfn.IFNA(VLOOKUP(C696,'1 - Componenten'!$B$7:$K$60,5,0),"")</f>
        <v/>
      </c>
      <c r="F696" s="26" t="str">
        <f>_xlfn.IFNA(VLOOKUP(C696,'1 - Componenten'!$B$7:$K$60,8,0),"")</f>
        <v/>
      </c>
      <c r="G696" s="26" t="str">
        <f>_xlfn.IFNA(VLOOKUP(C696,'1 - Componenten'!$B$7:$K$60,9,0),"")</f>
        <v/>
      </c>
      <c r="H696" s="26" t="str">
        <f>_xlfn.IFNA(VLOOKUP(C696,'1 - Componenten'!$B$7:$K$60,10,0),"")</f>
        <v/>
      </c>
      <c r="I696" s="13">
        <v>1</v>
      </c>
      <c r="J696" s="54">
        <f t="shared" si="170"/>
        <v>0</v>
      </c>
      <c r="K696" s="55">
        <f t="shared" si="171"/>
        <v>0</v>
      </c>
      <c r="L696" s="55">
        <f t="shared" si="168"/>
        <v>0</v>
      </c>
      <c r="M696" s="55">
        <f t="shared" si="169"/>
        <v>0</v>
      </c>
      <c r="N696" s="43"/>
    </row>
    <row r="697" spans="2:14" s="2" customFormat="1" x14ac:dyDescent="0.3">
      <c r="B697" s="40"/>
      <c r="C697" s="3"/>
      <c r="D697" s="4" t="str">
        <f>_xlfn.IFNA(VLOOKUP(C697,'1 - Componenten'!$B$7:$K$60,3,0),"")</f>
        <v/>
      </c>
      <c r="E697" s="18" t="str">
        <f>_xlfn.IFNA(VLOOKUP(C697,'1 - Componenten'!$B$7:$K$60,5,0),"")</f>
        <v/>
      </c>
      <c r="F697" s="26" t="str">
        <f>_xlfn.IFNA(VLOOKUP(C697,'1 - Componenten'!$B$7:$K$60,8,0),"")</f>
        <v/>
      </c>
      <c r="G697" s="26" t="str">
        <f>_xlfn.IFNA(VLOOKUP(C697,'1 - Componenten'!$B$7:$K$60,9,0),"")</f>
        <v/>
      </c>
      <c r="H697" s="26" t="str">
        <f>_xlfn.IFNA(VLOOKUP(C697,'1 - Componenten'!$B$7:$K$60,10,0),"")</f>
        <v/>
      </c>
      <c r="I697" s="13">
        <v>1</v>
      </c>
      <c r="J697" s="54">
        <f t="shared" si="170"/>
        <v>0</v>
      </c>
      <c r="K697" s="55">
        <f t="shared" si="171"/>
        <v>0</v>
      </c>
      <c r="L697" s="55">
        <f t="shared" si="168"/>
        <v>0</v>
      </c>
      <c r="M697" s="55">
        <f t="shared" si="169"/>
        <v>0</v>
      </c>
      <c r="N697" s="43"/>
    </row>
    <row r="698" spans="2:14" s="2" customFormat="1" x14ac:dyDescent="0.3">
      <c r="B698" s="40"/>
      <c r="C698" s="3"/>
      <c r="D698" s="4" t="str">
        <f>_xlfn.IFNA(VLOOKUP(C698,'1 - Componenten'!$B$7:$K$60,3,0),"")</f>
        <v/>
      </c>
      <c r="E698" s="18" t="str">
        <f>_xlfn.IFNA(VLOOKUP(C698,'1 - Componenten'!$B$7:$K$60,5,0),"")</f>
        <v/>
      </c>
      <c r="F698" s="26" t="str">
        <f>_xlfn.IFNA(VLOOKUP(C698,'1 - Componenten'!$B$7:$K$60,8,0),"")</f>
        <v/>
      </c>
      <c r="G698" s="26" t="str">
        <f>_xlfn.IFNA(VLOOKUP(C698,'1 - Componenten'!$B$7:$K$60,9,0),"")</f>
        <v/>
      </c>
      <c r="H698" s="26" t="str">
        <f>_xlfn.IFNA(VLOOKUP(C698,'1 - Componenten'!$B$7:$K$60,10,0),"")</f>
        <v/>
      </c>
      <c r="I698" s="13">
        <v>1</v>
      </c>
      <c r="J698" s="54">
        <f t="shared" si="170"/>
        <v>0</v>
      </c>
      <c r="K698" s="55">
        <f t="shared" si="171"/>
        <v>0</v>
      </c>
      <c r="L698" s="55">
        <f t="shared" si="168"/>
        <v>0</v>
      </c>
      <c r="M698" s="55">
        <f t="shared" si="169"/>
        <v>0</v>
      </c>
      <c r="N698" s="43"/>
    </row>
    <row r="699" spans="2:14" s="2" customFormat="1" ht="13.95" customHeight="1" x14ac:dyDescent="0.3">
      <c r="B699" s="40"/>
      <c r="C699" s="33"/>
      <c r="D699" s="34" t="str">
        <f>_xlfn.IFNA(VLOOKUP(C699,'1 - Componenten'!$B$7:$K$60,3,0),"")</f>
        <v/>
      </c>
      <c r="E699" s="35" t="str">
        <f>_xlfn.IFNA(VLOOKUP(C699,'1 - Componenten'!$B$7:$K$60,5,0),"")</f>
        <v/>
      </c>
      <c r="F699" s="36"/>
      <c r="G699" s="36"/>
      <c r="H699" s="36"/>
      <c r="I699" s="33"/>
      <c r="J699" s="56" t="s">
        <v>42</v>
      </c>
      <c r="K699" s="57">
        <f>SUM(K690:K698)</f>
        <v>0</v>
      </c>
      <c r="L699" s="57">
        <f>SUM(L690:L698)</f>
        <v>0</v>
      </c>
      <c r="M699" s="57">
        <f>SUM(M690:M698)</f>
        <v>0</v>
      </c>
      <c r="N699" s="43"/>
    </row>
    <row r="700" spans="2:14" s="2" customFormat="1" ht="17.399999999999999" x14ac:dyDescent="0.3">
      <c r="B700" s="40"/>
      <c r="C700" s="64" t="s">
        <v>47</v>
      </c>
      <c r="D700" s="65"/>
      <c r="E700" s="95" t="s">
        <v>32</v>
      </c>
      <c r="F700" s="95"/>
      <c r="G700" s="95"/>
      <c r="H700" s="95"/>
      <c r="I700" s="96" t="s">
        <v>48</v>
      </c>
      <c r="J700" s="96"/>
      <c r="K700" s="96"/>
      <c r="L700" s="96"/>
      <c r="M700" s="96"/>
      <c r="N700" s="43"/>
    </row>
    <row r="701" spans="2:14" s="2" customFormat="1" ht="30" customHeight="1" x14ac:dyDescent="0.3">
      <c r="B701" s="40"/>
      <c r="C701" s="5" t="s">
        <v>70</v>
      </c>
      <c r="D701" s="5" t="s">
        <v>23</v>
      </c>
      <c r="E701" s="97" t="s">
        <v>37</v>
      </c>
      <c r="F701" s="98"/>
      <c r="G701" s="23" t="s">
        <v>34</v>
      </c>
      <c r="H701" s="23" t="s">
        <v>35</v>
      </c>
      <c r="I701" s="21" t="s">
        <v>33</v>
      </c>
      <c r="J701" s="99" t="s">
        <v>38</v>
      </c>
      <c r="K701" s="100"/>
      <c r="L701" s="53" t="s">
        <v>39</v>
      </c>
      <c r="M701" s="53" t="s">
        <v>40</v>
      </c>
      <c r="N701" s="43"/>
    </row>
    <row r="702" spans="2:14" s="2" customFormat="1" x14ac:dyDescent="0.3">
      <c r="B702" s="40"/>
      <c r="C702" s="3"/>
      <c r="D702" s="4" t="str">
        <f>_xlfn.IFNA(VLOOKUP(C702,'1 - Componenten'!$B$7:$K$60,3,0),"")</f>
        <v/>
      </c>
      <c r="E702" s="90" t="str">
        <f>_xlfn.IFNA(VLOOKUP(C702,'1 - Componenten'!$B$7:$K$60,8,0),"")</f>
        <v/>
      </c>
      <c r="F702" s="91"/>
      <c r="G702" s="26" t="str">
        <f>_xlfn.IFNA(VLOOKUP(C702,'1 - Componenten'!$B$7:$K$60,9,0),"")</f>
        <v/>
      </c>
      <c r="H702" s="26" t="str">
        <f>_xlfn.IFNA(VLOOKUP(C702,'1 - Componenten'!$B$7:$K$60,10,0),"")</f>
        <v/>
      </c>
      <c r="I702" s="13">
        <v>1</v>
      </c>
      <c r="J702" s="92">
        <f>IFERROR($I702*E702,0)</f>
        <v>0</v>
      </c>
      <c r="K702" s="93"/>
      <c r="L702" s="55">
        <f t="shared" ref="L702:L706" si="172">IFERROR($I702*G702,0)</f>
        <v>0</v>
      </c>
      <c r="M702" s="55">
        <f t="shared" ref="M702:M706" si="173">IFERROR($I702*H702,0)</f>
        <v>0</v>
      </c>
      <c r="N702" s="43"/>
    </row>
    <row r="703" spans="2:14" s="2" customFormat="1" x14ac:dyDescent="0.3">
      <c r="B703" s="40"/>
      <c r="C703" s="3"/>
      <c r="D703" s="4" t="str">
        <f>_xlfn.IFNA(VLOOKUP(C703,'1 - Componenten'!$B$7:$K$60,3,0),"")</f>
        <v/>
      </c>
      <c r="E703" s="90" t="str">
        <f>_xlfn.IFNA(VLOOKUP(C703,'1 - Componenten'!$B$7:$K$60,8,0),"")</f>
        <v/>
      </c>
      <c r="F703" s="91"/>
      <c r="G703" s="26" t="str">
        <f>_xlfn.IFNA(VLOOKUP(C703,'1 - Componenten'!$B$7:$K$60,9,0),"")</f>
        <v/>
      </c>
      <c r="H703" s="26" t="str">
        <f>_xlfn.IFNA(VLOOKUP(C703,'1 - Componenten'!$B$7:$K$60,10,0),"")</f>
        <v/>
      </c>
      <c r="I703" s="13">
        <v>1</v>
      </c>
      <c r="J703" s="92">
        <f t="shared" ref="J703:J706" si="174">IFERROR($I703*E703,0)</f>
        <v>0</v>
      </c>
      <c r="K703" s="93"/>
      <c r="L703" s="55">
        <f t="shared" si="172"/>
        <v>0</v>
      </c>
      <c r="M703" s="55">
        <f t="shared" si="173"/>
        <v>0</v>
      </c>
      <c r="N703" s="43"/>
    </row>
    <row r="704" spans="2:14" s="2" customFormat="1" x14ac:dyDescent="0.3">
      <c r="B704" s="40"/>
      <c r="C704" s="3"/>
      <c r="D704" s="4" t="str">
        <f>_xlfn.IFNA(VLOOKUP(C704,'1 - Componenten'!$B$7:$K$60,3,0),"")</f>
        <v/>
      </c>
      <c r="E704" s="90" t="str">
        <f>_xlfn.IFNA(VLOOKUP(C704,'1 - Componenten'!$B$7:$K$60,8,0),"")</f>
        <v/>
      </c>
      <c r="F704" s="91"/>
      <c r="G704" s="26" t="str">
        <f>_xlfn.IFNA(VLOOKUP(C704,'1 - Componenten'!$B$7:$K$60,9,0),"")</f>
        <v/>
      </c>
      <c r="H704" s="26" t="str">
        <f>_xlfn.IFNA(VLOOKUP(C704,'1 - Componenten'!$B$7:$K$60,10,0),"")</f>
        <v/>
      </c>
      <c r="I704" s="13">
        <v>1</v>
      </c>
      <c r="J704" s="92">
        <f t="shared" si="174"/>
        <v>0</v>
      </c>
      <c r="K704" s="93"/>
      <c r="L704" s="55">
        <f t="shared" si="172"/>
        <v>0</v>
      </c>
      <c r="M704" s="55">
        <f t="shared" si="173"/>
        <v>0</v>
      </c>
      <c r="N704" s="43"/>
    </row>
    <row r="705" spans="2:14" s="2" customFormat="1" x14ac:dyDescent="0.3">
      <c r="B705" s="40"/>
      <c r="C705" s="3"/>
      <c r="D705" s="4" t="str">
        <f>_xlfn.IFNA(VLOOKUP(C705,'1 - Componenten'!$B$7:$K$60,3,0),"")</f>
        <v/>
      </c>
      <c r="E705" s="90" t="str">
        <f>_xlfn.IFNA(VLOOKUP(C705,'1 - Componenten'!$B$7:$K$60,8,0),"")</f>
        <v/>
      </c>
      <c r="F705" s="91"/>
      <c r="G705" s="26" t="str">
        <f>_xlfn.IFNA(VLOOKUP(C705,'1 - Componenten'!$B$7:$K$60,9,0),"")</f>
        <v/>
      </c>
      <c r="H705" s="26" t="str">
        <f>_xlfn.IFNA(VLOOKUP(C705,'1 - Componenten'!$B$7:$K$60,10,0),"")</f>
        <v/>
      </c>
      <c r="I705" s="13">
        <v>1</v>
      </c>
      <c r="J705" s="92">
        <f t="shared" si="174"/>
        <v>0</v>
      </c>
      <c r="K705" s="93"/>
      <c r="L705" s="55">
        <f t="shared" si="172"/>
        <v>0</v>
      </c>
      <c r="M705" s="55">
        <f t="shared" si="173"/>
        <v>0</v>
      </c>
      <c r="N705" s="43"/>
    </row>
    <row r="706" spans="2:14" s="2" customFormat="1" x14ac:dyDescent="0.3">
      <c r="B706" s="40"/>
      <c r="C706" s="3"/>
      <c r="D706" s="4" t="str">
        <f>_xlfn.IFNA(VLOOKUP(C706,'1 - Componenten'!$B$7:$K$60,3,0),"")</f>
        <v/>
      </c>
      <c r="E706" s="90" t="str">
        <f>_xlfn.IFNA(VLOOKUP(C706,'1 - Componenten'!$B$7:$K$60,8,0),"")</f>
        <v/>
      </c>
      <c r="F706" s="91"/>
      <c r="G706" s="26" t="str">
        <f>_xlfn.IFNA(VLOOKUP(C706,'1 - Componenten'!$B$7:$K$60,9,0),"")</f>
        <v/>
      </c>
      <c r="H706" s="26" t="str">
        <f>_xlfn.IFNA(VLOOKUP(C706,'1 - Componenten'!$B$7:$K$60,10,0),"")</f>
        <v/>
      </c>
      <c r="I706" s="13">
        <v>1</v>
      </c>
      <c r="J706" s="92">
        <f t="shared" si="174"/>
        <v>0</v>
      </c>
      <c r="K706" s="93"/>
      <c r="L706" s="55">
        <f t="shared" si="172"/>
        <v>0</v>
      </c>
      <c r="M706" s="55">
        <f t="shared" si="173"/>
        <v>0</v>
      </c>
      <c r="N706" s="43"/>
    </row>
    <row r="707" spans="2:14" s="2" customFormat="1" ht="13.95" customHeight="1" x14ac:dyDescent="0.3">
      <c r="B707" s="40"/>
      <c r="C707" s="33"/>
      <c r="D707" s="34" t="str">
        <f>_xlfn.IFNA(VLOOKUP(C707,'1 - Componenten'!$B$7:$K$60,3,0),"")</f>
        <v/>
      </c>
      <c r="E707" s="35" t="str">
        <f>_xlfn.IFNA(VLOOKUP(C707,'1 - Componenten'!$B$7:$K$60,5,0),"")</f>
        <v/>
      </c>
      <c r="F707" s="36"/>
      <c r="G707" s="36"/>
      <c r="H707" s="36"/>
      <c r="I707" s="56" t="s">
        <v>42</v>
      </c>
      <c r="J707" s="94">
        <f>SUM(J702:K706)</f>
        <v>0</v>
      </c>
      <c r="K707" s="94"/>
      <c r="L707" s="57">
        <f>SUM(L702:L706)</f>
        <v>0</v>
      </c>
      <c r="M707" s="57">
        <f>SUM(M702:M706)</f>
        <v>0</v>
      </c>
      <c r="N707" s="43"/>
    </row>
    <row r="708" spans="2:14" s="2" customFormat="1" x14ac:dyDescent="0.3">
      <c r="B708" s="40"/>
      <c r="C708" s="33"/>
      <c r="D708" s="33"/>
      <c r="E708" s="33"/>
      <c r="F708" s="33"/>
      <c r="G708" s="33"/>
      <c r="H708" s="33"/>
      <c r="I708" s="33"/>
      <c r="J708" s="33"/>
      <c r="K708" s="33"/>
      <c r="L708" s="33"/>
      <c r="M708" s="33"/>
      <c r="N708" s="43"/>
    </row>
    <row r="709" spans="2:14" s="2" customFormat="1" ht="12.6" customHeight="1" x14ac:dyDescent="0.3">
      <c r="B709" s="46"/>
      <c r="C709" s="47"/>
      <c r="D709" s="47"/>
      <c r="E709" s="47"/>
      <c r="F709" s="47"/>
      <c r="G709" s="47"/>
      <c r="H709" s="47"/>
      <c r="I709" s="47"/>
      <c r="J709" s="47"/>
      <c r="K709" s="47"/>
      <c r="L709" s="47"/>
      <c r="M709" s="47"/>
      <c r="N709" s="48"/>
    </row>
    <row r="710" spans="2:14" ht="4.95" customHeight="1" x14ac:dyDescent="0.3">
      <c r="B710" s="66"/>
      <c r="C710" s="67"/>
      <c r="D710" s="67"/>
      <c r="E710" s="67"/>
      <c r="F710" s="67"/>
      <c r="G710" s="67"/>
      <c r="H710" s="67"/>
      <c r="I710" s="67"/>
      <c r="J710" s="67"/>
      <c r="K710" s="67"/>
      <c r="L710" s="67"/>
      <c r="M710" s="67"/>
      <c r="N710" s="67"/>
    </row>
  </sheetData>
  <mergeCells count="332">
    <mergeCell ref="E215:F215"/>
    <mergeCell ref="J215:K215"/>
    <mergeCell ref="J216:K216"/>
    <mergeCell ref="E210:F210"/>
    <mergeCell ref="J210:K210"/>
    <mergeCell ref="E211:F211"/>
    <mergeCell ref="J211:K211"/>
    <mergeCell ref="E212:F212"/>
    <mergeCell ref="J212:K212"/>
    <mergeCell ref="E213:F213"/>
    <mergeCell ref="J213:K213"/>
    <mergeCell ref="E214:F214"/>
    <mergeCell ref="J214:K214"/>
    <mergeCell ref="E161:H161"/>
    <mergeCell ref="I161:M161"/>
    <mergeCell ref="E173:H173"/>
    <mergeCell ref="I173:M173"/>
    <mergeCell ref="E185:H185"/>
    <mergeCell ref="I185:M185"/>
    <mergeCell ref="E197:H197"/>
    <mergeCell ref="I197:M197"/>
    <mergeCell ref="E209:H209"/>
    <mergeCell ref="I209:M209"/>
    <mergeCell ref="E138:F138"/>
    <mergeCell ref="J138:K138"/>
    <mergeCell ref="C158:E158"/>
    <mergeCell ref="F158:H158"/>
    <mergeCell ref="E139:F139"/>
    <mergeCell ref="J139:K139"/>
    <mergeCell ref="E140:F140"/>
    <mergeCell ref="J140:K140"/>
    <mergeCell ref="E141:F141"/>
    <mergeCell ref="J141:K141"/>
    <mergeCell ref="E142:F142"/>
    <mergeCell ref="J142:K142"/>
    <mergeCell ref="J143:K143"/>
    <mergeCell ref="F148:H149"/>
    <mergeCell ref="K151:M151"/>
    <mergeCell ref="F114:H115"/>
    <mergeCell ref="K117:M117"/>
    <mergeCell ref="C121:E121"/>
    <mergeCell ref="F121:H121"/>
    <mergeCell ref="E124:H124"/>
    <mergeCell ref="I124:M124"/>
    <mergeCell ref="E136:H136"/>
    <mergeCell ref="I136:M136"/>
    <mergeCell ref="E137:F137"/>
    <mergeCell ref="J137:K137"/>
    <mergeCell ref="J110:K110"/>
    <mergeCell ref="E67:H67"/>
    <mergeCell ref="I67:M67"/>
    <mergeCell ref="E79:H79"/>
    <mergeCell ref="I79:M79"/>
    <mergeCell ref="E91:H91"/>
    <mergeCell ref="I91:M91"/>
    <mergeCell ref="E107:F107"/>
    <mergeCell ref="J107:K107"/>
    <mergeCell ref="E108:F108"/>
    <mergeCell ref="J108:K108"/>
    <mergeCell ref="E109:F109"/>
    <mergeCell ref="J109:K109"/>
    <mergeCell ref="E104:F104"/>
    <mergeCell ref="J104:K104"/>
    <mergeCell ref="E105:F105"/>
    <mergeCell ref="J105:K105"/>
    <mergeCell ref="E106:F106"/>
    <mergeCell ref="J106:K106"/>
    <mergeCell ref="K45:M45"/>
    <mergeCell ref="C52:E52"/>
    <mergeCell ref="F52:H52"/>
    <mergeCell ref="E55:H55"/>
    <mergeCell ref="I55:M55"/>
    <mergeCell ref="E103:H103"/>
    <mergeCell ref="I103:M103"/>
    <mergeCell ref="F42:H43"/>
    <mergeCell ref="E32:F32"/>
    <mergeCell ref="J32:K32"/>
    <mergeCell ref="E33:F33"/>
    <mergeCell ref="J33:K33"/>
    <mergeCell ref="E34:F34"/>
    <mergeCell ref="J34:K34"/>
    <mergeCell ref="E35:F35"/>
    <mergeCell ref="J35:K35"/>
    <mergeCell ref="E36:F36"/>
    <mergeCell ref="J36:K36"/>
    <mergeCell ref="J37:K37"/>
    <mergeCell ref="E30:H30"/>
    <mergeCell ref="I30:M30"/>
    <mergeCell ref="E31:F31"/>
    <mergeCell ref="J31:K31"/>
    <mergeCell ref="F8:H9"/>
    <mergeCell ref="K11:M11"/>
    <mergeCell ref="C15:E15"/>
    <mergeCell ref="F15:H15"/>
    <mergeCell ref="E18:H18"/>
    <mergeCell ref="I18:M18"/>
    <mergeCell ref="E255:H255"/>
    <mergeCell ref="I255:M255"/>
    <mergeCell ref="E256:F256"/>
    <mergeCell ref="J256:K256"/>
    <mergeCell ref="E257:F257"/>
    <mergeCell ref="J257:K257"/>
    <mergeCell ref="E243:H243"/>
    <mergeCell ref="I243:M243"/>
    <mergeCell ref="F220:H221"/>
    <mergeCell ref="K223:M223"/>
    <mergeCell ref="C228:E228"/>
    <mergeCell ref="F228:H228"/>
    <mergeCell ref="E231:H231"/>
    <mergeCell ref="I231:M231"/>
    <mergeCell ref="E261:F261"/>
    <mergeCell ref="J261:K261"/>
    <mergeCell ref="J262:K262"/>
    <mergeCell ref="F266:H267"/>
    <mergeCell ref="K269:M269"/>
    <mergeCell ref="E258:F258"/>
    <mergeCell ref="J258:K258"/>
    <mergeCell ref="E259:F259"/>
    <mergeCell ref="J259:K259"/>
    <mergeCell ref="E260:F260"/>
    <mergeCell ref="J260:K260"/>
    <mergeCell ref="E301:H301"/>
    <mergeCell ref="I301:M301"/>
    <mergeCell ref="E302:F302"/>
    <mergeCell ref="J302:K302"/>
    <mergeCell ref="E303:F303"/>
    <mergeCell ref="J303:K303"/>
    <mergeCell ref="C274:E274"/>
    <mergeCell ref="F274:H274"/>
    <mergeCell ref="E277:H277"/>
    <mergeCell ref="I277:M277"/>
    <mergeCell ref="E289:H289"/>
    <mergeCell ref="I289:M289"/>
    <mergeCell ref="E307:F307"/>
    <mergeCell ref="J307:K307"/>
    <mergeCell ref="J308:K308"/>
    <mergeCell ref="F312:H313"/>
    <mergeCell ref="K315:M315"/>
    <mergeCell ref="E304:F304"/>
    <mergeCell ref="J304:K304"/>
    <mergeCell ref="E305:F305"/>
    <mergeCell ref="J305:K305"/>
    <mergeCell ref="E306:F306"/>
    <mergeCell ref="J306:K306"/>
    <mergeCell ref="J454:K454"/>
    <mergeCell ref="E355:H355"/>
    <mergeCell ref="I355:M355"/>
    <mergeCell ref="E367:H367"/>
    <mergeCell ref="I367:M367"/>
    <mergeCell ref="E451:H451"/>
    <mergeCell ref="I451:M451"/>
    <mergeCell ref="C328:E328"/>
    <mergeCell ref="F328:H328"/>
    <mergeCell ref="E331:H331"/>
    <mergeCell ref="I331:M331"/>
    <mergeCell ref="E343:H343"/>
    <mergeCell ref="I343:M343"/>
    <mergeCell ref="J458:K458"/>
    <mergeCell ref="E379:H379"/>
    <mergeCell ref="I379:M379"/>
    <mergeCell ref="E391:H391"/>
    <mergeCell ref="I391:M391"/>
    <mergeCell ref="E403:H403"/>
    <mergeCell ref="I403:M403"/>
    <mergeCell ref="E415:H415"/>
    <mergeCell ref="I415:M415"/>
    <mergeCell ref="E427:H427"/>
    <mergeCell ref="I427:M427"/>
    <mergeCell ref="E439:H439"/>
    <mergeCell ref="I439:M439"/>
    <mergeCell ref="E455:F455"/>
    <mergeCell ref="J455:K455"/>
    <mergeCell ref="E456:F456"/>
    <mergeCell ref="J456:K456"/>
    <mergeCell ref="E457:F457"/>
    <mergeCell ref="J457:K457"/>
    <mergeCell ref="E452:F452"/>
    <mergeCell ref="J452:K452"/>
    <mergeCell ref="E453:F453"/>
    <mergeCell ref="J453:K453"/>
    <mergeCell ref="E454:F454"/>
    <mergeCell ref="E484:H484"/>
    <mergeCell ref="I484:M484"/>
    <mergeCell ref="E485:F485"/>
    <mergeCell ref="J485:K485"/>
    <mergeCell ref="E486:F486"/>
    <mergeCell ref="J486:K486"/>
    <mergeCell ref="F462:H463"/>
    <mergeCell ref="K465:M465"/>
    <mergeCell ref="C469:E469"/>
    <mergeCell ref="F469:H469"/>
    <mergeCell ref="E472:H472"/>
    <mergeCell ref="I472:M472"/>
    <mergeCell ref="E490:F490"/>
    <mergeCell ref="J490:K490"/>
    <mergeCell ref="J491:K491"/>
    <mergeCell ref="F496:H497"/>
    <mergeCell ref="K499:M499"/>
    <mergeCell ref="E487:F487"/>
    <mergeCell ref="J487:K487"/>
    <mergeCell ref="E488:F488"/>
    <mergeCell ref="J488:K488"/>
    <mergeCell ref="E489:F489"/>
    <mergeCell ref="J489:K489"/>
    <mergeCell ref="E519:F519"/>
    <mergeCell ref="J519:K519"/>
    <mergeCell ref="E520:F520"/>
    <mergeCell ref="J520:K520"/>
    <mergeCell ref="E521:F521"/>
    <mergeCell ref="J521:K521"/>
    <mergeCell ref="C503:E503"/>
    <mergeCell ref="F503:H503"/>
    <mergeCell ref="E506:H506"/>
    <mergeCell ref="I506:M506"/>
    <mergeCell ref="E518:H518"/>
    <mergeCell ref="I518:M518"/>
    <mergeCell ref="J525:K525"/>
    <mergeCell ref="F530:H531"/>
    <mergeCell ref="K533:M533"/>
    <mergeCell ref="C537:E537"/>
    <mergeCell ref="F537:H537"/>
    <mergeCell ref="E522:F522"/>
    <mergeCell ref="J522:K522"/>
    <mergeCell ref="E523:F523"/>
    <mergeCell ref="J523:K523"/>
    <mergeCell ref="E524:F524"/>
    <mergeCell ref="J524:K524"/>
    <mergeCell ref="E554:F554"/>
    <mergeCell ref="J554:K554"/>
    <mergeCell ref="E555:F555"/>
    <mergeCell ref="J555:K555"/>
    <mergeCell ref="E556:F556"/>
    <mergeCell ref="J556:K556"/>
    <mergeCell ref="E540:H540"/>
    <mergeCell ref="I540:M540"/>
    <mergeCell ref="E552:H552"/>
    <mergeCell ref="I552:M552"/>
    <mergeCell ref="E553:F553"/>
    <mergeCell ref="J553:K553"/>
    <mergeCell ref="F564:H565"/>
    <mergeCell ref="K567:M567"/>
    <mergeCell ref="C571:E571"/>
    <mergeCell ref="F571:H571"/>
    <mergeCell ref="E574:H574"/>
    <mergeCell ref="I574:M574"/>
    <mergeCell ref="E557:F557"/>
    <mergeCell ref="J557:K557"/>
    <mergeCell ref="E558:F558"/>
    <mergeCell ref="J558:K558"/>
    <mergeCell ref="J559:K559"/>
    <mergeCell ref="E589:F589"/>
    <mergeCell ref="J589:K589"/>
    <mergeCell ref="E590:F590"/>
    <mergeCell ref="J590:K590"/>
    <mergeCell ref="E591:F591"/>
    <mergeCell ref="J591:K591"/>
    <mergeCell ref="E586:H586"/>
    <mergeCell ref="I586:M586"/>
    <mergeCell ref="E587:F587"/>
    <mergeCell ref="J587:K587"/>
    <mergeCell ref="E588:F588"/>
    <mergeCell ref="J588:K588"/>
    <mergeCell ref="C605:E605"/>
    <mergeCell ref="F605:H605"/>
    <mergeCell ref="E608:H608"/>
    <mergeCell ref="I608:M608"/>
    <mergeCell ref="E620:H620"/>
    <mergeCell ref="I620:M620"/>
    <mergeCell ref="E592:F592"/>
    <mergeCell ref="J592:K592"/>
    <mergeCell ref="J593:K593"/>
    <mergeCell ref="F598:H599"/>
    <mergeCell ref="K601:M601"/>
    <mergeCell ref="E624:F624"/>
    <mergeCell ref="J624:K624"/>
    <mergeCell ref="E625:F625"/>
    <mergeCell ref="J625:K625"/>
    <mergeCell ref="E626:F626"/>
    <mergeCell ref="J626:K626"/>
    <mergeCell ref="E621:F621"/>
    <mergeCell ref="J621:K621"/>
    <mergeCell ref="E622:F622"/>
    <mergeCell ref="J622:K622"/>
    <mergeCell ref="E623:F623"/>
    <mergeCell ref="J623:K623"/>
    <mergeCell ref="E643:H643"/>
    <mergeCell ref="I643:M643"/>
    <mergeCell ref="E655:H655"/>
    <mergeCell ref="I655:M655"/>
    <mergeCell ref="E667:H667"/>
    <mergeCell ref="I667:M667"/>
    <mergeCell ref="J627:K627"/>
    <mergeCell ref="F632:H633"/>
    <mergeCell ref="K635:M635"/>
    <mergeCell ref="C640:E640"/>
    <mergeCell ref="F640:H640"/>
    <mergeCell ref="E671:F671"/>
    <mergeCell ref="J671:K671"/>
    <mergeCell ref="E672:F672"/>
    <mergeCell ref="J672:K672"/>
    <mergeCell ref="E673:F673"/>
    <mergeCell ref="J673:K673"/>
    <mergeCell ref="E668:F668"/>
    <mergeCell ref="J668:K668"/>
    <mergeCell ref="E669:F669"/>
    <mergeCell ref="J669:K669"/>
    <mergeCell ref="E670:F670"/>
    <mergeCell ref="J670:K670"/>
    <mergeCell ref="B5:I5"/>
    <mergeCell ref="H2:I2"/>
    <mergeCell ref="E705:F705"/>
    <mergeCell ref="J705:K705"/>
    <mergeCell ref="E706:F706"/>
    <mergeCell ref="J706:K706"/>
    <mergeCell ref="J707:K707"/>
    <mergeCell ref="E702:F702"/>
    <mergeCell ref="J702:K702"/>
    <mergeCell ref="E703:F703"/>
    <mergeCell ref="J703:K703"/>
    <mergeCell ref="E704:F704"/>
    <mergeCell ref="J704:K704"/>
    <mergeCell ref="E688:H688"/>
    <mergeCell ref="I688:M688"/>
    <mergeCell ref="E700:H700"/>
    <mergeCell ref="I700:M700"/>
    <mergeCell ref="E701:F701"/>
    <mergeCell ref="J701:K701"/>
    <mergeCell ref="J674:K674"/>
    <mergeCell ref="F678:H679"/>
    <mergeCell ref="K681:M681"/>
    <mergeCell ref="C685:E685"/>
    <mergeCell ref="F685:H685"/>
  </mergeCells>
  <phoneticPr fontId="23" type="noConversion"/>
  <conditionalFormatting sqref="G13">
    <cfRule type="containsText" dxfId="63" priority="67" operator="containsText" text="Nee">
      <formula>NOT(ISERROR(SEARCH("Nee",G13)))</formula>
    </cfRule>
    <cfRule type="containsText" dxfId="62" priority="68" operator="containsText" text="Ja">
      <formula>NOT(ISERROR(SEARCH("Ja",G13)))</formula>
    </cfRule>
  </conditionalFormatting>
  <conditionalFormatting sqref="G47">
    <cfRule type="containsText" dxfId="61" priority="65" operator="containsText" text="Nee">
      <formula>NOT(ISERROR(SEARCH("Nee",G47)))</formula>
    </cfRule>
    <cfRule type="containsText" dxfId="60" priority="66" operator="containsText" text="Ja">
      <formula>NOT(ISERROR(SEARCH("Ja",G47)))</formula>
    </cfRule>
  </conditionalFormatting>
  <conditionalFormatting sqref="G50">
    <cfRule type="containsText" dxfId="59" priority="63" operator="containsText" text="Nee">
      <formula>NOT(ISERROR(SEARCH("Nee",G50)))</formula>
    </cfRule>
    <cfRule type="containsText" dxfId="58" priority="64" operator="containsText" text="Ja">
      <formula>NOT(ISERROR(SEARCH("Ja",G50)))</formula>
    </cfRule>
  </conditionalFormatting>
  <conditionalFormatting sqref="G49">
    <cfRule type="containsText" dxfId="57" priority="61" operator="containsText" text="Nee">
      <formula>NOT(ISERROR(SEARCH("Nee",G49)))</formula>
    </cfRule>
    <cfRule type="containsText" dxfId="56" priority="62" operator="containsText" text="Ja">
      <formula>NOT(ISERROR(SEARCH("Ja",G49)))</formula>
    </cfRule>
  </conditionalFormatting>
  <conditionalFormatting sqref="G48">
    <cfRule type="containsText" dxfId="55" priority="59" operator="containsText" text="Nee">
      <formula>NOT(ISERROR(SEARCH("Nee",G48)))</formula>
    </cfRule>
    <cfRule type="containsText" dxfId="54" priority="60" operator="containsText" text="Ja">
      <formula>NOT(ISERROR(SEARCH("Ja",G48)))</formula>
    </cfRule>
  </conditionalFormatting>
  <conditionalFormatting sqref="G119">
    <cfRule type="containsText" dxfId="53" priority="57" operator="containsText" text="Nee">
      <formula>NOT(ISERROR(SEARCH("Nee",G119)))</formula>
    </cfRule>
    <cfRule type="containsText" dxfId="52" priority="58" operator="containsText" text="Ja">
      <formula>NOT(ISERROR(SEARCH("Ja",G119)))</formula>
    </cfRule>
  </conditionalFormatting>
  <conditionalFormatting sqref="G153">
    <cfRule type="containsText" dxfId="51" priority="55" operator="containsText" text="Nee">
      <formula>NOT(ISERROR(SEARCH("Nee",G153)))</formula>
    </cfRule>
    <cfRule type="containsText" dxfId="50" priority="56" operator="containsText" text="Ja">
      <formula>NOT(ISERROR(SEARCH("Ja",G153)))</formula>
    </cfRule>
  </conditionalFormatting>
  <conditionalFormatting sqref="G156">
    <cfRule type="containsText" dxfId="49" priority="53" operator="containsText" text="Nee">
      <formula>NOT(ISERROR(SEARCH("Nee",G156)))</formula>
    </cfRule>
    <cfRule type="containsText" dxfId="48" priority="54" operator="containsText" text="Ja">
      <formula>NOT(ISERROR(SEARCH("Ja",G156)))</formula>
    </cfRule>
  </conditionalFormatting>
  <conditionalFormatting sqref="G155">
    <cfRule type="containsText" dxfId="47" priority="51" operator="containsText" text="Nee">
      <formula>NOT(ISERROR(SEARCH("Nee",G155)))</formula>
    </cfRule>
    <cfRule type="containsText" dxfId="46" priority="52" operator="containsText" text="Ja">
      <formula>NOT(ISERROR(SEARCH("Ja",G155)))</formula>
    </cfRule>
  </conditionalFormatting>
  <conditionalFormatting sqref="G154">
    <cfRule type="containsText" dxfId="45" priority="49" operator="containsText" text="Nee">
      <formula>NOT(ISERROR(SEARCH("Nee",G154)))</formula>
    </cfRule>
    <cfRule type="containsText" dxfId="44" priority="50" operator="containsText" text="Ja">
      <formula>NOT(ISERROR(SEARCH("Ja",G154)))</formula>
    </cfRule>
  </conditionalFormatting>
  <conditionalFormatting sqref="G225">
    <cfRule type="containsText" dxfId="43" priority="47" operator="containsText" text="Nee">
      <formula>NOT(ISERROR(SEARCH("Nee",G225)))</formula>
    </cfRule>
    <cfRule type="containsText" dxfId="42" priority="48" operator="containsText" text="Ja">
      <formula>NOT(ISERROR(SEARCH("Ja",G225)))</formula>
    </cfRule>
  </conditionalFormatting>
  <conditionalFormatting sqref="G226">
    <cfRule type="containsText" dxfId="41" priority="45" operator="containsText" text="Nee">
      <formula>NOT(ISERROR(SEARCH("Nee",G226)))</formula>
    </cfRule>
    <cfRule type="containsText" dxfId="40" priority="46" operator="containsText" text="Ja">
      <formula>NOT(ISERROR(SEARCH("Ja",G226)))</formula>
    </cfRule>
  </conditionalFormatting>
  <conditionalFormatting sqref="G271">
    <cfRule type="containsText" dxfId="39" priority="39" operator="containsText" text="Nee">
      <formula>NOT(ISERROR(SEARCH("Nee",G271)))</formula>
    </cfRule>
    <cfRule type="containsText" dxfId="38" priority="40" operator="containsText" text="Ja">
      <formula>NOT(ISERROR(SEARCH("Ja",G271)))</formula>
    </cfRule>
  </conditionalFormatting>
  <conditionalFormatting sqref="G272">
    <cfRule type="containsText" dxfId="37" priority="37" operator="containsText" text="Nee">
      <formula>NOT(ISERROR(SEARCH("Nee",G272)))</formula>
    </cfRule>
    <cfRule type="containsText" dxfId="36" priority="38" operator="containsText" text="Ja">
      <formula>NOT(ISERROR(SEARCH("Ja",G272)))</formula>
    </cfRule>
  </conditionalFormatting>
  <conditionalFormatting sqref="G319">
    <cfRule type="containsText" dxfId="35" priority="31" operator="containsText" text="Nee">
      <formula>NOT(ISERROR(SEARCH("Nee",G319)))</formula>
    </cfRule>
    <cfRule type="containsText" dxfId="34" priority="32" operator="containsText" text="Ja">
      <formula>NOT(ISERROR(SEARCH("Ja",G319)))</formula>
    </cfRule>
  </conditionalFormatting>
  <conditionalFormatting sqref="G318">
    <cfRule type="containsText" dxfId="33" priority="29" operator="containsText" text="Nee">
      <formula>NOT(ISERROR(SEARCH("Nee",G318)))</formula>
    </cfRule>
    <cfRule type="containsText" dxfId="32" priority="30" operator="containsText" text="Ja">
      <formula>NOT(ISERROR(SEARCH("Ja",G318)))</formula>
    </cfRule>
  </conditionalFormatting>
  <conditionalFormatting sqref="G317">
    <cfRule type="containsText" dxfId="31" priority="35" operator="containsText" text="Nee">
      <formula>NOT(ISERROR(SEARCH("Nee",G317)))</formula>
    </cfRule>
    <cfRule type="containsText" dxfId="30" priority="36" operator="containsText" text="Ja">
      <formula>NOT(ISERROR(SEARCH("Ja",G317)))</formula>
    </cfRule>
  </conditionalFormatting>
  <conditionalFormatting sqref="G320">
    <cfRule type="containsText" dxfId="29" priority="33" operator="containsText" text="Nee">
      <formula>NOT(ISERROR(SEARCH("Nee",G320)))</formula>
    </cfRule>
    <cfRule type="containsText" dxfId="28" priority="34" operator="containsText" text="Ja">
      <formula>NOT(ISERROR(SEARCH("Ja",G320)))</formula>
    </cfRule>
  </conditionalFormatting>
  <conditionalFormatting sqref="G322">
    <cfRule type="containsText" dxfId="27" priority="25" operator="containsText" text="Nee">
      <formula>NOT(ISERROR(SEARCH("Nee",G322)))</formula>
    </cfRule>
    <cfRule type="containsText" dxfId="26" priority="26" operator="containsText" text="Ja">
      <formula>NOT(ISERROR(SEARCH("Ja",G322)))</formula>
    </cfRule>
  </conditionalFormatting>
  <conditionalFormatting sqref="G321">
    <cfRule type="containsText" dxfId="25" priority="23" operator="containsText" text="Nee">
      <formula>NOT(ISERROR(SEARCH("Nee",G321)))</formula>
    </cfRule>
    <cfRule type="containsText" dxfId="24" priority="24" operator="containsText" text="Ja">
      <formula>NOT(ISERROR(SEARCH("Ja",G321)))</formula>
    </cfRule>
  </conditionalFormatting>
  <conditionalFormatting sqref="G325">
    <cfRule type="containsText" dxfId="23" priority="19" operator="containsText" text="Nee">
      <formula>NOT(ISERROR(SEARCH("Nee",G325)))</formula>
    </cfRule>
    <cfRule type="containsText" dxfId="22" priority="20" operator="containsText" text="Ja">
      <formula>NOT(ISERROR(SEARCH("Ja",G325)))</formula>
    </cfRule>
  </conditionalFormatting>
  <conditionalFormatting sqref="G324">
    <cfRule type="containsText" dxfId="21" priority="17" operator="containsText" text="Nee">
      <formula>NOT(ISERROR(SEARCH("Nee",G324)))</formula>
    </cfRule>
    <cfRule type="containsText" dxfId="20" priority="18" operator="containsText" text="Ja">
      <formula>NOT(ISERROR(SEARCH("Ja",G324)))</formula>
    </cfRule>
  </conditionalFormatting>
  <conditionalFormatting sqref="G323">
    <cfRule type="containsText" dxfId="19" priority="27" operator="containsText" text="Nee">
      <formula>NOT(ISERROR(SEARCH("Nee",G323)))</formula>
    </cfRule>
    <cfRule type="containsText" dxfId="18" priority="28" operator="containsText" text="Ja">
      <formula>NOT(ISERROR(SEARCH("Ja",G323)))</formula>
    </cfRule>
  </conditionalFormatting>
  <conditionalFormatting sqref="G326">
    <cfRule type="containsText" dxfId="17" priority="21" operator="containsText" text="Nee">
      <formula>NOT(ISERROR(SEARCH("Nee",G326)))</formula>
    </cfRule>
    <cfRule type="containsText" dxfId="16" priority="22" operator="containsText" text="Ja">
      <formula>NOT(ISERROR(SEARCH("Ja",G326)))</formula>
    </cfRule>
  </conditionalFormatting>
  <conditionalFormatting sqref="G467">
    <cfRule type="containsText" dxfId="15" priority="15" operator="containsText" text="Nee">
      <formula>NOT(ISERROR(SEARCH("Nee",G467)))</formula>
    </cfRule>
    <cfRule type="containsText" dxfId="14" priority="16" operator="containsText" text="Ja">
      <formula>NOT(ISERROR(SEARCH("Ja",G467)))</formula>
    </cfRule>
  </conditionalFormatting>
  <conditionalFormatting sqref="G501">
    <cfRule type="containsText" dxfId="13" priority="13" operator="containsText" text="Nee">
      <formula>NOT(ISERROR(SEARCH("Nee",G501)))</formula>
    </cfRule>
    <cfRule type="containsText" dxfId="12" priority="14" operator="containsText" text="Ja">
      <formula>NOT(ISERROR(SEARCH("Ja",G501)))</formula>
    </cfRule>
  </conditionalFormatting>
  <conditionalFormatting sqref="G535">
    <cfRule type="containsText" dxfId="11" priority="11" operator="containsText" text="Nee">
      <formula>NOT(ISERROR(SEARCH("Nee",G535)))</formula>
    </cfRule>
    <cfRule type="containsText" dxfId="10" priority="12" operator="containsText" text="Ja">
      <formula>NOT(ISERROR(SEARCH("Ja",G535)))</formula>
    </cfRule>
  </conditionalFormatting>
  <conditionalFormatting sqref="G569">
    <cfRule type="containsText" dxfId="9" priority="9" operator="containsText" text="Nee">
      <formula>NOT(ISERROR(SEARCH("Nee",G569)))</formula>
    </cfRule>
    <cfRule type="containsText" dxfId="8" priority="10" operator="containsText" text="Ja">
      <formula>NOT(ISERROR(SEARCH("Ja",G569)))</formula>
    </cfRule>
  </conditionalFormatting>
  <conditionalFormatting sqref="G603">
    <cfRule type="containsText" dxfId="7" priority="7" operator="containsText" text="Nee">
      <formula>NOT(ISERROR(SEARCH("Nee",G603)))</formula>
    </cfRule>
    <cfRule type="containsText" dxfId="6" priority="8" operator="containsText" text="Ja">
      <formula>NOT(ISERROR(SEARCH("Ja",G603)))</formula>
    </cfRule>
  </conditionalFormatting>
  <conditionalFormatting sqref="G637">
    <cfRule type="containsText" dxfId="5" priority="5" operator="containsText" text="Nee">
      <formula>NOT(ISERROR(SEARCH("Nee",G637)))</formula>
    </cfRule>
    <cfRule type="containsText" dxfId="4" priority="6" operator="containsText" text="Ja">
      <formula>NOT(ISERROR(SEARCH("Ja",G637)))</formula>
    </cfRule>
  </conditionalFormatting>
  <conditionalFormatting sqref="G638">
    <cfRule type="containsText" dxfId="3" priority="3" operator="containsText" text="Nee">
      <formula>NOT(ISERROR(SEARCH("Nee",G638)))</formula>
    </cfRule>
    <cfRule type="containsText" dxfId="2" priority="4" operator="containsText" text="Ja">
      <formula>NOT(ISERROR(SEARCH("Ja",G638)))</formula>
    </cfRule>
  </conditionalFormatting>
  <conditionalFormatting sqref="G683">
    <cfRule type="containsText" dxfId="1" priority="1" operator="containsText" text="Nee">
      <formula>NOT(ISERROR(SEARCH("Nee",G683)))</formula>
    </cfRule>
    <cfRule type="containsText" dxfId="0" priority="2" operator="containsText" text="Ja">
      <formula>NOT(ISERROR(SEARCH("Ja",G683)))</formula>
    </cfRule>
  </conditionalFormatting>
  <pageMargins left="0.70866141732283472" right="0.70866141732283472" top="0.74803149606299213" bottom="0.74803149606299213" header="0.31496062992125984" footer="0.31496062992125984"/>
  <pageSetup paperSize="8" scale="55" fitToHeight="14" orientation="landscape" r:id="rId1"/>
  <rowBreaks count="11" manualBreakCount="11">
    <brk id="39" max="16383" man="1"/>
    <brk id="111" max="16383" man="1"/>
    <brk id="145" max="16383" man="1"/>
    <brk id="263" max="16383" man="1"/>
    <brk id="309" max="16383" man="1"/>
    <brk id="377" max="16383" man="1"/>
    <brk id="460" max="16383" man="1"/>
    <brk id="493" max="16383" man="1"/>
    <brk id="527" max="16383" man="1"/>
    <brk id="595" max="16383" man="1"/>
    <brk id="629"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2E76C13-A3CD-4405-870D-04AEA9978F65}">
          <x14:formula1>
            <xm:f>'1 - Componenten'!$B$7:$B$60</xm:f>
          </x14:formula1>
          <xm:sqref>C20:C28 C32:C36 C57:C65 C105:C109 C69:C77 C81:C89 C93:C101 C126:C134 C138:C142 C163:C171 C211:C215 C175:C183 C187:C195 C199:C207 C233:C241 C257:C261 C245:C253 C279:C287 C303:C307 C291:C299 C333:C341 C453:C457 C345:C353 C357:C365 C369:C377 C381:C389 C393:C401 C405:C413 C417:C425 C429:C437 C441:C449 C474:C482 C486:C490 C508:C516 C520:C524 C542:C550 C554:C558 C576:C584 C588:C592 C610:C618 C622:C626 C645:C653 C669:C673 C657:C665 C690:C698 C702:C706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CE00C-5405-48BA-99EF-8D8F2A6B89D2}">
  <dimension ref="B1:O59"/>
  <sheetViews>
    <sheetView showGridLines="0" tabSelected="1" view="pageBreakPreview" topLeftCell="A6" zoomScale="85" zoomScaleNormal="85" zoomScaleSheetLayoutView="85" workbookViewId="0">
      <selection activeCell="F22" sqref="F22"/>
    </sheetView>
  </sheetViews>
  <sheetFormatPr defaultRowHeight="14.4" x14ac:dyDescent="0.3"/>
  <cols>
    <col min="1" max="1" width="10.6640625" customWidth="1"/>
    <col min="2" max="2" width="28.33203125" customWidth="1"/>
    <col min="3" max="3" width="43.6640625" customWidth="1"/>
    <col min="4" max="4" width="34.6640625" customWidth="1"/>
    <col min="5" max="5" width="29.44140625" customWidth="1"/>
    <col min="6" max="6" width="38.5546875" customWidth="1"/>
    <col min="7" max="7" width="28.109375" customWidth="1"/>
  </cols>
  <sheetData>
    <row r="1" spans="2:15" ht="15" thickBot="1" x14ac:dyDescent="0.35"/>
    <row r="2" spans="2:15" s="2" customFormat="1" ht="50.4" customHeight="1" thickBot="1" x14ac:dyDescent="0.55000000000000004">
      <c r="B2" s="1" t="s">
        <v>0</v>
      </c>
      <c r="F2" s="73" t="s">
        <v>145</v>
      </c>
    </row>
    <row r="3" spans="2:15" x14ac:dyDescent="0.3">
      <c r="C3" s="2"/>
      <c r="D3" s="2"/>
      <c r="E3" s="2"/>
      <c r="F3" s="2"/>
      <c r="G3" s="2"/>
      <c r="H3" s="2"/>
      <c r="I3" s="2"/>
      <c r="J3" s="2"/>
      <c r="K3" s="2"/>
      <c r="L3" s="2"/>
      <c r="M3" s="2"/>
      <c r="N3" s="2"/>
      <c r="O3" s="2"/>
    </row>
    <row r="4" spans="2:15" s="2" customFormat="1" ht="18.600000000000001" thickBot="1" x14ac:dyDescent="0.4">
      <c r="B4" s="69" t="s">
        <v>115</v>
      </c>
      <c r="C4" s="9"/>
      <c r="D4" s="9"/>
    </row>
    <row r="5" spans="2:15" s="2" customFormat="1" ht="160.5" customHeight="1" thickBot="1" x14ac:dyDescent="0.3">
      <c r="B5" s="87" t="s">
        <v>148</v>
      </c>
      <c r="C5" s="88"/>
      <c r="D5" s="88"/>
      <c r="E5" s="88"/>
      <c r="F5" s="88"/>
      <c r="G5" s="88"/>
      <c r="H5" s="89"/>
    </row>
    <row r="6" spans="2:15" ht="21" x14ac:dyDescent="0.4">
      <c r="C6" s="15"/>
      <c r="D6" s="2"/>
      <c r="E6" s="2"/>
      <c r="F6" s="2"/>
      <c r="G6" s="2"/>
      <c r="H6" s="2"/>
      <c r="I6" s="2"/>
      <c r="J6" s="2"/>
      <c r="K6" s="2"/>
      <c r="L6" s="2"/>
      <c r="M6" s="2"/>
      <c r="N6" s="2"/>
      <c r="O6" s="2"/>
    </row>
    <row r="7" spans="2:15" ht="18" x14ac:dyDescent="0.35">
      <c r="B7" s="70" t="s">
        <v>116</v>
      </c>
    </row>
    <row r="8" spans="2:15" ht="24.6" x14ac:dyDescent="0.4">
      <c r="B8" s="117" t="s">
        <v>122</v>
      </c>
      <c r="C8" s="117"/>
      <c r="D8" s="117"/>
      <c r="E8" s="116">
        <f>'2 - Ontwerp'!E21</f>
        <v>0</v>
      </c>
      <c r="F8" s="116"/>
      <c r="G8" s="116"/>
    </row>
    <row r="10" spans="2:15" ht="18" x14ac:dyDescent="0.35">
      <c r="B10" s="70" t="s">
        <v>117</v>
      </c>
    </row>
    <row r="11" spans="2:15" x14ac:dyDescent="0.3">
      <c r="B11" s="12" t="s">
        <v>25</v>
      </c>
      <c r="C11" s="19" t="s">
        <v>121</v>
      </c>
      <c r="D11" s="19" t="s">
        <v>119</v>
      </c>
      <c r="E11" s="19" t="s">
        <v>124</v>
      </c>
      <c r="F11" s="19" t="s">
        <v>123</v>
      </c>
      <c r="G11" s="19" t="s">
        <v>120</v>
      </c>
    </row>
    <row r="12" spans="2:15" x14ac:dyDescent="0.3">
      <c r="B12" s="18" t="s">
        <v>49</v>
      </c>
      <c r="C12" s="72">
        <f>'3 - Inrichting locaties'!K13</f>
        <v>0</v>
      </c>
      <c r="D12" s="72">
        <f>'3 - Inrichting locaties'!L13</f>
        <v>0</v>
      </c>
      <c r="E12" s="72">
        <f>'3 - Inrichting locaties'!M13</f>
        <v>0</v>
      </c>
      <c r="F12" s="71">
        <f>E12*5</f>
        <v>0</v>
      </c>
      <c r="G12" s="71">
        <f>SUM(F12,C12:D12)</f>
        <v>0</v>
      </c>
    </row>
    <row r="13" spans="2:15" x14ac:dyDescent="0.3">
      <c r="B13" s="18" t="s">
        <v>53</v>
      </c>
      <c r="C13" s="72">
        <f>'3 - Inrichting locaties'!K47</f>
        <v>0</v>
      </c>
      <c r="D13" s="72">
        <f>'3 - Inrichting locaties'!L47</f>
        <v>0</v>
      </c>
      <c r="E13" s="72">
        <f>'3 - Inrichting locaties'!M47</f>
        <v>0</v>
      </c>
      <c r="F13" s="71">
        <f t="shared" ref="F13:F25" si="0">E13*5</f>
        <v>0</v>
      </c>
      <c r="G13" s="71">
        <f t="shared" ref="G13:G25" si="1">SUM(F13,C13:D13)</f>
        <v>0</v>
      </c>
    </row>
    <row r="14" spans="2:15" x14ac:dyDescent="0.3">
      <c r="B14" s="18" t="s">
        <v>61</v>
      </c>
      <c r="C14" s="72">
        <f>'3 - Inrichting locaties'!K119</f>
        <v>0</v>
      </c>
      <c r="D14" s="72">
        <f>'3 - Inrichting locaties'!L119</f>
        <v>0</v>
      </c>
      <c r="E14" s="72">
        <f>'3 - Inrichting locaties'!M119</f>
        <v>0</v>
      </c>
      <c r="F14" s="71">
        <f t="shared" si="0"/>
        <v>0</v>
      </c>
      <c r="G14" s="71">
        <f t="shared" si="1"/>
        <v>0</v>
      </c>
    </row>
    <row r="15" spans="2:15" x14ac:dyDescent="0.3">
      <c r="B15" s="18" t="s">
        <v>17</v>
      </c>
      <c r="C15" s="72">
        <f>'3 - Inrichting locaties'!K153</f>
        <v>0</v>
      </c>
      <c r="D15" s="72">
        <f>'3 - Inrichting locaties'!L153</f>
        <v>0</v>
      </c>
      <c r="E15" s="72">
        <f>'3 - Inrichting locaties'!M153</f>
        <v>0</v>
      </c>
      <c r="F15" s="71">
        <f t="shared" si="0"/>
        <v>0</v>
      </c>
      <c r="G15" s="71">
        <f t="shared" si="1"/>
        <v>0</v>
      </c>
    </row>
    <row r="16" spans="2:15" x14ac:dyDescent="0.3">
      <c r="B16" s="18" t="s">
        <v>72</v>
      </c>
      <c r="C16" s="72">
        <f>'3 - Inrichting locaties'!K225</f>
        <v>0</v>
      </c>
      <c r="D16" s="72">
        <f>'3 - Inrichting locaties'!L225</f>
        <v>0</v>
      </c>
      <c r="E16" s="72">
        <f>'3 - Inrichting locaties'!M225</f>
        <v>0</v>
      </c>
      <c r="F16" s="71">
        <f t="shared" si="0"/>
        <v>0</v>
      </c>
      <c r="G16" s="71">
        <f t="shared" si="1"/>
        <v>0</v>
      </c>
    </row>
    <row r="17" spans="2:7" x14ac:dyDescent="0.3">
      <c r="B17" s="18" t="s">
        <v>77</v>
      </c>
      <c r="C17" s="72">
        <f>'3 - Inrichting locaties'!K271</f>
        <v>0</v>
      </c>
      <c r="D17" s="72">
        <f>'3 - Inrichting locaties'!L271</f>
        <v>0</v>
      </c>
      <c r="E17" s="72">
        <f>'3 - Inrichting locaties'!M271</f>
        <v>0</v>
      </c>
      <c r="F17" s="71">
        <f t="shared" si="0"/>
        <v>0</v>
      </c>
      <c r="G17" s="71">
        <f t="shared" si="1"/>
        <v>0</v>
      </c>
    </row>
    <row r="18" spans="2:7" x14ac:dyDescent="0.3">
      <c r="B18" s="18" t="s">
        <v>82</v>
      </c>
      <c r="C18" s="72">
        <f>'3 - Inrichting locaties'!K317</f>
        <v>0</v>
      </c>
      <c r="D18" s="72">
        <f>'3 - Inrichting locaties'!L317</f>
        <v>0</v>
      </c>
      <c r="E18" s="72">
        <f>'3 - Inrichting locaties'!M317</f>
        <v>0</v>
      </c>
      <c r="F18" s="71">
        <f t="shared" si="0"/>
        <v>0</v>
      </c>
      <c r="G18" s="71">
        <f t="shared" si="1"/>
        <v>0</v>
      </c>
    </row>
    <row r="19" spans="2:7" x14ac:dyDescent="0.3">
      <c r="B19" s="18" t="s">
        <v>91</v>
      </c>
      <c r="C19" s="72">
        <f>'3 - Inrichting locaties'!K467</f>
        <v>0</v>
      </c>
      <c r="D19" s="72">
        <f>'3 - Inrichting locaties'!L467</f>
        <v>0</v>
      </c>
      <c r="E19" s="72">
        <f>'3 - Inrichting locaties'!M467</f>
        <v>0</v>
      </c>
      <c r="F19" s="71">
        <f t="shared" si="0"/>
        <v>0</v>
      </c>
      <c r="G19" s="71">
        <f t="shared" si="1"/>
        <v>0</v>
      </c>
    </row>
    <row r="20" spans="2:7" x14ac:dyDescent="0.3">
      <c r="B20" s="18" t="s">
        <v>94</v>
      </c>
      <c r="C20" s="72">
        <f>'3 - Inrichting locaties'!K501</f>
        <v>0</v>
      </c>
      <c r="D20" s="72">
        <f>'3 - Inrichting locaties'!L501</f>
        <v>0</v>
      </c>
      <c r="E20" s="72">
        <f>'3 - Inrichting locaties'!M501</f>
        <v>0</v>
      </c>
      <c r="F20" s="71">
        <f t="shared" si="0"/>
        <v>0</v>
      </c>
      <c r="G20" s="71">
        <f t="shared" si="1"/>
        <v>0</v>
      </c>
    </row>
    <row r="21" spans="2:7" x14ac:dyDescent="0.3">
      <c r="B21" s="18" t="s">
        <v>101</v>
      </c>
      <c r="C21" s="72">
        <f>'3 - Inrichting locaties'!K535</f>
        <v>0</v>
      </c>
      <c r="D21" s="72">
        <f>'3 - Inrichting locaties'!L535</f>
        <v>0</v>
      </c>
      <c r="E21" s="72">
        <f>'3 - Inrichting locaties'!M535</f>
        <v>0</v>
      </c>
      <c r="F21" s="71">
        <f t="shared" si="0"/>
        <v>0</v>
      </c>
      <c r="G21" s="71">
        <f t="shared" si="1"/>
        <v>0</v>
      </c>
    </row>
    <row r="22" spans="2:7" x14ac:dyDescent="0.3">
      <c r="B22" s="18" t="s">
        <v>99</v>
      </c>
      <c r="C22" s="72">
        <f>'3 - Inrichting locaties'!K569</f>
        <v>0</v>
      </c>
      <c r="D22" s="72">
        <f>'3 - Inrichting locaties'!L569</f>
        <v>0</v>
      </c>
      <c r="E22" s="72">
        <f>'3 - Inrichting locaties'!M569</f>
        <v>0</v>
      </c>
      <c r="F22" s="71">
        <f t="shared" si="0"/>
        <v>0</v>
      </c>
      <c r="G22" s="71">
        <f t="shared" si="1"/>
        <v>0</v>
      </c>
    </row>
    <row r="23" spans="2:7" x14ac:dyDescent="0.3">
      <c r="B23" s="18" t="s">
        <v>118</v>
      </c>
      <c r="C23" s="72">
        <f>'3 - Inrichting locaties'!K603</f>
        <v>0</v>
      </c>
      <c r="D23" s="72">
        <f>'3 - Inrichting locaties'!L603</f>
        <v>0</v>
      </c>
      <c r="E23" s="72">
        <f>'3 - Inrichting locaties'!M603</f>
        <v>0</v>
      </c>
      <c r="F23" s="71">
        <f t="shared" si="0"/>
        <v>0</v>
      </c>
      <c r="G23" s="71">
        <f t="shared" si="1"/>
        <v>0</v>
      </c>
    </row>
    <row r="24" spans="2:7" x14ac:dyDescent="0.3">
      <c r="B24" s="18" t="s">
        <v>105</v>
      </c>
      <c r="C24" s="72">
        <f>'3 - Inrichting locaties'!K637</f>
        <v>0</v>
      </c>
      <c r="D24" s="72">
        <f>'3 - Inrichting locaties'!L637</f>
        <v>0</v>
      </c>
      <c r="E24" s="72">
        <f>'3 - Inrichting locaties'!M637</f>
        <v>0</v>
      </c>
      <c r="F24" s="71">
        <f t="shared" si="0"/>
        <v>0</v>
      </c>
      <c r="G24" s="71">
        <f t="shared" si="1"/>
        <v>0</v>
      </c>
    </row>
    <row r="25" spans="2:7" x14ac:dyDescent="0.3">
      <c r="B25" s="18" t="s">
        <v>109</v>
      </c>
      <c r="C25" s="72">
        <f>'3 - Inrichting locaties'!K683</f>
        <v>0</v>
      </c>
      <c r="D25" s="72">
        <f>'3 - Inrichting locaties'!L683</f>
        <v>0</v>
      </c>
      <c r="E25" s="72">
        <f>'3 - Inrichting locaties'!M683</f>
        <v>0</v>
      </c>
      <c r="F25" s="71">
        <f t="shared" si="0"/>
        <v>0</v>
      </c>
      <c r="G25" s="71">
        <f t="shared" si="1"/>
        <v>0</v>
      </c>
    </row>
    <row r="26" spans="2:7" ht="24.6" x14ac:dyDescent="0.4">
      <c r="B26" s="117" t="s">
        <v>152</v>
      </c>
      <c r="C26" s="117"/>
      <c r="D26" s="117"/>
      <c r="E26" s="116">
        <f>SUM(G12:G25)</f>
        <v>0</v>
      </c>
      <c r="F26" s="116"/>
      <c r="G26" s="116"/>
    </row>
    <row r="27" spans="2:7" ht="4.95" customHeight="1" x14ac:dyDescent="0.3"/>
    <row r="28" spans="2:7" ht="18" x14ac:dyDescent="0.35">
      <c r="B28" s="70" t="s">
        <v>132</v>
      </c>
    </row>
    <row r="29" spans="2:7" x14ac:dyDescent="0.3">
      <c r="B29" s="19" t="s">
        <v>125</v>
      </c>
      <c r="C29" s="97" t="s">
        <v>126</v>
      </c>
      <c r="D29" s="98"/>
      <c r="E29" s="12" t="s">
        <v>127</v>
      </c>
      <c r="F29" s="12" t="s">
        <v>128</v>
      </c>
      <c r="G29" s="12" t="s">
        <v>129</v>
      </c>
    </row>
    <row r="30" spans="2:7" x14ac:dyDescent="0.3">
      <c r="B30" s="74"/>
      <c r="C30" s="113"/>
      <c r="D30" s="113"/>
      <c r="E30" s="75">
        <v>0</v>
      </c>
      <c r="F30" s="76">
        <v>1</v>
      </c>
      <c r="G30" s="75">
        <f>E30*F30</f>
        <v>0</v>
      </c>
    </row>
    <row r="31" spans="2:7" x14ac:dyDescent="0.3">
      <c r="B31" s="74"/>
      <c r="C31" s="113"/>
      <c r="D31" s="113"/>
      <c r="E31" s="75">
        <v>0</v>
      </c>
      <c r="F31" s="76">
        <v>1</v>
      </c>
      <c r="G31" s="75">
        <f t="shared" ref="G31:G44" si="2">E31*F31</f>
        <v>0</v>
      </c>
    </row>
    <row r="32" spans="2:7" x14ac:dyDescent="0.3">
      <c r="B32" s="74"/>
      <c r="C32" s="113"/>
      <c r="D32" s="113"/>
      <c r="E32" s="75">
        <v>0</v>
      </c>
      <c r="F32" s="76">
        <v>1</v>
      </c>
      <c r="G32" s="75">
        <f t="shared" si="2"/>
        <v>0</v>
      </c>
    </row>
    <row r="33" spans="2:7" x14ac:dyDescent="0.3">
      <c r="B33" s="74"/>
      <c r="C33" s="113"/>
      <c r="D33" s="113"/>
      <c r="E33" s="75">
        <v>0</v>
      </c>
      <c r="F33" s="76">
        <v>1</v>
      </c>
      <c r="G33" s="75">
        <f t="shared" si="2"/>
        <v>0</v>
      </c>
    </row>
    <row r="34" spans="2:7" x14ac:dyDescent="0.3">
      <c r="B34" s="74"/>
      <c r="C34" s="113"/>
      <c r="D34" s="113"/>
      <c r="E34" s="75">
        <v>0</v>
      </c>
      <c r="F34" s="76">
        <v>1</v>
      </c>
      <c r="G34" s="75">
        <f t="shared" si="2"/>
        <v>0</v>
      </c>
    </row>
    <row r="35" spans="2:7" x14ac:dyDescent="0.3">
      <c r="B35" s="74"/>
      <c r="C35" s="113"/>
      <c r="D35" s="113"/>
      <c r="E35" s="75">
        <v>0</v>
      </c>
      <c r="F35" s="76">
        <v>1</v>
      </c>
      <c r="G35" s="75">
        <f t="shared" si="2"/>
        <v>0</v>
      </c>
    </row>
    <row r="36" spans="2:7" x14ac:dyDescent="0.3">
      <c r="B36" s="74"/>
      <c r="C36" s="113"/>
      <c r="D36" s="113"/>
      <c r="E36" s="75">
        <v>0</v>
      </c>
      <c r="F36" s="76">
        <v>1</v>
      </c>
      <c r="G36" s="75">
        <f t="shared" si="2"/>
        <v>0</v>
      </c>
    </row>
    <row r="37" spans="2:7" x14ac:dyDescent="0.3">
      <c r="B37" s="74"/>
      <c r="C37" s="113"/>
      <c r="D37" s="113"/>
      <c r="E37" s="75">
        <v>0</v>
      </c>
      <c r="F37" s="76">
        <v>1</v>
      </c>
      <c r="G37" s="75">
        <f t="shared" si="2"/>
        <v>0</v>
      </c>
    </row>
    <row r="38" spans="2:7" x14ac:dyDescent="0.3">
      <c r="B38" s="74"/>
      <c r="C38" s="113"/>
      <c r="D38" s="113"/>
      <c r="E38" s="75">
        <v>0</v>
      </c>
      <c r="F38" s="76">
        <v>1</v>
      </c>
      <c r="G38" s="75">
        <f t="shared" si="2"/>
        <v>0</v>
      </c>
    </row>
    <row r="39" spans="2:7" x14ac:dyDescent="0.3">
      <c r="B39" s="74"/>
      <c r="C39" s="113"/>
      <c r="D39" s="113"/>
      <c r="E39" s="75">
        <v>0</v>
      </c>
      <c r="F39" s="76">
        <v>1</v>
      </c>
      <c r="G39" s="75">
        <f t="shared" si="2"/>
        <v>0</v>
      </c>
    </row>
    <row r="40" spans="2:7" x14ac:dyDescent="0.3">
      <c r="B40" s="74"/>
      <c r="C40" s="113"/>
      <c r="D40" s="113"/>
      <c r="E40" s="75">
        <v>0</v>
      </c>
      <c r="F40" s="76">
        <v>1</v>
      </c>
      <c r="G40" s="75">
        <f t="shared" si="2"/>
        <v>0</v>
      </c>
    </row>
    <row r="41" spans="2:7" x14ac:dyDescent="0.3">
      <c r="B41" s="74"/>
      <c r="C41" s="113"/>
      <c r="D41" s="113"/>
      <c r="E41" s="75">
        <v>0</v>
      </c>
      <c r="F41" s="76">
        <v>1</v>
      </c>
      <c r="G41" s="75">
        <f t="shared" si="2"/>
        <v>0</v>
      </c>
    </row>
    <row r="42" spans="2:7" x14ac:dyDescent="0.3">
      <c r="B42" s="74"/>
      <c r="C42" s="113"/>
      <c r="D42" s="113"/>
      <c r="E42" s="75">
        <v>0</v>
      </c>
      <c r="F42" s="76">
        <v>1</v>
      </c>
      <c r="G42" s="75">
        <f t="shared" si="2"/>
        <v>0</v>
      </c>
    </row>
    <row r="43" spans="2:7" x14ac:dyDescent="0.3">
      <c r="B43" s="74"/>
      <c r="C43" s="113"/>
      <c r="D43" s="113"/>
      <c r="E43" s="75">
        <v>0</v>
      </c>
      <c r="F43" s="76">
        <v>1</v>
      </c>
      <c r="G43" s="75">
        <f t="shared" si="2"/>
        <v>0</v>
      </c>
    </row>
    <row r="44" spans="2:7" x14ac:dyDescent="0.3">
      <c r="B44" s="74"/>
      <c r="C44" s="113"/>
      <c r="D44" s="113"/>
      <c r="E44" s="75">
        <v>0</v>
      </c>
      <c r="F44" s="76">
        <v>1</v>
      </c>
      <c r="G44" s="75">
        <f t="shared" si="2"/>
        <v>0</v>
      </c>
    </row>
    <row r="45" spans="2:7" ht="24.6" x14ac:dyDescent="0.4">
      <c r="B45" s="117" t="s">
        <v>130</v>
      </c>
      <c r="C45" s="117"/>
      <c r="D45" s="117"/>
      <c r="E45" s="116">
        <f>SUM(G30:G44)</f>
        <v>0</v>
      </c>
      <c r="F45" s="116"/>
      <c r="G45" s="116"/>
    </row>
    <row r="47" spans="2:7" ht="30" x14ac:dyDescent="0.5">
      <c r="B47" s="111" t="s">
        <v>131</v>
      </c>
      <c r="C47" s="111"/>
      <c r="D47" s="111"/>
      <c r="E47" s="112">
        <f>SUM(E8,E26,E45)</f>
        <v>0</v>
      </c>
      <c r="F47" s="112"/>
      <c r="G47" s="112"/>
    </row>
    <row r="48" spans="2:7" ht="13.95" customHeight="1" x14ac:dyDescent="0.3"/>
    <row r="49" spans="2:7" ht="18" x14ac:dyDescent="0.35">
      <c r="B49" s="70" t="s">
        <v>133</v>
      </c>
    </row>
    <row r="50" spans="2:7" x14ac:dyDescent="0.3">
      <c r="B50" s="19" t="s">
        <v>125</v>
      </c>
      <c r="C50" s="97" t="s">
        <v>135</v>
      </c>
      <c r="D50" s="98"/>
      <c r="E50" s="12" t="s">
        <v>136</v>
      </c>
      <c r="F50" s="12" t="s">
        <v>143</v>
      </c>
      <c r="G50" s="12" t="s">
        <v>144</v>
      </c>
    </row>
    <row r="51" spans="2:7" x14ac:dyDescent="0.3">
      <c r="B51" s="18" t="s">
        <v>134</v>
      </c>
      <c r="C51" s="113"/>
      <c r="D51" s="113"/>
      <c r="E51" s="75">
        <v>0</v>
      </c>
      <c r="F51" s="18">
        <v>12</v>
      </c>
      <c r="G51" s="79">
        <f>E51*F51</f>
        <v>0</v>
      </c>
    </row>
    <row r="53" spans="2:7" x14ac:dyDescent="0.3">
      <c r="B53" s="114" t="s">
        <v>137</v>
      </c>
      <c r="C53" s="114"/>
    </row>
    <row r="54" spans="2:7" x14ac:dyDescent="0.3">
      <c r="B54" s="115"/>
      <c r="C54" s="115"/>
    </row>
    <row r="55" spans="2:7" x14ac:dyDescent="0.3">
      <c r="B55" s="77" t="s">
        <v>138</v>
      </c>
      <c r="C55" s="74"/>
    </row>
    <row r="56" spans="2:7" x14ac:dyDescent="0.3">
      <c r="B56" s="77" t="s">
        <v>139</v>
      </c>
      <c r="C56" s="74"/>
    </row>
    <row r="57" spans="2:7" x14ac:dyDescent="0.3">
      <c r="B57" s="77" t="s">
        <v>140</v>
      </c>
      <c r="C57" s="74"/>
    </row>
    <row r="58" spans="2:7" x14ac:dyDescent="0.3">
      <c r="B58" s="77" t="s">
        <v>141</v>
      </c>
      <c r="C58" s="74"/>
    </row>
    <row r="59" spans="2:7" ht="56.4" customHeight="1" x14ac:dyDescent="0.3">
      <c r="B59" s="78" t="s">
        <v>142</v>
      </c>
      <c r="C59" s="74"/>
    </row>
  </sheetData>
  <mergeCells count="28">
    <mergeCell ref="E45:G45"/>
    <mergeCell ref="C42:D42"/>
    <mergeCell ref="C40:D40"/>
    <mergeCell ref="C41:D41"/>
    <mergeCell ref="B5:H5"/>
    <mergeCell ref="B8:D8"/>
    <mergeCell ref="E8:G8"/>
    <mergeCell ref="B26:D26"/>
    <mergeCell ref="E26:G26"/>
    <mergeCell ref="C29:D29"/>
    <mergeCell ref="C30:D30"/>
    <mergeCell ref="C43:D43"/>
    <mergeCell ref="C44:D44"/>
    <mergeCell ref="B45:D45"/>
    <mergeCell ref="C36:D36"/>
    <mergeCell ref="C37:D37"/>
    <mergeCell ref="C38:D38"/>
    <mergeCell ref="C39:D39"/>
    <mergeCell ref="C31:D31"/>
    <mergeCell ref="C32:D32"/>
    <mergeCell ref="C33:D33"/>
    <mergeCell ref="C34:D34"/>
    <mergeCell ref="C35:D35"/>
    <mergeCell ref="B47:D47"/>
    <mergeCell ref="E47:G47"/>
    <mergeCell ref="C50:D50"/>
    <mergeCell ref="C51:D51"/>
    <mergeCell ref="B53:C54"/>
  </mergeCells>
  <pageMargins left="0.7" right="0.7" top="0.75" bottom="0.75" header="0.3" footer="0.3"/>
  <pageSetup paperSize="9" scale="3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05022422477C44CA0516C7EF458BDC6" ma:contentTypeVersion="12" ma:contentTypeDescription="Een nieuw document maken." ma:contentTypeScope="" ma:versionID="192334a1dffbd6b3bcaa0f1579ba8540">
  <xsd:schema xmlns:xsd="http://www.w3.org/2001/XMLSchema" xmlns:xs="http://www.w3.org/2001/XMLSchema" xmlns:p="http://schemas.microsoft.com/office/2006/metadata/properties" xmlns:ns2="46c995e6-7f53-48aa-a5ad-a9d38912b46a" xmlns:ns3="5d807127-6dfe-4777-9fc9-8a2ccfc388c3" targetNamespace="http://schemas.microsoft.com/office/2006/metadata/properties" ma:root="true" ma:fieldsID="93f98d314c795f322e3c6568e2c902ed" ns2:_="" ns3:_="">
    <xsd:import namespace="46c995e6-7f53-48aa-a5ad-a9d38912b46a"/>
    <xsd:import namespace="5d807127-6dfe-4777-9fc9-8a2ccfc388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c995e6-7f53-48aa-a5ad-a9d38912b46a"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807127-6dfe-4777-9fc9-8a2ccfc388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A36F85-EC3D-4D8E-ACEB-341CE9B0BD0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3922C25-C62D-46CE-9CC4-7B9BB900B1A4}">
  <ds:schemaRefs>
    <ds:schemaRef ds:uri="http://schemas.microsoft.com/sharepoint/v3/contenttype/forms"/>
  </ds:schemaRefs>
</ds:datastoreItem>
</file>

<file path=customXml/itemProps3.xml><?xml version="1.0" encoding="utf-8"?>
<ds:datastoreItem xmlns:ds="http://schemas.openxmlformats.org/officeDocument/2006/customXml" ds:itemID="{5552ABBA-D9DA-4D52-BF3D-F012F63B9B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c995e6-7f53-48aa-a5ad-a9d38912b46a"/>
    <ds:schemaRef ds:uri="5d807127-6dfe-4777-9fc9-8a2ccfc388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1 - Componenten</vt:lpstr>
      <vt:lpstr>2 - Ontwerp</vt:lpstr>
      <vt:lpstr>3 - Inrichting locaties</vt:lpstr>
      <vt:lpstr>Totalisatie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Gebruiker</dc:creator>
  <cp:lastModifiedBy>Thijs Kruger | Inkada Inkoop &amp; Advies</cp:lastModifiedBy>
  <dcterms:created xsi:type="dcterms:W3CDTF">2021-04-29T07:53:27Z</dcterms:created>
  <dcterms:modified xsi:type="dcterms:W3CDTF">2021-06-14T09:23:59Z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0x010100F05022422477C44CA0516C7EF458BDC6</vt:lpwstr>
  </property>
</Properties>
</file>