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0 ZeeBra en Lige/Vacatures en plaatsingen vanaf 1-7-2020/7814_OU_EADienstreizen_LH/3. Beschrijvend Document/"/>
    </mc:Choice>
  </mc:AlternateContent>
  <xr:revisionPtr revIDLastSave="217" documentId="11_2B6256C5C5915AD655E501420F1A5CF467D2528C" xr6:coauthVersionLast="46" xr6:coauthVersionMax="46" xr10:uidLastSave="{5F0D1060-1136-4DB2-AA90-AF9871146011}"/>
  <bookViews>
    <workbookView xWindow="-108" yWindow="-108" windowWidth="23256" windowHeight="12576" xr2:uid="{00000000-000D-0000-FFFF-FFFF00000000}"/>
  </bookViews>
  <sheets>
    <sheet name="Prijzenblad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" l="1"/>
  <c r="G13" i="3"/>
  <c r="G12" i="3"/>
  <c r="G11" i="3"/>
  <c r="G10" i="3"/>
  <c r="G9" i="3"/>
  <c r="G8" i="3"/>
  <c r="G7" i="3"/>
  <c r="G6" i="3"/>
  <c r="G5" i="3"/>
  <c r="G4" i="3"/>
  <c r="J17" i="3"/>
  <c r="J16" i="3"/>
  <c r="J15" i="3"/>
  <c r="J18" i="3" l="1"/>
  <c r="H18" i="3"/>
  <c r="E18" i="3"/>
  <c r="G18" i="3" l="1"/>
  <c r="J19" i="3" l="1"/>
</calcChain>
</file>

<file path=xl/sharedStrings.xml><?xml version="1.0" encoding="utf-8"?>
<sst xmlns="http://schemas.openxmlformats.org/spreadsheetml/2006/main" count="67" uniqueCount="41">
  <si>
    <t>Bijlage B.5</t>
  </si>
  <si>
    <r>
      <t>Format Prijzenblad/</t>
    </r>
    <r>
      <rPr>
        <i/>
        <sz val="9"/>
        <color theme="1"/>
        <rFont val="Arial"/>
        <family val="2"/>
      </rPr>
      <t>gunningcriteria</t>
    </r>
    <r>
      <rPr>
        <b/>
        <sz val="9"/>
        <color theme="1"/>
        <rFont val="Arial"/>
        <family val="2"/>
      </rPr>
      <t xml:space="preserve"> </t>
    </r>
  </si>
  <si>
    <t>Nr</t>
  </si>
  <si>
    <t>Omgeving</t>
  </si>
  <si>
    <t>Type transactie</t>
  </si>
  <si>
    <t>Eenheid</t>
  </si>
  <si>
    <t xml:space="preserve">Maximaal te behalen punten </t>
  </si>
  <si>
    <t>Transactie vergoeding excl. btw</t>
  </si>
  <si>
    <t xml:space="preserve">Behaalde punten </t>
  </si>
  <si>
    <t xml:space="preserve"> </t>
  </si>
  <si>
    <t>Online</t>
  </si>
  <si>
    <t>Combinatie boeking, bijvoorbeeld: vliegticket, hotelreservering en autohuur</t>
  </si>
  <si>
    <t>Vaste fee in euro voor 1 reiziger</t>
  </si>
  <si>
    <t>Offline</t>
  </si>
  <si>
    <t>Vliegticket</t>
  </si>
  <si>
    <t>Hotelreservering</t>
  </si>
  <si>
    <t>Autohuur</t>
  </si>
  <si>
    <t>Openbaar vervoer</t>
  </si>
  <si>
    <t>Wijzigen vliegticket voor ticketuitgifte</t>
  </si>
  <si>
    <t>Wijzigen vliegticket na ticketuitgifte</t>
  </si>
  <si>
    <t>Restitutie vliegticket</t>
  </si>
  <si>
    <t>Restitutie openbaar vervoer</t>
  </si>
  <si>
    <t>Hotelannulering</t>
  </si>
  <si>
    <t>Autohuur annulering</t>
  </si>
  <si>
    <t>Boeking groepsreis tot € 10.000</t>
  </si>
  <si>
    <t>% van inkoopprijs per boeking</t>
  </si>
  <si>
    <t>Boeking groepsreis € 10.000 - € 20.000</t>
  </si>
  <si>
    <t>Boeking groepsreis &gt; € 20.000</t>
  </si>
  <si>
    <t xml:space="preserve">Subtotalen </t>
  </si>
  <si>
    <t>-</t>
  </si>
  <si>
    <t xml:space="preserve">Totaal aantal behaalde punten </t>
  </si>
  <si>
    <t xml:space="preserve">Instructie bij invullen  </t>
  </si>
  <si>
    <t>Indien een inschrijver afwijkt van de onderstaande punten wordt de inschrijving van de betreffende inschrijver terzijde gelegd en uitgesloten van deelname.</t>
  </si>
  <si>
    <t>Inschrijver dient uitsluitend de geel gearceerde cellen in te vullen.</t>
  </si>
  <si>
    <t xml:space="preserve">€0,- bedragen, 0% percentages , tekst of cellen leeg laten is niet toegestaan. </t>
  </si>
  <si>
    <r>
      <t xml:space="preserve">De transactie vergoeding voor transactie 1 </t>
    </r>
    <r>
      <rPr>
        <b/>
        <sz val="11"/>
        <color theme="1"/>
        <rFont val="Calibri"/>
        <family val="2"/>
      </rPr>
      <t>online</t>
    </r>
    <r>
      <rPr>
        <sz val="11"/>
        <color theme="1"/>
        <rFont val="Calibri"/>
        <family val="2"/>
      </rPr>
      <t xml:space="preserve"> mag minimaal €15,- en maximaal €25,- excl. btw bedragen.</t>
    </r>
  </si>
  <si>
    <t>De procentuele transactie vergoeding voor transactie 12 mag minimaal 9% en maximaal 12% bedragen.</t>
  </si>
  <si>
    <t>De procentuele transactie vergoeding voor transactie 13 mag minimaal 4% en maximaal 7% bedragen.</t>
  </si>
  <si>
    <t>De procentuele transactie vergoeding voor transactie 14 mag minimaal 3% en maximaal 5% bedragen.</t>
  </si>
  <si>
    <t>Transactie- vergoeding %</t>
  </si>
  <si>
    <t>De transactie vergoeding voor transactie 2 t/m 11 offline mag minimaal €15,- en maximaal €35,- excl. btw bedragen.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</si>
</sst>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</patternFill>
    </fill>
    <fill>
      <patternFill patternType="solid">
        <fgColor rgb="FF538DD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4" fillId="6" borderId="19" applyNumberFormat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8">
    <xf numFmtId="0" fontId="0" fillId="0" borderId="0" xfId="0"/>
    <xf numFmtId="0" fontId="1" fillId="3" borderId="0" xfId="0" applyFont="1" applyFill="1" applyAlignment="1" applyProtection="1">
      <alignment horizontal="center"/>
    </xf>
    <xf numFmtId="0" fontId="0" fillId="3" borderId="0" xfId="0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0" fillId="3" borderId="0" xfId="0" applyFill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3" fontId="1" fillId="0" borderId="6" xfId="0" applyNumberFormat="1" applyFont="1" applyFill="1" applyBorder="1" applyProtection="1"/>
    <xf numFmtId="3" fontId="1" fillId="0" borderId="10" xfId="0" applyNumberFormat="1" applyFont="1" applyFill="1" applyBorder="1" applyAlignment="1" applyProtection="1">
      <alignment horizontal="center"/>
    </xf>
    <xf numFmtId="2" fontId="1" fillId="0" borderId="12" xfId="0" applyNumberFormat="1" applyFont="1" applyFill="1" applyBorder="1" applyAlignment="1" applyProtection="1">
      <alignment horizontal="center"/>
    </xf>
    <xf numFmtId="164" fontId="1" fillId="5" borderId="5" xfId="0" applyNumberFormat="1" applyFont="1" applyFill="1" applyBorder="1" applyAlignment="1" applyProtection="1">
      <alignment horizontal="center"/>
    </xf>
    <xf numFmtId="164" fontId="1" fillId="5" borderId="1" xfId="0" applyNumberFormat="1" applyFont="1" applyFill="1" applyBorder="1" applyProtection="1"/>
    <xf numFmtId="164" fontId="1" fillId="5" borderId="6" xfId="0" applyNumberFormat="1" applyFont="1" applyFill="1" applyBorder="1" applyAlignment="1" applyProtection="1">
      <alignment horizontal="center"/>
    </xf>
    <xf numFmtId="3" fontId="1" fillId="0" borderId="5" xfId="0" applyNumberFormat="1" applyFont="1" applyFill="1" applyBorder="1" applyAlignment="1" applyProtection="1">
      <alignment horizontal="center"/>
    </xf>
    <xf numFmtId="3" fontId="1" fillId="5" borderId="5" xfId="0" applyNumberFormat="1" applyFont="1" applyFill="1" applyBorder="1" applyAlignment="1" applyProtection="1">
      <alignment horizontal="center"/>
    </xf>
    <xf numFmtId="0" fontId="1" fillId="0" borderId="8" xfId="0" applyFont="1" applyBorder="1" applyAlignment="1" applyProtection="1">
      <alignment vertical="center" wrapText="1"/>
    </xf>
    <xf numFmtId="3" fontId="1" fillId="5" borderId="7" xfId="0" applyNumberFormat="1" applyFont="1" applyFill="1" applyBorder="1" applyAlignment="1" applyProtection="1">
      <alignment horizontal="center"/>
    </xf>
    <xf numFmtId="164" fontId="1" fillId="5" borderId="8" xfId="0" applyNumberFormat="1" applyFont="1" applyFill="1" applyBorder="1" applyProtection="1"/>
    <xf numFmtId="3" fontId="1" fillId="2" borderId="13" xfId="0" applyNumberFormat="1" applyFont="1" applyFill="1" applyBorder="1" applyAlignment="1" applyProtection="1">
      <alignment horizontal="center" vertical="center" wrapText="1"/>
    </xf>
    <xf numFmtId="44" fontId="1" fillId="2" borderId="14" xfId="0" applyNumberFormat="1" applyFont="1" applyFill="1" applyBorder="1" applyAlignment="1" applyProtection="1">
      <alignment horizontal="center"/>
    </xf>
    <xf numFmtId="2" fontId="1" fillId="2" borderId="15" xfId="0" applyNumberFormat="1" applyFont="1" applyFill="1" applyBorder="1" applyAlignment="1" applyProtection="1">
      <alignment horizontal="center"/>
    </xf>
    <xf numFmtId="0" fontId="2" fillId="4" borderId="16" xfId="0" applyFont="1" applyFill="1" applyBorder="1" applyAlignment="1" applyProtection="1"/>
    <xf numFmtId="0" fontId="2" fillId="4" borderId="17" xfId="0" applyFont="1" applyFill="1" applyBorder="1" applyAlignment="1" applyProtection="1"/>
    <xf numFmtId="44" fontId="1" fillId="4" borderId="17" xfId="0" applyNumberFormat="1" applyFont="1" applyFill="1" applyBorder="1" applyAlignment="1" applyProtection="1"/>
    <xf numFmtId="44" fontId="1" fillId="4" borderId="17" xfId="0" applyNumberFormat="1" applyFont="1" applyFill="1" applyBorder="1" applyAlignment="1" applyProtection="1">
      <alignment horizontal="center"/>
    </xf>
    <xf numFmtId="44" fontId="1" fillId="3" borderId="0" xfId="0" applyNumberFormat="1" applyFont="1" applyFill="1" applyProtection="1"/>
    <xf numFmtId="44" fontId="1" fillId="3" borderId="0" xfId="0" applyNumberFormat="1" applyFont="1" applyFill="1" applyAlignment="1" applyProtection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</xf>
    <xf numFmtId="3" fontId="1" fillId="3" borderId="6" xfId="0" applyNumberFormat="1" applyFont="1" applyFill="1" applyBorder="1" applyProtection="1"/>
    <xf numFmtId="0" fontId="2" fillId="2" borderId="20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164" fontId="1" fillId="5" borderId="10" xfId="0" applyNumberFormat="1" applyFont="1" applyFill="1" applyBorder="1" applyAlignment="1" applyProtection="1">
      <alignment horizontal="center"/>
    </xf>
    <xf numFmtId="164" fontId="1" fillId="5" borderId="12" xfId="0" applyNumberFormat="1" applyFont="1" applyFill="1" applyBorder="1" applyAlignment="1" applyProtection="1">
      <alignment horizontal="center"/>
    </xf>
    <xf numFmtId="2" fontId="1" fillId="0" borderId="26" xfId="0" applyNumberFormat="1" applyFont="1" applyFill="1" applyBorder="1" applyAlignment="1" applyProtection="1">
      <alignment horizontal="center"/>
    </xf>
    <xf numFmtId="0" fontId="1" fillId="5" borderId="27" xfId="0" applyNumberFormat="1" applyFont="1" applyFill="1" applyBorder="1" applyAlignment="1" applyProtection="1">
      <alignment horizontal="center"/>
    </xf>
    <xf numFmtId="0" fontId="1" fillId="5" borderId="28" xfId="0" applyNumberFormat="1" applyFont="1" applyFill="1" applyBorder="1" applyAlignment="1" applyProtection="1">
      <alignment horizontal="center"/>
    </xf>
    <xf numFmtId="2" fontId="1" fillId="2" borderId="29" xfId="0" applyNumberFormat="1" applyFont="1" applyFill="1" applyBorder="1" applyAlignment="1" applyProtection="1">
      <alignment horizontal="center"/>
    </xf>
    <xf numFmtId="0" fontId="4" fillId="5" borderId="30" xfId="1" applyFill="1" applyBorder="1" applyAlignment="1" applyProtection="1">
      <alignment horizontal="center" vertical="center" wrapText="1"/>
    </xf>
    <xf numFmtId="0" fontId="4" fillId="5" borderId="32" xfId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/>
    </xf>
    <xf numFmtId="44" fontId="1" fillId="3" borderId="11" xfId="2" applyFont="1" applyFill="1" applyBorder="1" applyProtection="1">
      <protection locked="0"/>
    </xf>
    <xf numFmtId="2" fontId="6" fillId="0" borderId="26" xfId="0" applyNumberFormat="1" applyFont="1" applyFill="1" applyBorder="1" applyAlignment="1" applyProtection="1">
      <alignment horizontal="center"/>
    </xf>
    <xf numFmtId="3" fontId="1" fillId="0" borderId="7" xfId="0" applyNumberFormat="1" applyFont="1" applyFill="1" applyBorder="1" applyAlignment="1" applyProtection="1">
      <alignment horizontal="center"/>
    </xf>
    <xf numFmtId="10" fontId="1" fillId="3" borderId="0" xfId="3" applyNumberFormat="1" applyFont="1" applyFill="1" applyProtection="1"/>
    <xf numFmtId="10" fontId="2" fillId="2" borderId="24" xfId="3" applyNumberFormat="1" applyFont="1" applyFill="1" applyBorder="1" applyAlignment="1" applyProtection="1">
      <alignment vertical="center" wrapText="1"/>
    </xf>
    <xf numFmtId="10" fontId="4" fillId="5" borderId="31" xfId="3" applyNumberFormat="1" applyFont="1" applyFill="1" applyBorder="1" applyAlignment="1" applyProtection="1">
      <alignment vertical="center" wrapText="1"/>
    </xf>
    <xf numFmtId="10" fontId="1" fillId="5" borderId="11" xfId="3" applyNumberFormat="1" applyFont="1" applyFill="1" applyBorder="1" applyProtection="1"/>
    <xf numFmtId="10" fontId="1" fillId="5" borderId="1" xfId="3" applyNumberFormat="1" applyFont="1" applyFill="1" applyBorder="1" applyProtection="1"/>
    <xf numFmtId="10" fontId="1" fillId="0" borderId="11" xfId="3" applyNumberFormat="1" applyFont="1" applyFill="1" applyBorder="1" applyAlignment="1" applyProtection="1">
      <alignment horizontal="center"/>
      <protection locked="0"/>
    </xf>
    <xf numFmtId="10" fontId="1" fillId="0" borderId="33" xfId="3" applyNumberFormat="1" applyFont="1" applyFill="1" applyBorder="1" applyAlignment="1" applyProtection="1">
      <alignment horizontal="center"/>
      <protection locked="0"/>
    </xf>
    <xf numFmtId="10" fontId="1" fillId="2" borderId="14" xfId="3" applyNumberFormat="1" applyFont="1" applyFill="1" applyBorder="1" applyAlignment="1" applyProtection="1">
      <alignment horizontal="center"/>
    </xf>
    <xf numFmtId="10" fontId="2" fillId="4" borderId="17" xfId="3" applyNumberFormat="1" applyFont="1" applyFill="1" applyBorder="1" applyAlignment="1" applyProtection="1">
      <alignment horizontal="right" vertical="center"/>
    </xf>
    <xf numFmtId="10" fontId="0" fillId="3" borderId="0" xfId="3" applyNumberFormat="1" applyFont="1" applyFill="1" applyProtection="1"/>
    <xf numFmtId="0" fontId="8" fillId="0" borderId="0" xfId="0" applyFont="1" applyAlignment="1">
      <alignment horizontal="justify" vertical="center"/>
    </xf>
    <xf numFmtId="10" fontId="11" fillId="3" borderId="0" xfId="3" applyNumberFormat="1" applyFont="1" applyFill="1" applyProtection="1"/>
    <xf numFmtId="0" fontId="11" fillId="3" borderId="34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0" fontId="1" fillId="3" borderId="6" xfId="0" applyFont="1" applyFill="1" applyBorder="1" applyAlignment="1" applyProtection="1">
      <alignment horizontal="left"/>
    </xf>
    <xf numFmtId="0" fontId="7" fillId="0" borderId="0" xfId="0" applyFont="1" applyAlignment="1">
      <alignment horizontal="left" vertical="center"/>
    </xf>
    <xf numFmtId="0" fontId="1" fillId="3" borderId="8" xfId="0" applyFont="1" applyFill="1" applyBorder="1" applyAlignment="1" applyProtection="1">
      <alignment horizontal="left"/>
    </xf>
    <xf numFmtId="0" fontId="1" fillId="3" borderId="9" xfId="0" applyFont="1" applyFill="1" applyBorder="1" applyAlignment="1" applyProtection="1">
      <alignment horizontal="left"/>
    </xf>
    <xf numFmtId="2" fontId="2" fillId="7" borderId="18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left"/>
    </xf>
  </cellXfs>
  <cellStyles count="4">
    <cellStyle name="Berekening" xfId="1" builtinId="22"/>
    <cellStyle name="Procent" xfId="3" builtinId="5"/>
    <cellStyle name="Standaard" xfId="0" builtinId="0"/>
    <cellStyle name="Valuta" xfId="2" builtinId="4"/>
  </cellStyles>
  <dxfs count="45">
    <dxf>
      <font>
        <color rgb="FF538DD5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538DD5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538DD5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="80" zoomScaleNormal="80" workbookViewId="0"/>
  </sheetViews>
  <sheetFormatPr defaultColWidth="9.109375" defaultRowHeight="14.4" x14ac:dyDescent="0.3"/>
  <cols>
    <col min="1" max="1" width="10.33203125" style="1" customWidth="1"/>
    <col min="2" max="2" width="16.109375" style="1" customWidth="1"/>
    <col min="3" max="3" width="37.6640625" style="3" customWidth="1"/>
    <col min="4" max="4" width="29.88671875" style="3" customWidth="1"/>
    <col min="5" max="5" width="10.33203125" style="3" customWidth="1"/>
    <col min="6" max="6" width="12.33203125" style="3" customWidth="1"/>
    <col min="7" max="7" width="10.5546875" style="1" customWidth="1"/>
    <col min="8" max="8" width="10.33203125" style="3" customWidth="1"/>
    <col min="9" max="9" width="12.33203125" style="58" customWidth="1"/>
    <col min="10" max="10" width="10.5546875" style="1" customWidth="1"/>
    <col min="11" max="14" width="13.44140625" style="3" customWidth="1"/>
    <col min="15" max="16384" width="9.109375" style="3"/>
  </cols>
  <sheetData>
    <row r="1" spans="1:14" ht="23.25" customHeight="1" x14ac:dyDescent="0.3">
      <c r="A1" s="68" t="s">
        <v>0</v>
      </c>
      <c r="B1" s="82" t="s">
        <v>1</v>
      </c>
      <c r="C1" s="82"/>
      <c r="D1" s="82"/>
      <c r="E1" s="2"/>
      <c r="F1" s="2"/>
      <c r="G1" s="2"/>
    </row>
    <row r="2" spans="1:14" ht="13.95" customHeight="1" thickBot="1" x14ac:dyDescent="0.35">
      <c r="C2" s="4"/>
      <c r="E2" s="2"/>
      <c r="F2" s="2"/>
      <c r="G2" s="5"/>
      <c r="I2" s="69"/>
    </row>
    <row r="3" spans="1:14" s="12" customFormat="1" ht="43.8" thickBot="1" x14ac:dyDescent="0.35">
      <c r="A3" s="6" t="s">
        <v>2</v>
      </c>
      <c r="B3" s="38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1" t="s">
        <v>8</v>
      </c>
      <c r="H3" s="43" t="s">
        <v>6</v>
      </c>
      <c r="I3" s="59" t="s">
        <v>39</v>
      </c>
      <c r="J3" s="44" t="s">
        <v>8</v>
      </c>
      <c r="K3" s="2"/>
      <c r="L3" s="2"/>
      <c r="M3" s="2" t="s">
        <v>9</v>
      </c>
      <c r="N3" s="2"/>
    </row>
    <row r="4" spans="1:14" s="12" customFormat="1" ht="34.5" customHeight="1" x14ac:dyDescent="0.3">
      <c r="A4" s="41">
        <v>1</v>
      </c>
      <c r="B4" s="40" t="s">
        <v>10</v>
      </c>
      <c r="C4" s="42" t="s">
        <v>11</v>
      </c>
      <c r="D4" s="37" t="s">
        <v>12</v>
      </c>
      <c r="E4" s="16">
        <v>95</v>
      </c>
      <c r="F4" s="55"/>
      <c r="G4" s="56">
        <f>(25-F4)*(95/10)</f>
        <v>237.5</v>
      </c>
      <c r="H4" s="51"/>
      <c r="I4" s="60"/>
      <c r="J4" s="52"/>
      <c r="K4" s="2"/>
      <c r="L4" s="2"/>
      <c r="M4" s="2"/>
      <c r="N4" s="2"/>
    </row>
    <row r="5" spans="1:14" x14ac:dyDescent="0.3">
      <c r="A5" s="35">
        <v>2</v>
      </c>
      <c r="B5" s="39" t="s">
        <v>13</v>
      </c>
      <c r="C5" s="36" t="s">
        <v>14</v>
      </c>
      <c r="D5" s="37" t="s">
        <v>12</v>
      </c>
      <c r="E5" s="16">
        <v>70</v>
      </c>
      <c r="F5" s="55"/>
      <c r="G5" s="47">
        <f>(35-F5)*(70/20)</f>
        <v>122.5</v>
      </c>
      <c r="H5" s="45"/>
      <c r="I5" s="61"/>
      <c r="J5" s="46"/>
      <c r="K5" s="2"/>
      <c r="L5" s="2"/>
      <c r="M5" s="2"/>
      <c r="N5" s="2"/>
    </row>
    <row r="6" spans="1:14" x14ac:dyDescent="0.3">
      <c r="A6" s="13">
        <v>3</v>
      </c>
      <c r="B6" s="39" t="s">
        <v>13</v>
      </c>
      <c r="C6" s="14" t="s">
        <v>15</v>
      </c>
      <c r="D6" s="15" t="s">
        <v>12</v>
      </c>
      <c r="E6" s="21">
        <v>70</v>
      </c>
      <c r="F6" s="55"/>
      <c r="G6" s="47">
        <f>(35-F6)*(70/20)</f>
        <v>122.5</v>
      </c>
      <c r="H6" s="18"/>
      <c r="I6" s="62"/>
      <c r="J6" s="20"/>
      <c r="K6" s="2"/>
      <c r="L6" s="2"/>
      <c r="M6" s="2"/>
      <c r="N6" s="2"/>
    </row>
    <row r="7" spans="1:14" x14ac:dyDescent="0.3">
      <c r="A7" s="41">
        <v>4</v>
      </c>
      <c r="B7" s="39" t="s">
        <v>13</v>
      </c>
      <c r="C7" s="14" t="s">
        <v>16</v>
      </c>
      <c r="D7" s="15" t="s">
        <v>12</v>
      </c>
      <c r="E7" s="21">
        <v>70</v>
      </c>
      <c r="F7" s="55"/>
      <c r="G7" s="47">
        <f>(35-F7)*(70/20)</f>
        <v>122.5</v>
      </c>
      <c r="H7" s="18"/>
      <c r="I7" s="62"/>
      <c r="J7" s="20"/>
      <c r="K7" s="2"/>
      <c r="L7" s="2"/>
      <c r="M7" s="2"/>
      <c r="N7" s="2"/>
    </row>
    <row r="8" spans="1:14" x14ac:dyDescent="0.3">
      <c r="A8" s="35">
        <v>5</v>
      </c>
      <c r="B8" s="39" t="s">
        <v>13</v>
      </c>
      <c r="C8" s="14" t="s">
        <v>17</v>
      </c>
      <c r="D8" s="15" t="s">
        <v>12</v>
      </c>
      <c r="E8" s="21">
        <v>70</v>
      </c>
      <c r="F8" s="55"/>
      <c r="G8" s="47">
        <f>(35-F8)*(70/20)</f>
        <v>122.5</v>
      </c>
      <c r="H8" s="18"/>
      <c r="I8" s="62"/>
      <c r="J8" s="20"/>
      <c r="K8" s="2"/>
      <c r="L8" s="2"/>
      <c r="M8" s="2"/>
      <c r="N8" s="2"/>
    </row>
    <row r="9" spans="1:14" x14ac:dyDescent="0.3">
      <c r="A9" s="13">
        <v>6</v>
      </c>
      <c r="B9" s="39" t="s">
        <v>13</v>
      </c>
      <c r="C9" s="14" t="s">
        <v>18</v>
      </c>
      <c r="D9" s="15" t="s">
        <v>12</v>
      </c>
      <c r="E9" s="21">
        <v>50</v>
      </c>
      <c r="F9" s="55"/>
      <c r="G9" s="47">
        <f>(35-F9)*(50/20)</f>
        <v>87.5</v>
      </c>
      <c r="H9" s="18"/>
      <c r="I9" s="62"/>
      <c r="J9" s="20"/>
      <c r="K9" s="2"/>
      <c r="L9" s="2"/>
      <c r="M9" s="2"/>
      <c r="N9" s="2"/>
    </row>
    <row r="10" spans="1:14" x14ac:dyDescent="0.3">
      <c r="A10" s="41">
        <v>7</v>
      </c>
      <c r="B10" s="39" t="s">
        <v>13</v>
      </c>
      <c r="C10" s="14" t="s">
        <v>19</v>
      </c>
      <c r="D10" s="15" t="s">
        <v>12</v>
      </c>
      <c r="E10" s="21">
        <v>50</v>
      </c>
      <c r="F10" s="55"/>
      <c r="G10" s="47">
        <f>(35-F10)*(50/20)</f>
        <v>87.5</v>
      </c>
      <c r="H10" s="18"/>
      <c r="I10" s="62"/>
      <c r="J10" s="20"/>
      <c r="K10" s="2"/>
      <c r="L10" s="2"/>
      <c r="M10" s="2"/>
      <c r="N10" s="2"/>
    </row>
    <row r="11" spans="1:14" x14ac:dyDescent="0.3">
      <c r="A11" s="35">
        <v>8</v>
      </c>
      <c r="B11" s="39" t="s">
        <v>13</v>
      </c>
      <c r="C11" s="14" t="s">
        <v>20</v>
      </c>
      <c r="D11" s="15" t="s">
        <v>12</v>
      </c>
      <c r="E11" s="21">
        <v>50</v>
      </c>
      <c r="F11" s="55"/>
      <c r="G11" s="47">
        <f>(35-F11)*(50/20)</f>
        <v>87.5</v>
      </c>
      <c r="H11" s="18"/>
      <c r="I11" s="62"/>
      <c r="J11" s="20"/>
      <c r="K11" s="2"/>
      <c r="L11" s="2"/>
      <c r="M11" s="2"/>
      <c r="N11" s="2"/>
    </row>
    <row r="12" spans="1:14" x14ac:dyDescent="0.3">
      <c r="A12" s="13">
        <v>9</v>
      </c>
      <c r="B12" s="39" t="s">
        <v>13</v>
      </c>
      <c r="C12" s="14" t="s">
        <v>21</v>
      </c>
      <c r="D12" s="15" t="s">
        <v>12</v>
      </c>
      <c r="E12" s="21">
        <v>50</v>
      </c>
      <c r="F12" s="55"/>
      <c r="G12" s="47">
        <f>(35-F12)*(50/20)</f>
        <v>87.5</v>
      </c>
      <c r="H12" s="18"/>
      <c r="I12" s="62"/>
      <c r="J12" s="20"/>
      <c r="K12" s="2"/>
      <c r="L12" s="2"/>
      <c r="M12" s="2"/>
      <c r="N12" s="2"/>
    </row>
    <row r="13" spans="1:14" x14ac:dyDescent="0.3">
      <c r="A13" s="41">
        <v>10</v>
      </c>
      <c r="B13" s="39" t="s">
        <v>13</v>
      </c>
      <c r="C13" s="14" t="s">
        <v>22</v>
      </c>
      <c r="D13" s="15" t="s">
        <v>12</v>
      </c>
      <c r="E13" s="21">
        <v>45</v>
      </c>
      <c r="F13" s="55"/>
      <c r="G13" s="47">
        <f>(35-F13)*(45/20)</f>
        <v>78.75</v>
      </c>
      <c r="H13" s="18"/>
      <c r="I13" s="62"/>
      <c r="J13" s="20"/>
      <c r="K13" s="2"/>
      <c r="L13" s="2"/>
      <c r="M13" s="2"/>
      <c r="N13" s="2"/>
    </row>
    <row r="14" spans="1:14" x14ac:dyDescent="0.3">
      <c r="A14" s="35">
        <v>11</v>
      </c>
      <c r="B14" s="39" t="s">
        <v>13</v>
      </c>
      <c r="C14" s="14" t="s">
        <v>23</v>
      </c>
      <c r="D14" s="15" t="s">
        <v>12</v>
      </c>
      <c r="E14" s="21">
        <v>45</v>
      </c>
      <c r="F14" s="55"/>
      <c r="G14" s="47">
        <f>(35-F14)*(45/20)</f>
        <v>78.75</v>
      </c>
      <c r="H14" s="18"/>
      <c r="I14" s="62"/>
      <c r="J14" s="20"/>
      <c r="K14" s="2"/>
      <c r="L14" s="2"/>
      <c r="M14" s="2"/>
      <c r="N14" s="2"/>
    </row>
    <row r="15" spans="1:14" x14ac:dyDescent="0.3">
      <c r="A15" s="13">
        <v>12</v>
      </c>
      <c r="B15" s="39" t="s">
        <v>13</v>
      </c>
      <c r="C15" s="14" t="s">
        <v>24</v>
      </c>
      <c r="D15" s="15" t="s">
        <v>25</v>
      </c>
      <c r="E15" s="22"/>
      <c r="F15" s="19"/>
      <c r="G15" s="48"/>
      <c r="H15" s="21">
        <v>95</v>
      </c>
      <c r="I15" s="63"/>
      <c r="J15" s="17">
        <f>(12%-I15)*(9500/3)</f>
        <v>379.99999999999994</v>
      </c>
      <c r="K15" s="2"/>
      <c r="L15" s="2"/>
      <c r="M15" s="2"/>
      <c r="N15" s="2"/>
    </row>
    <row r="16" spans="1:14" ht="17.25" customHeight="1" x14ac:dyDescent="0.3">
      <c r="A16" s="41">
        <v>13</v>
      </c>
      <c r="B16" s="39" t="s">
        <v>13</v>
      </c>
      <c r="C16" s="14" t="s">
        <v>26</v>
      </c>
      <c r="D16" s="15" t="s">
        <v>25</v>
      </c>
      <c r="E16" s="22"/>
      <c r="F16" s="19"/>
      <c r="G16" s="48"/>
      <c r="H16" s="21">
        <v>95</v>
      </c>
      <c r="I16" s="63"/>
      <c r="J16" s="17">
        <f>(7%-I16)*(9500/3)</f>
        <v>221.66666666666669</v>
      </c>
      <c r="K16" s="2"/>
      <c r="L16" s="2"/>
      <c r="M16" s="2"/>
      <c r="N16" s="2"/>
    </row>
    <row r="17" spans="1:14" ht="15" thickBot="1" x14ac:dyDescent="0.35">
      <c r="A17" s="35">
        <v>14</v>
      </c>
      <c r="B17" s="39" t="s">
        <v>13</v>
      </c>
      <c r="C17" s="23" t="s">
        <v>27</v>
      </c>
      <c r="D17" s="15" t="s">
        <v>25</v>
      </c>
      <c r="E17" s="24"/>
      <c r="F17" s="25"/>
      <c r="G17" s="49"/>
      <c r="H17" s="57">
        <v>95</v>
      </c>
      <c r="I17" s="64"/>
      <c r="J17" s="17">
        <f>(5%-I17)*(9500/2)</f>
        <v>237.5</v>
      </c>
      <c r="K17" s="2"/>
      <c r="L17" s="2"/>
      <c r="M17" s="2"/>
      <c r="N17" s="2"/>
    </row>
    <row r="18" spans="1:14" ht="15" customHeight="1" thickBot="1" x14ac:dyDescent="0.35">
      <c r="A18" s="74" t="s">
        <v>28</v>
      </c>
      <c r="B18" s="75"/>
      <c r="C18" s="75"/>
      <c r="D18" s="75"/>
      <c r="E18" s="26">
        <f>SUM(E4:E17)</f>
        <v>665</v>
      </c>
      <c r="F18" s="27" t="s">
        <v>29</v>
      </c>
      <c r="G18" s="50">
        <f>SUM(G4:G14)</f>
        <v>1235</v>
      </c>
      <c r="H18" s="26">
        <f>SUM(H15:H17)</f>
        <v>285</v>
      </c>
      <c r="I18" s="65"/>
      <c r="J18" s="28">
        <f>SUM(J15:J17)</f>
        <v>839.16666666666663</v>
      </c>
      <c r="K18" s="72"/>
      <c r="L18" s="73"/>
      <c r="M18" s="2"/>
      <c r="N18" s="2"/>
    </row>
    <row r="19" spans="1:14" ht="30.6" customHeight="1" thickBot="1" x14ac:dyDescent="0.35">
      <c r="A19" s="29"/>
      <c r="B19" s="30"/>
      <c r="C19" s="30"/>
      <c r="D19" s="30"/>
      <c r="E19" s="31"/>
      <c r="F19" s="31"/>
      <c r="G19" s="32"/>
      <c r="H19" s="31"/>
      <c r="I19" s="66" t="s">
        <v>30</v>
      </c>
      <c r="J19" s="85">
        <f>G18+J18</f>
        <v>2074.1666666666665</v>
      </c>
      <c r="K19" s="72"/>
      <c r="L19" s="73"/>
      <c r="M19" s="2"/>
      <c r="N19" s="2"/>
    </row>
    <row r="20" spans="1:14" ht="15" thickBot="1" x14ac:dyDescent="0.35">
      <c r="E20" s="33"/>
      <c r="F20" s="33"/>
      <c r="G20" s="34"/>
      <c r="I20" s="67"/>
      <c r="J20" s="5"/>
      <c r="K20" s="2"/>
      <c r="L20" s="2"/>
      <c r="M20" s="2"/>
      <c r="N20" s="2"/>
    </row>
    <row r="21" spans="1:14" ht="14.4" customHeight="1" x14ac:dyDescent="0.3">
      <c r="A21" s="76" t="s">
        <v>31</v>
      </c>
      <c r="B21" s="77"/>
      <c r="C21" s="77"/>
      <c r="D21" s="77"/>
      <c r="E21" s="77"/>
      <c r="F21" s="77"/>
      <c r="G21" s="77"/>
      <c r="H21" s="77"/>
      <c r="I21" s="77"/>
      <c r="J21" s="78"/>
    </row>
    <row r="22" spans="1:14" x14ac:dyDescent="0.3">
      <c r="A22" s="79" t="s">
        <v>32</v>
      </c>
      <c r="B22" s="80"/>
      <c r="C22" s="80"/>
      <c r="D22" s="80"/>
      <c r="E22" s="80"/>
      <c r="F22" s="80"/>
      <c r="G22" s="80"/>
      <c r="H22" s="80"/>
      <c r="I22" s="80"/>
      <c r="J22" s="81"/>
    </row>
    <row r="23" spans="1:14" ht="14.4" customHeight="1" x14ac:dyDescent="0.3">
      <c r="A23" s="53">
        <v>1</v>
      </c>
      <c r="B23" s="80" t="s">
        <v>33</v>
      </c>
      <c r="C23" s="80"/>
      <c r="D23" s="80"/>
      <c r="E23" s="80"/>
      <c r="F23" s="80"/>
      <c r="G23" s="80"/>
      <c r="H23" s="80"/>
      <c r="I23" s="80"/>
      <c r="J23" s="81"/>
      <c r="K23" s="70"/>
      <c r="L23" s="71"/>
    </row>
    <row r="24" spans="1:14" x14ac:dyDescent="0.3">
      <c r="A24" s="53">
        <v>2</v>
      </c>
      <c r="B24" s="80" t="s">
        <v>34</v>
      </c>
      <c r="C24" s="80"/>
      <c r="D24" s="80"/>
      <c r="E24" s="80"/>
      <c r="F24" s="80"/>
      <c r="G24" s="80"/>
      <c r="H24" s="80"/>
      <c r="I24" s="80"/>
      <c r="J24" s="81"/>
      <c r="K24" s="70"/>
      <c r="L24" s="71"/>
    </row>
    <row r="25" spans="1:14" x14ac:dyDescent="0.3">
      <c r="A25" s="53">
        <v>3</v>
      </c>
      <c r="B25" s="80" t="s">
        <v>35</v>
      </c>
      <c r="C25" s="80"/>
      <c r="D25" s="80"/>
      <c r="E25" s="80"/>
      <c r="F25" s="80"/>
      <c r="G25" s="80"/>
      <c r="H25" s="80"/>
      <c r="I25" s="80"/>
      <c r="J25" s="81"/>
      <c r="K25" s="70"/>
      <c r="L25" s="71"/>
    </row>
    <row r="26" spans="1:14" x14ac:dyDescent="0.3">
      <c r="A26" s="53">
        <v>4</v>
      </c>
      <c r="B26" s="86" t="s">
        <v>40</v>
      </c>
      <c r="C26" s="86"/>
      <c r="D26" s="86"/>
      <c r="E26" s="86"/>
      <c r="F26" s="86"/>
      <c r="G26" s="86"/>
      <c r="H26" s="86"/>
      <c r="I26" s="86"/>
      <c r="J26" s="87"/>
      <c r="K26" s="70"/>
      <c r="L26" s="71"/>
    </row>
    <row r="27" spans="1:14" x14ac:dyDescent="0.3">
      <c r="A27" s="53">
        <v>5</v>
      </c>
      <c r="B27" s="80" t="s">
        <v>36</v>
      </c>
      <c r="C27" s="80"/>
      <c r="D27" s="80"/>
      <c r="E27" s="80"/>
      <c r="F27" s="80"/>
      <c r="G27" s="80"/>
      <c r="H27" s="80"/>
      <c r="I27" s="80"/>
      <c r="J27" s="81"/>
      <c r="K27" s="70"/>
      <c r="L27" s="71"/>
    </row>
    <row r="28" spans="1:14" x14ac:dyDescent="0.3">
      <c r="A28" s="53">
        <v>6</v>
      </c>
      <c r="B28" s="80" t="s">
        <v>37</v>
      </c>
      <c r="C28" s="80"/>
      <c r="D28" s="80"/>
      <c r="E28" s="80"/>
      <c r="F28" s="80"/>
      <c r="G28" s="80"/>
      <c r="H28" s="80"/>
      <c r="I28" s="80"/>
      <c r="J28" s="81"/>
      <c r="K28" s="70"/>
      <c r="L28" s="71"/>
    </row>
    <row r="29" spans="1:14" ht="15" thickBot="1" x14ac:dyDescent="0.35">
      <c r="A29" s="54">
        <v>7</v>
      </c>
      <c r="B29" s="83" t="s">
        <v>38</v>
      </c>
      <c r="C29" s="83"/>
      <c r="D29" s="83"/>
      <c r="E29" s="83"/>
      <c r="F29" s="83"/>
      <c r="G29" s="83"/>
      <c r="H29" s="83"/>
      <c r="I29" s="83"/>
      <c r="J29" s="84"/>
      <c r="K29" s="70"/>
      <c r="L29" s="71"/>
    </row>
  </sheetData>
  <mergeCells count="13">
    <mergeCell ref="B1:D1"/>
    <mergeCell ref="B24:J24"/>
    <mergeCell ref="B25:J25"/>
    <mergeCell ref="B29:J29"/>
    <mergeCell ref="B28:J28"/>
    <mergeCell ref="B27:J27"/>
    <mergeCell ref="B26:J26"/>
    <mergeCell ref="K23:L29"/>
    <mergeCell ref="K18:L19"/>
    <mergeCell ref="A18:D18"/>
    <mergeCell ref="A21:J21"/>
    <mergeCell ref="A22:J22"/>
    <mergeCell ref="B23:J23"/>
  </mergeCells>
  <conditionalFormatting sqref="I15">
    <cfRule type="cellIs" dxfId="29" priority="45" operator="notBetween">
      <formula>9%</formula>
      <formula>12%</formula>
    </cfRule>
  </conditionalFormatting>
  <conditionalFormatting sqref="I16">
    <cfRule type="cellIs" dxfId="28" priority="43" operator="notBetween">
      <formula>4%</formula>
      <formula>7%</formula>
    </cfRule>
  </conditionalFormatting>
  <conditionalFormatting sqref="I17">
    <cfRule type="cellIs" dxfId="27" priority="39" operator="notBetween">
      <formula>3%</formula>
      <formula>5%</formula>
    </cfRule>
  </conditionalFormatting>
  <conditionalFormatting sqref="I15:I17">
    <cfRule type="containsBlanks" dxfId="26" priority="24">
      <formula>LEN(TRIM(I15))=0</formula>
    </cfRule>
  </conditionalFormatting>
  <conditionalFormatting sqref="F4">
    <cfRule type="cellIs" dxfId="25" priority="23" operator="notBetween">
      <formula>15</formula>
      <formula>25</formula>
    </cfRule>
  </conditionalFormatting>
  <conditionalFormatting sqref="F5:F14">
    <cfRule type="cellIs" dxfId="15" priority="22" operator="notBetween">
      <formula>15</formula>
      <formula>35</formula>
    </cfRule>
  </conditionalFormatting>
  <conditionalFormatting sqref="F4:F14">
    <cfRule type="containsBlanks" dxfId="24" priority="21">
      <formula>LEN(TRIM(F4))=0</formula>
    </cfRule>
  </conditionalFormatting>
  <conditionalFormatting sqref="G4">
    <cfRule type="cellIs" dxfId="23" priority="8" operator="greaterThan">
      <formula>95</formula>
    </cfRule>
  </conditionalFormatting>
  <conditionalFormatting sqref="G5:G8">
    <cfRule type="cellIs" dxfId="22" priority="7" operator="greaterThan">
      <formula>70</formula>
    </cfRule>
  </conditionalFormatting>
  <conditionalFormatting sqref="G9:G12">
    <cfRule type="cellIs" dxfId="21" priority="6" operator="greaterThan">
      <formula>50</formula>
    </cfRule>
  </conditionalFormatting>
  <conditionalFormatting sqref="G13:G14">
    <cfRule type="cellIs" dxfId="20" priority="5" operator="greaterThan">
      <formula>45</formula>
    </cfRule>
  </conditionalFormatting>
  <conditionalFormatting sqref="G18">
    <cfRule type="cellIs" dxfId="19" priority="4" operator="greaterThan">
      <formula>665</formula>
    </cfRule>
  </conditionalFormatting>
  <conditionalFormatting sqref="J15:J17">
    <cfRule type="cellIs" dxfId="18" priority="3" operator="greaterThan">
      <formula>95</formula>
    </cfRule>
  </conditionalFormatting>
  <conditionalFormatting sqref="J18">
    <cfRule type="cellIs" dxfId="17" priority="2" operator="greaterThan">
      <formula>285</formula>
    </cfRule>
  </conditionalFormatting>
  <conditionalFormatting sqref="J19">
    <cfRule type="cellIs" dxfId="16" priority="1" operator="greaterThan">
      <formula>950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a0b8515669d3e183e6ace38f5863c624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38e474a126af45b530262498656facc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34da4-c630-45b1-95f0-858e998e8867">
      <UserInfo>
        <DisplayName>Dance Heijnen</DisplayName>
        <AccountId>20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F82567-4347-41E5-B7F6-F4EEE744A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00A8A-24AA-46E4-A8D1-E4FF8520F6A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18699ed-b0bb-4314-a950-7636bf7a902d"/>
    <ds:schemaRef ds:uri="http://schemas.microsoft.com/office/2006/documentManagement/types"/>
    <ds:schemaRef ds:uri="http://schemas.microsoft.com/office/2006/metadata/properties"/>
    <ds:schemaRef ds:uri="df334da4-c630-45b1-95f0-858e998e8867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CECBE63-5866-4A11-A677-E79611E84A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vdAa</dc:creator>
  <cp:keywords/>
  <dc:description/>
  <cp:lastModifiedBy>Dance Heijnen</cp:lastModifiedBy>
  <cp:revision/>
  <dcterms:created xsi:type="dcterms:W3CDTF">2017-02-23T10:18:02Z</dcterms:created>
  <dcterms:modified xsi:type="dcterms:W3CDTF">2021-01-29T12:07:37Z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