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SPROW55\VSPROW55.dg\CFD_UG_HKT\Inkoop-UNIT\80-INKOOPDOSSIERS-ICT\IUC21-004 Security Awareness Game\04 - BESCHRIJVENDE DOCUMENTEN\Gepubliceerde documenten\"/>
    </mc:Choice>
  </mc:AlternateContent>
  <bookViews>
    <workbookView xWindow="0" yWindow="0" windowWidth="18960" windowHeight="7236"/>
  </bookViews>
  <sheets>
    <sheet name="Vergelijkingswaarde" sheetId="3" r:id="rId1"/>
    <sheet name="Implementatie fase" sheetId="5" r:id="rId2"/>
    <sheet name="Operationele fase" sheetId="4" r:id="rId3"/>
    <sheet name="Consultancy" sheetId="6" r:id="rId4"/>
    <sheet name="BPK-Grafiek" sheetId="8" r:id="rId5"/>
    <sheet name="DATA" sheetId="9" state="hidden" r:id="rId6"/>
  </sheets>
  <externalReferences>
    <externalReference r:id="rId7"/>
  </externalReferences>
  <definedNames>
    <definedName name="_AMO_UniqueIdentifier" hidden="1">"'a8b43c25-150a-4d84-a538-779f9bcc13c1'"</definedName>
    <definedName name="LAQ">[1]Superformule!$K$22</definedName>
    <definedName name="Maximaal">'[1]HULP-velden'!$L$20</definedName>
    <definedName name="Percentage_Qeisen">'[1]HULP-velden'!$J$80</definedName>
    <definedName name="Staffel1">'Operationele fase'!#REF!</definedName>
    <definedName name="staffel2">'Operationele fase'!#REF!</definedName>
    <definedName name="staffel3">'Operationele fase'!#REF!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  <c r="E20" i="3"/>
  <c r="D20" i="3"/>
  <c r="G2" i="6" l="1"/>
  <c r="D2" i="5"/>
  <c r="H2" i="4"/>
  <c r="G14" i="6"/>
  <c r="B5" i="8"/>
  <c r="B3" i="8"/>
  <c r="F82" i="8"/>
  <c r="G19" i="8"/>
  <c r="F19" i="8"/>
  <c r="F18" i="8"/>
  <c r="G18" i="8" s="1"/>
  <c r="E15" i="8"/>
  <c r="F13" i="8"/>
  <c r="D7" i="9" s="1"/>
  <c r="F7" i="9" s="1"/>
  <c r="G12" i="8"/>
  <c r="G11" i="8"/>
  <c r="F11" i="8"/>
  <c r="G13" i="8" l="1"/>
  <c r="F20" i="8"/>
  <c r="G20" i="8" s="1"/>
  <c r="D25" i="4" l="1"/>
  <c r="C6" i="6"/>
  <c r="C4" i="6"/>
  <c r="C4" i="5"/>
  <c r="C4" i="4"/>
  <c r="D15" i="3" l="1"/>
  <c r="F25" i="4"/>
  <c r="F15" i="3" s="1"/>
  <c r="E25" i="4"/>
  <c r="E15" i="3" s="1"/>
  <c r="D28" i="4" l="1"/>
  <c r="C6" i="4"/>
  <c r="C6" i="5"/>
  <c r="I14" i="6" l="1"/>
  <c r="E17" i="5"/>
  <c r="D14" i="3" s="1"/>
  <c r="H10" i="3"/>
  <c r="J10" i="3" s="1"/>
  <c r="H7" i="3"/>
  <c r="J7" i="3" s="1"/>
  <c r="F16" i="3" l="1"/>
  <c r="E16" i="3"/>
  <c r="D16" i="3"/>
  <c r="D22" i="3" s="1"/>
  <c r="E22" i="3"/>
  <c r="F22" i="3" l="1"/>
  <c r="D26" i="3" s="1"/>
  <c r="C7" i="9" l="1"/>
  <c r="E7" i="9" s="1"/>
  <c r="F14" i="8" s="1"/>
</calcChain>
</file>

<file path=xl/sharedStrings.xml><?xml version="1.0" encoding="utf-8"?>
<sst xmlns="http://schemas.openxmlformats.org/spreadsheetml/2006/main" count="155" uniqueCount="103">
  <si>
    <t>BPK-Grafiek</t>
  </si>
  <si>
    <t>Vergelijkingswaarde</t>
  </si>
  <si>
    <t>Indicatie eigen score</t>
  </si>
  <si>
    <t>Score Kwaliteit</t>
  </si>
  <si>
    <t>Procenten</t>
  </si>
  <si>
    <t xml:space="preserve">Kwaliteit in eisen </t>
  </si>
  <si>
    <t>%</t>
  </si>
  <si>
    <t>Totaal kwaliteit</t>
  </si>
  <si>
    <t>Indicatie BPK-score</t>
  </si>
  <si>
    <t>*1</t>
  </si>
  <si>
    <t>Opbouw Score voor kwaliteit</t>
  </si>
  <si>
    <t>Punten</t>
  </si>
  <si>
    <t xml:space="preserve">Eisen </t>
  </si>
  <si>
    <t>Wensen</t>
  </si>
  <si>
    <t>Totaal</t>
  </si>
  <si>
    <t xml:space="preserve"> </t>
  </si>
  <si>
    <t>Hulpdata Grafiek Superformule</t>
  </si>
  <si>
    <t>Hulpvelden</t>
  </si>
  <si>
    <t>Uw inschrijving</t>
  </si>
  <si>
    <t>LET OP  !!!</t>
  </si>
  <si>
    <t>EVMI-punten</t>
  </si>
  <si>
    <t xml:space="preserve">P </t>
  </si>
  <si>
    <t>Q</t>
  </si>
  <si>
    <t>EMVI</t>
  </si>
  <si>
    <t>Ref</t>
  </si>
  <si>
    <t>Ref (boven)</t>
  </si>
  <si>
    <t>Ref (onder)</t>
  </si>
  <si>
    <t>EMVI-lijnen</t>
  </si>
  <si>
    <t>hulp=Q bij P=0</t>
  </si>
  <si>
    <t>Q berekend bij P=0 en EMVI=1</t>
  </si>
  <si>
    <t>P berekend uit Q en EMVI=1</t>
  </si>
  <si>
    <t>Q berekend bij P=0 en EMVI=0,9</t>
  </si>
  <si>
    <t>P berekend uit Q en EMVI=0,9</t>
  </si>
  <si>
    <t>Q berekend bij P=0 en EMVI=0,8</t>
  </si>
  <si>
    <t>P berekend uit Q en EMVI=0,8</t>
  </si>
  <si>
    <t>Q berekend bij P=0 en EMVI=0,7</t>
  </si>
  <si>
    <t>P berekend uit Q en EMVI=0,7</t>
  </si>
  <si>
    <t>Q berekend bij P=0 en EMVI=0,6</t>
  </si>
  <si>
    <t>P berekend uit Q en EMVI=0,6</t>
  </si>
  <si>
    <t>Q berekend bij P=0 en EMVI=1,1</t>
  </si>
  <si>
    <t>P berekend uit Q en EMVI=1,1</t>
  </si>
  <si>
    <t>Hulpvelden t.b.v grafiek</t>
  </si>
  <si>
    <t>Exponent</t>
  </si>
  <si>
    <t>Pref</t>
  </si>
  <si>
    <t>Qref</t>
  </si>
  <si>
    <t>Referentie</t>
  </si>
  <si>
    <t>Referentie (Qmax)</t>
  </si>
  <si>
    <t>Qmax</t>
  </si>
  <si>
    <t>Qmin</t>
  </si>
  <si>
    <t>Qwensen</t>
  </si>
  <si>
    <t>P</t>
  </si>
  <si>
    <t>LAQ</t>
  </si>
  <si>
    <t>genormaliseerd</t>
  </si>
  <si>
    <t>Bonus (extra)</t>
  </si>
  <si>
    <t>LAQ (norm)</t>
  </si>
  <si>
    <t>Qeisen</t>
  </si>
  <si>
    <t>Uw Inschrijving</t>
  </si>
  <si>
    <t>Qbonus</t>
  </si>
  <si>
    <t>Totaaloverzicht</t>
  </si>
  <si>
    <t>Kostenelementen</t>
  </si>
  <si>
    <t>Implementatie</t>
  </si>
  <si>
    <t>Leveranciers Cash Out</t>
  </si>
  <si>
    <t>Offertetraject</t>
  </si>
  <si>
    <t>Benodigde software componenten</t>
  </si>
  <si>
    <t>Artikelnummer</t>
  </si>
  <si>
    <t>Versie</t>
  </si>
  <si>
    <t>Omschrijving</t>
  </si>
  <si>
    <t>gebruik per jaar</t>
  </si>
  <si>
    <r>
      <t>Toelichting / onderbouwing</t>
    </r>
    <r>
      <rPr>
        <sz val="12"/>
        <color theme="1"/>
        <rFont val="Verdana"/>
        <family val="2"/>
      </rPr>
      <t xml:space="preserve"> </t>
    </r>
  </si>
  <si>
    <t>Vrije velden voor toelichting / onderbouwing / Licentie, Onderhoud &amp; Support en overige kosten.</t>
  </si>
  <si>
    <t>Omschrijving / specificatie</t>
  </si>
  <si>
    <t>Inclusief documentatie om zelfstandig opleidingen te verzorgen 
Aantal personen: 20</t>
  </si>
  <si>
    <t>Tarief 
per groep</t>
  </si>
  <si>
    <t>aantal
 sessies</t>
  </si>
  <si>
    <t># uren</t>
  </si>
  <si>
    <r>
      <t xml:space="preserve">Voordat de TAB-bladen </t>
    </r>
    <r>
      <rPr>
        <i/>
        <sz val="12"/>
        <color theme="0"/>
        <rFont val="Verdana"/>
        <family val="2"/>
      </rPr>
      <t>"TBV PRIJSMODEL (1)"</t>
    </r>
    <r>
      <rPr>
        <sz val="12"/>
        <color theme="0"/>
        <rFont val="Verdana"/>
        <family val="2"/>
      </rPr>
      <t xml:space="preserve"> EN </t>
    </r>
    <r>
      <rPr>
        <i/>
        <sz val="12"/>
        <color theme="0"/>
        <rFont val="Verdana"/>
        <family val="2"/>
      </rPr>
      <t>"TBV PRIJSMODEL (2)"</t>
    </r>
    <r>
      <rPr>
        <sz val="12"/>
        <color theme="0"/>
        <rFont val="Verdana"/>
        <family val="2"/>
      </rPr>
      <t xml:space="preserve"> gekopieerd worden kan naar het Prijsmodel, moeten eerst onderstaande waarden ( oranje velden ) worden geselecteerd en worden gekopieerd en geplakt worden als WAARDEN (ctrl-C, plakken speciaal "waarden")</t>
    </r>
  </si>
  <si>
    <t>(prijzen exclusief BTW)</t>
  </si>
  <si>
    <t>Ten behoeve van Vergelijkingswaarde</t>
  </si>
  <si>
    <t>Ja</t>
  </si>
  <si>
    <t xml:space="preserve">
Fixed price</t>
  </si>
  <si>
    <t>Ten behoeve van</t>
  </si>
  <si>
    <t>Uurtarief</t>
  </si>
  <si>
    <t xml:space="preserve">Naam inschrijver: </t>
  </si>
  <si>
    <t>Kenmerk: IUC21-004</t>
  </si>
  <si>
    <t>jaar 1</t>
  </si>
  <si>
    <t>jaar 2</t>
  </si>
  <si>
    <t>jaar 3</t>
  </si>
  <si>
    <t>jaar 1 t/m jaar 3</t>
  </si>
  <si>
    <t>Consultancy</t>
  </si>
  <si>
    <t>Het gestelde aantal uren is bedoeld ter vergelijking, derhalve geldt ook geen afnameverplichting.</t>
  </si>
  <si>
    <t>Europese Aanbesteding</t>
  </si>
  <si>
    <r>
      <t xml:space="preserve">Eigen inschatting score kwaliteit </t>
    </r>
    <r>
      <rPr>
        <vertAlign val="superscript"/>
        <sz val="11"/>
        <color theme="1"/>
        <rFont val="Verdana"/>
        <family val="2"/>
      </rPr>
      <t>*1</t>
    </r>
  </si>
  <si>
    <t>Gebruik</t>
  </si>
  <si>
    <t>Produktnaam</t>
  </si>
  <si>
    <t>Grondslag voor gebruik</t>
  </si>
  <si>
    <t>Kosten</t>
  </si>
  <si>
    <t>Kosten gebruik</t>
  </si>
  <si>
    <t>Online security awareness game</t>
  </si>
  <si>
    <t>Operationele fase</t>
  </si>
  <si>
    <t>Implementatie fase</t>
  </si>
  <si>
    <t>Implementatie conform par 3.2 van Bijlage A. Specificatie van de Opdracht.</t>
  </si>
  <si>
    <t>Onbeperkt gebruik voor alle interne en externe medewerkers van de Opdrachtgever conform par 3.3 van Bijlage A. Specificatie van de Opdracht.</t>
  </si>
  <si>
    <t>Consultancy conform par 3.1.5 van Bijlage A. Specificatie van de Opdracht.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</si>
</sst>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#,##0.00_);\(&quot;€&quot;#,##0.00\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0.0"/>
    <numFmt numFmtId="168" formatCode="0.000"/>
    <numFmt numFmtId="169" formatCode="_ &quot;€&quot;\ * #,##0_ ;_ &quot;€&quot;\ * \-#,##0_ ;_ &quot;€&quot;\ * &quot;-&quot;??_ ;_ @_ "/>
    <numFmt numFmtId="170" formatCode="&quot;€&quot;\ #,##0.00_-"/>
    <numFmt numFmtId="171" formatCode="0_ ;\-0\ "/>
    <numFmt numFmtId="172" formatCode="_-* #,##0_-;_-* #,##0\-;_-* &quot;-&quot;??_-;_-@_-"/>
    <numFmt numFmtId="173" formatCode="_-* #,##0.00_-;_-* #,##0.00\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Verdana"/>
      <family val="2"/>
    </font>
    <font>
      <b/>
      <sz val="18"/>
      <color theme="1"/>
      <name val="Verdana"/>
      <family val="2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8"/>
      <color theme="0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sz val="11"/>
      <color theme="1"/>
      <name val="Arial"/>
      <family val="2"/>
    </font>
    <font>
      <i/>
      <sz val="11"/>
      <color theme="1"/>
      <name val="Verdana"/>
      <family val="2"/>
    </font>
    <font>
      <i/>
      <sz val="10"/>
      <color theme="1"/>
      <name val="Verdana"/>
      <family val="2"/>
    </font>
    <font>
      <sz val="11"/>
      <color theme="0"/>
      <name val="Calibri"/>
      <family val="2"/>
      <scheme val="minor"/>
    </font>
    <font>
      <b/>
      <u/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indexed="9"/>
      <name val="Verdana"/>
      <family val="2"/>
    </font>
    <font>
      <b/>
      <sz val="8"/>
      <color indexed="10"/>
      <name val="Verdana"/>
      <family val="2"/>
    </font>
    <font>
      <b/>
      <sz val="10"/>
      <name val="Verdana"/>
      <family val="2"/>
    </font>
    <font>
      <sz val="20"/>
      <color theme="1"/>
      <name val="Verdana"/>
      <family val="2"/>
    </font>
    <font>
      <b/>
      <sz val="14"/>
      <name val="Verdana"/>
      <family val="2"/>
    </font>
    <font>
      <b/>
      <sz val="12"/>
      <color indexed="10"/>
      <name val="Verdana"/>
      <family val="2"/>
    </font>
    <font>
      <b/>
      <sz val="12"/>
      <color theme="1"/>
      <name val="Verdana"/>
      <family val="2"/>
    </font>
    <font>
      <sz val="12"/>
      <color indexed="8"/>
      <name val="Verdana"/>
      <family val="2"/>
    </font>
    <font>
      <b/>
      <sz val="18"/>
      <color indexed="10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b/>
      <sz val="8"/>
      <color theme="1"/>
      <name val="Verdana"/>
      <family val="2"/>
    </font>
    <font>
      <sz val="8"/>
      <color indexed="8"/>
      <name val="Verdana"/>
      <family val="2"/>
    </font>
    <font>
      <b/>
      <sz val="16"/>
      <color theme="0"/>
      <name val="Verdana"/>
      <family val="2"/>
    </font>
    <font>
      <b/>
      <sz val="8"/>
      <color theme="0"/>
      <name val="Verdana"/>
      <family val="2"/>
    </font>
    <font>
      <sz val="10"/>
      <color indexed="8"/>
      <name val="Verdana"/>
      <family val="2"/>
    </font>
    <font>
      <sz val="12"/>
      <color theme="1"/>
      <name val="Verdana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sz val="11"/>
      <color theme="0"/>
      <name val="Verdana"/>
      <family val="2"/>
    </font>
    <font>
      <sz val="24"/>
      <color theme="0"/>
      <name val="Verdana"/>
      <family val="2"/>
    </font>
    <font>
      <b/>
      <sz val="11"/>
      <color theme="0"/>
      <name val="Verdana"/>
      <family val="2"/>
    </font>
    <font>
      <i/>
      <sz val="11"/>
      <color theme="0"/>
      <name val="Verdana"/>
      <family val="2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i/>
      <sz val="12"/>
      <color theme="0"/>
      <name val="Verdana"/>
      <family val="2"/>
    </font>
    <font>
      <vertAlign val="superscript"/>
      <sz val="11"/>
      <color theme="1"/>
      <name val="Verdana"/>
      <family val="2"/>
    </font>
    <font>
      <b/>
      <i/>
      <sz val="11"/>
      <color theme="1"/>
      <name val="Verdana"/>
      <family val="2"/>
    </font>
    <font>
      <b/>
      <sz val="12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8FCAE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16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173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298">
    <xf numFmtId="0" fontId="0" fillId="0" borderId="0" xfId="0"/>
    <xf numFmtId="0" fontId="2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4" fillId="2" borderId="0" xfId="0" applyFont="1" applyFill="1" applyAlignment="1" applyProtection="1">
      <protection hidden="1"/>
    </xf>
    <xf numFmtId="0" fontId="5" fillId="2" borderId="0" xfId="0" applyFont="1" applyFill="1" applyProtection="1">
      <protection hidden="1"/>
    </xf>
    <xf numFmtId="0" fontId="3" fillId="2" borderId="0" xfId="0" applyFont="1" applyFill="1" applyBorder="1" applyAlignment="1" applyProtection="1">
      <protection hidden="1"/>
    </xf>
    <xf numFmtId="0" fontId="6" fillId="2" borderId="0" xfId="0" applyFont="1" applyFill="1" applyAlignment="1" applyProtection="1">
      <protection hidden="1"/>
    </xf>
    <xf numFmtId="0" fontId="7" fillId="2" borderId="0" xfId="0" applyFont="1" applyFill="1" applyBorder="1" applyProtection="1">
      <protection hidden="1"/>
    </xf>
    <xf numFmtId="0" fontId="8" fillId="2" borderId="0" xfId="0" applyFont="1" applyFill="1" applyAlignment="1" applyProtection="1">
      <alignment vertical="center"/>
      <protection hidden="1"/>
    </xf>
    <xf numFmtId="1" fontId="9" fillId="0" borderId="1" xfId="0" applyNumberFormat="1" applyFont="1" applyFill="1" applyBorder="1" applyProtection="1">
      <protection hidden="1"/>
    </xf>
    <xf numFmtId="1" fontId="2" fillId="0" borderId="1" xfId="0" applyNumberFormat="1" applyFont="1" applyFill="1" applyBorder="1" applyAlignment="1" applyProtection="1">
      <alignment horizontal="right"/>
      <protection hidden="1"/>
    </xf>
    <xf numFmtId="1" fontId="2" fillId="0" borderId="1" xfId="0" applyNumberFormat="1" applyFont="1" applyFill="1" applyBorder="1" applyProtection="1">
      <protection hidden="1"/>
    </xf>
    <xf numFmtId="1" fontId="10" fillId="0" borderId="1" xfId="0" applyNumberFormat="1" applyFont="1" applyFill="1" applyBorder="1" applyProtection="1">
      <protection hidden="1"/>
    </xf>
    <xf numFmtId="165" fontId="2" fillId="0" borderId="0" xfId="2" applyFont="1" applyAlignment="1" applyProtection="1">
      <alignment horizontal="left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167" fontId="11" fillId="0" borderId="4" xfId="0" applyNumberFormat="1" applyFont="1" applyBorder="1" applyAlignment="1" applyProtection="1">
      <alignment horizontal="left" vertical="center"/>
      <protection hidden="1"/>
    </xf>
    <xf numFmtId="0" fontId="12" fillId="0" borderId="5" xfId="4" applyFont="1" applyBorder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11" fillId="0" borderId="3" xfId="3" applyNumberFormat="1" applyFont="1" applyBorder="1" applyAlignment="1" applyProtection="1">
      <alignment vertical="center"/>
      <protection hidden="1"/>
    </xf>
    <xf numFmtId="167" fontId="11" fillId="0" borderId="0" xfId="0" applyNumberFormat="1" applyFont="1" applyBorder="1" applyAlignment="1" applyProtection="1">
      <alignment horizontal="left" vertical="center"/>
      <protection hidden="1"/>
    </xf>
    <xf numFmtId="3" fontId="3" fillId="0" borderId="0" xfId="0" applyNumberFormat="1" applyFont="1" applyBorder="1" applyAlignment="1" applyProtection="1">
      <alignment horizontal="right" vertical="center"/>
      <protection hidden="1"/>
    </xf>
    <xf numFmtId="167" fontId="11" fillId="0" borderId="0" xfId="0" applyNumberFormat="1" applyFont="1" applyBorder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15" fillId="2" borderId="0" xfId="0" applyFont="1" applyFill="1" applyAlignment="1" applyProtection="1">
      <protection hidden="1"/>
    </xf>
    <xf numFmtId="0" fontId="15" fillId="2" borderId="0" xfId="0" applyFont="1" applyFill="1" applyProtection="1">
      <protection hidden="1"/>
    </xf>
    <xf numFmtId="0" fontId="16" fillId="2" borderId="0" xfId="0" applyFont="1" applyFill="1" applyProtection="1">
      <protection hidden="1"/>
    </xf>
    <xf numFmtId="170" fontId="2" fillId="0" borderId="0" xfId="0" applyNumberFormat="1" applyFont="1" applyAlignment="1" applyProtection="1">
      <protection hidden="1"/>
    </xf>
    <xf numFmtId="44" fontId="2" fillId="0" borderId="0" xfId="5" applyFont="1" applyAlignment="1" applyProtection="1">
      <alignment horizontal="left"/>
      <protection hidden="1"/>
    </xf>
    <xf numFmtId="1" fontId="9" fillId="0" borderId="0" xfId="0" applyNumberFormat="1" applyFont="1" applyFill="1" applyBorder="1" applyProtection="1">
      <protection hidden="1"/>
    </xf>
    <xf numFmtId="1" fontId="2" fillId="0" borderId="0" xfId="0" applyNumberFormat="1" applyFont="1" applyFill="1" applyBorder="1" applyProtection="1">
      <protection hidden="1"/>
    </xf>
    <xf numFmtId="1" fontId="2" fillId="0" borderId="0" xfId="0" applyNumberFormat="1" applyFont="1" applyFill="1" applyBorder="1" applyAlignment="1" applyProtection="1">
      <alignment horizontal="right"/>
      <protection hidden="1"/>
    </xf>
    <xf numFmtId="0" fontId="17" fillId="0" borderId="0" xfId="0" applyFont="1" applyProtection="1">
      <protection hidden="1"/>
    </xf>
    <xf numFmtId="0" fontId="6" fillId="2" borderId="8" xfId="0" applyFont="1" applyFill="1" applyBorder="1" applyAlignment="1" applyProtection="1">
      <alignment horizontal="left"/>
      <protection hidden="1"/>
    </xf>
    <xf numFmtId="170" fontId="5" fillId="2" borderId="7" xfId="0" applyNumberFormat="1" applyFont="1" applyFill="1" applyBorder="1" applyAlignment="1" applyProtection="1">
      <alignment horizontal="right"/>
      <protection hidden="1"/>
    </xf>
    <xf numFmtId="170" fontId="5" fillId="2" borderId="7" xfId="0" applyNumberFormat="1" applyFont="1" applyFill="1" applyBorder="1" applyProtection="1">
      <protection hidden="1"/>
    </xf>
    <xf numFmtId="170" fontId="5" fillId="2" borderId="9" xfId="0" applyNumberFormat="1" applyFont="1" applyFill="1" applyBorder="1" applyProtection="1">
      <protection hidden="1"/>
    </xf>
    <xf numFmtId="0" fontId="15" fillId="2" borderId="6" xfId="0" applyFont="1" applyFill="1" applyBorder="1" applyProtection="1">
      <protection hidden="1"/>
    </xf>
    <xf numFmtId="1" fontId="15" fillId="2" borderId="10" xfId="0" applyNumberFormat="1" applyFont="1" applyFill="1" applyBorder="1" applyAlignment="1" applyProtection="1">
      <alignment horizontal="right"/>
      <protection hidden="1"/>
    </xf>
    <xf numFmtId="0" fontId="15" fillId="2" borderId="6" xfId="0" applyFont="1" applyFill="1" applyBorder="1" applyAlignment="1" applyProtection="1">
      <alignment horizontal="right"/>
      <protection hidden="1"/>
    </xf>
    <xf numFmtId="1" fontId="2" fillId="0" borderId="13" xfId="0" applyNumberFormat="1" applyFont="1" applyFill="1" applyBorder="1" applyAlignment="1" applyProtection="1">
      <alignment horizontal="right"/>
      <protection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protection hidden="1"/>
    </xf>
    <xf numFmtId="0" fontId="9" fillId="0" borderId="0" xfId="0" applyFont="1" applyAlignment="1" applyProtection="1">
      <protection hidden="1"/>
    </xf>
    <xf numFmtId="0" fontId="31" fillId="7" borderId="14" xfId="0" applyFont="1" applyFill="1" applyBorder="1" applyAlignment="1" applyProtection="1">
      <alignment horizontal="left"/>
      <protection locked="0"/>
    </xf>
    <xf numFmtId="171" fontId="31" fillId="7" borderId="14" xfId="6" applyNumberFormat="1" applyFont="1" applyFill="1" applyBorder="1" applyAlignment="1" applyProtection="1">
      <alignment horizontal="left"/>
      <protection locked="0"/>
    </xf>
    <xf numFmtId="0" fontId="31" fillId="7" borderId="2" xfId="0" applyFont="1" applyFill="1" applyBorder="1" applyAlignment="1" applyProtection="1">
      <alignment horizontal="left"/>
      <protection locked="0"/>
    </xf>
    <xf numFmtId="171" fontId="31" fillId="7" borderId="2" xfId="6" applyNumberFormat="1" applyFont="1" applyFill="1" applyBorder="1" applyAlignment="1" applyProtection="1">
      <alignment horizontal="left"/>
      <protection locked="0"/>
    </xf>
    <xf numFmtId="44" fontId="5" fillId="7" borderId="2" xfId="5" applyFont="1" applyFill="1" applyBorder="1" applyAlignment="1" applyProtection="1">
      <protection locked="0"/>
    </xf>
    <xf numFmtId="0" fontId="17" fillId="0" borderId="0" xfId="7" applyFont="1" applyProtection="1">
      <protection hidden="1"/>
    </xf>
    <xf numFmtId="0" fontId="17" fillId="8" borderId="0" xfId="7" applyFont="1" applyFill="1" applyBorder="1" applyProtection="1">
      <protection hidden="1"/>
    </xf>
    <xf numFmtId="0" fontId="15" fillId="2" borderId="0" xfId="0" applyFont="1" applyFill="1" applyBorder="1" applyProtection="1">
      <protection hidden="1"/>
    </xf>
    <xf numFmtId="0" fontId="22" fillId="2" borderId="0" xfId="0" applyFont="1" applyFill="1" applyBorder="1" applyProtection="1">
      <protection hidden="1"/>
    </xf>
    <xf numFmtId="0" fontId="24" fillId="0" borderId="0" xfId="7" applyFont="1" applyProtection="1">
      <protection hidden="1"/>
    </xf>
    <xf numFmtId="0" fontId="4" fillId="2" borderId="0" xfId="0" applyFont="1" applyFill="1" applyBorder="1" applyProtection="1">
      <protection hidden="1"/>
    </xf>
    <xf numFmtId="0" fontId="24" fillId="8" borderId="0" xfId="7" applyFont="1" applyFill="1" applyBorder="1" applyProtection="1">
      <protection hidden="1"/>
    </xf>
    <xf numFmtId="170" fontId="27" fillId="2" borderId="0" xfId="0" applyNumberFormat="1" applyFont="1" applyFill="1" applyBorder="1" applyProtection="1">
      <protection hidden="1"/>
    </xf>
    <xf numFmtId="0" fontId="29" fillId="2" borderId="0" xfId="0" applyFont="1" applyFill="1" applyBorder="1" applyProtection="1">
      <protection hidden="1"/>
    </xf>
    <xf numFmtId="3" fontId="27" fillId="2" borderId="0" xfId="0" applyNumberFormat="1" applyFont="1" applyFill="1" applyBorder="1" applyAlignment="1" applyProtection="1">
      <alignment horizontal="right"/>
      <protection hidden="1"/>
    </xf>
    <xf numFmtId="170" fontId="27" fillId="2" borderId="0" xfId="0" applyNumberFormat="1" applyFont="1" applyFill="1" applyBorder="1" applyAlignment="1" applyProtection="1">
      <alignment horizontal="right"/>
      <protection hidden="1"/>
    </xf>
    <xf numFmtId="0" fontId="9" fillId="0" borderId="0" xfId="7" applyFont="1" applyProtection="1">
      <protection hidden="1"/>
    </xf>
    <xf numFmtId="0" fontId="18" fillId="0" borderId="1" xfId="7" applyFont="1" applyFill="1" applyBorder="1" applyProtection="1">
      <protection hidden="1"/>
    </xf>
    <xf numFmtId="172" fontId="16" fillId="0" borderId="1" xfId="8" applyNumberFormat="1" applyFont="1" applyFill="1" applyBorder="1" applyProtection="1">
      <protection hidden="1"/>
    </xf>
    <xf numFmtId="171" fontId="9" fillId="0" borderId="1" xfId="8" applyNumberFormat="1" applyFont="1" applyFill="1" applyBorder="1" applyProtection="1">
      <protection hidden="1"/>
    </xf>
    <xf numFmtId="0" fontId="18" fillId="0" borderId="0" xfId="7" applyFont="1" applyFill="1" applyBorder="1" applyProtection="1">
      <protection hidden="1"/>
    </xf>
    <xf numFmtId="170" fontId="9" fillId="0" borderId="0" xfId="7" applyNumberFormat="1" applyFont="1" applyFill="1" applyBorder="1" applyAlignment="1" applyProtection="1">
      <alignment horizontal="right"/>
      <protection hidden="1"/>
    </xf>
    <xf numFmtId="170" fontId="6" fillId="2" borderId="0" xfId="0" applyNumberFormat="1" applyFont="1" applyFill="1" applyBorder="1" applyProtection="1">
      <protection hidden="1"/>
    </xf>
    <xf numFmtId="170" fontId="15" fillId="2" borderId="0" xfId="0" applyNumberFormat="1" applyFont="1" applyFill="1" applyBorder="1" applyAlignment="1" applyProtection="1">
      <alignment horizontal="right"/>
      <protection hidden="1"/>
    </xf>
    <xf numFmtId="170" fontId="15" fillId="2" borderId="0" xfId="0" applyNumberFormat="1" applyFont="1" applyFill="1" applyBorder="1" applyProtection="1">
      <protection hidden="1"/>
    </xf>
    <xf numFmtId="170" fontId="15" fillId="2" borderId="0" xfId="0" applyNumberFormat="1" applyFont="1" applyFill="1" applyBorder="1" applyAlignment="1" applyProtection="1">
      <alignment horizontal="right" wrapText="1"/>
      <protection hidden="1"/>
    </xf>
    <xf numFmtId="170" fontId="9" fillId="7" borderId="2" xfId="7" applyNumberFormat="1" applyFont="1" applyFill="1" applyBorder="1" applyProtection="1">
      <protection locked="0"/>
    </xf>
    <xf numFmtId="171" fontId="9" fillId="4" borderId="0" xfId="8" applyNumberFormat="1" applyFont="1" applyFill="1" applyBorder="1" applyAlignment="1" applyProtection="1">
      <alignment horizontal="right"/>
      <protection hidden="1"/>
    </xf>
    <xf numFmtId="170" fontId="15" fillId="2" borderId="0" xfId="0" applyNumberFormat="1" applyFont="1" applyFill="1" applyBorder="1" applyAlignment="1" applyProtection="1">
      <alignment wrapText="1"/>
      <protection hidden="1"/>
    </xf>
    <xf numFmtId="0" fontId="9" fillId="7" borderId="2" xfId="7" quotePrefix="1" applyFont="1" applyFill="1" applyBorder="1" applyProtection="1">
      <protection locked="0"/>
    </xf>
    <xf numFmtId="1" fontId="9" fillId="7" borderId="2" xfId="8" applyNumberFormat="1" applyFont="1" applyFill="1" applyBorder="1" applyAlignment="1" applyProtection="1">
      <alignment horizontal="right"/>
      <protection locked="0"/>
    </xf>
    <xf numFmtId="171" fontId="9" fillId="0" borderId="0" xfId="8" applyNumberFormat="1" applyFont="1" applyFill="1" applyBorder="1" applyProtection="1">
      <protection hidden="1"/>
    </xf>
    <xf numFmtId="172" fontId="16" fillId="0" borderId="7" xfId="8" applyNumberFormat="1" applyFont="1" applyFill="1" applyBorder="1" applyProtection="1">
      <protection hidden="1"/>
    </xf>
    <xf numFmtId="170" fontId="9" fillId="0" borderId="0" xfId="7" applyNumberFormat="1" applyFont="1" applyProtection="1">
      <protection hidden="1"/>
    </xf>
    <xf numFmtId="170" fontId="31" fillId="4" borderId="0" xfId="7" applyNumberFormat="1" applyFont="1" applyFill="1" applyBorder="1" applyAlignment="1" applyProtection="1">
      <alignment horizontal="right"/>
      <protection hidden="1"/>
    </xf>
    <xf numFmtId="170" fontId="22" fillId="2" borderId="0" xfId="0" applyNumberFormat="1" applyFont="1" applyFill="1" applyBorder="1" applyProtection="1">
      <protection hidden="1"/>
    </xf>
    <xf numFmtId="170" fontId="4" fillId="2" borderId="0" xfId="0" applyNumberFormat="1" applyFont="1" applyFill="1" applyBorder="1" applyProtection="1">
      <protection hidden="1"/>
    </xf>
    <xf numFmtId="170" fontId="4" fillId="2" borderId="0" xfId="0" applyNumberFormat="1" applyFont="1" applyFill="1" applyBorder="1" applyAlignment="1" applyProtection="1">
      <alignment horizontal="right"/>
      <protection hidden="1"/>
    </xf>
    <xf numFmtId="0" fontId="15" fillId="2" borderId="0" xfId="0" applyFont="1" applyFill="1" applyBorder="1" applyAlignment="1" applyProtection="1">
      <alignment horizontal="left"/>
      <protection hidden="1"/>
    </xf>
    <xf numFmtId="1" fontId="27" fillId="2" borderId="0" xfId="0" applyNumberFormat="1" applyFont="1" applyFill="1" applyBorder="1" applyAlignment="1" applyProtection="1">
      <alignment horizontal="right"/>
      <protection hidden="1"/>
    </xf>
    <xf numFmtId="170" fontId="9" fillId="0" borderId="1" xfId="7" applyNumberFormat="1" applyFont="1" applyFill="1" applyBorder="1" applyProtection="1">
      <protection hidden="1"/>
    </xf>
    <xf numFmtId="172" fontId="9" fillId="0" borderId="1" xfId="8" applyNumberFormat="1" applyFont="1" applyFill="1" applyBorder="1" applyAlignment="1" applyProtection="1">
      <alignment horizontal="center"/>
      <protection hidden="1"/>
    </xf>
    <xf numFmtId="170" fontId="9" fillId="0" borderId="0" xfId="7" applyNumberFormat="1" applyFont="1" applyFill="1" applyBorder="1" applyProtection="1">
      <protection hidden="1"/>
    </xf>
    <xf numFmtId="172" fontId="16" fillId="0" borderId="0" xfId="8" applyNumberFormat="1" applyFont="1" applyFill="1" applyBorder="1" applyProtection="1">
      <protection hidden="1"/>
    </xf>
    <xf numFmtId="172" fontId="9" fillId="0" borderId="0" xfId="8" applyNumberFormat="1" applyFont="1" applyFill="1" applyBorder="1" applyAlignment="1" applyProtection="1">
      <alignment horizontal="center"/>
      <protection hidden="1"/>
    </xf>
    <xf numFmtId="170" fontId="6" fillId="2" borderId="8" xfId="0" applyNumberFormat="1" applyFont="1" applyFill="1" applyBorder="1" applyProtection="1">
      <protection hidden="1"/>
    </xf>
    <xf numFmtId="170" fontId="34" fillId="2" borderId="7" xfId="0" applyNumberFormat="1" applyFont="1" applyFill="1" applyBorder="1" applyAlignment="1" applyProtection="1">
      <alignment horizontal="right"/>
      <protection hidden="1"/>
    </xf>
    <xf numFmtId="170" fontId="34" fillId="2" borderId="6" xfId="0" applyNumberFormat="1" applyFont="1" applyFill="1" applyBorder="1" applyProtection="1">
      <protection hidden="1"/>
    </xf>
    <xf numFmtId="170" fontId="34" fillId="2" borderId="0" xfId="0" applyNumberFormat="1" applyFont="1" applyFill="1" applyBorder="1" applyAlignment="1" applyProtection="1">
      <alignment horizontal="right"/>
      <protection hidden="1"/>
    </xf>
    <xf numFmtId="170" fontId="15" fillId="2" borderId="15" xfId="0" applyNumberFormat="1" applyFont="1" applyFill="1" applyBorder="1" applyProtection="1">
      <protection hidden="1"/>
    </xf>
    <xf numFmtId="170" fontId="15" fillId="2" borderId="10" xfId="0" applyNumberFormat="1" applyFont="1" applyFill="1" applyBorder="1" applyAlignment="1" applyProtection="1">
      <alignment horizontal="right" wrapText="1"/>
      <protection hidden="1"/>
    </xf>
    <xf numFmtId="170" fontId="15" fillId="2" borderId="10" xfId="0" applyNumberFormat="1" applyFont="1" applyFill="1" applyBorder="1" applyAlignment="1" applyProtection="1">
      <alignment horizontal="right"/>
      <protection hidden="1"/>
    </xf>
    <xf numFmtId="0" fontId="15" fillId="2" borderId="11" xfId="0" applyNumberFormat="1" applyFont="1" applyFill="1" applyBorder="1" applyAlignment="1" applyProtection="1">
      <alignment horizontal="right" wrapText="1"/>
      <protection hidden="1"/>
    </xf>
    <xf numFmtId="0" fontId="9" fillId="0" borderId="5" xfId="7" quotePrefix="1" applyFont="1" applyFill="1" applyBorder="1" applyAlignment="1" applyProtection="1">
      <protection hidden="1"/>
    </xf>
    <xf numFmtId="170" fontId="35" fillId="3" borderId="16" xfId="7" applyNumberFormat="1" applyFont="1" applyFill="1" applyBorder="1" applyAlignment="1" applyProtection="1">
      <alignment vertical="center"/>
      <protection hidden="1"/>
    </xf>
    <xf numFmtId="0" fontId="13" fillId="4" borderId="0" xfId="0" applyFont="1" applyFill="1" applyBorder="1" applyProtection="1">
      <protection hidden="1"/>
    </xf>
    <xf numFmtId="0" fontId="37" fillId="4" borderId="0" xfId="0" applyFont="1" applyFill="1" applyBorder="1" applyProtection="1">
      <protection hidden="1"/>
    </xf>
    <xf numFmtId="0" fontId="37" fillId="4" borderId="0" xfId="0" applyFont="1" applyFill="1" applyBorder="1" applyAlignment="1" applyProtection="1">
      <alignment wrapText="1"/>
      <protection hidden="1"/>
    </xf>
    <xf numFmtId="0" fontId="39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Border="1" applyAlignment="1" applyProtection="1">
      <alignment horizontal="center" vertical="center"/>
      <protection hidden="1"/>
    </xf>
    <xf numFmtId="165" fontId="37" fillId="4" borderId="0" xfId="2" applyNumberFormat="1" applyFont="1" applyFill="1" applyBorder="1" applyAlignment="1" applyProtection="1">
      <alignment horizontal="right" vertical="center" wrapText="1"/>
      <protection hidden="1"/>
    </xf>
    <xf numFmtId="167" fontId="37" fillId="4" borderId="0" xfId="0" applyNumberFormat="1" applyFont="1" applyFill="1" applyBorder="1" applyAlignment="1" applyProtection="1">
      <alignment horizontal="right" vertical="center" wrapText="1"/>
      <protection hidden="1"/>
    </xf>
    <xf numFmtId="168" fontId="40" fillId="4" borderId="0" xfId="0" applyNumberFormat="1" applyFont="1" applyFill="1" applyBorder="1" applyAlignment="1" applyProtection="1">
      <alignment horizontal="right" vertical="center"/>
      <protection hidden="1"/>
    </xf>
    <xf numFmtId="1" fontId="40" fillId="4" borderId="0" xfId="0" applyNumberFormat="1" applyFont="1" applyFill="1" applyBorder="1" applyAlignment="1" applyProtection="1">
      <alignment horizontal="right" vertical="center"/>
      <protection hidden="1"/>
    </xf>
    <xf numFmtId="0" fontId="41" fillId="4" borderId="0" xfId="0" applyFont="1" applyFill="1" applyBorder="1" applyAlignment="1" applyProtection="1">
      <alignment vertical="center"/>
      <protection hidden="1"/>
    </xf>
    <xf numFmtId="0" fontId="42" fillId="4" borderId="0" xfId="0" applyFont="1" applyFill="1" applyBorder="1" applyAlignment="1" applyProtection="1">
      <alignment vertical="center"/>
      <protection hidden="1"/>
    </xf>
    <xf numFmtId="0" fontId="37" fillId="4" borderId="0" xfId="0" applyFont="1" applyFill="1" applyBorder="1" applyAlignment="1" applyProtection="1">
      <alignment vertical="center"/>
      <protection hidden="1"/>
    </xf>
    <xf numFmtId="0" fontId="39" fillId="4" borderId="0" xfId="0" applyFont="1" applyFill="1" applyBorder="1" applyAlignment="1" applyProtection="1">
      <alignment horizontal="left" vertical="center"/>
      <protection locked="0"/>
    </xf>
    <xf numFmtId="0" fontId="39" fillId="4" borderId="0" xfId="0" applyFont="1" applyFill="1" applyBorder="1" applyAlignment="1" applyProtection="1">
      <alignment horizontal="right" vertical="center"/>
      <protection locked="0"/>
    </xf>
    <xf numFmtId="0" fontId="37" fillId="4" borderId="0" xfId="0" applyFont="1" applyFill="1" applyBorder="1" applyProtection="1">
      <protection locked="0"/>
    </xf>
    <xf numFmtId="0" fontId="40" fillId="4" borderId="0" xfId="0" applyFont="1" applyFill="1" applyBorder="1" applyAlignment="1" applyProtection="1">
      <alignment horizontal="center" vertical="center"/>
      <protection locked="0"/>
    </xf>
    <xf numFmtId="164" fontId="40" fillId="4" borderId="0" xfId="2" applyNumberFormat="1" applyFont="1" applyFill="1" applyBorder="1" applyAlignment="1" applyProtection="1">
      <alignment horizontal="right" vertical="center"/>
      <protection locked="0"/>
    </xf>
    <xf numFmtId="167" fontId="40" fillId="4" borderId="0" xfId="0" applyNumberFormat="1" applyFont="1" applyFill="1" applyBorder="1" applyAlignment="1" applyProtection="1">
      <alignment horizontal="right" vertical="center"/>
      <protection locked="0"/>
    </xf>
    <xf numFmtId="168" fontId="40" fillId="4" borderId="0" xfId="0" applyNumberFormat="1" applyFont="1" applyFill="1" applyBorder="1" applyAlignment="1" applyProtection="1">
      <alignment horizontal="right" vertical="center"/>
      <protection locked="0"/>
    </xf>
    <xf numFmtId="0" fontId="39" fillId="4" borderId="0" xfId="0" applyFont="1" applyFill="1" applyBorder="1" applyAlignment="1" applyProtection="1">
      <alignment vertical="center"/>
      <protection locked="0"/>
    </xf>
    <xf numFmtId="166" fontId="37" fillId="4" borderId="0" xfId="1" applyNumberFormat="1" applyFont="1" applyFill="1" applyBorder="1" applyAlignment="1" applyProtection="1">
      <alignment vertical="center"/>
      <protection locked="0"/>
    </xf>
    <xf numFmtId="166" fontId="39" fillId="4" borderId="0" xfId="1" applyNumberFormat="1" applyFont="1" applyFill="1" applyBorder="1" applyAlignment="1" applyProtection="1">
      <alignment vertical="center"/>
      <protection locked="0"/>
    </xf>
    <xf numFmtId="0" fontId="37" fillId="4" borderId="0" xfId="0" applyFont="1" applyFill="1" applyBorder="1" applyAlignment="1" applyProtection="1">
      <alignment vertical="center" wrapText="1"/>
      <protection locked="0"/>
    </xf>
    <xf numFmtId="0" fontId="37" fillId="4" borderId="0" xfId="0" applyFont="1" applyFill="1" applyBorder="1" applyAlignment="1" applyProtection="1">
      <alignment vertical="center"/>
      <protection locked="0"/>
    </xf>
    <xf numFmtId="0" fontId="37" fillId="4" borderId="0" xfId="0" applyFont="1" applyFill="1" applyBorder="1" applyAlignment="1" applyProtection="1">
      <alignment wrapText="1"/>
      <protection locked="0"/>
    </xf>
    <xf numFmtId="2" fontId="37" fillId="4" borderId="0" xfId="0" applyNumberFormat="1" applyFont="1" applyFill="1" applyBorder="1" applyProtection="1">
      <protection locked="0"/>
    </xf>
    <xf numFmtId="166" fontId="37" fillId="4" borderId="0" xfId="1" applyFont="1" applyFill="1" applyBorder="1" applyAlignment="1" applyProtection="1">
      <alignment horizontal="right"/>
      <protection locked="0"/>
    </xf>
    <xf numFmtId="0" fontId="13" fillId="4" borderId="0" xfId="0" applyFont="1" applyFill="1" applyBorder="1" applyProtection="1">
      <protection locked="0"/>
    </xf>
    <xf numFmtId="0" fontId="37" fillId="4" borderId="0" xfId="0" applyFont="1" applyFill="1" applyBorder="1" applyAlignment="1" applyProtection="1">
      <alignment horizontal="center" vertical="center"/>
      <protection locked="0"/>
    </xf>
    <xf numFmtId="169" fontId="37" fillId="4" borderId="0" xfId="2" applyNumberFormat="1" applyFont="1" applyFill="1" applyBorder="1" applyAlignment="1" applyProtection="1">
      <alignment horizontal="right" vertical="center"/>
      <protection locked="0"/>
    </xf>
    <xf numFmtId="1" fontId="37" fillId="4" borderId="0" xfId="0" applyNumberFormat="1" applyFont="1" applyFill="1" applyBorder="1" applyAlignment="1" applyProtection="1">
      <alignment horizontal="right" vertical="center"/>
      <protection locked="0"/>
    </xf>
    <xf numFmtId="165" fontId="37" fillId="4" borderId="0" xfId="2" applyFont="1" applyFill="1" applyBorder="1" applyAlignment="1" applyProtection="1">
      <alignment horizontal="center" vertical="center"/>
      <protection locked="0"/>
    </xf>
    <xf numFmtId="0" fontId="37" fillId="4" borderId="0" xfId="0" applyFont="1" applyFill="1" applyBorder="1" applyAlignment="1" applyProtection="1">
      <alignment horizontal="right" vertical="center"/>
      <protection locked="0"/>
    </xf>
    <xf numFmtId="1" fontId="37" fillId="4" borderId="0" xfId="1" applyNumberFormat="1" applyFont="1" applyFill="1" applyBorder="1" applyAlignment="1" applyProtection="1">
      <alignment horizontal="center" vertical="center"/>
      <protection locked="0"/>
    </xf>
    <xf numFmtId="1" fontId="37" fillId="4" borderId="0" xfId="0" applyNumberFormat="1" applyFont="1" applyFill="1" applyBorder="1" applyAlignment="1" applyProtection="1">
      <alignment horizontal="center" vertical="center"/>
      <protection locked="0"/>
    </xf>
    <xf numFmtId="165" fontId="37" fillId="4" borderId="0" xfId="2" applyFont="1" applyFill="1" applyBorder="1" applyAlignment="1" applyProtection="1">
      <alignment horizontal="right" vertical="center"/>
      <protection locked="0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170" fontId="18" fillId="3" borderId="16" xfId="7" applyNumberFormat="1" applyFont="1" applyFill="1" applyBorder="1" applyProtection="1">
      <protection hidden="1"/>
    </xf>
    <xf numFmtId="170" fontId="34" fillId="2" borderId="9" xfId="0" applyNumberFormat="1" applyFont="1" applyFill="1" applyBorder="1" applyAlignment="1" applyProtection="1">
      <alignment horizontal="right"/>
      <protection hidden="1"/>
    </xf>
    <xf numFmtId="44" fontId="9" fillId="0" borderId="2" xfId="5" applyFont="1" applyFill="1" applyBorder="1" applyProtection="1">
      <protection hidden="1"/>
    </xf>
    <xf numFmtId="0" fontId="15" fillId="0" borderId="2" xfId="0" applyFont="1" applyBorder="1" applyAlignment="1" applyProtection="1">
      <alignment horizontal="right"/>
    </xf>
    <xf numFmtId="0" fontId="15" fillId="2" borderId="13" xfId="0" applyNumberFormat="1" applyFont="1" applyFill="1" applyBorder="1" applyAlignment="1" applyProtection="1">
      <alignment horizontal="right" wrapText="1"/>
      <protection hidden="1"/>
    </xf>
    <xf numFmtId="1" fontId="9" fillId="0" borderId="13" xfId="0" applyNumberFormat="1" applyFont="1" applyFill="1" applyBorder="1" applyAlignment="1" applyProtection="1">
      <alignment horizontal="right"/>
      <protection hidden="1"/>
    </xf>
    <xf numFmtId="44" fontId="9" fillId="10" borderId="2" xfId="5" applyFont="1" applyFill="1" applyBorder="1" applyProtection="1">
      <protection hidden="1"/>
    </xf>
    <xf numFmtId="1" fontId="9" fillId="0" borderId="10" xfId="0" applyNumberFormat="1" applyFont="1" applyFill="1" applyBorder="1" applyProtection="1">
      <protection hidden="1"/>
    </xf>
    <xf numFmtId="1" fontId="9" fillId="0" borderId="11" xfId="0" applyNumberFormat="1" applyFont="1" applyFill="1" applyBorder="1" applyAlignment="1" applyProtection="1">
      <alignment horizontal="right"/>
      <protection hidden="1"/>
    </xf>
    <xf numFmtId="44" fontId="18" fillId="6" borderId="4" xfId="5" applyNumberFormat="1" applyFont="1" applyFill="1" applyBorder="1" applyAlignment="1" applyProtection="1">
      <alignment vertical="center"/>
      <protection hidden="1"/>
    </xf>
    <xf numFmtId="44" fontId="9" fillId="10" borderId="4" xfId="5" applyFont="1" applyFill="1" applyBorder="1" applyProtection="1">
      <protection hidden="1"/>
    </xf>
    <xf numFmtId="0" fontId="15" fillId="2" borderId="12" xfId="0" applyFont="1" applyFill="1" applyBorder="1" applyProtection="1">
      <protection hidden="1"/>
    </xf>
    <xf numFmtId="0" fontId="15" fillId="2" borderId="12" xfId="0" applyFont="1" applyFill="1" applyBorder="1" applyAlignment="1" applyProtection="1">
      <alignment horizontal="right" vertical="center"/>
      <protection hidden="1"/>
    </xf>
    <xf numFmtId="0" fontId="15" fillId="2" borderId="12" xfId="0" applyFont="1" applyFill="1" applyBorder="1" applyAlignment="1" applyProtection="1">
      <alignment horizontal="right"/>
      <protection hidden="1"/>
    </xf>
    <xf numFmtId="0" fontId="15" fillId="2" borderId="14" xfId="0" applyFont="1" applyFill="1" applyBorder="1" applyProtection="1">
      <protection hidden="1"/>
    </xf>
    <xf numFmtId="1" fontId="15" fillId="2" borderId="2" xfId="0" applyNumberFormat="1" applyFont="1" applyFill="1" applyBorder="1" applyAlignment="1" applyProtection="1">
      <alignment horizontal="right"/>
      <protection hidden="1"/>
    </xf>
    <xf numFmtId="0" fontId="15" fillId="2" borderId="0" xfId="0" applyFont="1" applyFill="1" applyAlignment="1" applyProtection="1">
      <alignment horizontal="right" vertical="center"/>
      <protection hidden="1"/>
    </xf>
    <xf numFmtId="0" fontId="3" fillId="0" borderId="0" xfId="0" applyFont="1" applyProtection="1"/>
    <xf numFmtId="0" fontId="17" fillId="0" borderId="0" xfId="0" applyFont="1" applyProtection="1"/>
    <xf numFmtId="0" fontId="9" fillId="0" borderId="0" xfId="0" applyFont="1" applyProtection="1"/>
    <xf numFmtId="170" fontId="3" fillId="0" borderId="0" xfId="0" applyNumberFormat="1" applyFont="1" applyProtection="1"/>
    <xf numFmtId="170" fontId="3" fillId="0" borderId="0" xfId="0" applyNumberFormat="1" applyFont="1" applyAlignment="1" applyProtection="1">
      <alignment horizontal="right"/>
    </xf>
    <xf numFmtId="1" fontId="5" fillId="0" borderId="0" xfId="0" applyNumberFormat="1" applyFont="1" applyFill="1" applyBorder="1" applyProtection="1"/>
    <xf numFmtId="170" fontId="21" fillId="0" borderId="0" xfId="0" applyNumberFormat="1" applyFont="1" applyProtection="1"/>
    <xf numFmtId="0" fontId="15" fillId="2" borderId="0" xfId="0" applyFont="1" applyFill="1" applyBorder="1" applyProtection="1"/>
    <xf numFmtId="0" fontId="22" fillId="2" borderId="0" xfId="0" applyFont="1" applyFill="1" applyBorder="1" applyProtection="1"/>
    <xf numFmtId="170" fontId="22" fillId="2" borderId="0" xfId="0" applyNumberFormat="1" applyFont="1" applyFill="1" applyBorder="1" applyProtection="1"/>
    <xf numFmtId="170" fontId="22" fillId="2" borderId="0" xfId="0" applyNumberFormat="1" applyFont="1" applyFill="1" applyBorder="1" applyAlignment="1" applyProtection="1">
      <alignment horizontal="right"/>
    </xf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70" fontId="4" fillId="2" borderId="0" xfId="0" applyNumberFormat="1" applyFont="1" applyFill="1" applyBorder="1" applyProtection="1"/>
    <xf numFmtId="170" fontId="4" fillId="2" borderId="0" xfId="0" applyNumberFormat="1" applyFont="1" applyFill="1" applyBorder="1" applyAlignment="1" applyProtection="1">
      <alignment horizontal="right"/>
    </xf>
    <xf numFmtId="1" fontId="25" fillId="2" borderId="0" xfId="0" applyNumberFormat="1" applyFont="1" applyFill="1" applyBorder="1" applyProtection="1"/>
    <xf numFmtId="170" fontId="24" fillId="0" borderId="0" xfId="0" applyNumberFormat="1" applyFont="1" applyProtection="1"/>
    <xf numFmtId="0" fontId="26" fillId="0" borderId="0" xfId="0" applyFont="1" applyProtection="1"/>
    <xf numFmtId="0" fontId="6" fillId="2" borderId="0" xfId="0" applyFont="1" applyFill="1" applyBorder="1" applyProtection="1"/>
    <xf numFmtId="170" fontId="27" fillId="2" borderId="0" xfId="0" applyNumberFormat="1" applyFont="1" applyFill="1" applyBorder="1" applyProtection="1"/>
    <xf numFmtId="170" fontId="27" fillId="2" borderId="0" xfId="0" applyNumberFormat="1" applyFont="1" applyFill="1" applyBorder="1" applyAlignment="1" applyProtection="1">
      <alignment horizontal="right"/>
    </xf>
    <xf numFmtId="0" fontId="28" fillId="0" borderId="0" xfId="0" applyFont="1" applyProtection="1"/>
    <xf numFmtId="0" fontId="29" fillId="2" borderId="0" xfId="0" applyFont="1" applyFill="1" applyBorder="1" applyProtection="1"/>
    <xf numFmtId="0" fontId="15" fillId="2" borderId="0" xfId="0" applyFont="1" applyFill="1" applyAlignment="1" applyProtection="1"/>
    <xf numFmtId="3" fontId="27" fillId="2" borderId="0" xfId="0" applyNumberFormat="1" applyFont="1" applyFill="1" applyBorder="1" applyAlignment="1" applyProtection="1">
      <alignment horizontal="right"/>
    </xf>
    <xf numFmtId="1" fontId="27" fillId="2" borderId="0" xfId="0" applyNumberFormat="1" applyFont="1" applyFill="1" applyBorder="1" applyAlignment="1" applyProtection="1">
      <alignment horizontal="right"/>
    </xf>
    <xf numFmtId="0" fontId="18" fillId="0" borderId="0" xfId="0" applyFont="1" applyFill="1" applyBorder="1" applyProtection="1"/>
    <xf numFmtId="170" fontId="2" fillId="0" borderId="0" xfId="0" applyNumberFormat="1" applyFont="1" applyFill="1" applyBorder="1" applyProtection="1"/>
    <xf numFmtId="170" fontId="2" fillId="0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Fill="1" applyBorder="1" applyProtection="1"/>
    <xf numFmtId="170" fontId="22" fillId="2" borderId="8" xfId="0" applyNumberFormat="1" applyFont="1" applyFill="1" applyBorder="1" applyAlignment="1" applyProtection="1">
      <alignment vertical="center"/>
    </xf>
    <xf numFmtId="170" fontId="30" fillId="2" borderId="7" xfId="0" applyNumberFormat="1" applyFont="1" applyFill="1" applyBorder="1" applyProtection="1"/>
    <xf numFmtId="170" fontId="30" fillId="2" borderId="7" xfId="0" applyNumberFormat="1" applyFont="1" applyFill="1" applyBorder="1" applyAlignment="1" applyProtection="1">
      <alignment horizontal="right"/>
    </xf>
    <xf numFmtId="170" fontId="30" fillId="2" borderId="9" xfId="0" applyNumberFormat="1" applyFont="1" applyFill="1" applyBorder="1" applyAlignment="1" applyProtection="1">
      <alignment horizontal="right"/>
    </xf>
    <xf numFmtId="0" fontId="15" fillId="2" borderId="15" xfId="0" applyFont="1" applyFill="1" applyBorder="1" applyProtection="1"/>
    <xf numFmtId="170" fontId="15" fillId="2" borderId="10" xfId="0" applyNumberFormat="1" applyFont="1" applyFill="1" applyBorder="1" applyAlignment="1" applyProtection="1">
      <alignment horizontal="left"/>
    </xf>
    <xf numFmtId="170" fontId="15" fillId="2" borderId="10" xfId="0" applyNumberFormat="1" applyFont="1" applyFill="1" applyBorder="1" applyAlignment="1" applyProtection="1"/>
    <xf numFmtId="170" fontId="15" fillId="2" borderId="11" xfId="0" applyNumberFormat="1" applyFont="1" applyFill="1" applyBorder="1" applyAlignment="1" applyProtection="1"/>
    <xf numFmtId="1" fontId="9" fillId="0" borderId="1" xfId="0" applyNumberFormat="1" applyFont="1" applyFill="1" applyBorder="1" applyProtection="1"/>
    <xf numFmtId="1" fontId="2" fillId="0" borderId="1" xfId="0" applyNumberFormat="1" applyFont="1" applyFill="1" applyBorder="1" applyProtection="1"/>
    <xf numFmtId="1" fontId="2" fillId="0" borderId="1" xfId="0" applyNumberFormat="1" applyFont="1" applyFill="1" applyBorder="1" applyAlignment="1" applyProtection="1">
      <alignment horizontal="right"/>
    </xf>
    <xf numFmtId="1" fontId="9" fillId="0" borderId="0" xfId="0" applyNumberFormat="1" applyFont="1" applyFill="1" applyBorder="1" applyProtection="1"/>
    <xf numFmtId="1" fontId="2" fillId="0" borderId="0" xfId="0" applyNumberFormat="1" applyFont="1" applyFill="1" applyBorder="1" applyAlignment="1" applyProtection="1">
      <alignment horizontal="right"/>
    </xf>
    <xf numFmtId="0" fontId="19" fillId="0" borderId="0" xfId="0" applyFont="1" applyAlignment="1" applyProtection="1">
      <alignment horizontal="center"/>
    </xf>
    <xf numFmtId="0" fontId="22" fillId="2" borderId="3" xfId="0" applyFont="1" applyFill="1" applyBorder="1" applyAlignment="1" applyProtection="1">
      <alignment vertical="center"/>
    </xf>
    <xf numFmtId="170" fontId="5" fillId="2" borderId="5" xfId="0" applyNumberFormat="1" applyFont="1" applyFill="1" applyBorder="1" applyProtection="1"/>
    <xf numFmtId="170" fontId="5" fillId="2" borderId="4" xfId="0" applyNumberFormat="1" applyFont="1" applyFill="1" applyBorder="1" applyProtection="1"/>
    <xf numFmtId="0" fontId="15" fillId="0" borderId="0" xfId="0" applyFont="1" applyProtection="1"/>
    <xf numFmtId="0" fontId="22" fillId="2" borderId="8" xfId="0" applyFont="1" applyFill="1" applyBorder="1" applyAlignment="1" applyProtection="1">
      <alignment horizontal="left"/>
    </xf>
    <xf numFmtId="0" fontId="15" fillId="2" borderId="7" xfId="0" applyFont="1" applyFill="1" applyBorder="1" applyAlignment="1" applyProtection="1">
      <alignment horizontal="right"/>
    </xf>
    <xf numFmtId="170" fontId="15" fillId="2" borderId="7" xfId="0" applyNumberFormat="1" applyFont="1" applyFill="1" applyBorder="1" applyAlignment="1" applyProtection="1">
      <alignment horizontal="center"/>
    </xf>
    <xf numFmtId="170" fontId="15" fillId="2" borderId="9" xfId="0" applyNumberFormat="1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right"/>
    </xf>
    <xf numFmtId="170" fontId="15" fillId="2" borderId="0" xfId="0" applyNumberFormat="1" applyFont="1" applyFill="1" applyBorder="1" applyAlignment="1" applyProtection="1">
      <alignment horizontal="center"/>
    </xf>
    <xf numFmtId="170" fontId="15" fillId="2" borderId="13" xfId="0" applyNumberFormat="1" applyFont="1" applyFill="1" applyBorder="1" applyAlignment="1" applyProtection="1">
      <alignment horizontal="center"/>
    </xf>
    <xf numFmtId="0" fontId="15" fillId="2" borderId="10" xfId="0" applyFont="1" applyFill="1" applyBorder="1" applyAlignment="1" applyProtection="1">
      <alignment horizontal="right"/>
    </xf>
    <xf numFmtId="0" fontId="30" fillId="0" borderId="0" xfId="0" applyFont="1" applyProtection="1"/>
    <xf numFmtId="0" fontId="22" fillId="2" borderId="3" xfId="0" applyFont="1" applyFill="1" applyBorder="1" applyProtection="1"/>
    <xf numFmtId="0" fontId="5" fillId="4" borderId="2" xfId="0" applyFont="1" applyFill="1" applyBorder="1" applyAlignment="1" applyProtection="1">
      <alignment horizontal="right"/>
    </xf>
    <xf numFmtId="170" fontId="15" fillId="10" borderId="16" xfId="0" applyNumberFormat="1" applyFont="1" applyFill="1" applyBorder="1" applyProtection="1"/>
    <xf numFmtId="0" fontId="22" fillId="2" borderId="7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center"/>
    </xf>
    <xf numFmtId="170" fontId="15" fillId="2" borderId="10" xfId="0" applyNumberFormat="1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right"/>
    </xf>
    <xf numFmtId="170" fontId="15" fillId="3" borderId="16" xfId="0" applyNumberFormat="1" applyFont="1" applyFill="1" applyBorder="1" applyProtection="1"/>
    <xf numFmtId="1" fontId="9" fillId="0" borderId="6" xfId="0" applyNumberFormat="1" applyFont="1" applyFill="1" applyBorder="1" applyProtection="1"/>
    <xf numFmtId="0" fontId="9" fillId="0" borderId="0" xfId="0" applyFont="1" applyFill="1" applyBorder="1" applyAlignment="1" applyProtection="1">
      <alignment horizontal="right"/>
    </xf>
    <xf numFmtId="0" fontId="22" fillId="2" borderId="8" xfId="0" applyFont="1" applyFill="1" applyBorder="1" applyProtection="1"/>
    <xf numFmtId="17" fontId="5" fillId="2" borderId="7" xfId="0" quotePrefix="1" applyNumberFormat="1" applyFont="1" applyFill="1" applyBorder="1" applyAlignment="1" applyProtection="1">
      <alignment horizontal="left"/>
    </xf>
    <xf numFmtId="0" fontId="15" fillId="2" borderId="7" xfId="0" applyNumberFormat="1" applyFont="1" applyFill="1" applyBorder="1" applyAlignment="1" applyProtection="1">
      <alignment horizontal="right"/>
    </xf>
    <xf numFmtId="0" fontId="5" fillId="2" borderId="15" xfId="0" applyFont="1" applyFill="1" applyBorder="1" applyAlignment="1" applyProtection="1">
      <alignment horizontal="left"/>
    </xf>
    <xf numFmtId="0" fontId="15" fillId="2" borderId="10" xfId="0" applyFont="1" applyFill="1" applyBorder="1" applyProtection="1"/>
    <xf numFmtId="170" fontId="5" fillId="2" borderId="10" xfId="0" applyNumberFormat="1" applyFont="1" applyFill="1" applyBorder="1" applyProtection="1"/>
    <xf numFmtId="170" fontId="5" fillId="2" borderId="1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171" fontId="5" fillId="7" borderId="6" xfId="6" applyNumberFormat="1" applyFont="1" applyFill="1" applyBorder="1" applyAlignment="1" applyProtection="1">
      <alignment vertical="top"/>
    </xf>
    <xf numFmtId="171" fontId="5" fillId="7" borderId="0" xfId="6" applyNumberFormat="1" applyFont="1" applyFill="1" applyBorder="1" applyAlignment="1" applyProtection="1">
      <alignment vertical="top"/>
    </xf>
    <xf numFmtId="171" fontId="5" fillId="7" borderId="15" xfId="6" applyNumberFormat="1" applyFont="1" applyFill="1" applyBorder="1" applyAlignment="1" applyProtection="1">
      <alignment vertical="top"/>
    </xf>
    <xf numFmtId="171" fontId="5" fillId="7" borderId="10" xfId="6" applyNumberFormat="1" applyFont="1" applyFill="1" applyBorder="1" applyAlignment="1" applyProtection="1">
      <alignment vertical="top"/>
    </xf>
    <xf numFmtId="0" fontId="5" fillId="0" borderId="0" xfId="0" applyFont="1" applyProtection="1"/>
    <xf numFmtId="1" fontId="15" fillId="2" borderId="11" xfId="0" applyNumberFormat="1" applyFont="1" applyFill="1" applyBorder="1" applyAlignment="1" applyProtection="1">
      <alignment horizontal="right"/>
      <protection hidden="1"/>
    </xf>
    <xf numFmtId="164" fontId="11" fillId="3" borderId="2" xfId="2" quotePrefix="1" applyNumberFormat="1" applyFont="1" applyFill="1" applyBorder="1" applyAlignment="1" applyProtection="1">
      <alignment horizontal="right" vertical="center" wrapText="1"/>
      <protection hidden="1"/>
    </xf>
    <xf numFmtId="0" fontId="8" fillId="2" borderId="4" xfId="0" applyFont="1" applyFill="1" applyBorder="1" applyAlignment="1" applyProtection="1">
      <alignment horizontal="right" vertical="center" wrapText="1"/>
      <protection hidden="1"/>
    </xf>
    <xf numFmtId="3" fontId="11" fillId="4" borderId="2" xfId="0" quotePrefix="1" applyNumberFormat="1" applyFont="1" applyFill="1" applyBorder="1" applyAlignment="1" applyProtection="1">
      <alignment horizontal="right" vertical="center" wrapText="1"/>
      <protection hidden="1"/>
    </xf>
    <xf numFmtId="167" fontId="11" fillId="0" borderId="3" xfId="0" applyNumberFormat="1" applyFont="1" applyBorder="1" applyAlignment="1" applyProtection="1">
      <alignment horizontal="right" vertical="center"/>
      <protection hidden="1"/>
    </xf>
    <xf numFmtId="3" fontId="11" fillId="5" borderId="2" xfId="0" quotePrefix="1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right" vertical="center"/>
      <protection hidden="1"/>
    </xf>
    <xf numFmtId="3" fontId="3" fillId="0" borderId="2" xfId="0" applyNumberFormat="1" applyFont="1" applyBorder="1" applyAlignment="1" applyProtection="1">
      <alignment horizontal="right" vertical="center"/>
      <protection hidden="1"/>
    </xf>
    <xf numFmtId="168" fontId="45" fillId="0" borderId="2" xfId="0" applyNumberFormat="1" applyFont="1" applyFill="1" applyBorder="1" applyAlignment="1" applyProtection="1">
      <alignment horizontal="right" vertical="center"/>
      <protection hidden="1"/>
    </xf>
    <xf numFmtId="0" fontId="44" fillId="0" borderId="3" xfId="0" applyFont="1" applyBorder="1" applyAlignment="1" applyProtection="1">
      <alignment horizontal="right" vertical="center"/>
      <protection hidden="1"/>
    </xf>
    <xf numFmtId="0" fontId="11" fillId="0" borderId="4" xfId="4" applyFont="1" applyBorder="1" applyAlignment="1" applyProtection="1">
      <alignment vertical="center"/>
      <protection hidden="1"/>
    </xf>
    <xf numFmtId="0" fontId="11" fillId="0" borderId="6" xfId="4" applyFont="1" applyBorder="1" applyAlignment="1" applyProtection="1">
      <alignment vertical="center"/>
      <protection hidden="1"/>
    </xf>
    <xf numFmtId="0" fontId="11" fillId="0" borderId="0" xfId="4" applyFont="1" applyBorder="1" applyAlignment="1" applyProtection="1">
      <alignment horizontal="left" vertical="center"/>
      <protection hidden="1"/>
    </xf>
    <xf numFmtId="0" fontId="44" fillId="0" borderId="0" xfId="0" applyFont="1" applyBorder="1" applyAlignment="1" applyProtection="1">
      <alignment horizontal="right" vertical="center"/>
      <protection hidden="1"/>
    </xf>
    <xf numFmtId="0" fontId="8" fillId="2" borderId="7" xfId="0" applyFont="1" applyFill="1" applyBorder="1" applyAlignment="1" applyProtection="1">
      <alignment horizontal="right" vertical="center" wrapText="1"/>
      <protection hidden="1"/>
    </xf>
    <xf numFmtId="1" fontId="15" fillId="2" borderId="5" xfId="0" applyNumberFormat="1" applyFont="1" applyFill="1" applyBorder="1" applyAlignment="1" applyProtection="1">
      <alignment horizontal="center"/>
    </xf>
    <xf numFmtId="1" fontId="15" fillId="2" borderId="4" xfId="0" applyNumberFormat="1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vertical="top" wrapText="1"/>
    </xf>
    <xf numFmtId="0" fontId="15" fillId="2" borderId="13" xfId="0" applyFont="1" applyFill="1" applyBorder="1" applyAlignment="1" applyProtection="1">
      <alignment vertical="top" wrapText="1"/>
    </xf>
    <xf numFmtId="0" fontId="15" fillId="2" borderId="10" xfId="0" applyFont="1" applyFill="1" applyBorder="1" applyAlignment="1" applyProtection="1">
      <alignment vertical="top" wrapText="1"/>
    </xf>
    <xf numFmtId="0" fontId="15" fillId="2" borderId="11" xfId="0" applyFont="1" applyFill="1" applyBorder="1" applyAlignment="1" applyProtection="1">
      <alignment vertical="top" wrapText="1"/>
    </xf>
    <xf numFmtId="0" fontId="15" fillId="2" borderId="6" xfId="0" applyFont="1" applyFill="1" applyBorder="1" applyAlignment="1" applyProtection="1">
      <alignment horizontal="left"/>
    </xf>
    <xf numFmtId="44" fontId="9" fillId="0" borderId="3" xfId="5" applyFont="1" applyFill="1" applyBorder="1" applyAlignment="1" applyProtection="1">
      <alignment horizontal="center"/>
      <protection hidden="1"/>
    </xf>
    <xf numFmtId="44" fontId="9" fillId="0" borderId="4" xfId="5" applyFont="1" applyFill="1" applyBorder="1" applyAlignment="1" applyProtection="1">
      <alignment horizontal="center"/>
      <protection hidden="1"/>
    </xf>
    <xf numFmtId="0" fontId="9" fillId="9" borderId="3" xfId="0" applyFont="1" applyFill="1" applyBorder="1" applyAlignment="1" applyProtection="1">
      <alignment horizontal="left" vertical="center"/>
      <protection locked="0"/>
    </xf>
    <xf numFmtId="0" fontId="9" fillId="9" borderId="4" xfId="0" applyFont="1" applyFill="1" applyBorder="1" applyAlignment="1" applyProtection="1">
      <alignment horizontal="left" vertical="center"/>
      <protection locked="0"/>
    </xf>
    <xf numFmtId="0" fontId="9" fillId="7" borderId="3" xfId="7" quotePrefix="1" applyFont="1" applyFill="1" applyBorder="1" applyAlignment="1" applyProtection="1">
      <alignment horizontal="left"/>
      <protection locked="0"/>
    </xf>
    <xf numFmtId="0" fontId="9" fillId="7" borderId="4" xfId="7" quotePrefix="1" applyFont="1" applyFill="1" applyBorder="1" applyAlignment="1" applyProtection="1">
      <alignment horizontal="left"/>
      <protection locked="0"/>
    </xf>
    <xf numFmtId="0" fontId="46" fillId="2" borderId="0" xfId="0" applyFont="1" applyFill="1" applyBorder="1" applyAlignment="1" applyProtection="1">
      <alignment horizontal="center"/>
      <protection hidden="1"/>
    </xf>
    <xf numFmtId="0" fontId="22" fillId="2" borderId="0" xfId="0" applyFont="1" applyFill="1" applyBorder="1" applyAlignment="1" applyProtection="1">
      <alignment horizontal="center"/>
    </xf>
    <xf numFmtId="171" fontId="31" fillId="7" borderId="3" xfId="6" applyNumberFormat="1" applyFont="1" applyFill="1" applyBorder="1" applyAlignment="1" applyProtection="1">
      <alignment horizontal="left"/>
      <protection locked="0"/>
    </xf>
    <xf numFmtId="171" fontId="31" fillId="7" borderId="5" xfId="6" applyNumberFormat="1" applyFont="1" applyFill="1" applyBorder="1" applyAlignment="1" applyProtection="1">
      <alignment horizontal="left"/>
      <protection locked="0"/>
    </xf>
    <xf numFmtId="171" fontId="31" fillId="7" borderId="4" xfId="6" applyNumberFormat="1" applyFont="1" applyFill="1" applyBorder="1" applyAlignment="1" applyProtection="1">
      <alignment horizontal="left"/>
      <protection locked="0"/>
    </xf>
    <xf numFmtId="49" fontId="31" fillId="0" borderId="8" xfId="0" applyNumberFormat="1" applyFont="1" applyFill="1" applyBorder="1" applyAlignment="1" applyProtection="1">
      <alignment horizontal="left" wrapText="1"/>
    </xf>
    <xf numFmtId="49" fontId="31" fillId="0" borderId="7" xfId="0" applyNumberFormat="1" applyFont="1" applyFill="1" applyBorder="1" applyAlignment="1" applyProtection="1">
      <alignment horizontal="left" wrapText="1"/>
    </xf>
    <xf numFmtId="49" fontId="31" fillId="0" borderId="15" xfId="0" applyNumberFormat="1" applyFont="1" applyFill="1" applyBorder="1" applyAlignment="1" applyProtection="1">
      <alignment horizontal="left" wrapText="1"/>
    </xf>
    <xf numFmtId="49" fontId="31" fillId="0" borderId="10" xfId="0" applyNumberFormat="1" applyFont="1" applyFill="1" applyBorder="1" applyAlignment="1" applyProtection="1">
      <alignment horizontal="left" wrapText="1"/>
    </xf>
    <xf numFmtId="0" fontId="36" fillId="0" borderId="1" xfId="7" applyFont="1" applyFill="1" applyBorder="1" applyAlignment="1" applyProtection="1">
      <alignment horizontal="left" vertical="top" wrapText="1"/>
      <protection hidden="1"/>
    </xf>
    <xf numFmtId="170" fontId="46" fillId="2" borderId="0" xfId="0" applyNumberFormat="1" applyFont="1" applyFill="1" applyBorder="1" applyAlignment="1" applyProtection="1">
      <alignment horizont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8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right" vertical="center" wrapText="1"/>
      <protection hidden="1"/>
    </xf>
    <xf numFmtId="0" fontId="8" fillId="2" borderId="4" xfId="0" applyFont="1" applyFill="1" applyBorder="1" applyAlignment="1" applyProtection="1">
      <alignment horizontal="right" vertical="center" wrapText="1"/>
      <protection hidden="1"/>
    </xf>
    <xf numFmtId="0" fontId="8" fillId="0" borderId="2" xfId="0" applyFont="1" applyFill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right" vertical="center"/>
      <protection hidden="1"/>
    </xf>
    <xf numFmtId="0" fontId="8" fillId="0" borderId="3" xfId="0" applyFont="1" applyBorder="1" applyAlignment="1" applyProtection="1">
      <alignment horizontal="right" vertical="center"/>
      <protection hidden="1"/>
    </xf>
    <xf numFmtId="0" fontId="8" fillId="0" borderId="4" xfId="0" applyFont="1" applyBorder="1" applyAlignment="1" applyProtection="1">
      <alignment horizontal="right" vertical="center"/>
      <protection hidden="1"/>
    </xf>
    <xf numFmtId="0" fontId="8" fillId="0" borderId="2" xfId="0" applyFont="1" applyBorder="1" applyAlignment="1" applyProtection="1">
      <alignment horizontal="right" vertical="center"/>
      <protection hidden="1"/>
    </xf>
    <xf numFmtId="0" fontId="3" fillId="0" borderId="3" xfId="0" applyFont="1" applyBorder="1" applyAlignment="1" applyProtection="1">
      <alignment horizontal="right" vertical="center"/>
      <protection hidden="1"/>
    </xf>
    <xf numFmtId="0" fontId="3" fillId="0" borderId="4" xfId="0" applyFont="1" applyBorder="1" applyAlignment="1" applyProtection="1">
      <alignment horizontal="right" vertical="center"/>
      <protection hidden="1"/>
    </xf>
    <xf numFmtId="0" fontId="38" fillId="4" borderId="0" xfId="0" applyFont="1" applyFill="1" applyBorder="1" applyAlignment="1" applyProtection="1">
      <alignment vertical="center"/>
      <protection hidden="1"/>
    </xf>
    <xf numFmtId="0" fontId="42" fillId="4" borderId="0" xfId="0" applyFont="1" applyFill="1" applyBorder="1" applyAlignment="1" applyProtection="1">
      <alignment horizontal="left" vertical="top" wrapText="1"/>
      <protection hidden="1"/>
    </xf>
    <xf numFmtId="0" fontId="9" fillId="0" borderId="0" xfId="7" quotePrefix="1" applyFont="1" applyFill="1" applyBorder="1" applyAlignment="1" applyProtection="1">
      <alignment horizontal="center" wrapText="1"/>
      <protection hidden="1"/>
    </xf>
    <xf numFmtId="0" fontId="9" fillId="0" borderId="7" xfId="7" quotePrefix="1" applyFont="1" applyFill="1" applyBorder="1" applyAlignment="1" applyProtection="1">
      <alignment horizontal="left" vertical="top" wrapText="1"/>
      <protection hidden="1"/>
    </xf>
    <xf numFmtId="0" fontId="9" fillId="0" borderId="0" xfId="7" quotePrefix="1" applyFont="1" applyFill="1" applyBorder="1" applyAlignment="1" applyProtection="1">
      <alignment horizontal="left" vertical="top" wrapText="1"/>
      <protection hidden="1"/>
    </xf>
    <xf numFmtId="1" fontId="11" fillId="0" borderId="3" xfId="0" applyNumberFormat="1" applyFont="1" applyBorder="1" applyAlignment="1" applyProtection="1">
      <alignment horizontal="right" vertical="center"/>
      <protection hidden="1"/>
    </xf>
  </cellXfs>
  <cellStyles count="10">
    <cellStyle name="Komma" xfId="1" builtinId="3"/>
    <cellStyle name="Komma 2" xfId="6"/>
    <cellStyle name="Komma 2 2" xfId="8"/>
    <cellStyle name="Procent" xfId="3" builtinId="5"/>
    <cellStyle name="Procent 2" xfId="9"/>
    <cellStyle name="Standaard" xfId="0" builtinId="0"/>
    <cellStyle name="Standaard 3" xfId="4"/>
    <cellStyle name="Standaard 4" xfId="7"/>
    <cellStyle name="Valuta" xfId="2" builtinId="4"/>
    <cellStyle name="Valuta 2" xfId="5"/>
  </cellStyles>
  <dxfs count="3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dark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8000000000000001E-2"/>
          <c:y val="2.8406040868911714E-2"/>
          <c:w val="0.96"/>
          <c:h val="0.94"/>
        </c:manualLayout>
      </c:layout>
      <c:scatterChart>
        <c:scatterStyle val="lineMarker"/>
        <c:varyColors val="0"/>
        <c:ser>
          <c:idx val="26"/>
          <c:order val="0"/>
          <c:tx>
            <c:v>BPK = 1</c:v>
          </c:tx>
          <c:spPr>
            <a:ln w="44450" cap="rnd" cmpd="sng" algn="ctr">
              <a:solidFill>
                <a:srgbClr val="DCA84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DATA!$D$20:$Z$20</c:f>
              <c:numCache>
                <c:formatCode>_(* #,##0.00_);_(* \(#,##0.00\);_(* "-"??_);_(@_)</c:formatCode>
                <c:ptCount val="23"/>
                <c:pt idx="0">
                  <c:v>66.848167038028834</c:v>
                </c:pt>
                <c:pt idx="1">
                  <c:v>67.262564950053459</c:v>
                </c:pt>
                <c:pt idx="2">
                  <c:v>67.676962862078099</c:v>
                </c:pt>
                <c:pt idx="3">
                  <c:v>68.505758686127379</c:v>
                </c:pt>
                <c:pt idx="4">
                  <c:v>70.163350334225939</c:v>
                </c:pt>
                <c:pt idx="5">
                  <c:v>71.820941982324499</c:v>
                </c:pt>
                <c:pt idx="6">
                  <c:v>73.478533630423058</c:v>
                </c:pt>
                <c:pt idx="7">
                  <c:v>75.136125278521632</c:v>
                </c:pt>
                <c:pt idx="8">
                  <c:v>76.793716926620178</c:v>
                </c:pt>
                <c:pt idx="9">
                  <c:v>78.451308574718723</c:v>
                </c:pt>
                <c:pt idx="10">
                  <c:v>80.108900222817297</c:v>
                </c:pt>
                <c:pt idx="11">
                  <c:v>81.766491870915857</c:v>
                </c:pt>
                <c:pt idx="12">
                  <c:v>83.424083519014403</c:v>
                </c:pt>
                <c:pt idx="13">
                  <c:v>85.081675167112962</c:v>
                </c:pt>
                <c:pt idx="14">
                  <c:v>86.739266815211522</c:v>
                </c:pt>
                <c:pt idx="15">
                  <c:v>88.396858463310096</c:v>
                </c:pt>
                <c:pt idx="16">
                  <c:v>90.054450111408656</c:v>
                </c:pt>
                <c:pt idx="17">
                  <c:v>91.712041759507201</c:v>
                </c:pt>
                <c:pt idx="18">
                  <c:v>93.369633407605761</c:v>
                </c:pt>
                <c:pt idx="19">
                  <c:v>95.027225055704321</c:v>
                </c:pt>
                <c:pt idx="20">
                  <c:v>96.684816703802881</c:v>
                </c:pt>
                <c:pt idx="21">
                  <c:v>98.34240835190144</c:v>
                </c:pt>
                <c:pt idx="22">
                  <c:v>100</c:v>
                </c:pt>
              </c:numCache>
            </c:numRef>
          </c:xVal>
          <c:yVal>
            <c:numRef>
              <c:f>DATA!$D$19:$Z$19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99934.224523465076</c:v>
                </c:pt>
                <c:pt idx="2">
                  <c:v>121127.38819678525</c:v>
                </c:pt>
                <c:pt idx="3">
                  <c:v>146601.92670569083</c:v>
                </c:pt>
                <c:pt idx="4">
                  <c:v>176917.26165796214</c:v>
                </c:pt>
                <c:pt idx="5">
                  <c:v>196998.63432776518</c:v>
                </c:pt>
                <c:pt idx="6">
                  <c:v>212249.60099655233</c:v>
                </c:pt>
                <c:pt idx="7">
                  <c:v>224587.73142591561</c:v>
                </c:pt>
                <c:pt idx="8">
                  <c:v>234941.86121410178</c:v>
                </c:pt>
                <c:pt idx="9">
                  <c:v>243840.75608206177</c:v>
                </c:pt>
                <c:pt idx="10">
                  <c:v>251617.50698007521</c:v>
                </c:pt>
                <c:pt idx="11">
                  <c:v>258497.16552099623</c:v>
                </c:pt>
                <c:pt idx="12">
                  <c:v>264639.83426904504</c:v>
                </c:pt>
                <c:pt idx="13">
                  <c:v>270164.01981975429</c:v>
                </c:pt>
                <c:pt idx="14">
                  <c:v>275160.24965990806</c:v>
                </c:pt>
                <c:pt idx="15">
                  <c:v>279699.47922411415</c:v>
                </c:pt>
                <c:pt idx="16">
                  <c:v>283838.52689482103</c:v>
                </c:pt>
                <c:pt idx="17">
                  <c:v>287623.72332509508</c:v>
                </c:pt>
                <c:pt idx="18">
                  <c:v>291093.4408704096</c:v>
                </c:pt>
                <c:pt idx="19">
                  <c:v>294279.89484640153</c:v>
                </c:pt>
                <c:pt idx="20">
                  <c:v>297210.45647436759</c:v>
                </c:pt>
                <c:pt idx="21">
                  <c:v>299908.62950726802</c:v>
                </c:pt>
                <c:pt idx="22">
                  <c:v>302394.7897527208</c:v>
                </c:pt>
              </c:numCache>
            </c:numRef>
          </c:yVal>
          <c:smooth val="0"/>
        </c:ser>
        <c:ser>
          <c:idx val="27"/>
          <c:order val="1"/>
          <c:tx>
            <c:v>BPK = 0,9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DATA!$D$23:$Z$23</c:f>
              <c:numCache>
                <c:formatCode>_(* #,##0.00_);_(* \(#,##0.00\);_(* "-"??_);_(@_)</c:formatCode>
                <c:ptCount val="23"/>
                <c:pt idx="0">
                  <c:v>77.169338358178024</c:v>
                </c:pt>
                <c:pt idx="1">
                  <c:v>77.454721628700796</c:v>
                </c:pt>
                <c:pt idx="2">
                  <c:v>77.740104899223567</c:v>
                </c:pt>
                <c:pt idx="3">
                  <c:v>78.310871440269111</c:v>
                </c:pt>
                <c:pt idx="4">
                  <c:v>79.452404522360226</c:v>
                </c:pt>
                <c:pt idx="5">
                  <c:v>80.593937604451312</c:v>
                </c:pt>
                <c:pt idx="6">
                  <c:v>81.735470686542428</c:v>
                </c:pt>
                <c:pt idx="7">
                  <c:v>82.877003768633514</c:v>
                </c:pt>
                <c:pt idx="8">
                  <c:v>84.018536850724615</c:v>
                </c:pt>
                <c:pt idx="9">
                  <c:v>85.160069932815716</c:v>
                </c:pt>
                <c:pt idx="10">
                  <c:v>86.301603014906817</c:v>
                </c:pt>
                <c:pt idx="11">
                  <c:v>87.443136096997918</c:v>
                </c:pt>
                <c:pt idx="12">
                  <c:v>88.584669179089019</c:v>
                </c:pt>
                <c:pt idx="13">
                  <c:v>89.72620226118012</c:v>
                </c:pt>
                <c:pt idx="14">
                  <c:v>90.867735343271221</c:v>
                </c:pt>
                <c:pt idx="15">
                  <c:v>92.009268425362308</c:v>
                </c:pt>
                <c:pt idx="16">
                  <c:v>93.150801507453423</c:v>
                </c:pt>
                <c:pt idx="17">
                  <c:v>94.292334589544495</c:v>
                </c:pt>
                <c:pt idx="18">
                  <c:v>95.433867671635596</c:v>
                </c:pt>
                <c:pt idx="19">
                  <c:v>96.575400753726697</c:v>
                </c:pt>
                <c:pt idx="20">
                  <c:v>97.716933835817798</c:v>
                </c:pt>
                <c:pt idx="21">
                  <c:v>98.858466917908899</c:v>
                </c:pt>
                <c:pt idx="22">
                  <c:v>100</c:v>
                </c:pt>
              </c:numCache>
            </c:numRef>
          </c:xVal>
          <c:yVal>
            <c:numRef>
              <c:f>DATA!$D$22:$Z$22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83485.340548079024</c:v>
                </c:pt>
                <c:pt idx="2">
                  <c:v>101224.62754905787</c:v>
                </c:pt>
                <c:pt idx="3">
                  <c:v>122597.0334290186</c:v>
                </c:pt>
                <c:pt idx="4">
                  <c:v>148151.57368749491</c:v>
                </c:pt>
                <c:pt idx="5">
                  <c:v>165195.72073790798</c:v>
                </c:pt>
                <c:pt idx="6">
                  <c:v>178231.96296658201</c:v>
                </c:pt>
                <c:pt idx="7">
                  <c:v>188856.24086062901</c:v>
                </c:pt>
                <c:pt idx="8">
                  <c:v>197840.70358141704</c:v>
                </c:pt>
                <c:pt idx="9">
                  <c:v>205624.39351938062</c:v>
                </c:pt>
                <c:pt idx="10">
                  <c:v>212483.53374212276</c:v>
                </c:pt>
                <c:pt idx="11">
                  <c:v>218604.5034667023</c:v>
                </c:pt>
                <c:pt idx="12">
                  <c:v>224119.70261679849</c:v>
                </c:pt>
                <c:pt idx="13">
                  <c:v>229126.9795153407</c:v>
                </c:pt>
                <c:pt idx="14">
                  <c:v>233700.95348293011</c:v>
                </c:pt>
                <c:pt idx="15">
                  <c:v>237900.0020773267</c:v>
                </c:pt>
                <c:pt idx="16">
                  <c:v>241770.77605233333</c:v>
                </c:pt>
                <c:pt idx="17">
                  <c:v>245351.22947235793</c:v>
                </c:pt>
                <c:pt idx="18">
                  <c:v>248672.71895368799</c:v>
                </c:pt>
                <c:pt idx="19">
                  <c:v>251761.49786374552</c:v>
                </c:pt>
                <c:pt idx="20">
                  <c:v>254639.80493622346</c:v>
                </c:pt>
                <c:pt idx="21">
                  <c:v>257326.67365495965</c:v>
                </c:pt>
                <c:pt idx="22">
                  <c:v>259838.54486225749</c:v>
                </c:pt>
              </c:numCache>
            </c:numRef>
          </c:yVal>
          <c:smooth val="0"/>
        </c:ser>
        <c:ser>
          <c:idx val="28"/>
          <c:order val="2"/>
          <c:tx>
            <c:v>BPK = 0,8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DATA!$D$26:$Z$26</c:f>
              <c:numCache>
                <c:formatCode>_(* #,##0.00_);_(* \(#,##0.00\);_(* "-"??_);_(@_)</c:formatCode>
                <c:ptCount val="23"/>
                <c:pt idx="0">
                  <c:v>87.490509678327228</c:v>
                </c:pt>
                <c:pt idx="1">
                  <c:v>87.646878307348146</c:v>
                </c:pt>
                <c:pt idx="2">
                  <c:v>87.80324693636905</c:v>
                </c:pt>
                <c:pt idx="3">
                  <c:v>88.115984194410885</c:v>
                </c:pt>
                <c:pt idx="4">
                  <c:v>88.741458710494513</c:v>
                </c:pt>
                <c:pt idx="5">
                  <c:v>89.366933226578155</c:v>
                </c:pt>
                <c:pt idx="6">
                  <c:v>89.992407742661783</c:v>
                </c:pt>
                <c:pt idx="7">
                  <c:v>90.617882258745425</c:v>
                </c:pt>
                <c:pt idx="8">
                  <c:v>91.243356774829067</c:v>
                </c:pt>
                <c:pt idx="9">
                  <c:v>91.868831290912695</c:v>
                </c:pt>
                <c:pt idx="10">
                  <c:v>92.494305806996351</c:v>
                </c:pt>
                <c:pt idx="11">
                  <c:v>93.119780323079979</c:v>
                </c:pt>
                <c:pt idx="12">
                  <c:v>93.745254839163621</c:v>
                </c:pt>
                <c:pt idx="13">
                  <c:v>94.370729355247249</c:v>
                </c:pt>
                <c:pt idx="14">
                  <c:v>94.996203871330891</c:v>
                </c:pt>
                <c:pt idx="15">
                  <c:v>95.621678387414534</c:v>
                </c:pt>
                <c:pt idx="16">
                  <c:v>96.247152903498161</c:v>
                </c:pt>
                <c:pt idx="17">
                  <c:v>96.872627419581818</c:v>
                </c:pt>
                <c:pt idx="18">
                  <c:v>97.498101935665446</c:v>
                </c:pt>
                <c:pt idx="19">
                  <c:v>98.123576451749088</c:v>
                </c:pt>
                <c:pt idx="20">
                  <c:v>98.749050967832716</c:v>
                </c:pt>
                <c:pt idx="21">
                  <c:v>99.374525483916358</c:v>
                </c:pt>
                <c:pt idx="22">
                  <c:v>100</c:v>
                </c:pt>
              </c:numCache>
            </c:numRef>
          </c:xVal>
          <c:yVal>
            <c:numRef>
              <c:f>DATA!$D$25:$Z$25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64848.275123241227</c:v>
                </c:pt>
                <c:pt idx="2">
                  <c:v>78660.930286963136</c:v>
                </c:pt>
                <c:pt idx="3">
                  <c:v>95350.476202386941</c:v>
                </c:pt>
                <c:pt idx="4">
                  <c:v>115422.83827951424</c:v>
                </c:pt>
                <c:pt idx="5">
                  <c:v>128922.93572269422</c:v>
                </c:pt>
                <c:pt idx="6">
                  <c:v>139336.904651772</c:v>
                </c:pt>
                <c:pt idx="7">
                  <c:v>147898.66951516745</c:v>
                </c:pt>
                <c:pt idx="8">
                  <c:v>155204.40059945645</c:v>
                </c:pt>
                <c:pt idx="9">
                  <c:v>161592.60575883399</c:v>
                </c:pt>
                <c:pt idx="10">
                  <c:v>167275.95308975494</c:v>
                </c:pt>
                <c:pt idx="11">
                  <c:v>172397.72762340965</c:v>
                </c:pt>
                <c:pt idx="12">
                  <c:v>177059.56070099006</c:v>
                </c:pt>
                <c:pt idx="13">
                  <c:v>181336.44184900459</c:v>
                </c:pt>
                <c:pt idx="14">
                  <c:v>185285.46259193742</c:v>
                </c:pt>
                <c:pt idx="15">
                  <c:v>188951.20910666289</c:v>
                </c:pt>
                <c:pt idx="16">
                  <c:v>192369.24474315162</c:v>
                </c:pt>
                <c:pt idx="17">
                  <c:v>195568.4458600684</c:v>
                </c:pt>
                <c:pt idx="18">
                  <c:v>198572.61911886241</c:v>
                </c:pt>
                <c:pt idx="19">
                  <c:v>201401.65196220967</c:v>
                </c:pt>
                <c:pt idx="20">
                  <c:v>204072.35031196818</c:v>
                </c:pt>
                <c:pt idx="21">
                  <c:v>206599.06102784537</c:v>
                </c:pt>
                <c:pt idx="22">
                  <c:v>208994.14275634653</c:v>
                </c:pt>
              </c:numCache>
            </c:numRef>
          </c:yVal>
          <c:smooth val="0"/>
        </c:ser>
        <c:ser>
          <c:idx val="29"/>
          <c:order val="3"/>
          <c:tx>
            <c:v>BPK = 0,7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DATA!$D$29:$Z$29</c:f>
              <c:numCache>
                <c:formatCode>_(* #,##0.00_);_(* \(#,##0.00\);_(* "-"??_);_(@_)</c:formatCode>
                <c:ptCount val="23"/>
                <c:pt idx="0">
                  <c:v>97.811680998476476</c:v>
                </c:pt>
                <c:pt idx="1">
                  <c:v>97.839034985995511</c:v>
                </c:pt>
                <c:pt idx="2">
                  <c:v>97.866388973514546</c:v>
                </c:pt>
                <c:pt idx="3">
                  <c:v>97.921096948552659</c:v>
                </c:pt>
                <c:pt idx="4">
                  <c:v>98.030512898628814</c:v>
                </c:pt>
                <c:pt idx="5">
                  <c:v>98.139928848705011</c:v>
                </c:pt>
                <c:pt idx="6">
                  <c:v>98.249344798781166</c:v>
                </c:pt>
                <c:pt idx="7">
                  <c:v>98.35876074885735</c:v>
                </c:pt>
                <c:pt idx="8">
                  <c:v>98.468176698933519</c:v>
                </c:pt>
                <c:pt idx="9">
                  <c:v>98.577592649009702</c:v>
                </c:pt>
                <c:pt idx="10">
                  <c:v>98.687008599085885</c:v>
                </c:pt>
                <c:pt idx="11">
                  <c:v>98.796424549162055</c:v>
                </c:pt>
                <c:pt idx="12">
                  <c:v>98.905840499238224</c:v>
                </c:pt>
                <c:pt idx="13">
                  <c:v>99.015256449314421</c:v>
                </c:pt>
                <c:pt idx="14">
                  <c:v>99.12467239939059</c:v>
                </c:pt>
                <c:pt idx="15">
                  <c:v>99.234088349466759</c:v>
                </c:pt>
                <c:pt idx="16">
                  <c:v>99.343504299542957</c:v>
                </c:pt>
                <c:pt idx="17">
                  <c:v>99.452920249619112</c:v>
                </c:pt>
                <c:pt idx="18">
                  <c:v>99.562336199695295</c:v>
                </c:pt>
                <c:pt idx="19">
                  <c:v>99.671752149771464</c:v>
                </c:pt>
                <c:pt idx="20">
                  <c:v>99.781168099847648</c:v>
                </c:pt>
                <c:pt idx="21">
                  <c:v>99.890584049923817</c:v>
                </c:pt>
                <c:pt idx="22">
                  <c:v>100</c:v>
                </c:pt>
              </c:numCache>
            </c:numRef>
          </c:xVal>
          <c:yVal>
            <c:numRef>
              <c:f>DATA!$D$28:$Z$28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36198.461917776614</c:v>
                </c:pt>
                <c:pt idx="2">
                  <c:v>43932.709946295465</c:v>
                </c:pt>
                <c:pt idx="3">
                  <c:v>53312.201205615493</c:v>
                </c:pt>
                <c:pt idx="4">
                  <c:v>64676.525311255224</c:v>
                </c:pt>
                <c:pt idx="5">
                  <c:v>72399.956005838059</c:v>
                </c:pt>
                <c:pt idx="6">
                  <c:v>78420.470304516246</c:v>
                </c:pt>
                <c:pt idx="7">
                  <c:v>83422.78408991039</c:v>
                </c:pt>
                <c:pt idx="8">
                  <c:v>87737.147270686488</c:v>
                </c:pt>
                <c:pt idx="9">
                  <c:v>91550.757710123755</c:v>
                </c:pt>
                <c:pt idx="10">
                  <c:v>94981.022837109485</c:v>
                </c:pt>
                <c:pt idx="11">
                  <c:v>98106.910917413697</c:v>
                </c:pt>
                <c:pt idx="12">
                  <c:v>100984.33754665384</c:v>
                </c:pt>
                <c:pt idx="13">
                  <c:v>103654.48900212217</c:v>
                </c:pt>
                <c:pt idx="14">
                  <c:v>106148.66653664039</c:v>
                </c:pt>
                <c:pt idx="15">
                  <c:v>108491.27176373218</c:v>
                </c:pt>
                <c:pt idx="16">
                  <c:v>110701.73312191284</c:v>
                </c:pt>
                <c:pt idx="17">
                  <c:v>112795.79703449619</c:v>
                </c:pt>
                <c:pt idx="18">
                  <c:v>114786.4212109018</c:v>
                </c:pt>
                <c:pt idx="19">
                  <c:v>116684.40962553213</c:v>
                </c:pt>
                <c:pt idx="20">
                  <c:v>118498.87451625439</c:v>
                </c:pt>
                <c:pt idx="21">
                  <c:v>120237.57941766259</c:v>
                </c:pt>
                <c:pt idx="22">
                  <c:v>121907.19844776759</c:v>
                </c:pt>
              </c:numCache>
            </c:numRef>
          </c:yVal>
          <c:smooth val="0"/>
        </c:ser>
        <c:ser>
          <c:idx val="13"/>
          <c:order val="4"/>
          <c:tx>
            <c:v>min</c:v>
          </c:tx>
          <c:spPr>
            <a:ln w="44450" cap="rnd" cmpd="sng" algn="ctr">
              <a:solidFill>
                <a:srgbClr val="4F81B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DATA!$C$41:$D$41</c:f>
              <c:numCache>
                <c:formatCode>General</c:formatCode>
                <c:ptCount val="2"/>
                <c:pt idx="0">
                  <c:v>40.119760479041915</c:v>
                </c:pt>
                <c:pt idx="1">
                  <c:v>40.119760479041915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540000.00000000012</c:v>
                </c:pt>
              </c:numCache>
            </c:numRef>
          </c:yVal>
          <c:smooth val="0"/>
        </c:ser>
        <c:ser>
          <c:idx val="14"/>
          <c:order val="5"/>
          <c:tx>
            <c:v>max</c:v>
          </c:tx>
          <c:spPr>
            <a:ln w="44450" cap="rnd" cmpd="sng" algn="ctr">
              <a:solidFill>
                <a:srgbClr val="1F497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DATA!$C$40:$D$40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540000.00000000012</c:v>
                </c:pt>
              </c:numCache>
            </c:numRef>
          </c:yVal>
          <c:smooth val="0"/>
          <c:extLst/>
        </c:ser>
        <c:ser>
          <c:idx val="15"/>
          <c:order val="6"/>
          <c:tx>
            <c:strRef>
              <c:f>DATA!$B$38</c:f>
              <c:strCache>
                <c:ptCount val="1"/>
                <c:pt idx="0">
                  <c:v>Referentie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0183826159556043"/>
                  <c:y val="-3.482775522620027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DATA!$D$38</c:f>
              <c:numCache>
                <c:formatCode>0</c:formatCode>
                <c:ptCount val="1"/>
                <c:pt idx="0">
                  <c:v>85.029940119760482</c:v>
                </c:pt>
              </c:numCache>
            </c:numRef>
          </c:xVal>
          <c:yVal>
            <c:numRef>
              <c:f>DATA!$C$38</c:f>
              <c:numCache>
                <c:formatCode>_ "€"\ * #,##0_ ;_ "€"\ * \-#,##0_ ;_ "€"\ * "-"??_ ;_ @_ </c:formatCode>
                <c:ptCount val="1"/>
                <c:pt idx="0">
                  <c:v>270000</c:v>
                </c:pt>
              </c:numCache>
            </c:numRef>
          </c:yVal>
          <c:smooth val="0"/>
        </c:ser>
        <c:ser>
          <c:idx val="16"/>
          <c:order val="7"/>
          <c:tx>
            <c:strRef>
              <c:f>DATA!$B$39</c:f>
              <c:strCache>
                <c:ptCount val="1"/>
                <c:pt idx="0">
                  <c:v>Referentie (Qmax)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53887880429271E-2"/>
                  <c:y val="-1.52072969974591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 i="1"/>
                  </a:pPr>
                  <a:endParaRPr lang="nl-NL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46139006003851"/>
                      <c:h val="8.360514516796949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DATA!$D$39</c:f>
              <c:numCache>
                <c:formatCode>0</c:formatCode>
                <c:ptCount val="1"/>
                <c:pt idx="0">
                  <c:v>100</c:v>
                </c:pt>
              </c:numCache>
            </c:numRef>
          </c:xVal>
          <c:yVal>
            <c:numRef>
              <c:f>DATA!$C$39</c:f>
              <c:numCache>
                <c:formatCode>_ "€"\ * #,##0_ ;_ "€"\ * \-#,##0_ ;_ "€"\ * "-"??_ ;_ @_ </c:formatCode>
                <c:ptCount val="1"/>
                <c:pt idx="0">
                  <c:v>302400</c:v>
                </c:pt>
              </c:numCache>
            </c:numRef>
          </c:yVal>
          <c:smooth val="0"/>
        </c:ser>
        <c:ser>
          <c:idx val="1"/>
          <c:order val="8"/>
          <c:tx>
            <c:strRef>
              <c:f>DATA!$B$7</c:f>
              <c:strCache>
                <c:ptCount val="1"/>
                <c:pt idx="0">
                  <c:v>Uw inschrijving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76E17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7"/>
                  <c:y val="-0.0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DATA!$F$7</c:f>
              <c:numCache>
                <c:formatCode>0</c:formatCode>
                <c:ptCount val="1"/>
                <c:pt idx="0">
                  <c:v>40.119760479041915</c:v>
                </c:pt>
              </c:numCache>
            </c:numRef>
          </c:xVal>
          <c:yVal>
            <c:numRef>
              <c:f>DATA!$C$7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3"/>
          <c:order val="9"/>
          <c:tx>
            <c:strRef>
              <c:f>DATA!$G$41</c:f>
              <c:strCache>
                <c:ptCount val="1"/>
                <c:pt idx="0">
                  <c:v>67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5936535433070869E-2"/>
                  <c:y val="5.533795275590536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DATA!$C$41</c:f>
              <c:numCache>
                <c:formatCode>General</c:formatCode>
                <c:ptCount val="1"/>
                <c:pt idx="0">
                  <c:v>40.119760479041915</c:v>
                </c:pt>
              </c:numCache>
            </c:numRef>
          </c:xVal>
          <c:yVal>
            <c:numRef>
              <c:f>DATA!$C$43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/>
        </c:ser>
        <c:ser>
          <c:idx val="5"/>
          <c:order val="10"/>
          <c:tx>
            <c:strRef>
              <c:f>DATA!$G$40</c:f>
              <c:strCache>
                <c:ptCount val="1"/>
                <c:pt idx="0">
                  <c:v>167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4000000000000002E-2"/>
                  <c:y val="5.27540758994074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DATA!$C$40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DATA!$C$43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4"/>
          <c:order val="11"/>
          <c:tx>
            <c:v>Vergelijkingswaarde x1000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100"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Ref>
              <c:f>DATA!$D$43</c:f>
              <c:numCache>
                <c:formatCode>_ "€"\ * #,##0_ ;_ "€"\ * \-#,##0_ ;_ "€"\ * "-"??_ ;_ @_ </c:formatCode>
                <c:ptCount val="1"/>
                <c:pt idx="0">
                  <c:v>540000.00000000012</c:v>
                </c:pt>
              </c:numCache>
            </c:numRef>
          </c:yVal>
          <c:smooth val="0"/>
        </c:ser>
        <c:ser>
          <c:idx val="0"/>
          <c:order val="12"/>
          <c:tx>
            <c:v>QKnockOut</c:v>
          </c:tx>
          <c:spPr>
            <a:ln w="44450" cap="rnd" cmpd="sng" algn="ctr">
              <a:solidFill>
                <a:srgbClr val="C0504D"/>
              </a:solidFill>
              <a:prstDash val="sysDash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DATA!$G$44:$H$44</c:f>
              <c:numCache>
                <c:formatCode>0</c:formatCode>
                <c:ptCount val="2"/>
                <c:pt idx="0">
                  <c:v>-5.9880239520958085</c:v>
                </c:pt>
                <c:pt idx="1">
                  <c:v>-5.9880239520958085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540000.00000000012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682384"/>
        <c:axId val="163682776"/>
        <c:extLst/>
      </c:scatterChart>
      <c:valAx>
        <c:axId val="163682384"/>
        <c:scaling>
          <c:orientation val="minMax"/>
          <c:max val="120"/>
          <c:min val="0"/>
        </c:scaling>
        <c:delete val="0"/>
        <c:axPos val="b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163682776"/>
        <c:crosses val="autoZero"/>
        <c:crossBetween val="midCat"/>
        <c:majorUnit val="10"/>
      </c:valAx>
      <c:valAx>
        <c:axId val="163682776"/>
        <c:scaling>
          <c:orientation val="minMax"/>
          <c:max val="540000.00000000012"/>
          <c:min val="0"/>
        </c:scaling>
        <c:delete val="0"/>
        <c:axPos val="l"/>
        <c:numFmt formatCode="&quot;€&quot;\ 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163682384"/>
        <c:crosses val="autoZero"/>
        <c:crossBetween val="midCat"/>
        <c:majorUnit val="27000"/>
        <c:dispUnits>
          <c:builtInUnit val="thousands"/>
          <c:dispUnitsLbl>
            <c:layout/>
          </c:dispUnitsLbl>
        </c:dispUnits>
      </c:valAx>
      <c:spPr>
        <a:solidFill>
          <a:srgbClr val="8FCAE7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8FCAE7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129540</xdr:colOff>
      <xdr:row>1</xdr:row>
      <xdr:rowOff>135255</xdr:rowOff>
    </xdr:from>
    <xdr:ext cx="1076325" cy="801902"/>
    <xdr:pic>
      <xdr:nvPicPr>
        <xdr:cNvPr id="2" name="Afbeelding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6964680" y="264795"/>
          <a:ext cx="1076325" cy="801902"/>
        </a:xfrm>
        <a:prstGeom prst="rect">
          <a:avLst/>
        </a:prstGeom>
      </xdr:spPr>
    </xdr:pic>
    <xdr:clientData/>
  </xdr:oneCellAnchor>
  <xdr:twoCellAnchor editAs="oneCell">
    <xdr:from>
      <xdr:col>3</xdr:col>
      <xdr:colOff>980661</xdr:colOff>
      <xdr:row>4</xdr:row>
      <xdr:rowOff>54335</xdr:rowOff>
    </xdr:from>
    <xdr:to>
      <xdr:col>4</xdr:col>
      <xdr:colOff>1242772</xdr:colOff>
      <xdr:row>6</xdr:row>
      <xdr:rowOff>88974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58"/>
        <a:stretch/>
      </xdr:blipFill>
      <xdr:spPr>
        <a:xfrm>
          <a:off x="3816626" y="849465"/>
          <a:ext cx="1593954" cy="445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472441</xdr:colOff>
      <xdr:row>3</xdr:row>
      <xdr:rowOff>125095</xdr:rowOff>
    </xdr:from>
    <xdr:to>
      <xdr:col>4</xdr:col>
      <xdr:colOff>1550459</xdr:colOff>
      <xdr:row>7</xdr:row>
      <xdr:rowOff>121606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5924974" y="768562"/>
          <a:ext cx="1078018" cy="792377"/>
        </a:xfrm>
        <a:prstGeom prst="rect">
          <a:avLst/>
        </a:prstGeom>
      </xdr:spPr>
    </xdr:pic>
    <xdr:clientData/>
  </xdr:twoCellAnchor>
  <xdr:twoCellAnchor editAs="oneCell">
    <xdr:from>
      <xdr:col>2</xdr:col>
      <xdr:colOff>3683001</xdr:colOff>
      <xdr:row>4</xdr:row>
      <xdr:rowOff>237067</xdr:rowOff>
    </xdr:from>
    <xdr:to>
      <xdr:col>4</xdr:col>
      <xdr:colOff>308678</xdr:colOff>
      <xdr:row>7</xdr:row>
      <xdr:rowOff>107454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58"/>
        <a:stretch/>
      </xdr:blipFill>
      <xdr:spPr>
        <a:xfrm>
          <a:off x="4165601" y="1100667"/>
          <a:ext cx="1595610" cy="446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841953</xdr:colOff>
      <xdr:row>3</xdr:row>
      <xdr:rowOff>176743</xdr:rowOff>
    </xdr:from>
    <xdr:ext cx="1076325" cy="801902"/>
    <xdr:pic>
      <xdr:nvPicPr>
        <xdr:cNvPr id="2" name="Afbeelding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11823220" y="862543"/>
          <a:ext cx="1076325" cy="801902"/>
        </a:xfrm>
        <a:prstGeom prst="rect">
          <a:avLst/>
        </a:prstGeom>
      </xdr:spPr>
    </xdr:pic>
    <xdr:clientData/>
  </xdr:oneCellAnchor>
  <xdr:oneCellAnchor>
    <xdr:from>
      <xdr:col>8</xdr:col>
      <xdr:colOff>28576</xdr:colOff>
      <xdr:row>5</xdr:row>
      <xdr:rowOff>120808</xdr:rowOff>
    </xdr:from>
    <xdr:ext cx="1808691" cy="455909"/>
    <xdr:pic>
      <xdr:nvPicPr>
        <xdr:cNvPr id="3" name="Afbeelding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1443" y="1280741"/>
          <a:ext cx="1808691" cy="45590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316230</xdr:colOff>
      <xdr:row>3</xdr:row>
      <xdr:rowOff>49530</xdr:rowOff>
    </xdr:from>
    <xdr:to>
      <xdr:col>8</xdr:col>
      <xdr:colOff>1392555</xdr:colOff>
      <xdr:row>6</xdr:row>
      <xdr:rowOff>154202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7600950" y="697230"/>
          <a:ext cx="1076325" cy="798092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</xdr:colOff>
      <xdr:row>4</xdr:row>
      <xdr:rowOff>220979</xdr:rowOff>
    </xdr:from>
    <xdr:to>
      <xdr:col>8</xdr:col>
      <xdr:colOff>163473</xdr:colOff>
      <xdr:row>7</xdr:row>
      <xdr:rowOff>91366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58"/>
        <a:stretch/>
      </xdr:blipFill>
      <xdr:spPr>
        <a:xfrm>
          <a:off x="5855970" y="1150619"/>
          <a:ext cx="1592223" cy="4418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3574676</xdr:colOff>
      <xdr:row>2</xdr:row>
      <xdr:rowOff>84605</xdr:rowOff>
    </xdr:from>
    <xdr:to>
      <xdr:col>5</xdr:col>
      <xdr:colOff>1329962</xdr:colOff>
      <xdr:row>3</xdr:row>
      <xdr:rowOff>255999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9376" y="618005"/>
          <a:ext cx="1496706" cy="438094"/>
        </a:xfrm>
        <a:prstGeom prst="rect">
          <a:avLst/>
        </a:prstGeom>
      </xdr:spPr>
    </xdr:pic>
    <xdr:clientData/>
  </xdr:twoCellAnchor>
  <xdr:twoCellAnchor>
    <xdr:from>
      <xdr:col>1</xdr:col>
      <xdr:colOff>2988</xdr:colOff>
      <xdr:row>7</xdr:row>
      <xdr:rowOff>5976</xdr:rowOff>
    </xdr:from>
    <xdr:to>
      <xdr:col>1</xdr:col>
      <xdr:colOff>6352988</xdr:colOff>
      <xdr:row>25</xdr:row>
      <xdr:rowOff>251012</xdr:rowOff>
    </xdr:to>
    <xdr:graphicFrame macro="">
      <xdr:nvGraphicFramePr>
        <xdr:cNvPr id="3" name="Grafiek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862853</xdr:colOff>
      <xdr:row>9</xdr:row>
      <xdr:rowOff>11206</xdr:rowOff>
    </xdr:from>
    <xdr:to>
      <xdr:col>1</xdr:col>
      <xdr:colOff>2364442</xdr:colOff>
      <xdr:row>14</xdr:row>
      <xdr:rowOff>123265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8FCAE7"/>
            </a:clrFrom>
            <a:clrTo>
              <a:srgbClr val="8FCAE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313" y="2236246"/>
          <a:ext cx="1501589" cy="1864659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0.8518</cdr:x>
      <cdr:y>0.90326</cdr:y>
    </cdr:from>
    <cdr:to>
      <cdr:x>0.99625</cdr:x>
      <cdr:y>0.98466</cdr:y>
    </cdr:to>
    <cdr:sp macro="" textlink="">
      <cdr:nvSpPr>
        <cdr:cNvPr id="4" name="Rechthoek 3"/>
        <cdr:cNvSpPr/>
      </cdr:nvSpPr>
      <cdr:spPr>
        <a:xfrm xmlns:a="http://schemas.openxmlformats.org/drawingml/2006/main">
          <a:off x="5408915" y="5690152"/>
          <a:ext cx="917258" cy="512786"/>
        </a:xfrm>
        <a:prstGeom xmlns:a="http://schemas.openxmlformats.org/drawingml/2006/main" prst="rect">
          <a:avLst/>
        </a:prstGeom>
        <a:solidFill xmlns:a="http://schemas.openxmlformats.org/drawingml/2006/main">
          <a:srgbClr val="8FCAE7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100" b="1">
              <a:solidFill>
                <a:schemeClr val="tx1"/>
              </a:solidFill>
            </a:rPr>
            <a:t>Kwaliteit </a:t>
          </a:r>
          <a:r>
            <a:rPr lang="nl-NL" sz="1100" b="1" baseline="0">
              <a:solidFill>
                <a:schemeClr val="tx1"/>
              </a:solidFill>
            </a:rPr>
            <a:t>in procenten en punten</a:t>
          </a:r>
          <a:endParaRPr lang="nl-NL" sz="11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VSPROW55\CFD_UG_HKT\Inkoop-UNIT\80-INKOOPDOSSIERS-ICT\IUC21-004%20Security%20Awareness%20Game\01%20-%20VOORBEREIDING\Economisch\UITGANGSPUNTEN%20-%20IUC21-004%20-%20Security%20Awareness%20Gam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BPK-Grafiek"/>
      <sheetName val="HULP-velden"/>
      <sheetName val="DATA"/>
      <sheetName val="HULP-data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L20">
            <v>1.176056338028169</v>
          </cell>
        </row>
        <row r="80">
          <cell r="J80">
            <v>0.4</v>
          </cell>
        </row>
      </sheetData>
      <sheetData sheetId="7">
        <row r="7">
          <cell r="B7" t="str">
            <v>Uw inschrijving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6"/>
  <sheetViews>
    <sheetView showGridLines="0" tabSelected="1" zoomScale="90" zoomScaleNormal="90" workbookViewId="0">
      <selection activeCell="D8" sqref="D8:E8"/>
    </sheetView>
  </sheetViews>
  <sheetFormatPr defaultColWidth="0" defaultRowHeight="0" customHeight="1" zeroHeight="1" x14ac:dyDescent="0.2"/>
  <cols>
    <col min="1" max="1" width="1.6640625" style="1" customWidth="1"/>
    <col min="2" max="2" width="4.33203125" style="1" bestFit="1" customWidth="1"/>
    <col min="3" max="3" width="41.44140625" style="1" customWidth="1"/>
    <col min="4" max="6" width="19.44140625" style="1" customWidth="1"/>
    <col min="7" max="7" width="1.6640625" style="1" customWidth="1"/>
    <col min="8" max="8" width="19.5546875" style="1" hidden="1" customWidth="1"/>
    <col min="9" max="9" width="5.88671875" style="1" hidden="1" customWidth="1"/>
    <col min="10" max="10" width="37.5546875" style="1" hidden="1" customWidth="1"/>
    <col min="11" max="11" width="19.5546875" style="1" hidden="1" customWidth="1"/>
    <col min="12" max="12" width="5.88671875" style="1" hidden="1" customWidth="1"/>
    <col min="13" max="15" width="37.5546875" style="1" hidden="1" customWidth="1"/>
    <col min="16" max="16384" width="19.5546875" style="1" hidden="1"/>
  </cols>
  <sheetData>
    <row r="1" spans="2:10" ht="10.199999999999999" x14ac:dyDescent="0.2"/>
    <row r="2" spans="2:10" ht="12.6" x14ac:dyDescent="0.2">
      <c r="C2" s="26"/>
      <c r="D2" s="4"/>
      <c r="E2" s="4"/>
      <c r="F2" s="4"/>
    </row>
    <row r="3" spans="2:10" ht="22.2" x14ac:dyDescent="0.35">
      <c r="C3" s="3" t="s">
        <v>58</v>
      </c>
      <c r="D3" s="4"/>
      <c r="E3" s="4"/>
      <c r="F3" s="4"/>
    </row>
    <row r="4" spans="2:10" ht="17.399999999999999" x14ac:dyDescent="0.3">
      <c r="C4" s="6" t="s">
        <v>97</v>
      </c>
      <c r="D4" s="4"/>
      <c r="E4" s="4"/>
      <c r="F4" s="4"/>
    </row>
    <row r="5" spans="2:10" ht="19.8" x14ac:dyDescent="0.3">
      <c r="C5" s="60"/>
      <c r="D5" s="4"/>
      <c r="E5" s="4"/>
      <c r="F5" s="4"/>
    </row>
    <row r="6" spans="2:10" ht="12.6" x14ac:dyDescent="0.2">
      <c r="C6" s="27" t="s">
        <v>83</v>
      </c>
      <c r="D6" s="4"/>
      <c r="E6" s="4"/>
      <c r="F6" s="4"/>
    </row>
    <row r="7" spans="2:10" ht="12.6" x14ac:dyDescent="0.2">
      <c r="C7" s="28"/>
      <c r="D7" s="29"/>
      <c r="E7" s="29"/>
      <c r="F7" s="29"/>
      <c r="H7" s="30" t="e">
        <f>+#REF!</f>
        <v>#REF!</v>
      </c>
      <c r="I7" s="1">
        <v>2</v>
      </c>
      <c r="J7" s="31" t="e">
        <f>IF(H7&lt;=0,"xxxxx",H7)</f>
        <v>#REF!</v>
      </c>
    </row>
    <row r="8" spans="2:10" ht="19.8" customHeight="1" x14ac:dyDescent="0.2">
      <c r="C8" s="155" t="s">
        <v>82</v>
      </c>
      <c r="D8" s="264"/>
      <c r="E8" s="265"/>
      <c r="F8" s="29"/>
      <c r="H8" s="30"/>
      <c r="J8" s="31"/>
    </row>
    <row r="9" spans="2:10" ht="12.6" x14ac:dyDescent="0.2">
      <c r="C9" s="28"/>
      <c r="D9" s="29"/>
      <c r="E9" s="29"/>
      <c r="F9" s="29"/>
      <c r="H9" s="30"/>
      <c r="J9" s="31"/>
    </row>
    <row r="10" spans="2:10" ht="13.2" thickBot="1" x14ac:dyDescent="0.25">
      <c r="C10" s="9"/>
      <c r="D10" s="11"/>
      <c r="E10" s="11"/>
      <c r="F10" s="10"/>
      <c r="H10" s="30" t="e">
        <f>+#REF!</f>
        <v>#REF!</v>
      </c>
      <c r="I10" s="1">
        <v>3</v>
      </c>
      <c r="J10" s="31" t="e">
        <f>IF(H10&lt;=0,"xxxxx",H10)</f>
        <v>#REF!</v>
      </c>
    </row>
    <row r="11" spans="2:10" ht="12.6" x14ac:dyDescent="0.2">
      <c r="C11" s="32"/>
      <c r="D11" s="33"/>
      <c r="E11" s="33"/>
      <c r="F11" s="34"/>
      <c r="H11" s="30"/>
      <c r="J11" s="31"/>
    </row>
    <row r="12" spans="2:10" ht="17.399999999999999" x14ac:dyDescent="0.3">
      <c r="B12" s="35"/>
      <c r="C12" s="36" t="s">
        <v>59</v>
      </c>
      <c r="D12" s="37"/>
      <c r="E12" s="38"/>
      <c r="F12" s="39"/>
    </row>
    <row r="13" spans="2:10" ht="12.6" x14ac:dyDescent="0.2">
      <c r="B13" s="35"/>
      <c r="C13" s="40" t="s">
        <v>15</v>
      </c>
      <c r="D13" s="41" t="s">
        <v>84</v>
      </c>
      <c r="E13" s="41" t="s">
        <v>85</v>
      </c>
      <c r="F13" s="239" t="s">
        <v>86</v>
      </c>
    </row>
    <row r="14" spans="2:10" ht="15" customHeight="1" x14ac:dyDescent="0.2">
      <c r="B14" s="35"/>
      <c r="C14" s="42" t="s">
        <v>99</v>
      </c>
      <c r="D14" s="141">
        <f>'Implementatie fase'!E17</f>
        <v>0</v>
      </c>
      <c r="E14" s="262"/>
      <c r="F14" s="263"/>
    </row>
    <row r="15" spans="2:10" ht="15" customHeight="1" x14ac:dyDescent="0.2">
      <c r="B15" s="35"/>
      <c r="C15" s="42" t="s">
        <v>98</v>
      </c>
      <c r="D15" s="141">
        <f>'Operationele fase'!D25</f>
        <v>0</v>
      </c>
      <c r="E15" s="141">
        <f>'Operationele fase'!E25</f>
        <v>0</v>
      </c>
      <c r="F15" s="141">
        <f>'Operationele fase'!F25</f>
        <v>0</v>
      </c>
    </row>
    <row r="16" spans="2:10" ht="15" customHeight="1" x14ac:dyDescent="0.2">
      <c r="B16" s="35"/>
      <c r="C16" s="42" t="s">
        <v>88</v>
      </c>
      <c r="D16" s="141">
        <f>Consultancy!$I$14*(1/3)</f>
        <v>0</v>
      </c>
      <c r="E16" s="141">
        <f>Consultancy!$I$14*(1/3)</f>
        <v>0</v>
      </c>
      <c r="F16" s="141">
        <f>Consultancy!$I$14*(1/3)</f>
        <v>0</v>
      </c>
    </row>
    <row r="17" spans="2:6" ht="13.2" thickBot="1" x14ac:dyDescent="0.25">
      <c r="B17" s="35"/>
      <c r="C17" s="9"/>
      <c r="D17" s="11"/>
      <c r="E17" s="11"/>
      <c r="F17" s="10"/>
    </row>
    <row r="18" spans="2:6" ht="12.6" x14ac:dyDescent="0.2">
      <c r="B18" s="35"/>
      <c r="C18" s="32"/>
      <c r="D18" s="33"/>
      <c r="E18" s="33"/>
      <c r="F18" s="34"/>
    </row>
    <row r="19" spans="2:6" ht="17.399999999999999" x14ac:dyDescent="0.3">
      <c r="B19" s="35"/>
      <c r="C19" s="36" t="s">
        <v>1</v>
      </c>
      <c r="D19" s="37"/>
      <c r="E19" s="38"/>
      <c r="F19" s="39"/>
    </row>
    <row r="20" spans="2:6" ht="12.6" x14ac:dyDescent="0.2">
      <c r="B20" s="35"/>
      <c r="C20" s="40" t="s">
        <v>15</v>
      </c>
      <c r="D20" s="41" t="str">
        <f>+D13</f>
        <v>jaar 1</v>
      </c>
      <c r="E20" s="41" t="str">
        <f>+E13</f>
        <v>jaar 2</v>
      </c>
      <c r="F20" s="41" t="str">
        <f>+F13</f>
        <v>jaar 3</v>
      </c>
    </row>
    <row r="21" spans="2:6" ht="12.6" x14ac:dyDescent="0.2">
      <c r="B21" s="35"/>
      <c r="C21" s="150"/>
      <c r="D21" s="33"/>
      <c r="E21" s="33"/>
      <c r="F21" s="43"/>
    </row>
    <row r="22" spans="2:6" ht="12.6" x14ac:dyDescent="0.2">
      <c r="B22" s="35"/>
      <c r="C22" s="152" t="s">
        <v>61</v>
      </c>
      <c r="D22" s="149">
        <f>SUM(D14:D16)</f>
        <v>0</v>
      </c>
      <c r="E22" s="145">
        <f>SUM(E15:E16)</f>
        <v>0</v>
      </c>
      <c r="F22" s="145">
        <f>SUM(F15:F16)</f>
        <v>0</v>
      </c>
    </row>
    <row r="23" spans="2:6" ht="12.6" x14ac:dyDescent="0.2">
      <c r="B23" s="35"/>
      <c r="C23" s="150"/>
      <c r="D23" s="33"/>
      <c r="E23" s="33"/>
      <c r="F23" s="43"/>
    </row>
    <row r="24" spans="2:6" ht="12.6" x14ac:dyDescent="0.2">
      <c r="B24" s="35"/>
      <c r="C24" s="150"/>
      <c r="D24" s="33"/>
      <c r="E24" s="33"/>
      <c r="F24" s="43"/>
    </row>
    <row r="25" spans="2:6" ht="12.6" x14ac:dyDescent="0.2">
      <c r="B25" s="35"/>
      <c r="C25" s="150"/>
      <c r="D25" s="154" t="s">
        <v>87</v>
      </c>
      <c r="E25" s="33"/>
      <c r="F25" s="43"/>
    </row>
    <row r="26" spans="2:6" ht="21.75" customHeight="1" x14ac:dyDescent="0.2">
      <c r="B26" s="35"/>
      <c r="C26" s="151" t="s">
        <v>1</v>
      </c>
      <c r="D26" s="148">
        <f>SUM(D22:F22)</f>
        <v>0</v>
      </c>
      <c r="E26" s="32"/>
      <c r="F26" s="144"/>
    </row>
    <row r="27" spans="2:6" ht="12.6" x14ac:dyDescent="0.2">
      <c r="B27" s="35"/>
      <c r="C27" s="153"/>
      <c r="D27" s="146"/>
      <c r="E27" s="146"/>
      <c r="F27" s="147"/>
    </row>
    <row r="28" spans="2:6" ht="12.6" x14ac:dyDescent="0.2">
      <c r="B28" s="35"/>
      <c r="C28" s="32"/>
      <c r="D28" s="33"/>
      <c r="E28" s="33"/>
      <c r="F28" s="34"/>
    </row>
    <row r="29" spans="2:6" ht="12.6" hidden="1" x14ac:dyDescent="0.2">
      <c r="B29" s="35"/>
      <c r="C29" s="32"/>
      <c r="D29" s="33"/>
      <c r="E29" s="33"/>
      <c r="F29" s="34"/>
    </row>
    <row r="30" spans="2:6" ht="12.6" hidden="1" x14ac:dyDescent="0.2">
      <c r="B30" s="35"/>
      <c r="C30" s="32"/>
      <c r="D30" s="33"/>
      <c r="E30" s="33"/>
      <c r="F30" s="34"/>
    </row>
    <row r="31" spans="2:6" ht="12.6" hidden="1" x14ac:dyDescent="0.2">
      <c r="B31" s="35"/>
      <c r="C31" s="32"/>
      <c r="D31" s="33"/>
      <c r="E31" s="33"/>
      <c r="F31" s="34"/>
    </row>
    <row r="32" spans="2:6" ht="10.199999999999999" hidden="1" x14ac:dyDescent="0.2">
      <c r="B32" s="35"/>
    </row>
    <row r="33" spans="2:9" ht="10.199999999999999" hidden="1" x14ac:dyDescent="0.2">
      <c r="B33" s="35"/>
    </row>
    <row r="34" spans="2:9" ht="10.199999999999999" hidden="1" x14ac:dyDescent="0.2">
      <c r="B34" s="35"/>
    </row>
    <row r="35" spans="2:9" ht="24.6" hidden="1" x14ac:dyDescent="0.4">
      <c r="B35" s="44"/>
      <c r="I35" s="1" t="s">
        <v>15</v>
      </c>
    </row>
    <row r="36" spans="2:9" ht="17.399999999999999" hidden="1" x14ac:dyDescent="0.3">
      <c r="B36" s="45"/>
      <c r="I36" s="1" t="s">
        <v>15</v>
      </c>
    </row>
    <row r="37" spans="2:9" ht="12.6" hidden="1" x14ac:dyDescent="0.2">
      <c r="B37" s="46"/>
      <c r="I37" s="1" t="s">
        <v>15</v>
      </c>
    </row>
    <row r="38" spans="2:9" ht="12.6" hidden="1" x14ac:dyDescent="0.2">
      <c r="B38" s="46"/>
    </row>
    <row r="39" spans="2:9" ht="12.6" hidden="1" x14ac:dyDescent="0.2">
      <c r="B39" s="46"/>
    </row>
    <row r="40" spans="2:9" ht="12.6" hidden="1" x14ac:dyDescent="0.2">
      <c r="B40" s="46"/>
    </row>
    <row r="41" spans="2:9" ht="12.6" hidden="1" x14ac:dyDescent="0.2">
      <c r="B41" s="46"/>
    </row>
    <row r="42" spans="2:9" ht="12.6" hidden="1" x14ac:dyDescent="0.2">
      <c r="B42" s="46"/>
    </row>
    <row r="43" spans="2:9" ht="24.6" hidden="1" x14ac:dyDescent="0.4">
      <c r="B43" s="44"/>
    </row>
    <row r="44" spans="2:9" ht="12.6" hidden="1" x14ac:dyDescent="0.2">
      <c r="B44" s="46"/>
    </row>
    <row r="45" spans="2:9" ht="12.6" hidden="1" x14ac:dyDescent="0.2">
      <c r="B45" s="46"/>
    </row>
    <row r="46" spans="2:9" ht="12.6" hidden="1" x14ac:dyDescent="0.2">
      <c r="B46" s="46"/>
    </row>
    <row r="47" spans="2:9" ht="12.6" hidden="1" x14ac:dyDescent="0.2">
      <c r="B47" s="46"/>
    </row>
    <row r="48" spans="2:9" ht="12.6" hidden="1" x14ac:dyDescent="0.2">
      <c r="B48" s="46"/>
    </row>
    <row r="49" spans="2:2" ht="12.6" hidden="1" x14ac:dyDescent="0.2">
      <c r="B49" s="46"/>
    </row>
    <row r="50" spans="2:2" ht="12.6" hidden="1" x14ac:dyDescent="0.2">
      <c r="B50" s="46"/>
    </row>
    <row r="51" spans="2:2" ht="12.6" hidden="1" x14ac:dyDescent="0.2">
      <c r="B51" s="46"/>
    </row>
    <row r="52" spans="2:2" ht="24.6" hidden="1" x14ac:dyDescent="0.4">
      <c r="B52" s="44"/>
    </row>
    <row r="53" spans="2:2" ht="12.6" hidden="1" x14ac:dyDescent="0.2">
      <c r="B53" s="46"/>
    </row>
    <row r="54" spans="2:2" ht="12.6" hidden="1" x14ac:dyDescent="0.2">
      <c r="B54" s="46"/>
    </row>
    <row r="55" spans="2:2" ht="12.6" hidden="1" x14ac:dyDescent="0.2">
      <c r="B55" s="46"/>
    </row>
    <row r="56" spans="2:2" ht="12.6" hidden="1" x14ac:dyDescent="0.2">
      <c r="B56" s="46"/>
    </row>
    <row r="57" spans="2:2" ht="12.6" hidden="1" x14ac:dyDescent="0.2">
      <c r="B57" s="46"/>
    </row>
    <row r="58" spans="2:2" ht="12.6" hidden="1" x14ac:dyDescent="0.2">
      <c r="B58" s="46"/>
    </row>
    <row r="59" spans="2:2" ht="12.6" hidden="1" x14ac:dyDescent="0.2">
      <c r="B59" s="46"/>
    </row>
    <row r="60" spans="2:2" ht="12.6" hidden="1" x14ac:dyDescent="0.2">
      <c r="B60" s="46"/>
    </row>
    <row r="61" spans="2:2" ht="10.199999999999999" hidden="1" x14ac:dyDescent="0.2"/>
    <row r="62" spans="2:2" ht="10.199999999999999" hidden="1" x14ac:dyDescent="0.2"/>
    <row r="63" spans="2:2" ht="10.199999999999999" hidden="1" x14ac:dyDescent="0.2"/>
    <row r="64" spans="2:2" ht="10.199999999999999" hidden="1" x14ac:dyDescent="0.2"/>
    <row r="65" ht="10.199999999999999" hidden="1" x14ac:dyDescent="0.2"/>
    <row r="66" ht="10.199999999999999" hidden="1" x14ac:dyDescent="0.2"/>
    <row r="67" ht="10.199999999999999" hidden="1" x14ac:dyDescent="0.2"/>
    <row r="68" ht="10.199999999999999" hidden="1" x14ac:dyDescent="0.2"/>
    <row r="69" ht="10.199999999999999" hidden="1" x14ac:dyDescent="0.2"/>
    <row r="70" ht="10.199999999999999" hidden="1" x14ac:dyDescent="0.2"/>
    <row r="71" ht="10.199999999999999" hidden="1" x14ac:dyDescent="0.2"/>
    <row r="72" ht="10.199999999999999" hidden="1" x14ac:dyDescent="0.2"/>
    <row r="73" ht="10.199999999999999" hidden="1" x14ac:dyDescent="0.2"/>
    <row r="74" ht="10.199999999999999" hidden="1" x14ac:dyDescent="0.2"/>
    <row r="75" ht="10.199999999999999" hidden="1" x14ac:dyDescent="0.2"/>
    <row r="76" ht="10.199999999999999" hidden="1" x14ac:dyDescent="0.2"/>
    <row r="77" ht="10.199999999999999" hidden="1" x14ac:dyDescent="0.2"/>
    <row r="78" ht="10.199999999999999" hidden="1" x14ac:dyDescent="0.2"/>
    <row r="79" ht="10.199999999999999" hidden="1" x14ac:dyDescent="0.2"/>
    <row r="80" ht="10.199999999999999" hidden="1" x14ac:dyDescent="0.2"/>
    <row r="81" ht="10.199999999999999" hidden="1" x14ac:dyDescent="0.2"/>
    <row r="82" ht="10.199999999999999" hidden="1" x14ac:dyDescent="0.2"/>
    <row r="83" ht="10.199999999999999" hidden="1" x14ac:dyDescent="0.2"/>
    <row r="84" ht="10.199999999999999" hidden="1" x14ac:dyDescent="0.2"/>
    <row r="85" ht="10.199999999999999" hidden="1" x14ac:dyDescent="0.2"/>
    <row r="86" ht="10.199999999999999" hidden="1" x14ac:dyDescent="0.2"/>
    <row r="87" ht="10.199999999999999" hidden="1" x14ac:dyDescent="0.2"/>
    <row r="88" ht="10.199999999999999" hidden="1" x14ac:dyDescent="0.2"/>
    <row r="89" ht="10.199999999999999" hidden="1" x14ac:dyDescent="0.2"/>
    <row r="90" ht="10.199999999999999" hidden="1" x14ac:dyDescent="0.2"/>
    <row r="91" ht="10.199999999999999" hidden="1" x14ac:dyDescent="0.2"/>
    <row r="92" ht="10.199999999999999" hidden="1" x14ac:dyDescent="0.2"/>
    <row r="93" ht="10.199999999999999" hidden="1" x14ac:dyDescent="0.2"/>
    <row r="94" ht="10.199999999999999" hidden="1" x14ac:dyDescent="0.2"/>
    <row r="95" ht="10.199999999999999" hidden="1" x14ac:dyDescent="0.2"/>
    <row r="96" ht="10.199999999999999" hidden="1" x14ac:dyDescent="0.2"/>
    <row r="97" ht="10.199999999999999" hidden="1" x14ac:dyDescent="0.2"/>
    <row r="98" ht="10.199999999999999" hidden="1" x14ac:dyDescent="0.2"/>
    <row r="99" ht="10.199999999999999" hidden="1" x14ac:dyDescent="0.2"/>
    <row r="100" ht="10.199999999999999" hidden="1" x14ac:dyDescent="0.2"/>
    <row r="101" ht="10.199999999999999" hidden="1" x14ac:dyDescent="0.2"/>
    <row r="102" ht="10.199999999999999" hidden="1" x14ac:dyDescent="0.2"/>
    <row r="103" ht="10.199999999999999" hidden="1" x14ac:dyDescent="0.2"/>
    <row r="104" ht="10.199999999999999" hidden="1" x14ac:dyDescent="0.2"/>
    <row r="105" ht="10.199999999999999" hidden="1" x14ac:dyDescent="0.2"/>
    <row r="106" ht="10.199999999999999" hidden="1" x14ac:dyDescent="0.2"/>
    <row r="107" ht="10.199999999999999" hidden="1" x14ac:dyDescent="0.2"/>
    <row r="108" ht="10.199999999999999" hidden="1" x14ac:dyDescent="0.2"/>
    <row r="109" ht="10.199999999999999" hidden="1" x14ac:dyDescent="0.2"/>
    <row r="110" ht="10.199999999999999" hidden="1" x14ac:dyDescent="0.2"/>
    <row r="111" ht="10.199999999999999" hidden="1" x14ac:dyDescent="0.2"/>
    <row r="112" ht="10.199999999999999" hidden="1" x14ac:dyDescent="0.2"/>
    <row r="113" ht="10.199999999999999" hidden="1" x14ac:dyDescent="0.2"/>
    <row r="114" ht="10.199999999999999" hidden="1" x14ac:dyDescent="0.2"/>
    <row r="115" ht="10.199999999999999" hidden="1" x14ac:dyDescent="0.2"/>
    <row r="116" ht="10.199999999999999" hidden="1" x14ac:dyDescent="0.2"/>
    <row r="117" ht="10.199999999999999" hidden="1" x14ac:dyDescent="0.2"/>
    <row r="118" ht="10.199999999999999" hidden="1" x14ac:dyDescent="0.2"/>
    <row r="119" ht="10.199999999999999" hidden="1" x14ac:dyDescent="0.2"/>
    <row r="120" ht="10.199999999999999" hidden="1" x14ac:dyDescent="0.2"/>
    <row r="121" ht="10.199999999999999" hidden="1" x14ac:dyDescent="0.2"/>
    <row r="122" ht="10.199999999999999" hidden="1" x14ac:dyDescent="0.2"/>
    <row r="123" ht="10.199999999999999" hidden="1" x14ac:dyDescent="0.2"/>
    <row r="124" ht="10.199999999999999" hidden="1" x14ac:dyDescent="0.2"/>
    <row r="125" ht="10.199999999999999" hidden="1" x14ac:dyDescent="0.2"/>
    <row r="126" ht="10.199999999999999" hidden="1" x14ac:dyDescent="0.2"/>
    <row r="127" ht="10.199999999999999" hidden="1" x14ac:dyDescent="0.2"/>
    <row r="128" ht="10.199999999999999" hidden="1" x14ac:dyDescent="0.2"/>
    <row r="129" ht="10.199999999999999" hidden="1" x14ac:dyDescent="0.2"/>
    <row r="130" ht="10.199999999999999" hidden="1" x14ac:dyDescent="0.2"/>
    <row r="131" ht="10.199999999999999" hidden="1" x14ac:dyDescent="0.2"/>
    <row r="132" ht="10.199999999999999" hidden="1" x14ac:dyDescent="0.2"/>
    <row r="133" ht="10.199999999999999" hidden="1" x14ac:dyDescent="0.2"/>
    <row r="134" ht="10.199999999999999" hidden="1" x14ac:dyDescent="0.2"/>
    <row r="135" ht="10.199999999999999" hidden="1" x14ac:dyDescent="0.2"/>
    <row r="136" ht="10.199999999999999" hidden="1" x14ac:dyDescent="0.2"/>
    <row r="137" ht="10.199999999999999" hidden="1" x14ac:dyDescent="0.2"/>
    <row r="138" ht="10.199999999999999" hidden="1" x14ac:dyDescent="0.2"/>
    <row r="139" ht="10.199999999999999" hidden="1" x14ac:dyDescent="0.2"/>
    <row r="140" ht="10.199999999999999" hidden="1" x14ac:dyDescent="0.2"/>
    <row r="141" ht="10.199999999999999" hidden="1" x14ac:dyDescent="0.2"/>
    <row r="142" ht="10.199999999999999" hidden="1" x14ac:dyDescent="0.2"/>
    <row r="143" ht="10.199999999999999" hidden="1" x14ac:dyDescent="0.2"/>
    <row r="144" ht="10.199999999999999" hidden="1" x14ac:dyDescent="0.2"/>
    <row r="145" ht="10.199999999999999" customHeight="1" x14ac:dyDescent="0.2"/>
    <row r="146" ht="10.199999999999999" customHeight="1" x14ac:dyDescent="0.2"/>
    <row r="147" ht="10.199999999999999" customHeight="1" x14ac:dyDescent="0.2"/>
    <row r="148" ht="10.199999999999999" customHeight="1" x14ac:dyDescent="0.2"/>
    <row r="149" ht="10.199999999999999" customHeight="1" x14ac:dyDescent="0.2"/>
    <row r="150" ht="10.199999999999999" customHeight="1" x14ac:dyDescent="0.2"/>
    <row r="151" ht="10.199999999999999" customHeight="1" x14ac:dyDescent="0.2"/>
    <row r="152" ht="10.199999999999999" customHeight="1" x14ac:dyDescent="0.2"/>
    <row r="153" ht="10.199999999999999" customHeight="1" x14ac:dyDescent="0.2"/>
    <row r="154" ht="10.199999999999999" customHeight="1" x14ac:dyDescent="0.2"/>
    <row r="155" ht="10.199999999999999" customHeight="1" x14ac:dyDescent="0.2"/>
    <row r="156" ht="10.199999999999999" customHeight="1" x14ac:dyDescent="0.2"/>
    <row r="157" ht="10.199999999999999" customHeight="1" x14ac:dyDescent="0.2"/>
    <row r="158" ht="10.199999999999999" customHeight="1" x14ac:dyDescent="0.2"/>
    <row r="159" ht="10.199999999999999" customHeight="1" x14ac:dyDescent="0.2"/>
    <row r="160" ht="10.199999999999999" customHeight="1" x14ac:dyDescent="0.2"/>
    <row r="161" ht="10.199999999999999" customHeight="1" x14ac:dyDescent="0.2"/>
    <row r="162" ht="10.199999999999999" customHeight="1" x14ac:dyDescent="0.2"/>
    <row r="163" ht="10.199999999999999" customHeight="1" x14ac:dyDescent="0.2"/>
    <row r="164" ht="10.199999999999999" customHeight="1" x14ac:dyDescent="0.2"/>
    <row r="165" ht="10.199999999999999" customHeight="1" x14ac:dyDescent="0.2"/>
    <row r="166" ht="10.199999999999999" customHeight="1" x14ac:dyDescent="0.2"/>
  </sheetData>
  <sheetProtection algorithmName="SHA-512" hashValue="Vtg/PXUEDCt9zeq0avJNRtC+3/nVq+9EZVYrwkWSrwUZVsnlohv41zQHK52++HAXxuDSk1CVp+f1CtQq804THA==" saltValue="qjF83M3Ntd9ZBO4ZmyOxUg==" spinCount="100000" sheet="1" objects="1" scenarios="1"/>
  <mergeCells count="2">
    <mergeCell ref="E14:F14"/>
    <mergeCell ref="D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2"/>
  <sheetViews>
    <sheetView showGridLines="0" showRowColHeaders="0" showZeros="0" topLeftCell="A4" zoomScale="90" zoomScaleNormal="90" workbookViewId="0">
      <selection activeCell="E15" sqref="E15"/>
    </sheetView>
  </sheetViews>
  <sheetFormatPr defaultColWidth="0" defaultRowHeight="0" customHeight="1" zeroHeight="1" x14ac:dyDescent="0.2"/>
  <cols>
    <col min="1" max="1" width="2.6640625" style="63" customWidth="1"/>
    <col min="2" max="2" width="4.33203125" style="63" bestFit="1" customWidth="1"/>
    <col min="3" max="3" width="61.109375" style="63" customWidth="1"/>
    <col min="4" max="4" width="11.33203125" style="63" customWidth="1"/>
    <col min="5" max="5" width="24.109375" style="80" customWidth="1"/>
    <col min="6" max="6" width="1.6640625" style="80" customWidth="1"/>
    <col min="7" max="7" width="1.6640625" style="63" customWidth="1"/>
    <col min="8" max="9" width="2.6640625" style="63" hidden="1" customWidth="1"/>
    <col min="10" max="18" width="10.6640625" style="63" hidden="1" customWidth="1"/>
    <col min="19" max="16384" width="0" style="63" hidden="1"/>
  </cols>
  <sheetData>
    <row r="1" spans="1:6" s="53" customFormat="1" ht="12.6" x14ac:dyDescent="0.2">
      <c r="A1" s="52"/>
      <c r="B1" s="52"/>
      <c r="C1" s="52"/>
      <c r="D1" s="52"/>
      <c r="E1" s="52"/>
      <c r="F1" s="74"/>
    </row>
    <row r="2" spans="1:6" s="53" customFormat="1" ht="16.2" x14ac:dyDescent="0.3">
      <c r="A2" s="52"/>
      <c r="B2" s="52"/>
      <c r="C2" s="54"/>
      <c r="D2" s="268" t="str">
        <f>IF(ISBLANK(Vergelijkingswaarde!D8),"",Vergelijkingswaarde!D8)</f>
        <v/>
      </c>
      <c r="E2" s="268"/>
      <c r="F2" s="74"/>
    </row>
    <row r="3" spans="1:6" s="58" customFormat="1" ht="22.2" x14ac:dyDescent="0.35">
      <c r="A3" s="56"/>
      <c r="B3" s="56"/>
      <c r="C3" s="57" t="s">
        <v>62</v>
      </c>
      <c r="D3" s="57"/>
      <c r="E3" s="57"/>
      <c r="F3" s="74"/>
    </row>
    <row r="4" spans="1:6" s="53" customFormat="1" ht="17.399999999999999" x14ac:dyDescent="0.3">
      <c r="A4" s="52"/>
      <c r="B4" s="52"/>
      <c r="C4" s="177" t="str">
        <f>Vergelijkingswaarde!C4</f>
        <v>Online security awareness game</v>
      </c>
      <c r="D4" s="59"/>
      <c r="E4" s="59"/>
      <c r="F4" s="74"/>
    </row>
    <row r="5" spans="1:6" s="53" customFormat="1" ht="19.8" x14ac:dyDescent="0.3">
      <c r="A5" s="52"/>
      <c r="B5" s="52"/>
      <c r="C5" s="60" t="s">
        <v>60</v>
      </c>
      <c r="D5" s="59"/>
      <c r="E5" s="59"/>
      <c r="F5" s="74"/>
    </row>
    <row r="6" spans="1:6" s="53" customFormat="1" ht="12.6" x14ac:dyDescent="0.2">
      <c r="A6" s="52"/>
      <c r="B6" s="52"/>
      <c r="C6" s="27" t="str">
        <f>Vergelijkingswaarde!C6</f>
        <v>Kenmerk: IUC21-004</v>
      </c>
      <c r="D6" s="59"/>
      <c r="E6" s="59"/>
      <c r="F6" s="74"/>
    </row>
    <row r="7" spans="1:6" s="53" customFormat="1" ht="12.6" x14ac:dyDescent="0.2">
      <c r="A7" s="52"/>
      <c r="B7" s="52"/>
      <c r="C7" s="54" t="s">
        <v>76</v>
      </c>
      <c r="D7" s="59"/>
      <c r="E7" s="59"/>
      <c r="F7" s="74"/>
    </row>
    <row r="8" spans="1:6" s="53" customFormat="1" ht="12.6" x14ac:dyDescent="0.2">
      <c r="A8" s="52"/>
      <c r="B8" s="52"/>
      <c r="C8" s="54"/>
      <c r="D8" s="61"/>
      <c r="E8" s="62"/>
      <c r="F8" s="74"/>
    </row>
    <row r="9" spans="1:6" ht="13.2" thickBot="1" x14ac:dyDescent="0.25">
      <c r="C9" s="64"/>
      <c r="D9" s="64"/>
      <c r="E9" s="65"/>
      <c r="F9" s="74"/>
    </row>
    <row r="10" spans="1:6" ht="12.6" x14ac:dyDescent="0.2">
      <c r="C10" s="67"/>
      <c r="D10" s="68"/>
      <c r="E10" s="68"/>
      <c r="F10" s="74"/>
    </row>
    <row r="11" spans="1:6" ht="24.6" x14ac:dyDescent="0.4">
      <c r="B11" s="44"/>
      <c r="C11" s="69" t="s">
        <v>99</v>
      </c>
      <c r="D11" s="70"/>
      <c r="E11" s="70"/>
      <c r="F11" s="74"/>
    </row>
    <row r="12" spans="1:6" ht="12.6" x14ac:dyDescent="0.2">
      <c r="C12" s="71"/>
      <c r="D12" s="70"/>
      <c r="E12" s="70"/>
      <c r="F12" s="74"/>
    </row>
    <row r="13" spans="1:6" ht="12.6" x14ac:dyDescent="0.2">
      <c r="C13" s="71"/>
      <c r="D13" s="70"/>
      <c r="E13" s="70"/>
      <c r="F13" s="74"/>
    </row>
    <row r="14" spans="1:6" ht="25.2" x14ac:dyDescent="0.2">
      <c r="C14" s="71" t="s">
        <v>70</v>
      </c>
      <c r="D14" s="72"/>
      <c r="E14" s="72" t="s">
        <v>79</v>
      </c>
      <c r="F14" s="74"/>
    </row>
    <row r="15" spans="1:6" ht="16.2" customHeight="1" x14ac:dyDescent="0.2">
      <c r="C15" s="266" t="s">
        <v>100</v>
      </c>
      <c r="D15" s="267"/>
      <c r="E15" s="73"/>
      <c r="F15" s="74"/>
    </row>
    <row r="16" spans="1:6" ht="16.2" customHeight="1" x14ac:dyDescent="0.2">
      <c r="C16" s="68"/>
      <c r="D16" s="68" t="s">
        <v>15</v>
      </c>
      <c r="F16" s="68"/>
    </row>
    <row r="17" spans="3:6" ht="16.2" customHeight="1" thickBot="1" x14ac:dyDescent="0.25">
      <c r="C17" s="142"/>
      <c r="D17" s="142" t="s">
        <v>77</v>
      </c>
      <c r="E17" s="139">
        <f>SUM(E15:E15)</f>
        <v>0</v>
      </c>
      <c r="F17" s="63"/>
    </row>
    <row r="18" spans="3:6" ht="12.6" hidden="1" x14ac:dyDescent="0.2">
      <c r="E18" s="63"/>
      <c r="F18" s="63"/>
    </row>
    <row r="19" spans="3:6" ht="12.6" hidden="1" x14ac:dyDescent="0.2">
      <c r="E19" s="63"/>
      <c r="F19" s="63"/>
    </row>
    <row r="20" spans="3:6" ht="37.799999999999997" hidden="1" x14ac:dyDescent="0.2">
      <c r="C20" s="75" t="s">
        <v>71</v>
      </c>
      <c r="D20" s="72" t="s">
        <v>72</v>
      </c>
      <c r="E20" s="72" t="s">
        <v>73</v>
      </c>
      <c r="F20" s="70"/>
    </row>
    <row r="21" spans="3:6" ht="12.6" hidden="1" x14ac:dyDescent="0.2">
      <c r="C21" s="76"/>
      <c r="D21" s="73"/>
      <c r="E21" s="77"/>
      <c r="F21" s="78"/>
    </row>
    <row r="22" spans="3:6" ht="12.6" hidden="1" x14ac:dyDescent="0.2">
      <c r="C22" s="76"/>
      <c r="D22" s="73"/>
      <c r="E22" s="77"/>
      <c r="F22" s="78"/>
    </row>
    <row r="23" spans="3:6" ht="12.6" hidden="1" x14ac:dyDescent="0.2">
      <c r="C23" s="76"/>
      <c r="D23" s="73"/>
      <c r="E23" s="77"/>
      <c r="F23" s="78"/>
    </row>
    <row r="24" spans="3:6" ht="12.6" hidden="1" x14ac:dyDescent="0.2">
      <c r="C24" s="79"/>
      <c r="D24" s="79"/>
      <c r="E24" s="79"/>
      <c r="F24" s="78"/>
    </row>
    <row r="25" spans="3:6" ht="13.2" hidden="1" thickBot="1" x14ac:dyDescent="0.25">
      <c r="C25" s="64"/>
      <c r="D25" s="64"/>
      <c r="E25" s="65"/>
      <c r="F25" s="66"/>
    </row>
    <row r="26" spans="3:6" ht="12.6" hidden="1" x14ac:dyDescent="0.2">
      <c r="C26" s="67"/>
      <c r="D26" s="68"/>
      <c r="E26" s="68"/>
      <c r="F26" s="68"/>
    </row>
    <row r="27" spans="3:6" ht="12.6" hidden="1" x14ac:dyDescent="0.2"/>
    <row r="28" spans="3:6" ht="12.6" hidden="1" x14ac:dyDescent="0.2"/>
    <row r="29" spans="3:6" ht="12.6" hidden="1" x14ac:dyDescent="0.2"/>
    <row r="30" spans="3:6" ht="12.6" hidden="1" x14ac:dyDescent="0.2"/>
    <row r="31" spans="3:6" ht="12.6" hidden="1" x14ac:dyDescent="0.2"/>
    <row r="32" spans="3:6" ht="12.6" hidden="1" x14ac:dyDescent="0.2"/>
    <row r="33" spans="7:8" ht="12.6" hidden="1" x14ac:dyDescent="0.2"/>
    <row r="34" spans="7:8" ht="12.6" hidden="1" x14ac:dyDescent="0.2"/>
    <row r="35" spans="7:8" ht="12.6" hidden="1" x14ac:dyDescent="0.2"/>
    <row r="36" spans="7:8" ht="12.6" hidden="1" x14ac:dyDescent="0.2"/>
    <row r="37" spans="7:8" ht="12.6" hidden="1" x14ac:dyDescent="0.2"/>
    <row r="38" spans="7:8" ht="12.6" hidden="1" x14ac:dyDescent="0.2"/>
    <row r="39" spans="7:8" ht="12.6" hidden="1" x14ac:dyDescent="0.2"/>
    <row r="40" spans="7:8" ht="12.6" hidden="1" x14ac:dyDescent="0.2">
      <c r="G40" s="80"/>
      <c r="H40" s="80"/>
    </row>
    <row r="41" spans="7:8" ht="12.75" hidden="1" customHeight="1" x14ac:dyDescent="0.2"/>
    <row r="42" spans="7:8" ht="12.75" hidden="1" customHeight="1" x14ac:dyDescent="0.2"/>
    <row r="43" spans="7:8" ht="12.75" hidden="1" customHeight="1" x14ac:dyDescent="0.2"/>
    <row r="44" spans="7:8" ht="12.75" hidden="1" customHeight="1" x14ac:dyDescent="0.2"/>
    <row r="45" spans="7:8" ht="12.75" hidden="1" customHeight="1" x14ac:dyDescent="0.2"/>
    <row r="46" spans="7:8" ht="12.75" hidden="1" customHeight="1" x14ac:dyDescent="0.2"/>
    <row r="47" spans="7:8" ht="12.75" hidden="1" customHeight="1" x14ac:dyDescent="0.2"/>
    <row r="48" spans="7: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</sheetData>
  <sheetProtection algorithmName="SHA-512" hashValue="8tQTUk7ZehBF9q/MSF0g4QM9sR0oqQ+8Xym0Jymoyn44CMt2lH06iHHw4xf7Qa5XOILVGnerM7r9BX0K9dS3tA==" saltValue="15ZR61L4X9sdqqdj1pSiPQ==" spinCount="100000" sheet="1" objects="1" scenarios="1"/>
  <mergeCells count="2">
    <mergeCell ref="C15:D15"/>
    <mergeCell ref="D2:E2"/>
  </mergeCells>
  <pageMargins left="0.75" right="0.75" top="0.51" bottom="0.46" header="0.5" footer="0.5"/>
  <pageSetup paperSize="9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2"/>
  <sheetViews>
    <sheetView showGridLines="0" showRowColHeaders="0" topLeftCell="A4" zoomScale="85" zoomScaleNormal="85" workbookViewId="0">
      <selection activeCell="F21" sqref="F21"/>
    </sheetView>
  </sheetViews>
  <sheetFormatPr defaultColWidth="0" defaultRowHeight="0" customHeight="1" zeroHeight="1" x14ac:dyDescent="0.25"/>
  <cols>
    <col min="1" max="1" width="1.6640625" style="156" customWidth="1"/>
    <col min="2" max="2" width="6.109375" style="156" customWidth="1"/>
    <col min="3" max="3" width="40.88671875" style="158" customWidth="1"/>
    <col min="4" max="4" width="20.6640625" style="156" customWidth="1"/>
    <col min="5" max="5" width="20.6640625" style="159" customWidth="1"/>
    <col min="6" max="6" width="20.6640625" style="160" customWidth="1"/>
    <col min="7" max="7" width="20.6640625" style="159" customWidth="1"/>
    <col min="8" max="8" width="13.6640625" style="159" customWidth="1"/>
    <col min="9" max="9" width="17" style="159" customWidth="1"/>
    <col min="10" max="10" width="30.33203125" style="159" bestFit="1" customWidth="1"/>
    <col min="11" max="11" width="2.6640625" style="159" customWidth="1"/>
    <col min="12" max="15" width="8.88671875" style="238" hidden="1" customWidth="1"/>
    <col min="16" max="16384" width="8.88671875" style="156" hidden="1"/>
  </cols>
  <sheetData>
    <row r="1" spans="1:26" ht="16.2" x14ac:dyDescent="0.3">
      <c r="B1" s="157"/>
      <c r="K1" s="161"/>
      <c r="L1" s="162"/>
      <c r="M1" s="162"/>
      <c r="N1" s="162"/>
      <c r="O1" s="162"/>
      <c r="P1" s="162"/>
      <c r="Q1" s="162"/>
      <c r="R1" s="162"/>
      <c r="S1" s="162"/>
      <c r="T1" s="162"/>
      <c r="U1" s="162"/>
    </row>
    <row r="2" spans="1:26" s="167" customFormat="1" ht="16.2" x14ac:dyDescent="0.3">
      <c r="A2" s="157"/>
      <c r="B2" s="157"/>
      <c r="C2" s="163"/>
      <c r="D2" s="164"/>
      <c r="E2" s="165"/>
      <c r="F2" s="166"/>
      <c r="G2" s="164"/>
      <c r="H2" s="269" t="str">
        <f>IF(ISBLANK(Vergelijkingswaarde!D8),"",Vergelijkingswaarde!D8)</f>
        <v/>
      </c>
      <c r="I2" s="269"/>
      <c r="J2" s="269"/>
      <c r="K2" s="161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Y2" s="168"/>
    </row>
    <row r="3" spans="1:26" s="169" customFormat="1" ht="22.2" x14ac:dyDescent="0.35">
      <c r="C3" s="170" t="s">
        <v>62</v>
      </c>
      <c r="D3" s="171"/>
      <c r="E3" s="172"/>
      <c r="F3" s="173"/>
      <c r="G3" s="171"/>
      <c r="H3" s="171"/>
      <c r="I3" s="171"/>
      <c r="J3" s="174"/>
      <c r="K3" s="161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Y3" s="176"/>
    </row>
    <row r="4" spans="1:26" s="157" customFormat="1" ht="17.399999999999999" x14ac:dyDescent="0.3">
      <c r="C4" s="177" t="str">
        <f>Vergelijkingswaarde!C4</f>
        <v>Online security awareness game</v>
      </c>
      <c r="D4" s="178"/>
      <c r="E4" s="178"/>
      <c r="F4" s="179"/>
      <c r="G4" s="178"/>
      <c r="H4" s="178"/>
      <c r="I4" s="178"/>
      <c r="J4" s="178"/>
      <c r="K4" s="161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Y4" s="180"/>
    </row>
    <row r="5" spans="1:26" s="157" customFormat="1" ht="19.8" x14ac:dyDescent="0.3">
      <c r="C5" s="181" t="s">
        <v>98</v>
      </c>
      <c r="D5" s="178"/>
      <c r="E5" s="178"/>
      <c r="F5" s="179"/>
      <c r="G5" s="178"/>
      <c r="H5" s="178"/>
      <c r="I5" s="178"/>
      <c r="J5" s="178"/>
      <c r="K5" s="161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Y5" s="180"/>
    </row>
    <row r="6" spans="1:26" s="157" customFormat="1" ht="16.2" x14ac:dyDescent="0.3">
      <c r="C6" s="182" t="str">
        <f>+Vergelijkingswaarde!C6</f>
        <v>Kenmerk: IUC21-004</v>
      </c>
      <c r="D6" s="178"/>
      <c r="E6" s="178"/>
      <c r="F6" s="179"/>
      <c r="G6" s="178"/>
      <c r="H6" s="178"/>
      <c r="I6" s="178"/>
      <c r="J6" s="178"/>
      <c r="K6" s="161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Y6" s="180"/>
    </row>
    <row r="7" spans="1:26" s="157" customFormat="1" ht="16.2" x14ac:dyDescent="0.3">
      <c r="C7" s="163" t="s">
        <v>76</v>
      </c>
      <c r="D7" s="178"/>
      <c r="E7" s="178"/>
      <c r="F7" s="179"/>
      <c r="G7" s="178"/>
      <c r="H7" s="178"/>
      <c r="I7" s="178"/>
      <c r="J7" s="178"/>
      <c r="K7" s="161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Y7" s="180"/>
    </row>
    <row r="8" spans="1:26" s="157" customFormat="1" ht="16.2" x14ac:dyDescent="0.3">
      <c r="C8" s="163"/>
      <c r="D8" s="183"/>
      <c r="E8" s="184"/>
      <c r="F8" s="184"/>
      <c r="G8" s="179"/>
      <c r="H8" s="184"/>
      <c r="I8" s="184"/>
      <c r="J8" s="179"/>
      <c r="K8" s="161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57" customFormat="1" ht="16.2" x14ac:dyDescent="0.3">
      <c r="C9" s="185" t="s">
        <v>15</v>
      </c>
      <c r="D9" s="186"/>
      <c r="E9" s="186"/>
      <c r="F9" s="187"/>
      <c r="G9" s="188"/>
      <c r="H9" s="187"/>
      <c r="I9" s="187"/>
      <c r="J9" s="187"/>
      <c r="K9" s="161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</row>
    <row r="10" spans="1:26" s="157" customFormat="1" ht="16.2" x14ac:dyDescent="0.3">
      <c r="C10" s="189" t="s">
        <v>63</v>
      </c>
      <c r="D10" s="190"/>
      <c r="E10" s="190"/>
      <c r="F10" s="191"/>
      <c r="G10" s="191"/>
      <c r="H10" s="191"/>
      <c r="I10" s="191"/>
      <c r="J10" s="192"/>
      <c r="K10" s="161"/>
      <c r="L10" s="162"/>
      <c r="M10" s="162"/>
      <c r="N10" s="162"/>
      <c r="O10" s="162"/>
      <c r="P10" s="162"/>
      <c r="Q10" s="162"/>
      <c r="R10" s="162"/>
      <c r="S10" s="162"/>
      <c r="T10" s="162"/>
    </row>
    <row r="11" spans="1:26" s="157" customFormat="1" ht="16.2" x14ac:dyDescent="0.3">
      <c r="C11" s="193" t="s">
        <v>93</v>
      </c>
      <c r="D11" s="194" t="s">
        <v>64</v>
      </c>
      <c r="E11" s="194" t="s">
        <v>65</v>
      </c>
      <c r="F11" s="195" t="s">
        <v>66</v>
      </c>
      <c r="G11" s="195"/>
      <c r="H11" s="195"/>
      <c r="I11" s="195"/>
      <c r="J11" s="196"/>
      <c r="K11" s="161"/>
      <c r="L11" s="162"/>
      <c r="M11" s="162"/>
      <c r="N11" s="162"/>
      <c r="O11" s="162"/>
      <c r="P11" s="162"/>
      <c r="Q11" s="162"/>
      <c r="R11" s="162"/>
      <c r="S11" s="162"/>
      <c r="T11" s="162"/>
    </row>
    <row r="12" spans="1:26" s="157" customFormat="1" ht="16.2" x14ac:dyDescent="0.3">
      <c r="C12" s="47" t="s">
        <v>15</v>
      </c>
      <c r="D12" s="48"/>
      <c r="E12" s="48"/>
      <c r="F12" s="270" t="s">
        <v>15</v>
      </c>
      <c r="G12" s="271"/>
      <c r="H12" s="271"/>
      <c r="I12" s="271"/>
      <c r="J12" s="272"/>
      <c r="K12" s="161"/>
      <c r="L12" s="162"/>
      <c r="M12" s="162"/>
      <c r="N12" s="162"/>
      <c r="O12" s="162"/>
      <c r="P12" s="162"/>
      <c r="Q12" s="162"/>
      <c r="R12" s="162"/>
      <c r="S12" s="162"/>
      <c r="T12" s="162"/>
    </row>
    <row r="13" spans="1:26" s="157" customFormat="1" ht="16.2" x14ac:dyDescent="0.3">
      <c r="C13" s="49" t="s">
        <v>15</v>
      </c>
      <c r="D13" s="50"/>
      <c r="E13" s="50"/>
      <c r="F13" s="270" t="s">
        <v>15</v>
      </c>
      <c r="G13" s="271"/>
      <c r="H13" s="271"/>
      <c r="I13" s="271"/>
      <c r="J13" s="272"/>
      <c r="K13" s="161"/>
      <c r="L13" s="162"/>
      <c r="M13" s="162"/>
      <c r="N13" s="162"/>
      <c r="O13" s="162"/>
      <c r="P13" s="162"/>
      <c r="Q13" s="162"/>
      <c r="R13" s="162"/>
      <c r="S13" s="162"/>
      <c r="T13" s="162"/>
    </row>
    <row r="14" spans="1:26" s="157" customFormat="1" ht="16.2" x14ac:dyDescent="0.3">
      <c r="C14" s="49" t="s">
        <v>15</v>
      </c>
      <c r="D14" s="50"/>
      <c r="E14" s="50"/>
      <c r="F14" s="270" t="s">
        <v>15</v>
      </c>
      <c r="G14" s="271"/>
      <c r="H14" s="271"/>
      <c r="I14" s="271"/>
      <c r="J14" s="272"/>
      <c r="K14" s="161"/>
      <c r="L14" s="162"/>
      <c r="M14" s="162"/>
      <c r="N14" s="162"/>
      <c r="O14" s="162"/>
      <c r="P14" s="162"/>
      <c r="Q14" s="162"/>
      <c r="R14" s="162"/>
      <c r="S14" s="162"/>
      <c r="T14" s="162"/>
    </row>
    <row r="15" spans="1:26" s="157" customFormat="1" ht="16.8" thickBot="1" x14ac:dyDescent="0.35">
      <c r="C15" s="197"/>
      <c r="D15" s="198"/>
      <c r="E15" s="198"/>
      <c r="F15" s="199"/>
      <c r="G15" s="198"/>
      <c r="H15" s="198"/>
      <c r="I15" s="198"/>
      <c r="J15" s="198"/>
      <c r="K15" s="161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</row>
    <row r="16" spans="1:26" s="157" customFormat="1" ht="16.2" x14ac:dyDescent="0.3">
      <c r="C16" s="200"/>
      <c r="D16" s="188"/>
      <c r="E16" s="188"/>
      <c r="F16" s="201"/>
      <c r="G16" s="188"/>
      <c r="H16" s="188"/>
      <c r="I16" s="188"/>
      <c r="J16" s="188"/>
      <c r="K16" s="161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</row>
    <row r="17" spans="2:13" s="157" customFormat="1" ht="24.6" x14ac:dyDescent="0.4">
      <c r="B17" s="202"/>
      <c r="C17" s="203" t="s">
        <v>96</v>
      </c>
      <c r="D17" s="204"/>
      <c r="E17" s="204"/>
      <c r="F17" s="204"/>
      <c r="G17" s="204"/>
      <c r="H17" s="205"/>
      <c r="J17" s="206"/>
      <c r="K17" s="161"/>
      <c r="L17" s="162"/>
      <c r="M17" s="162"/>
    </row>
    <row r="18" spans="2:13" s="157" customFormat="1" ht="16.2" x14ac:dyDescent="0.3">
      <c r="C18" s="206"/>
      <c r="D18" s="206"/>
      <c r="E18" s="206"/>
      <c r="F18" s="206"/>
      <c r="G18" s="206"/>
      <c r="J18" s="206"/>
      <c r="K18" s="161"/>
      <c r="L18" s="162"/>
      <c r="M18" s="162"/>
    </row>
    <row r="19" spans="2:13" s="157" customFormat="1" ht="16.2" x14ac:dyDescent="0.3">
      <c r="C19" s="207"/>
      <c r="D19" s="219"/>
      <c r="E19" s="208" t="s">
        <v>15</v>
      </c>
      <c r="F19" s="209" t="s">
        <v>95</v>
      </c>
      <c r="G19" s="209"/>
      <c r="H19" s="210"/>
      <c r="J19" s="215" t="s">
        <v>78</v>
      </c>
      <c r="K19" s="206"/>
      <c r="L19" s="161"/>
      <c r="M19" s="162"/>
    </row>
    <row r="20" spans="2:13" s="157" customFormat="1" ht="16.2" x14ac:dyDescent="0.3">
      <c r="C20" s="261" t="s">
        <v>94</v>
      </c>
      <c r="D20" s="220"/>
      <c r="E20" s="211" t="s">
        <v>15</v>
      </c>
      <c r="F20" s="214" t="s">
        <v>67</v>
      </c>
      <c r="G20" s="212"/>
      <c r="H20" s="213"/>
      <c r="K20" s="206"/>
      <c r="L20" s="161"/>
      <c r="M20" s="162"/>
    </row>
    <row r="21" spans="2:13" s="157" customFormat="1" ht="16.2" customHeight="1" x14ac:dyDescent="0.3">
      <c r="C21" s="273" t="s">
        <v>101</v>
      </c>
      <c r="D21" s="274"/>
      <c r="E21" s="274"/>
      <c r="F21" s="51"/>
      <c r="G21" s="257"/>
      <c r="H21" s="258"/>
      <c r="K21" s="206"/>
      <c r="L21" s="161"/>
      <c r="M21" s="162"/>
    </row>
    <row r="22" spans="2:13" s="157" customFormat="1" ht="16.2" x14ac:dyDescent="0.3">
      <c r="C22" s="275"/>
      <c r="D22" s="276"/>
      <c r="E22" s="276"/>
      <c r="F22" s="259"/>
      <c r="G22" s="259"/>
      <c r="H22" s="260"/>
      <c r="K22" s="206"/>
      <c r="L22" s="161"/>
      <c r="M22" s="162"/>
    </row>
    <row r="23" spans="2:13" s="157" customFormat="1" ht="16.2" x14ac:dyDescent="0.3">
      <c r="C23" s="206"/>
      <c r="D23" s="206"/>
      <c r="E23" s="206"/>
      <c r="F23" s="206"/>
      <c r="G23" s="206"/>
      <c r="H23" s="206"/>
      <c r="J23" s="206"/>
      <c r="K23" s="161"/>
      <c r="L23" s="162"/>
      <c r="M23" s="162"/>
    </row>
    <row r="24" spans="2:13" s="157" customFormat="1" ht="16.2" x14ac:dyDescent="0.3">
      <c r="C24" s="216" t="s">
        <v>92</v>
      </c>
      <c r="D24" s="255" t="s">
        <v>84</v>
      </c>
      <c r="E24" s="255" t="s">
        <v>85</v>
      </c>
      <c r="F24" s="256" t="s">
        <v>86</v>
      </c>
      <c r="H24" s="206"/>
      <c r="I24" s="206"/>
      <c r="J24" s="206"/>
      <c r="K24" s="162"/>
    </row>
    <row r="25" spans="2:13" s="157" customFormat="1" ht="16.8" thickBot="1" x14ac:dyDescent="0.35">
      <c r="C25" s="217" t="s">
        <v>96</v>
      </c>
      <c r="D25" s="218">
        <f>+$F$21</f>
        <v>0</v>
      </c>
      <c r="E25" s="218">
        <f>+$F$21</f>
        <v>0</v>
      </c>
      <c r="F25" s="218">
        <f>+$F$21</f>
        <v>0</v>
      </c>
      <c r="H25" s="206"/>
      <c r="I25" s="206"/>
      <c r="J25" s="206"/>
      <c r="K25" s="162"/>
    </row>
    <row r="26" spans="2:13" s="157" customFormat="1" ht="16.8" thickTop="1" x14ac:dyDescent="0.3">
      <c r="C26" s="222"/>
      <c r="D26" s="222"/>
      <c r="E26" s="206"/>
      <c r="F26" s="206"/>
      <c r="G26" s="206"/>
      <c r="H26" s="206"/>
      <c r="I26" s="206"/>
      <c r="J26" s="206"/>
      <c r="K26" s="162"/>
    </row>
    <row r="27" spans="2:13" s="157" customFormat="1" ht="16.2" x14ac:dyDescent="0.3">
      <c r="C27" s="206"/>
      <c r="D27" s="206"/>
      <c r="E27" s="206"/>
      <c r="F27" s="206"/>
      <c r="G27" s="206"/>
      <c r="H27" s="206"/>
      <c r="I27" s="206"/>
      <c r="J27" s="206"/>
      <c r="K27" s="206"/>
      <c r="L27" s="162"/>
      <c r="M27" s="162"/>
    </row>
    <row r="28" spans="2:13" s="157" customFormat="1" ht="16.8" thickBot="1" x14ac:dyDescent="0.35">
      <c r="C28" s="142" t="s">
        <v>77</v>
      </c>
      <c r="D28" s="223">
        <f>SUM(D25:F25)</f>
        <v>0</v>
      </c>
      <c r="E28" s="206"/>
      <c r="F28" s="206"/>
      <c r="G28" s="206"/>
      <c r="H28" s="206"/>
      <c r="I28" s="206"/>
      <c r="J28" s="206"/>
      <c r="K28" s="206"/>
      <c r="L28" s="162"/>
      <c r="M28" s="162"/>
    </row>
    <row r="29" spans="2:13" s="157" customFormat="1" ht="16.8" thickTop="1" x14ac:dyDescent="0.3">
      <c r="C29" s="206"/>
      <c r="D29" s="206"/>
      <c r="E29" s="206"/>
      <c r="F29" s="206"/>
      <c r="G29" s="206"/>
      <c r="H29" s="206"/>
      <c r="I29" s="206"/>
      <c r="J29" s="206"/>
      <c r="K29" s="206"/>
      <c r="L29" s="162"/>
      <c r="M29" s="162"/>
    </row>
    <row r="30" spans="2:13" s="157" customFormat="1" ht="16.2" hidden="1" x14ac:dyDescent="0.3">
      <c r="C30" s="206"/>
      <c r="D30" s="206"/>
      <c r="E30" s="206"/>
      <c r="F30" s="206"/>
      <c r="G30" s="206"/>
      <c r="H30" s="206"/>
      <c r="I30" s="206"/>
      <c r="J30" s="206"/>
      <c r="K30" s="206"/>
      <c r="L30" s="162"/>
      <c r="M30" s="162"/>
    </row>
    <row r="31" spans="2:13" s="157" customFormat="1" ht="16.2" hidden="1" x14ac:dyDescent="0.3">
      <c r="C31" s="206"/>
      <c r="D31" s="206"/>
      <c r="E31" s="206"/>
      <c r="F31" s="206"/>
      <c r="G31" s="206"/>
      <c r="H31" s="206"/>
      <c r="I31" s="206"/>
      <c r="J31" s="206"/>
      <c r="K31" s="206"/>
      <c r="L31" s="162"/>
      <c r="M31" s="162"/>
    </row>
    <row r="32" spans="2:13" s="157" customFormat="1" ht="16.2" hidden="1" x14ac:dyDescent="0.3">
      <c r="C32" s="206"/>
      <c r="D32" s="206"/>
      <c r="E32" s="206"/>
      <c r="F32" s="206"/>
      <c r="G32" s="206"/>
      <c r="H32" s="206"/>
      <c r="I32" s="206"/>
      <c r="J32" s="206"/>
      <c r="K32" s="206"/>
      <c r="L32" s="162"/>
      <c r="M32" s="162"/>
    </row>
    <row r="33" spans="3:13" s="157" customFormat="1" ht="16.2" hidden="1" x14ac:dyDescent="0.3">
      <c r="C33" s="206"/>
      <c r="D33" s="206"/>
      <c r="E33" s="206"/>
      <c r="F33" s="206"/>
      <c r="G33" s="206"/>
      <c r="H33" s="206"/>
      <c r="I33" s="206"/>
      <c r="J33" s="206"/>
      <c r="K33" s="206"/>
      <c r="L33" s="162"/>
      <c r="M33" s="162"/>
    </row>
    <row r="34" spans="3:13" s="157" customFormat="1" ht="16.2" hidden="1" x14ac:dyDescent="0.3">
      <c r="C34" s="206"/>
      <c r="D34" s="206"/>
      <c r="E34" s="206"/>
      <c r="F34" s="206"/>
      <c r="G34" s="206"/>
      <c r="H34" s="206"/>
      <c r="I34" s="206"/>
      <c r="J34" s="206"/>
      <c r="K34" s="206"/>
      <c r="L34" s="162"/>
      <c r="M34" s="162"/>
    </row>
    <row r="35" spans="3:13" s="157" customFormat="1" ht="16.2" hidden="1" x14ac:dyDescent="0.3">
      <c r="C35" s="206"/>
      <c r="D35" s="206"/>
      <c r="E35" s="206"/>
      <c r="F35" s="206"/>
      <c r="G35" s="206"/>
      <c r="H35" s="206"/>
      <c r="I35" s="206"/>
      <c r="J35" s="206"/>
      <c r="K35" s="206"/>
      <c r="L35" s="162"/>
      <c r="M35" s="162"/>
    </row>
    <row r="36" spans="3:13" s="157" customFormat="1" ht="16.2" hidden="1" x14ac:dyDescent="0.3">
      <c r="C36" s="206"/>
      <c r="D36" s="206"/>
      <c r="E36" s="206"/>
      <c r="F36" s="206"/>
      <c r="G36" s="206"/>
      <c r="H36" s="206"/>
      <c r="I36" s="206"/>
      <c r="J36" s="206"/>
      <c r="K36" s="206"/>
      <c r="L36" s="162"/>
      <c r="M36" s="162"/>
    </row>
    <row r="37" spans="3:13" s="157" customFormat="1" ht="16.2" hidden="1" x14ac:dyDescent="0.3">
      <c r="C37" s="206"/>
      <c r="D37" s="206"/>
      <c r="E37" s="206"/>
      <c r="F37" s="206"/>
      <c r="G37" s="206"/>
      <c r="H37" s="206"/>
      <c r="I37" s="206"/>
      <c r="J37" s="206"/>
      <c r="K37" s="206"/>
      <c r="L37" s="162"/>
      <c r="M37" s="162"/>
    </row>
    <row r="38" spans="3:13" s="157" customFormat="1" ht="16.2" hidden="1" x14ac:dyDescent="0.3">
      <c r="C38" s="206"/>
      <c r="D38" s="206"/>
      <c r="E38" s="206"/>
      <c r="F38" s="206"/>
      <c r="G38" s="206"/>
      <c r="H38" s="206"/>
      <c r="I38" s="206"/>
      <c r="J38" s="206"/>
      <c r="K38" s="206"/>
      <c r="L38" s="162"/>
      <c r="M38" s="162"/>
    </row>
    <row r="39" spans="3:13" s="157" customFormat="1" ht="16.2" hidden="1" x14ac:dyDescent="0.3">
      <c r="C39" s="206"/>
      <c r="D39" s="206"/>
      <c r="E39" s="206"/>
      <c r="F39" s="206"/>
      <c r="G39" s="206"/>
      <c r="H39" s="206"/>
      <c r="I39" s="206"/>
      <c r="J39" s="206"/>
      <c r="K39" s="206"/>
      <c r="L39" s="162"/>
      <c r="M39" s="162"/>
    </row>
    <row r="40" spans="3:13" s="157" customFormat="1" ht="16.2" hidden="1" x14ac:dyDescent="0.3">
      <c r="C40" s="206"/>
      <c r="D40" s="206"/>
      <c r="E40" s="206"/>
      <c r="F40" s="206"/>
      <c r="G40" s="206"/>
      <c r="H40" s="206"/>
      <c r="I40" s="206"/>
      <c r="J40" s="206"/>
      <c r="K40" s="206"/>
      <c r="L40" s="162"/>
      <c r="M40" s="162"/>
    </row>
    <row r="41" spans="3:13" s="157" customFormat="1" ht="16.2" hidden="1" x14ac:dyDescent="0.3">
      <c r="C41" s="206"/>
      <c r="D41" s="206"/>
      <c r="E41" s="206"/>
      <c r="F41" s="206"/>
      <c r="G41" s="206"/>
      <c r="H41" s="206"/>
      <c r="I41" s="206"/>
      <c r="J41" s="206"/>
      <c r="K41" s="206"/>
      <c r="L41" s="162"/>
      <c r="M41" s="162"/>
    </row>
    <row r="42" spans="3:13" s="157" customFormat="1" ht="16.2" hidden="1" x14ac:dyDescent="0.3">
      <c r="C42" s="206"/>
      <c r="D42" s="206"/>
      <c r="E42" s="206"/>
      <c r="F42" s="206"/>
      <c r="G42" s="206"/>
      <c r="H42" s="206"/>
      <c r="I42" s="206"/>
      <c r="J42" s="206"/>
      <c r="K42" s="206"/>
      <c r="L42" s="162"/>
      <c r="M42" s="162"/>
    </row>
    <row r="43" spans="3:13" s="157" customFormat="1" ht="16.2" hidden="1" x14ac:dyDescent="0.3">
      <c r="C43" s="206"/>
      <c r="D43" s="206"/>
      <c r="E43" s="206"/>
      <c r="F43" s="206"/>
      <c r="G43" s="206"/>
      <c r="H43" s="206"/>
      <c r="I43" s="206"/>
      <c r="J43" s="206"/>
      <c r="K43" s="206"/>
      <c r="L43" s="162"/>
      <c r="M43" s="162"/>
    </row>
    <row r="44" spans="3:13" s="157" customFormat="1" ht="16.2" hidden="1" x14ac:dyDescent="0.3">
      <c r="C44" s="206"/>
      <c r="D44" s="206"/>
      <c r="E44" s="206"/>
      <c r="F44" s="206"/>
      <c r="G44" s="206"/>
      <c r="H44" s="206"/>
      <c r="I44" s="206"/>
      <c r="J44" s="206"/>
      <c r="K44" s="206"/>
      <c r="L44" s="162"/>
      <c r="M44" s="162"/>
    </row>
    <row r="45" spans="3:13" s="157" customFormat="1" ht="16.2" hidden="1" x14ac:dyDescent="0.3">
      <c r="C45" s="206"/>
      <c r="D45" s="206"/>
      <c r="E45" s="206"/>
      <c r="F45" s="206"/>
      <c r="G45" s="206"/>
      <c r="H45" s="206"/>
      <c r="I45" s="206"/>
      <c r="J45" s="206"/>
      <c r="K45" s="206"/>
      <c r="L45" s="162"/>
      <c r="M45" s="162"/>
    </row>
    <row r="46" spans="3:13" s="157" customFormat="1" ht="16.2" hidden="1" x14ac:dyDescent="0.3">
      <c r="C46" s="206"/>
      <c r="D46" s="206"/>
      <c r="E46" s="206"/>
      <c r="F46" s="206"/>
      <c r="G46" s="206"/>
      <c r="H46" s="206"/>
      <c r="I46" s="206"/>
      <c r="J46" s="206"/>
      <c r="K46" s="206"/>
      <c r="L46" s="162"/>
      <c r="M46" s="162"/>
    </row>
    <row r="47" spans="3:13" s="157" customFormat="1" ht="16.2" hidden="1" x14ac:dyDescent="0.3">
      <c r="C47" s="206"/>
      <c r="D47" s="206"/>
      <c r="E47" s="206"/>
      <c r="F47" s="206"/>
      <c r="G47" s="206"/>
      <c r="H47" s="206"/>
      <c r="I47" s="206"/>
      <c r="J47" s="206"/>
      <c r="K47" s="206"/>
      <c r="L47" s="162"/>
      <c r="M47" s="162"/>
    </row>
    <row r="48" spans="3:13" s="157" customFormat="1" ht="16.2" hidden="1" x14ac:dyDescent="0.3">
      <c r="C48" s="206"/>
      <c r="D48" s="206"/>
      <c r="E48" s="206"/>
      <c r="F48" s="206"/>
      <c r="G48" s="206"/>
      <c r="H48" s="206"/>
      <c r="I48" s="206"/>
      <c r="J48" s="206"/>
      <c r="K48" s="206"/>
      <c r="L48" s="162"/>
      <c r="M48" s="162"/>
    </row>
    <row r="49" spans="3:13" s="157" customFormat="1" ht="16.2" hidden="1" x14ac:dyDescent="0.3">
      <c r="C49" s="206"/>
      <c r="D49" s="206"/>
      <c r="E49" s="206"/>
      <c r="F49" s="206"/>
      <c r="G49" s="206"/>
      <c r="H49" s="206"/>
      <c r="I49" s="206"/>
      <c r="J49" s="206"/>
      <c r="K49" s="206"/>
      <c r="L49" s="162"/>
      <c r="M49" s="162"/>
    </row>
    <row r="50" spans="3:13" s="157" customFormat="1" ht="16.2" hidden="1" x14ac:dyDescent="0.3">
      <c r="C50" s="206"/>
      <c r="D50" s="206"/>
      <c r="E50" s="206"/>
      <c r="F50" s="206"/>
      <c r="G50" s="206"/>
      <c r="H50" s="206"/>
      <c r="I50" s="206"/>
      <c r="J50" s="206"/>
      <c r="K50" s="206"/>
      <c r="L50" s="162"/>
      <c r="M50" s="162"/>
    </row>
    <row r="51" spans="3:13" s="157" customFormat="1" ht="16.2" hidden="1" x14ac:dyDescent="0.3">
      <c r="C51" s="206"/>
      <c r="D51" s="206"/>
      <c r="E51" s="206"/>
      <c r="F51" s="206"/>
      <c r="G51" s="206"/>
      <c r="H51" s="206"/>
      <c r="I51" s="206"/>
      <c r="J51" s="206"/>
      <c r="K51" s="206"/>
      <c r="L51" s="162"/>
      <c r="M51" s="162"/>
    </row>
    <row r="52" spans="3:13" s="157" customFormat="1" ht="16.2" hidden="1" x14ac:dyDescent="0.3">
      <c r="C52" s="206"/>
      <c r="D52" s="206"/>
      <c r="E52" s="206"/>
      <c r="F52" s="206"/>
      <c r="G52" s="206"/>
      <c r="H52" s="206"/>
      <c r="I52" s="206"/>
      <c r="J52" s="206"/>
      <c r="K52" s="206"/>
      <c r="L52" s="162"/>
      <c r="M52" s="162"/>
    </row>
    <row r="53" spans="3:13" s="157" customFormat="1" ht="16.2" hidden="1" x14ac:dyDescent="0.3">
      <c r="C53" s="206"/>
      <c r="D53" s="206"/>
      <c r="E53" s="206"/>
      <c r="F53" s="206"/>
      <c r="G53" s="206"/>
      <c r="H53" s="206"/>
      <c r="I53" s="206"/>
      <c r="J53" s="206"/>
      <c r="K53" s="206"/>
      <c r="L53" s="162"/>
      <c r="M53" s="162"/>
    </row>
    <row r="54" spans="3:13" s="157" customFormat="1" ht="16.2" hidden="1" x14ac:dyDescent="0.3">
      <c r="C54" s="206"/>
      <c r="D54" s="206"/>
      <c r="E54" s="206"/>
      <c r="F54" s="206"/>
      <c r="G54" s="206"/>
      <c r="H54" s="206"/>
      <c r="I54" s="206"/>
      <c r="J54" s="206"/>
      <c r="K54" s="206"/>
      <c r="L54" s="162"/>
      <c r="M54" s="162"/>
    </row>
    <row r="55" spans="3:13" s="157" customFormat="1" ht="16.2" hidden="1" x14ac:dyDescent="0.3">
      <c r="C55" s="206"/>
      <c r="D55" s="206"/>
      <c r="E55" s="206"/>
      <c r="F55" s="206"/>
      <c r="G55" s="206"/>
      <c r="H55" s="206"/>
      <c r="I55" s="206"/>
      <c r="J55" s="206"/>
      <c r="K55" s="206"/>
      <c r="L55" s="162"/>
      <c r="M55" s="162"/>
    </row>
    <row r="56" spans="3:13" s="157" customFormat="1" ht="16.2" hidden="1" x14ac:dyDescent="0.3">
      <c r="C56" s="206"/>
      <c r="D56" s="206"/>
      <c r="E56" s="206"/>
      <c r="F56" s="206"/>
      <c r="G56" s="206"/>
      <c r="H56" s="206"/>
      <c r="I56" s="206"/>
      <c r="J56" s="206"/>
      <c r="K56" s="206"/>
      <c r="L56" s="162"/>
      <c r="M56" s="162"/>
    </row>
    <row r="57" spans="3:13" s="157" customFormat="1" ht="16.2" hidden="1" x14ac:dyDescent="0.3">
      <c r="C57" s="206"/>
      <c r="D57" s="206"/>
      <c r="E57" s="206"/>
      <c r="F57" s="206"/>
      <c r="G57" s="206"/>
      <c r="H57" s="206"/>
      <c r="I57" s="206"/>
      <c r="J57" s="206"/>
      <c r="K57" s="206"/>
      <c r="L57" s="162"/>
      <c r="M57" s="162"/>
    </row>
    <row r="58" spans="3:13" s="157" customFormat="1" ht="16.2" hidden="1" x14ac:dyDescent="0.3">
      <c r="C58" s="206"/>
      <c r="D58" s="206"/>
      <c r="E58" s="206"/>
      <c r="F58" s="206"/>
      <c r="G58" s="206"/>
      <c r="H58" s="206"/>
      <c r="I58" s="206"/>
      <c r="J58" s="206"/>
      <c r="K58" s="206"/>
      <c r="L58" s="162"/>
      <c r="M58" s="162"/>
    </row>
    <row r="59" spans="3:13" s="157" customFormat="1" ht="16.2" hidden="1" x14ac:dyDescent="0.3">
      <c r="C59" s="206"/>
      <c r="D59" s="206"/>
      <c r="E59" s="206"/>
      <c r="F59" s="206"/>
      <c r="G59" s="206"/>
      <c r="H59" s="206"/>
      <c r="I59" s="206"/>
      <c r="J59" s="206"/>
      <c r="K59" s="206"/>
      <c r="L59" s="162"/>
      <c r="M59" s="162"/>
    </row>
    <row r="60" spans="3:13" s="157" customFormat="1" ht="16.2" hidden="1" x14ac:dyDescent="0.3">
      <c r="C60" s="206"/>
      <c r="D60" s="206"/>
      <c r="E60" s="206"/>
      <c r="F60" s="206"/>
      <c r="G60" s="206"/>
      <c r="H60" s="206"/>
      <c r="I60" s="206"/>
      <c r="J60" s="206"/>
      <c r="K60" s="206"/>
      <c r="L60" s="162"/>
      <c r="M60" s="162"/>
    </row>
    <row r="61" spans="3:13" s="157" customFormat="1" ht="16.2" hidden="1" x14ac:dyDescent="0.3">
      <c r="C61" s="206"/>
      <c r="D61" s="206"/>
      <c r="E61" s="206"/>
      <c r="F61" s="206"/>
      <c r="G61" s="206"/>
      <c r="H61" s="206"/>
      <c r="I61" s="206"/>
      <c r="J61" s="206"/>
      <c r="K61" s="206"/>
      <c r="L61" s="162"/>
      <c r="M61" s="162"/>
    </row>
    <row r="62" spans="3:13" s="157" customFormat="1" ht="16.2" hidden="1" x14ac:dyDescent="0.3">
      <c r="C62" s="206"/>
      <c r="D62" s="206"/>
      <c r="E62" s="206"/>
      <c r="F62" s="206"/>
      <c r="G62" s="206"/>
      <c r="H62" s="206"/>
      <c r="I62" s="206"/>
      <c r="J62" s="206"/>
      <c r="K62" s="206"/>
      <c r="L62" s="162"/>
      <c r="M62" s="162"/>
    </row>
    <row r="63" spans="3:13" s="157" customFormat="1" ht="16.2" hidden="1" x14ac:dyDescent="0.3">
      <c r="C63" s="206"/>
      <c r="D63" s="206"/>
      <c r="E63" s="206"/>
      <c r="F63" s="206"/>
      <c r="G63" s="206"/>
      <c r="H63" s="206"/>
      <c r="I63" s="206"/>
      <c r="J63" s="206"/>
      <c r="K63" s="206"/>
      <c r="L63" s="162"/>
      <c r="M63" s="162"/>
    </row>
    <row r="64" spans="3:13" s="157" customFormat="1" ht="16.2" hidden="1" x14ac:dyDescent="0.3">
      <c r="C64" s="206"/>
      <c r="D64" s="206"/>
      <c r="E64" s="206"/>
      <c r="F64" s="206"/>
      <c r="G64" s="206"/>
      <c r="H64" s="206"/>
      <c r="I64" s="206"/>
      <c r="J64" s="206"/>
      <c r="K64" s="206"/>
      <c r="L64" s="162"/>
      <c r="M64" s="162"/>
    </row>
    <row r="65" spans="3:13" s="157" customFormat="1" ht="16.2" hidden="1" x14ac:dyDescent="0.3">
      <c r="C65" s="206"/>
      <c r="D65" s="206"/>
      <c r="E65" s="206"/>
      <c r="F65" s="206"/>
      <c r="G65" s="206"/>
      <c r="H65" s="206"/>
      <c r="I65" s="206"/>
      <c r="J65" s="206"/>
      <c r="K65" s="206"/>
      <c r="L65" s="162"/>
      <c r="M65" s="162"/>
    </row>
    <row r="66" spans="3:13" s="157" customFormat="1" ht="16.2" hidden="1" x14ac:dyDescent="0.3">
      <c r="C66" s="206"/>
      <c r="D66" s="206"/>
      <c r="E66" s="206"/>
      <c r="F66" s="206"/>
      <c r="G66" s="206"/>
      <c r="H66" s="206"/>
      <c r="I66" s="206"/>
      <c r="J66" s="206"/>
      <c r="K66" s="206"/>
      <c r="L66" s="162"/>
      <c r="M66" s="162"/>
    </row>
    <row r="67" spans="3:13" s="157" customFormat="1" ht="16.2" hidden="1" x14ac:dyDescent="0.3">
      <c r="C67" s="206"/>
      <c r="D67" s="206"/>
      <c r="E67" s="206"/>
      <c r="F67" s="206"/>
      <c r="G67" s="206"/>
      <c r="H67" s="206"/>
      <c r="I67" s="206"/>
      <c r="J67" s="206"/>
      <c r="K67" s="206"/>
      <c r="L67" s="162"/>
      <c r="M67" s="162"/>
    </row>
    <row r="68" spans="3:13" s="157" customFormat="1" ht="16.2" hidden="1" x14ac:dyDescent="0.3">
      <c r="C68" s="206"/>
      <c r="D68" s="206"/>
      <c r="E68" s="206"/>
      <c r="F68" s="206"/>
      <c r="G68" s="206"/>
      <c r="H68" s="206"/>
      <c r="I68" s="206"/>
      <c r="J68" s="206"/>
      <c r="K68" s="206"/>
      <c r="L68" s="162"/>
      <c r="M68" s="162"/>
    </row>
    <row r="69" spans="3:13" s="157" customFormat="1" ht="16.2" hidden="1" x14ac:dyDescent="0.3">
      <c r="C69" s="206"/>
      <c r="D69" s="206"/>
      <c r="E69" s="206"/>
      <c r="F69" s="206"/>
      <c r="G69" s="206"/>
      <c r="H69" s="206"/>
      <c r="I69" s="206"/>
      <c r="J69" s="206"/>
      <c r="K69" s="206"/>
      <c r="L69" s="162"/>
      <c r="M69" s="162"/>
    </row>
    <row r="70" spans="3:13" s="157" customFormat="1" ht="16.2" hidden="1" x14ac:dyDescent="0.3">
      <c r="C70" s="206"/>
      <c r="D70" s="206"/>
      <c r="E70" s="206"/>
      <c r="F70" s="206"/>
      <c r="G70" s="206"/>
      <c r="H70" s="206"/>
      <c r="I70" s="206"/>
      <c r="J70" s="206"/>
      <c r="K70" s="206"/>
      <c r="L70" s="162"/>
      <c r="M70" s="162"/>
    </row>
    <row r="71" spans="3:13" s="157" customFormat="1" ht="16.2" hidden="1" x14ac:dyDescent="0.3">
      <c r="C71" s="206"/>
      <c r="D71" s="206"/>
      <c r="E71" s="206"/>
      <c r="F71" s="206"/>
      <c r="G71" s="206"/>
      <c r="H71" s="206"/>
      <c r="I71" s="206"/>
      <c r="J71" s="206"/>
      <c r="K71" s="206"/>
      <c r="L71" s="162"/>
      <c r="M71" s="162"/>
    </row>
    <row r="72" spans="3:13" s="157" customFormat="1" ht="16.2" hidden="1" x14ac:dyDescent="0.3">
      <c r="C72" s="206"/>
      <c r="D72" s="206"/>
      <c r="E72" s="206"/>
      <c r="F72" s="206"/>
      <c r="G72" s="206"/>
      <c r="H72" s="206"/>
      <c r="I72" s="206"/>
      <c r="J72" s="206"/>
      <c r="K72" s="206"/>
      <c r="L72" s="162"/>
      <c r="M72" s="162"/>
    </row>
    <row r="73" spans="3:13" s="157" customFormat="1" ht="16.2" hidden="1" x14ac:dyDescent="0.3">
      <c r="C73" s="206"/>
      <c r="D73" s="206"/>
      <c r="E73" s="206"/>
      <c r="F73" s="206"/>
      <c r="G73" s="206"/>
      <c r="H73" s="206"/>
      <c r="I73" s="206"/>
      <c r="J73" s="206"/>
      <c r="K73" s="206"/>
      <c r="L73" s="162"/>
      <c r="M73" s="162"/>
    </row>
    <row r="74" spans="3:13" s="157" customFormat="1" ht="16.2" hidden="1" x14ac:dyDescent="0.3">
      <c r="C74" s="206"/>
      <c r="D74" s="206"/>
      <c r="E74" s="206"/>
      <c r="F74" s="206"/>
      <c r="G74" s="206"/>
      <c r="H74" s="206"/>
      <c r="I74" s="206"/>
      <c r="J74" s="206"/>
      <c r="K74" s="206"/>
      <c r="L74" s="162"/>
      <c r="M74" s="162"/>
    </row>
    <row r="75" spans="3:13" s="157" customFormat="1" ht="16.2" hidden="1" x14ac:dyDescent="0.3">
      <c r="C75" s="206"/>
      <c r="D75" s="206"/>
      <c r="E75" s="206"/>
      <c r="F75" s="206"/>
      <c r="G75" s="206"/>
      <c r="H75" s="206"/>
      <c r="I75" s="206"/>
      <c r="J75" s="206"/>
      <c r="K75" s="206"/>
      <c r="L75" s="162"/>
      <c r="M75" s="162"/>
    </row>
    <row r="76" spans="3:13" s="157" customFormat="1" ht="16.2" hidden="1" x14ac:dyDescent="0.3">
      <c r="C76" s="206"/>
      <c r="D76" s="206"/>
      <c r="E76" s="206"/>
      <c r="F76" s="206"/>
      <c r="G76" s="206"/>
      <c r="H76" s="206"/>
      <c r="I76" s="206"/>
      <c r="J76" s="206"/>
      <c r="K76" s="206"/>
      <c r="L76" s="162"/>
      <c r="M76" s="162"/>
    </row>
    <row r="77" spans="3:13" s="157" customFormat="1" ht="16.2" hidden="1" x14ac:dyDescent="0.3">
      <c r="C77" s="206"/>
      <c r="D77" s="206"/>
      <c r="E77" s="206"/>
      <c r="F77" s="206"/>
      <c r="G77" s="206"/>
      <c r="H77" s="206"/>
      <c r="I77" s="206"/>
      <c r="J77" s="206"/>
      <c r="K77" s="206"/>
      <c r="L77" s="162"/>
      <c r="M77" s="162"/>
    </row>
    <row r="78" spans="3:13" s="157" customFormat="1" ht="16.2" hidden="1" x14ac:dyDescent="0.3">
      <c r="C78" s="206"/>
      <c r="D78" s="206"/>
      <c r="E78" s="206"/>
      <c r="F78" s="206"/>
      <c r="G78" s="206"/>
      <c r="H78" s="206"/>
      <c r="I78" s="206"/>
      <c r="J78" s="206"/>
      <c r="K78" s="206"/>
      <c r="L78" s="162"/>
      <c r="M78" s="162"/>
    </row>
    <row r="79" spans="3:13" s="157" customFormat="1" ht="16.2" hidden="1" x14ac:dyDescent="0.3">
      <c r="C79" s="206"/>
      <c r="D79" s="206"/>
      <c r="E79" s="206"/>
      <c r="F79" s="206"/>
      <c r="G79" s="206"/>
      <c r="H79" s="206"/>
      <c r="I79" s="206"/>
      <c r="J79" s="206"/>
      <c r="K79" s="206"/>
      <c r="L79" s="162"/>
      <c r="M79" s="162"/>
    </row>
    <row r="80" spans="3:13" s="157" customFormat="1" ht="16.2" hidden="1" x14ac:dyDescent="0.3">
      <c r="C80" s="206"/>
      <c r="D80" s="206"/>
      <c r="E80" s="206"/>
      <c r="F80" s="206"/>
      <c r="G80" s="206"/>
      <c r="H80" s="206"/>
      <c r="I80" s="206"/>
      <c r="J80" s="206"/>
      <c r="K80" s="206"/>
      <c r="L80" s="162"/>
      <c r="M80" s="162"/>
    </row>
    <row r="81" spans="3:13" s="157" customFormat="1" ht="16.2" hidden="1" x14ac:dyDescent="0.3">
      <c r="C81" s="206"/>
      <c r="D81" s="206"/>
      <c r="E81" s="206"/>
      <c r="F81" s="206"/>
      <c r="G81" s="206"/>
      <c r="H81" s="206"/>
      <c r="I81" s="206"/>
      <c r="J81" s="206"/>
      <c r="K81" s="206"/>
      <c r="L81" s="162"/>
      <c r="M81" s="162"/>
    </row>
    <row r="82" spans="3:13" s="157" customFormat="1" ht="16.2" hidden="1" x14ac:dyDescent="0.3">
      <c r="C82" s="206"/>
      <c r="D82" s="206"/>
      <c r="E82" s="206"/>
      <c r="F82" s="206"/>
      <c r="G82" s="206"/>
      <c r="H82" s="206"/>
      <c r="I82" s="206"/>
      <c r="J82" s="206"/>
      <c r="K82" s="206"/>
      <c r="L82" s="162"/>
      <c r="M82" s="162"/>
    </row>
    <row r="83" spans="3:13" s="157" customFormat="1" ht="16.2" hidden="1" x14ac:dyDescent="0.3">
      <c r="C83" s="206"/>
      <c r="D83" s="206"/>
      <c r="E83" s="206"/>
      <c r="F83" s="206"/>
      <c r="G83" s="206"/>
      <c r="H83" s="206"/>
      <c r="I83" s="206"/>
      <c r="J83" s="206"/>
      <c r="K83" s="206"/>
      <c r="L83" s="162"/>
      <c r="M83" s="162"/>
    </row>
    <row r="84" spans="3:13" s="157" customFormat="1" ht="16.2" hidden="1" x14ac:dyDescent="0.3">
      <c r="C84" s="206"/>
      <c r="D84" s="206"/>
      <c r="E84" s="206"/>
      <c r="F84" s="206"/>
      <c r="G84" s="206"/>
      <c r="H84" s="206"/>
      <c r="I84" s="206"/>
      <c r="J84" s="206"/>
      <c r="K84" s="206"/>
      <c r="L84" s="162"/>
      <c r="M84" s="162"/>
    </row>
    <row r="85" spans="3:13" s="157" customFormat="1" ht="16.2" hidden="1" x14ac:dyDescent="0.3">
      <c r="C85" s="206"/>
      <c r="D85" s="206"/>
      <c r="E85" s="206"/>
      <c r="F85" s="206"/>
      <c r="G85" s="206"/>
      <c r="H85" s="206"/>
      <c r="I85" s="206"/>
      <c r="J85" s="206"/>
      <c r="K85" s="206"/>
      <c r="L85" s="162"/>
      <c r="M85" s="162"/>
    </row>
    <row r="86" spans="3:13" s="157" customFormat="1" ht="16.2" hidden="1" x14ac:dyDescent="0.3">
      <c r="C86" s="206"/>
      <c r="D86" s="206"/>
      <c r="E86" s="206"/>
      <c r="F86" s="206"/>
      <c r="G86" s="206"/>
      <c r="H86" s="206"/>
      <c r="I86" s="206"/>
      <c r="J86" s="206"/>
      <c r="K86" s="206"/>
      <c r="L86" s="162"/>
      <c r="M86" s="162"/>
    </row>
    <row r="87" spans="3:13" s="157" customFormat="1" ht="16.2" hidden="1" x14ac:dyDescent="0.3">
      <c r="C87" s="206"/>
      <c r="D87" s="206"/>
      <c r="E87" s="206"/>
      <c r="F87" s="206"/>
      <c r="G87" s="206"/>
      <c r="H87" s="206"/>
      <c r="I87" s="206"/>
      <c r="J87" s="206"/>
      <c r="K87" s="206"/>
      <c r="L87" s="162"/>
      <c r="M87" s="162"/>
    </row>
    <row r="88" spans="3:13" s="157" customFormat="1" ht="16.2" hidden="1" x14ac:dyDescent="0.3">
      <c r="C88" s="206"/>
      <c r="D88" s="206"/>
      <c r="E88" s="206"/>
      <c r="F88" s="206"/>
      <c r="G88" s="206"/>
      <c r="H88" s="206"/>
      <c r="I88" s="206"/>
      <c r="J88" s="206"/>
      <c r="K88" s="206"/>
      <c r="L88" s="162"/>
      <c r="M88" s="162"/>
    </row>
    <row r="89" spans="3:13" s="157" customFormat="1" ht="16.2" hidden="1" x14ac:dyDescent="0.3">
      <c r="C89" s="206"/>
      <c r="D89" s="206"/>
      <c r="E89" s="206"/>
      <c r="F89" s="206"/>
      <c r="G89" s="206"/>
      <c r="H89" s="206"/>
      <c r="I89" s="206"/>
      <c r="J89" s="206"/>
      <c r="K89" s="206"/>
      <c r="L89" s="162"/>
      <c r="M89" s="162"/>
    </row>
    <row r="90" spans="3:13" s="157" customFormat="1" ht="16.2" hidden="1" x14ac:dyDescent="0.3">
      <c r="C90" s="206"/>
      <c r="D90" s="206"/>
      <c r="E90" s="206"/>
      <c r="F90" s="206"/>
      <c r="G90" s="206"/>
      <c r="H90" s="206"/>
      <c r="I90" s="206"/>
      <c r="J90" s="206"/>
      <c r="K90" s="206"/>
      <c r="L90" s="162"/>
      <c r="M90" s="162"/>
    </row>
    <row r="91" spans="3:13" s="157" customFormat="1" ht="16.2" hidden="1" x14ac:dyDescent="0.3">
      <c r="C91" s="206"/>
      <c r="D91" s="206"/>
      <c r="E91" s="206"/>
      <c r="F91" s="206"/>
      <c r="G91" s="206"/>
      <c r="H91" s="206"/>
      <c r="I91" s="206"/>
      <c r="J91" s="206"/>
      <c r="K91" s="206"/>
      <c r="L91" s="162"/>
      <c r="M91" s="162"/>
    </row>
    <row r="92" spans="3:13" s="157" customFormat="1" ht="16.2" hidden="1" x14ac:dyDescent="0.3">
      <c r="C92" s="206"/>
      <c r="D92" s="206"/>
      <c r="E92" s="206"/>
      <c r="F92" s="206"/>
      <c r="G92" s="206"/>
      <c r="H92" s="206"/>
      <c r="I92" s="206"/>
      <c r="J92" s="206"/>
      <c r="K92" s="206"/>
      <c r="L92" s="162"/>
      <c r="M92" s="162"/>
    </row>
    <row r="93" spans="3:13" s="157" customFormat="1" ht="16.2" hidden="1" x14ac:dyDescent="0.3">
      <c r="C93" s="206"/>
      <c r="D93" s="206"/>
      <c r="E93" s="206"/>
      <c r="F93" s="206"/>
      <c r="G93" s="206"/>
      <c r="H93" s="206"/>
      <c r="I93" s="206"/>
      <c r="J93" s="206"/>
      <c r="K93" s="206"/>
      <c r="L93" s="162"/>
      <c r="M93" s="162"/>
    </row>
    <row r="94" spans="3:13" s="157" customFormat="1" ht="16.2" hidden="1" x14ac:dyDescent="0.3">
      <c r="C94" s="206"/>
      <c r="D94" s="206"/>
      <c r="E94" s="206"/>
      <c r="F94" s="206"/>
      <c r="G94" s="206"/>
      <c r="H94" s="206"/>
      <c r="I94" s="206"/>
      <c r="J94" s="206"/>
      <c r="K94" s="206"/>
      <c r="L94" s="162"/>
      <c r="M94" s="162"/>
    </row>
    <row r="95" spans="3:13" s="157" customFormat="1" ht="16.2" hidden="1" x14ac:dyDescent="0.3">
      <c r="C95" s="206"/>
      <c r="D95" s="206"/>
      <c r="E95" s="206"/>
      <c r="F95" s="206"/>
      <c r="G95" s="206"/>
      <c r="H95" s="206"/>
      <c r="I95" s="206"/>
      <c r="J95" s="206"/>
      <c r="K95" s="206"/>
      <c r="L95" s="162"/>
      <c r="M95" s="162"/>
    </row>
    <row r="96" spans="3:13" s="157" customFormat="1" ht="16.2" hidden="1" x14ac:dyDescent="0.3">
      <c r="C96" s="206"/>
      <c r="D96" s="206"/>
      <c r="E96" s="206"/>
      <c r="F96" s="206"/>
      <c r="G96" s="206"/>
      <c r="H96" s="206"/>
      <c r="I96" s="206"/>
      <c r="J96" s="206"/>
      <c r="K96" s="206"/>
      <c r="L96" s="162"/>
      <c r="M96" s="162"/>
    </row>
    <row r="97" spans="3:13" s="157" customFormat="1" ht="16.2" hidden="1" x14ac:dyDescent="0.3">
      <c r="C97" s="206"/>
      <c r="D97" s="206"/>
      <c r="E97" s="206"/>
      <c r="F97" s="206"/>
      <c r="G97" s="206"/>
      <c r="H97" s="206"/>
      <c r="I97" s="206"/>
      <c r="J97" s="206"/>
      <c r="K97" s="206"/>
      <c r="L97" s="162"/>
      <c r="M97" s="162"/>
    </row>
    <row r="98" spans="3:13" s="157" customFormat="1" ht="16.2" hidden="1" x14ac:dyDescent="0.3">
      <c r="C98" s="206"/>
      <c r="D98" s="206"/>
      <c r="E98" s="206"/>
      <c r="F98" s="206"/>
      <c r="G98" s="206"/>
      <c r="H98" s="206"/>
      <c r="I98" s="206"/>
      <c r="J98" s="206"/>
      <c r="K98" s="206"/>
      <c r="L98" s="162"/>
      <c r="M98" s="162"/>
    </row>
    <row r="99" spans="3:13" s="157" customFormat="1" ht="16.2" hidden="1" x14ac:dyDescent="0.3">
      <c r="C99" s="206"/>
      <c r="D99" s="206"/>
      <c r="E99" s="206"/>
      <c r="F99" s="206"/>
      <c r="G99" s="206"/>
      <c r="H99" s="206"/>
      <c r="I99" s="206"/>
      <c r="J99" s="206"/>
      <c r="K99" s="206"/>
      <c r="L99" s="162"/>
      <c r="M99" s="162"/>
    </row>
    <row r="100" spans="3:13" s="157" customFormat="1" ht="16.2" hidden="1" x14ac:dyDescent="0.3">
      <c r="C100" s="206"/>
      <c r="D100" s="206"/>
      <c r="E100" s="206"/>
      <c r="F100" s="206"/>
      <c r="G100" s="206"/>
      <c r="H100" s="206"/>
      <c r="I100" s="206"/>
      <c r="J100" s="206"/>
      <c r="K100" s="206"/>
      <c r="L100" s="162"/>
      <c r="M100" s="162"/>
    </row>
    <row r="101" spans="3:13" s="157" customFormat="1" ht="16.2" hidden="1" x14ac:dyDescent="0.3">
      <c r="C101" s="206"/>
      <c r="D101" s="206"/>
      <c r="E101" s="206"/>
      <c r="F101" s="206"/>
      <c r="G101" s="206"/>
      <c r="H101" s="206"/>
      <c r="I101" s="206"/>
      <c r="J101" s="206"/>
      <c r="K101" s="206"/>
      <c r="L101" s="162"/>
      <c r="M101" s="162"/>
    </row>
    <row r="102" spans="3:13" s="157" customFormat="1" ht="16.2" hidden="1" x14ac:dyDescent="0.3">
      <c r="C102" s="206"/>
      <c r="D102" s="206"/>
      <c r="E102" s="206"/>
      <c r="F102" s="206"/>
      <c r="G102" s="206"/>
      <c r="H102" s="206"/>
      <c r="I102" s="206"/>
      <c r="J102" s="206"/>
      <c r="K102" s="206"/>
      <c r="L102" s="162"/>
      <c r="M102" s="162"/>
    </row>
    <row r="103" spans="3:13" s="157" customFormat="1" ht="16.2" hidden="1" x14ac:dyDescent="0.3">
      <c r="C103" s="206"/>
      <c r="D103" s="206"/>
      <c r="E103" s="206"/>
      <c r="F103" s="206"/>
      <c r="G103" s="206"/>
      <c r="H103" s="206"/>
      <c r="I103" s="206"/>
      <c r="J103" s="206"/>
      <c r="K103" s="206"/>
      <c r="L103" s="162"/>
      <c r="M103" s="162"/>
    </row>
    <row r="104" spans="3:13" s="157" customFormat="1" ht="16.2" hidden="1" x14ac:dyDescent="0.3">
      <c r="C104" s="206"/>
      <c r="D104" s="206"/>
      <c r="E104" s="206"/>
      <c r="F104" s="206"/>
      <c r="G104" s="206"/>
      <c r="H104" s="206"/>
      <c r="I104" s="206"/>
      <c r="J104" s="206"/>
      <c r="K104" s="206"/>
      <c r="L104" s="162"/>
      <c r="M104" s="162"/>
    </row>
    <row r="105" spans="3:13" s="157" customFormat="1" ht="16.2" hidden="1" x14ac:dyDescent="0.3">
      <c r="C105" s="206"/>
      <c r="D105" s="206"/>
      <c r="E105" s="206"/>
      <c r="F105" s="206"/>
      <c r="G105" s="206"/>
      <c r="H105" s="206"/>
      <c r="I105" s="206"/>
      <c r="J105" s="206"/>
      <c r="K105" s="206"/>
      <c r="L105" s="162"/>
      <c r="M105" s="162"/>
    </row>
    <row r="106" spans="3:13" s="157" customFormat="1" ht="16.2" hidden="1" x14ac:dyDescent="0.3">
      <c r="C106" s="206"/>
      <c r="D106" s="206"/>
      <c r="E106" s="206"/>
      <c r="F106" s="206"/>
      <c r="G106" s="206"/>
      <c r="H106" s="206"/>
      <c r="I106" s="206"/>
      <c r="J106" s="206"/>
      <c r="K106" s="206"/>
      <c r="L106" s="162"/>
      <c r="M106" s="162"/>
    </row>
    <row r="107" spans="3:13" s="157" customFormat="1" ht="16.2" hidden="1" x14ac:dyDescent="0.3">
      <c r="C107" s="206"/>
      <c r="D107" s="206"/>
      <c r="E107" s="206"/>
      <c r="F107" s="206"/>
      <c r="G107" s="206"/>
      <c r="H107" s="206"/>
      <c r="I107" s="206"/>
      <c r="J107" s="206"/>
      <c r="K107" s="206"/>
      <c r="L107" s="162"/>
      <c r="M107" s="162"/>
    </row>
    <row r="108" spans="3:13" s="157" customFormat="1" ht="16.2" hidden="1" x14ac:dyDescent="0.3">
      <c r="C108" s="206"/>
      <c r="D108" s="206"/>
      <c r="E108" s="206"/>
      <c r="F108" s="206"/>
      <c r="G108" s="206"/>
      <c r="H108" s="206"/>
      <c r="I108" s="206"/>
      <c r="J108" s="206"/>
      <c r="K108" s="206"/>
      <c r="L108" s="162"/>
      <c r="M108" s="162"/>
    </row>
    <row r="109" spans="3:13" s="157" customFormat="1" ht="16.2" hidden="1" x14ac:dyDescent="0.3">
      <c r="C109" s="206"/>
      <c r="D109" s="206"/>
      <c r="E109" s="206"/>
      <c r="F109" s="206"/>
      <c r="G109" s="206"/>
      <c r="H109" s="206"/>
      <c r="I109" s="206"/>
      <c r="J109" s="206"/>
      <c r="K109" s="206"/>
      <c r="L109" s="162"/>
      <c r="M109" s="162"/>
    </row>
    <row r="110" spans="3:13" s="157" customFormat="1" ht="16.2" hidden="1" x14ac:dyDescent="0.3">
      <c r="C110" s="206"/>
      <c r="D110" s="206"/>
      <c r="E110" s="206"/>
      <c r="F110" s="206"/>
      <c r="G110" s="206"/>
      <c r="H110" s="206"/>
      <c r="I110" s="206"/>
      <c r="J110" s="206"/>
      <c r="K110" s="206"/>
      <c r="L110" s="162"/>
      <c r="M110" s="162"/>
    </row>
    <row r="111" spans="3:13" s="157" customFormat="1" ht="16.2" hidden="1" x14ac:dyDescent="0.3">
      <c r="C111" s="206"/>
      <c r="D111" s="206"/>
      <c r="E111" s="206"/>
      <c r="F111" s="206"/>
      <c r="G111" s="206"/>
      <c r="H111" s="206"/>
      <c r="I111" s="206"/>
      <c r="J111" s="206"/>
      <c r="K111" s="206"/>
      <c r="L111" s="162"/>
      <c r="M111" s="162"/>
    </row>
    <row r="112" spans="3:13" s="157" customFormat="1" ht="16.2" hidden="1" x14ac:dyDescent="0.3">
      <c r="C112" s="206"/>
      <c r="D112" s="206"/>
      <c r="E112" s="206"/>
      <c r="F112" s="206"/>
      <c r="G112" s="206"/>
      <c r="H112" s="206"/>
      <c r="I112" s="206"/>
      <c r="J112" s="206"/>
      <c r="K112" s="206"/>
      <c r="L112" s="162"/>
      <c r="M112" s="162"/>
    </row>
    <row r="113" spans="3:13" s="157" customFormat="1" ht="16.2" hidden="1" x14ac:dyDescent="0.3">
      <c r="C113" s="206"/>
      <c r="D113" s="206"/>
      <c r="E113" s="206"/>
      <c r="F113" s="206"/>
      <c r="G113" s="206"/>
      <c r="H113" s="206"/>
      <c r="I113" s="206"/>
      <c r="J113" s="206"/>
      <c r="K113" s="206"/>
      <c r="L113" s="162"/>
      <c r="M113" s="162"/>
    </row>
    <row r="114" spans="3:13" s="157" customFormat="1" ht="16.2" hidden="1" x14ac:dyDescent="0.3">
      <c r="C114" s="206"/>
      <c r="D114" s="206"/>
      <c r="E114" s="206"/>
      <c r="F114" s="206"/>
      <c r="G114" s="206"/>
      <c r="H114" s="206"/>
      <c r="I114" s="206"/>
      <c r="J114" s="206"/>
      <c r="K114" s="206"/>
      <c r="L114" s="162"/>
      <c r="M114" s="162"/>
    </row>
    <row r="115" spans="3:13" s="157" customFormat="1" ht="16.2" hidden="1" x14ac:dyDescent="0.3">
      <c r="C115" s="206"/>
      <c r="D115" s="206"/>
      <c r="E115" s="206"/>
      <c r="F115" s="206"/>
      <c r="G115" s="206"/>
      <c r="H115" s="206"/>
      <c r="I115" s="206"/>
      <c r="J115" s="206"/>
      <c r="K115" s="206"/>
      <c r="L115" s="162"/>
      <c r="M115" s="162"/>
    </row>
    <row r="116" spans="3:13" s="157" customFormat="1" ht="16.2" hidden="1" x14ac:dyDescent="0.3">
      <c r="C116" s="206"/>
      <c r="D116" s="206"/>
      <c r="E116" s="206"/>
      <c r="F116" s="206"/>
      <c r="G116" s="206"/>
      <c r="H116" s="206"/>
      <c r="I116" s="206"/>
      <c r="J116" s="206"/>
      <c r="K116" s="206"/>
      <c r="L116" s="162"/>
      <c r="M116" s="162"/>
    </row>
    <row r="117" spans="3:13" s="157" customFormat="1" ht="16.2" hidden="1" x14ac:dyDescent="0.3">
      <c r="C117" s="206"/>
      <c r="D117" s="206"/>
      <c r="E117" s="206"/>
      <c r="F117" s="206"/>
      <c r="G117" s="206"/>
      <c r="H117" s="206"/>
      <c r="I117" s="206"/>
      <c r="J117" s="206"/>
      <c r="K117" s="206"/>
      <c r="L117" s="162"/>
      <c r="M117" s="162"/>
    </row>
    <row r="118" spans="3:13" s="157" customFormat="1" ht="16.2" hidden="1" x14ac:dyDescent="0.3">
      <c r="C118" s="206"/>
      <c r="D118" s="206"/>
      <c r="E118" s="206"/>
      <c r="F118" s="206"/>
      <c r="G118" s="206"/>
      <c r="H118" s="206"/>
      <c r="I118" s="206"/>
      <c r="J118" s="206"/>
      <c r="K118" s="206"/>
      <c r="L118" s="162"/>
      <c r="M118" s="162"/>
    </row>
    <row r="119" spans="3:13" s="157" customFormat="1" ht="16.2" hidden="1" x14ac:dyDescent="0.3">
      <c r="C119" s="206"/>
      <c r="D119" s="206"/>
      <c r="E119" s="206"/>
      <c r="F119" s="206"/>
      <c r="G119" s="206"/>
      <c r="H119" s="206"/>
      <c r="I119" s="206"/>
      <c r="J119" s="206"/>
      <c r="K119" s="206"/>
      <c r="L119" s="162"/>
      <c r="M119" s="162"/>
    </row>
    <row r="120" spans="3:13" s="157" customFormat="1" ht="16.2" hidden="1" x14ac:dyDescent="0.3">
      <c r="C120" s="206"/>
      <c r="D120" s="206"/>
      <c r="E120" s="206"/>
      <c r="F120" s="206"/>
      <c r="G120" s="206"/>
      <c r="H120" s="206"/>
      <c r="I120" s="206"/>
      <c r="J120" s="206"/>
      <c r="K120" s="206"/>
      <c r="L120" s="162"/>
      <c r="M120" s="162"/>
    </row>
    <row r="121" spans="3:13" s="157" customFormat="1" ht="16.2" hidden="1" x14ac:dyDescent="0.3">
      <c r="C121" s="206"/>
      <c r="D121" s="206"/>
      <c r="E121" s="206"/>
      <c r="F121" s="206"/>
      <c r="G121" s="206"/>
      <c r="H121" s="206"/>
      <c r="I121" s="206"/>
      <c r="J121" s="206"/>
      <c r="K121" s="206"/>
      <c r="L121" s="162"/>
      <c r="M121" s="162"/>
    </row>
    <row r="122" spans="3:13" s="157" customFormat="1" ht="16.2" hidden="1" x14ac:dyDescent="0.3">
      <c r="C122" s="206"/>
      <c r="D122" s="206"/>
      <c r="E122" s="206"/>
      <c r="F122" s="206"/>
      <c r="G122" s="206"/>
      <c r="H122" s="206"/>
      <c r="I122" s="206"/>
      <c r="J122" s="206"/>
      <c r="K122" s="206"/>
      <c r="L122" s="162"/>
      <c r="M122" s="162"/>
    </row>
    <row r="123" spans="3:13" s="157" customFormat="1" ht="16.2" hidden="1" x14ac:dyDescent="0.3">
      <c r="C123" s="206"/>
      <c r="D123" s="206"/>
      <c r="E123" s="206"/>
      <c r="F123" s="206"/>
      <c r="G123" s="206"/>
      <c r="H123" s="206"/>
      <c r="I123" s="206"/>
      <c r="J123" s="206"/>
      <c r="K123" s="206"/>
      <c r="L123" s="162"/>
      <c r="M123" s="162"/>
    </row>
    <row r="124" spans="3:13" s="157" customFormat="1" ht="16.2" hidden="1" x14ac:dyDescent="0.3">
      <c r="C124" s="206"/>
      <c r="D124" s="206"/>
      <c r="E124" s="206"/>
      <c r="F124" s="206"/>
      <c r="G124" s="206"/>
      <c r="H124" s="206"/>
      <c r="I124" s="206"/>
      <c r="J124" s="206"/>
      <c r="K124" s="206"/>
      <c r="L124" s="162"/>
      <c r="M124" s="162"/>
    </row>
    <row r="125" spans="3:13" s="157" customFormat="1" ht="16.2" hidden="1" x14ac:dyDescent="0.3">
      <c r="C125" s="206"/>
      <c r="D125" s="206"/>
      <c r="E125" s="206"/>
      <c r="F125" s="206"/>
      <c r="G125" s="206"/>
      <c r="H125" s="206"/>
      <c r="I125" s="206"/>
      <c r="J125" s="206"/>
      <c r="K125" s="206"/>
      <c r="L125" s="162"/>
      <c r="M125" s="162"/>
    </row>
    <row r="126" spans="3:13" s="157" customFormat="1" ht="16.2" hidden="1" x14ac:dyDescent="0.3">
      <c r="C126" s="206"/>
      <c r="D126" s="206"/>
      <c r="E126" s="206"/>
      <c r="F126" s="206"/>
      <c r="G126" s="206"/>
      <c r="H126" s="206"/>
      <c r="I126" s="206"/>
      <c r="J126" s="206"/>
      <c r="K126" s="206"/>
      <c r="L126" s="162"/>
      <c r="M126" s="162"/>
    </row>
    <row r="127" spans="3:13" s="157" customFormat="1" ht="16.2" hidden="1" x14ac:dyDescent="0.3">
      <c r="C127" s="206"/>
      <c r="D127" s="206"/>
      <c r="E127" s="206"/>
      <c r="F127" s="206"/>
      <c r="G127" s="206"/>
      <c r="H127" s="206"/>
      <c r="I127" s="206"/>
      <c r="J127" s="206"/>
      <c r="K127" s="206"/>
      <c r="L127" s="162"/>
      <c r="M127" s="162"/>
    </row>
    <row r="128" spans="3:13" s="157" customFormat="1" ht="16.2" hidden="1" x14ac:dyDescent="0.3">
      <c r="C128" s="206"/>
      <c r="D128" s="206"/>
      <c r="E128" s="206"/>
      <c r="F128" s="206"/>
      <c r="G128" s="206"/>
      <c r="H128" s="206"/>
      <c r="I128" s="206"/>
      <c r="J128" s="206"/>
      <c r="K128" s="206"/>
      <c r="L128" s="162"/>
      <c r="M128" s="162"/>
    </row>
    <row r="129" spans="3:13" s="157" customFormat="1" ht="16.2" hidden="1" x14ac:dyDescent="0.3">
      <c r="C129" s="206"/>
      <c r="D129" s="206"/>
      <c r="E129" s="206"/>
      <c r="F129" s="206"/>
      <c r="G129" s="206"/>
      <c r="H129" s="206"/>
      <c r="I129" s="206"/>
      <c r="J129" s="206"/>
      <c r="K129" s="206"/>
      <c r="L129" s="162"/>
      <c r="M129" s="162"/>
    </row>
    <row r="130" spans="3:13" s="157" customFormat="1" ht="16.2" hidden="1" x14ac:dyDescent="0.3">
      <c r="C130" s="206"/>
      <c r="D130" s="206"/>
      <c r="E130" s="206"/>
      <c r="F130" s="206"/>
      <c r="G130" s="206"/>
      <c r="H130" s="206"/>
      <c r="I130" s="206"/>
      <c r="J130" s="206"/>
      <c r="K130" s="206"/>
      <c r="L130" s="162"/>
      <c r="M130" s="162"/>
    </row>
    <row r="131" spans="3:13" s="157" customFormat="1" ht="16.2" hidden="1" x14ac:dyDescent="0.3">
      <c r="C131" s="206"/>
      <c r="D131" s="206"/>
      <c r="E131" s="206"/>
      <c r="F131" s="206"/>
      <c r="G131" s="206"/>
      <c r="H131" s="206"/>
      <c r="I131" s="206"/>
      <c r="J131" s="206"/>
      <c r="K131" s="206"/>
      <c r="L131" s="162"/>
      <c r="M131" s="162"/>
    </row>
    <row r="132" spans="3:13" s="157" customFormat="1" ht="16.2" hidden="1" x14ac:dyDescent="0.3">
      <c r="C132" s="206"/>
      <c r="D132" s="206"/>
      <c r="E132" s="206"/>
      <c r="F132" s="206"/>
      <c r="G132" s="206"/>
      <c r="H132" s="206"/>
      <c r="I132" s="206"/>
      <c r="J132" s="206"/>
      <c r="K132" s="206"/>
      <c r="L132" s="162"/>
      <c r="M132" s="162"/>
    </row>
    <row r="133" spans="3:13" s="157" customFormat="1" ht="16.2" hidden="1" x14ac:dyDescent="0.3">
      <c r="C133" s="206"/>
      <c r="D133" s="206"/>
      <c r="E133" s="206"/>
      <c r="F133" s="206"/>
      <c r="G133" s="206"/>
      <c r="H133" s="206"/>
      <c r="I133" s="206"/>
      <c r="J133" s="206"/>
      <c r="K133" s="206"/>
      <c r="L133" s="162"/>
      <c r="M133" s="162"/>
    </row>
    <row r="134" spans="3:13" s="157" customFormat="1" ht="16.2" hidden="1" x14ac:dyDescent="0.3">
      <c r="C134" s="206"/>
      <c r="D134" s="206"/>
      <c r="E134" s="206"/>
      <c r="F134" s="206"/>
      <c r="G134" s="206"/>
      <c r="H134" s="206"/>
      <c r="I134" s="206"/>
      <c r="J134" s="206"/>
      <c r="K134" s="206"/>
      <c r="L134" s="162"/>
      <c r="M134" s="162"/>
    </row>
    <row r="135" spans="3:13" s="157" customFormat="1" ht="16.2" hidden="1" x14ac:dyDescent="0.3">
      <c r="C135" s="206"/>
      <c r="D135" s="206"/>
      <c r="E135" s="206"/>
      <c r="F135" s="206"/>
      <c r="G135" s="206"/>
      <c r="H135" s="206"/>
      <c r="I135" s="206"/>
      <c r="J135" s="206"/>
      <c r="K135" s="206"/>
      <c r="L135" s="162"/>
      <c r="M135" s="162"/>
    </row>
    <row r="136" spans="3:13" s="157" customFormat="1" ht="16.2" hidden="1" x14ac:dyDescent="0.3">
      <c r="C136" s="206"/>
      <c r="D136" s="206"/>
      <c r="E136" s="206"/>
      <c r="F136" s="206"/>
      <c r="G136" s="206"/>
      <c r="H136" s="206"/>
      <c r="I136" s="206"/>
      <c r="J136" s="206"/>
      <c r="K136" s="206"/>
      <c r="L136" s="162"/>
      <c r="M136" s="162"/>
    </row>
    <row r="137" spans="3:13" s="157" customFormat="1" ht="16.2" hidden="1" x14ac:dyDescent="0.3">
      <c r="C137" s="206"/>
      <c r="D137" s="206"/>
      <c r="E137" s="206"/>
      <c r="F137" s="206"/>
      <c r="G137" s="206"/>
      <c r="H137" s="206"/>
      <c r="I137" s="206"/>
      <c r="J137" s="206"/>
      <c r="K137" s="206"/>
      <c r="L137" s="162"/>
      <c r="M137" s="162"/>
    </row>
    <row r="138" spans="3:13" s="157" customFormat="1" ht="16.2" hidden="1" x14ac:dyDescent="0.3">
      <c r="C138" s="206"/>
      <c r="D138" s="206"/>
      <c r="E138" s="206"/>
      <c r="F138" s="206"/>
      <c r="G138" s="206"/>
      <c r="H138" s="206"/>
      <c r="I138" s="206"/>
      <c r="J138" s="206"/>
      <c r="K138" s="206"/>
      <c r="L138" s="162"/>
      <c r="M138" s="162"/>
    </row>
    <row r="139" spans="3:13" s="157" customFormat="1" ht="16.2" hidden="1" x14ac:dyDescent="0.3">
      <c r="C139" s="206"/>
      <c r="D139" s="206"/>
      <c r="E139" s="206"/>
      <c r="F139" s="206"/>
      <c r="G139" s="206"/>
      <c r="H139" s="206"/>
      <c r="I139" s="206"/>
      <c r="J139" s="206"/>
      <c r="K139" s="206"/>
      <c r="L139" s="162"/>
      <c r="M139" s="162"/>
    </row>
    <row r="140" spans="3:13" s="157" customFormat="1" ht="16.2" hidden="1" x14ac:dyDescent="0.3">
      <c r="C140" s="206"/>
      <c r="D140" s="206"/>
      <c r="E140" s="206"/>
      <c r="F140" s="206"/>
      <c r="G140" s="206"/>
      <c r="H140" s="206"/>
      <c r="I140" s="206"/>
      <c r="J140" s="206"/>
      <c r="K140" s="206"/>
      <c r="L140" s="162"/>
      <c r="M140" s="162"/>
    </row>
    <row r="141" spans="3:13" s="157" customFormat="1" ht="16.2" hidden="1" x14ac:dyDescent="0.3">
      <c r="C141" s="206"/>
      <c r="D141" s="206"/>
      <c r="E141" s="206"/>
      <c r="F141" s="206"/>
      <c r="G141" s="206"/>
      <c r="H141" s="206"/>
      <c r="I141" s="206"/>
      <c r="J141" s="206"/>
      <c r="K141" s="206"/>
      <c r="L141" s="162"/>
      <c r="M141" s="162"/>
    </row>
    <row r="142" spans="3:13" s="157" customFormat="1" ht="16.2" hidden="1" x14ac:dyDescent="0.3">
      <c r="C142" s="206"/>
      <c r="D142" s="206"/>
      <c r="E142" s="206"/>
      <c r="F142" s="206"/>
      <c r="G142" s="206"/>
      <c r="H142" s="206"/>
      <c r="I142" s="206"/>
      <c r="J142" s="206"/>
      <c r="K142" s="206"/>
      <c r="L142" s="162"/>
      <c r="M142" s="162"/>
    </row>
    <row r="143" spans="3:13" s="157" customFormat="1" ht="16.2" hidden="1" x14ac:dyDescent="0.3">
      <c r="C143" s="206"/>
      <c r="D143" s="206"/>
      <c r="E143" s="206"/>
      <c r="F143" s="206"/>
      <c r="G143" s="206"/>
      <c r="H143" s="206"/>
      <c r="I143" s="206"/>
      <c r="J143" s="206"/>
      <c r="K143" s="206"/>
      <c r="L143" s="162"/>
      <c r="M143" s="162"/>
    </row>
    <row r="144" spans="3:13" s="157" customFormat="1" ht="16.2" hidden="1" x14ac:dyDescent="0.3">
      <c r="C144" s="206"/>
      <c r="D144" s="206"/>
      <c r="E144" s="206"/>
      <c r="F144" s="206"/>
      <c r="G144" s="206"/>
      <c r="H144" s="206"/>
      <c r="I144" s="206"/>
      <c r="J144" s="206"/>
      <c r="K144" s="206"/>
      <c r="L144" s="162"/>
      <c r="M144" s="162"/>
    </row>
    <row r="145" spans="3:13" s="157" customFormat="1" ht="16.2" hidden="1" x14ac:dyDescent="0.3">
      <c r="C145" s="206"/>
      <c r="D145" s="206"/>
      <c r="E145" s="206"/>
      <c r="F145" s="206"/>
      <c r="G145" s="206"/>
      <c r="H145" s="206"/>
      <c r="I145" s="206"/>
      <c r="J145" s="206"/>
      <c r="K145" s="206"/>
      <c r="L145" s="162"/>
      <c r="M145" s="162"/>
    </row>
    <row r="146" spans="3:13" s="157" customFormat="1" ht="16.2" hidden="1" x14ac:dyDescent="0.3">
      <c r="C146" s="206"/>
      <c r="D146" s="206"/>
      <c r="E146" s="206"/>
      <c r="F146" s="206"/>
      <c r="G146" s="206"/>
      <c r="H146" s="206"/>
      <c r="I146" s="206"/>
      <c r="J146" s="206"/>
      <c r="K146" s="206"/>
      <c r="L146" s="162"/>
      <c r="M146" s="162"/>
    </row>
    <row r="147" spans="3:13" s="157" customFormat="1" ht="16.2" hidden="1" x14ac:dyDescent="0.3">
      <c r="C147" s="206"/>
      <c r="D147" s="206"/>
      <c r="E147" s="206"/>
      <c r="F147" s="206"/>
      <c r="G147" s="206"/>
      <c r="H147" s="206"/>
      <c r="I147" s="206"/>
      <c r="J147" s="206"/>
      <c r="K147" s="206"/>
      <c r="L147" s="162"/>
      <c r="M147" s="162"/>
    </row>
    <row r="148" spans="3:13" s="157" customFormat="1" ht="16.2" hidden="1" x14ac:dyDescent="0.3">
      <c r="C148" s="206"/>
      <c r="D148" s="206"/>
      <c r="E148" s="206"/>
      <c r="F148" s="206"/>
      <c r="G148" s="206"/>
      <c r="H148" s="206"/>
      <c r="I148" s="206"/>
      <c r="J148" s="206"/>
      <c r="K148" s="206"/>
      <c r="L148" s="162"/>
      <c r="M148" s="162"/>
    </row>
    <row r="149" spans="3:13" s="157" customFormat="1" ht="16.2" hidden="1" x14ac:dyDescent="0.3">
      <c r="C149" s="206"/>
      <c r="D149" s="206"/>
      <c r="E149" s="206"/>
      <c r="F149" s="206"/>
      <c r="G149" s="206"/>
      <c r="H149" s="206"/>
      <c r="I149" s="206"/>
      <c r="J149" s="206"/>
      <c r="K149" s="206"/>
      <c r="L149" s="162"/>
      <c r="M149" s="162"/>
    </row>
    <row r="150" spans="3:13" s="157" customFormat="1" ht="16.2" hidden="1" x14ac:dyDescent="0.3">
      <c r="C150" s="206"/>
      <c r="D150" s="206"/>
      <c r="E150" s="206"/>
      <c r="F150" s="206"/>
      <c r="G150" s="206"/>
      <c r="H150" s="206"/>
      <c r="I150" s="206"/>
      <c r="J150" s="206"/>
      <c r="K150" s="206"/>
      <c r="L150" s="162"/>
      <c r="M150" s="162"/>
    </row>
    <row r="151" spans="3:13" s="157" customFormat="1" ht="16.2" hidden="1" x14ac:dyDescent="0.3">
      <c r="C151" s="206"/>
      <c r="D151" s="206"/>
      <c r="E151" s="206"/>
      <c r="F151" s="206"/>
      <c r="G151" s="206"/>
      <c r="H151" s="206"/>
      <c r="I151" s="206"/>
      <c r="J151" s="206"/>
      <c r="K151" s="206"/>
      <c r="L151" s="162"/>
      <c r="M151" s="162"/>
    </row>
    <row r="152" spans="3:13" s="157" customFormat="1" ht="16.2" hidden="1" x14ac:dyDescent="0.3">
      <c r="C152" s="206"/>
      <c r="D152" s="206"/>
      <c r="E152" s="206"/>
      <c r="F152" s="206"/>
      <c r="G152" s="206"/>
      <c r="H152" s="206"/>
      <c r="I152" s="206"/>
      <c r="J152" s="206"/>
      <c r="K152" s="206"/>
      <c r="L152" s="162"/>
      <c r="M152" s="162"/>
    </row>
    <row r="153" spans="3:13" s="157" customFormat="1" ht="16.2" hidden="1" x14ac:dyDescent="0.3">
      <c r="C153" s="206"/>
      <c r="D153" s="206"/>
      <c r="E153" s="206"/>
      <c r="F153" s="206"/>
      <c r="G153" s="206"/>
      <c r="H153" s="206"/>
      <c r="I153" s="206"/>
      <c r="J153" s="206"/>
      <c r="K153" s="206"/>
      <c r="L153" s="162"/>
      <c r="M153" s="162"/>
    </row>
    <row r="154" spans="3:13" s="157" customFormat="1" ht="16.2" hidden="1" x14ac:dyDescent="0.3">
      <c r="C154" s="206"/>
      <c r="D154" s="206"/>
      <c r="E154" s="206"/>
      <c r="F154" s="206"/>
      <c r="G154" s="206"/>
      <c r="H154" s="206"/>
      <c r="I154" s="206"/>
      <c r="J154" s="206"/>
      <c r="K154" s="206"/>
      <c r="L154" s="162"/>
      <c r="M154" s="162"/>
    </row>
    <row r="155" spans="3:13" s="157" customFormat="1" ht="16.2" hidden="1" x14ac:dyDescent="0.3">
      <c r="C155" s="206"/>
      <c r="D155" s="206"/>
      <c r="E155" s="206"/>
      <c r="F155" s="206"/>
      <c r="G155" s="206"/>
      <c r="H155" s="206"/>
      <c r="I155" s="206"/>
      <c r="J155" s="206"/>
      <c r="K155" s="206"/>
      <c r="L155" s="162"/>
      <c r="M155" s="162"/>
    </row>
    <row r="156" spans="3:13" s="157" customFormat="1" ht="16.2" hidden="1" x14ac:dyDescent="0.3">
      <c r="C156" s="206"/>
      <c r="D156" s="206"/>
      <c r="E156" s="206"/>
      <c r="F156" s="206"/>
      <c r="G156" s="206"/>
      <c r="H156" s="206"/>
      <c r="I156" s="206"/>
      <c r="J156" s="206"/>
      <c r="K156" s="206"/>
      <c r="L156" s="162"/>
      <c r="M156" s="162"/>
    </row>
    <row r="157" spans="3:13" s="157" customFormat="1" ht="16.2" hidden="1" x14ac:dyDescent="0.3">
      <c r="C157" s="206"/>
      <c r="D157" s="206"/>
      <c r="E157" s="206"/>
      <c r="F157" s="206"/>
      <c r="G157" s="206"/>
      <c r="H157" s="206"/>
      <c r="I157" s="206"/>
      <c r="J157" s="206"/>
      <c r="K157" s="206"/>
      <c r="L157" s="162"/>
      <c r="M157" s="162"/>
    </row>
    <row r="158" spans="3:13" s="157" customFormat="1" ht="16.2" hidden="1" x14ac:dyDescent="0.3">
      <c r="C158" s="206"/>
      <c r="D158" s="206"/>
      <c r="E158" s="206"/>
      <c r="F158" s="206"/>
      <c r="G158" s="206"/>
      <c r="H158" s="206"/>
      <c r="I158" s="206"/>
      <c r="J158" s="206"/>
      <c r="K158" s="206"/>
      <c r="L158" s="162"/>
      <c r="M158" s="162"/>
    </row>
    <row r="159" spans="3:13" s="157" customFormat="1" ht="16.2" hidden="1" x14ac:dyDescent="0.3">
      <c r="C159" s="206"/>
      <c r="D159" s="206"/>
      <c r="E159" s="206"/>
      <c r="F159" s="206"/>
      <c r="G159" s="206"/>
      <c r="H159" s="206"/>
      <c r="I159" s="206"/>
      <c r="J159" s="206"/>
      <c r="K159" s="206"/>
      <c r="L159" s="162"/>
      <c r="M159" s="162"/>
    </row>
    <row r="160" spans="3:13" s="157" customFormat="1" ht="16.2" hidden="1" x14ac:dyDescent="0.3">
      <c r="C160" s="206"/>
      <c r="D160" s="206"/>
      <c r="E160" s="206"/>
      <c r="F160" s="206"/>
      <c r="G160" s="206"/>
      <c r="H160" s="206"/>
      <c r="I160" s="206"/>
      <c r="J160" s="206"/>
      <c r="K160" s="206"/>
      <c r="L160" s="162"/>
      <c r="M160" s="162"/>
    </row>
    <row r="161" spans="3:13" s="157" customFormat="1" ht="16.2" hidden="1" x14ac:dyDescent="0.3">
      <c r="C161" s="206"/>
      <c r="D161" s="206"/>
      <c r="E161" s="206"/>
      <c r="F161" s="206"/>
      <c r="G161" s="206"/>
      <c r="H161" s="206"/>
      <c r="I161" s="206"/>
      <c r="J161" s="206"/>
      <c r="K161" s="206"/>
      <c r="L161" s="162"/>
      <c r="M161" s="162"/>
    </row>
    <row r="162" spans="3:13" s="157" customFormat="1" ht="16.2" hidden="1" x14ac:dyDescent="0.3">
      <c r="C162" s="206"/>
      <c r="D162" s="206"/>
      <c r="E162" s="206"/>
      <c r="F162" s="206"/>
      <c r="G162" s="206"/>
      <c r="H162" s="206"/>
      <c r="I162" s="206"/>
      <c r="J162" s="206"/>
      <c r="K162" s="206"/>
      <c r="L162" s="162"/>
      <c r="M162" s="162"/>
    </row>
    <row r="163" spans="3:13" s="157" customFormat="1" ht="16.2" hidden="1" x14ac:dyDescent="0.3">
      <c r="C163" s="206"/>
      <c r="D163" s="206"/>
      <c r="E163" s="206"/>
      <c r="F163" s="206"/>
      <c r="G163" s="206"/>
      <c r="H163" s="206"/>
      <c r="I163" s="206"/>
      <c r="J163" s="206"/>
      <c r="K163" s="206"/>
      <c r="L163" s="162"/>
      <c r="M163" s="162"/>
    </row>
    <row r="164" spans="3:13" s="157" customFormat="1" ht="16.2" hidden="1" x14ac:dyDescent="0.3">
      <c r="C164" s="206"/>
      <c r="D164" s="206"/>
      <c r="E164" s="206"/>
      <c r="F164" s="206"/>
      <c r="G164" s="206"/>
      <c r="H164" s="206"/>
      <c r="I164" s="206"/>
      <c r="J164" s="206"/>
      <c r="K164" s="206"/>
      <c r="L164" s="162"/>
      <c r="M164" s="162"/>
    </row>
    <row r="165" spans="3:13" s="157" customFormat="1" ht="16.2" hidden="1" x14ac:dyDescent="0.3">
      <c r="C165" s="206"/>
      <c r="D165" s="206"/>
      <c r="E165" s="206"/>
      <c r="F165" s="206"/>
      <c r="G165" s="206"/>
      <c r="H165" s="206"/>
      <c r="I165" s="206"/>
      <c r="J165" s="206"/>
      <c r="K165" s="206"/>
      <c r="L165" s="162"/>
      <c r="M165" s="162"/>
    </row>
    <row r="166" spans="3:13" s="157" customFormat="1" ht="16.2" hidden="1" x14ac:dyDescent="0.3">
      <c r="C166" s="206"/>
      <c r="D166" s="206"/>
      <c r="E166" s="206"/>
      <c r="F166" s="206"/>
      <c r="G166" s="206"/>
      <c r="H166" s="206"/>
      <c r="I166" s="206"/>
      <c r="J166" s="206"/>
      <c r="K166" s="206"/>
      <c r="L166" s="162"/>
      <c r="M166" s="162"/>
    </row>
    <row r="167" spans="3:13" s="157" customFormat="1" ht="16.2" hidden="1" x14ac:dyDescent="0.3">
      <c r="C167" s="206"/>
      <c r="D167" s="206"/>
      <c r="E167" s="206"/>
      <c r="F167" s="206"/>
      <c r="G167" s="206"/>
      <c r="H167" s="206"/>
      <c r="I167" s="206"/>
      <c r="J167" s="206"/>
      <c r="K167" s="206"/>
      <c r="L167" s="162"/>
      <c r="M167" s="162"/>
    </row>
    <row r="168" spans="3:13" s="157" customFormat="1" ht="16.2" hidden="1" x14ac:dyDescent="0.3">
      <c r="C168" s="206"/>
      <c r="D168" s="206"/>
      <c r="E168" s="206"/>
      <c r="F168" s="206"/>
      <c r="G168" s="206"/>
      <c r="H168" s="206"/>
      <c r="I168" s="206"/>
      <c r="J168" s="206"/>
      <c r="K168" s="206"/>
      <c r="L168" s="162"/>
      <c r="M168" s="162"/>
    </row>
    <row r="169" spans="3:13" s="157" customFormat="1" ht="16.2" hidden="1" x14ac:dyDescent="0.3">
      <c r="C169" s="206"/>
      <c r="D169" s="206"/>
      <c r="E169" s="206"/>
      <c r="F169" s="206"/>
      <c r="G169" s="206"/>
      <c r="H169" s="206"/>
      <c r="I169" s="206"/>
      <c r="J169" s="206"/>
      <c r="K169" s="206"/>
      <c r="L169" s="162"/>
      <c r="M169" s="162"/>
    </row>
    <row r="170" spans="3:13" s="157" customFormat="1" ht="16.2" hidden="1" x14ac:dyDescent="0.3">
      <c r="C170" s="206"/>
      <c r="D170" s="206"/>
      <c r="E170" s="206"/>
      <c r="F170" s="206"/>
      <c r="G170" s="206"/>
      <c r="H170" s="206"/>
      <c r="I170" s="206"/>
      <c r="J170" s="206"/>
      <c r="K170" s="206"/>
      <c r="L170" s="162"/>
      <c r="M170" s="162"/>
    </row>
    <row r="171" spans="3:13" s="157" customFormat="1" ht="16.2" hidden="1" x14ac:dyDescent="0.3">
      <c r="C171" s="206"/>
      <c r="D171" s="206"/>
      <c r="E171" s="206"/>
      <c r="F171" s="206"/>
      <c r="G171" s="206"/>
      <c r="H171" s="206"/>
      <c r="I171" s="206"/>
      <c r="J171" s="206"/>
      <c r="K171" s="206"/>
      <c r="L171" s="162"/>
      <c r="M171" s="162"/>
    </row>
    <row r="172" spans="3:13" s="157" customFormat="1" ht="16.2" hidden="1" x14ac:dyDescent="0.3">
      <c r="C172" s="206"/>
      <c r="D172" s="206"/>
      <c r="E172" s="206"/>
      <c r="F172" s="206"/>
      <c r="G172" s="206"/>
      <c r="H172" s="206"/>
      <c r="I172" s="206"/>
      <c r="J172" s="206"/>
      <c r="K172" s="206"/>
      <c r="L172" s="162"/>
      <c r="M172" s="162"/>
    </row>
    <row r="173" spans="3:13" s="157" customFormat="1" ht="16.2" hidden="1" x14ac:dyDescent="0.3">
      <c r="C173" s="206"/>
      <c r="D173" s="206"/>
      <c r="E173" s="206"/>
      <c r="F173" s="206"/>
      <c r="G173" s="206"/>
      <c r="H173" s="206"/>
      <c r="I173" s="206"/>
      <c r="J173" s="206"/>
      <c r="K173" s="206"/>
      <c r="L173" s="162"/>
      <c r="M173" s="162"/>
    </row>
    <row r="174" spans="3:13" s="157" customFormat="1" ht="16.2" hidden="1" x14ac:dyDescent="0.3">
      <c r="C174" s="206"/>
      <c r="D174" s="206"/>
      <c r="E174" s="206"/>
      <c r="F174" s="206"/>
      <c r="G174" s="206"/>
      <c r="H174" s="206"/>
      <c r="I174" s="206"/>
      <c r="J174" s="206"/>
      <c r="K174" s="206"/>
      <c r="L174" s="162"/>
      <c r="M174" s="162"/>
    </row>
    <row r="175" spans="3:13" s="157" customFormat="1" ht="16.2" hidden="1" x14ac:dyDescent="0.3">
      <c r="C175" s="206"/>
      <c r="D175" s="206"/>
      <c r="E175" s="206"/>
      <c r="F175" s="206"/>
      <c r="G175" s="206"/>
      <c r="H175" s="206"/>
      <c r="I175" s="206"/>
      <c r="J175" s="206"/>
      <c r="K175" s="206"/>
      <c r="L175" s="162"/>
      <c r="M175" s="162"/>
    </row>
    <row r="176" spans="3:13" s="157" customFormat="1" ht="16.2" hidden="1" x14ac:dyDescent="0.3">
      <c r="C176" s="206"/>
      <c r="D176" s="206"/>
      <c r="E176" s="206"/>
      <c r="F176" s="206"/>
      <c r="G176" s="206"/>
      <c r="H176" s="206"/>
      <c r="I176" s="206"/>
      <c r="J176" s="206"/>
      <c r="K176" s="206"/>
      <c r="L176" s="162"/>
      <c r="M176" s="162"/>
    </row>
    <row r="177" spans="3:13" s="157" customFormat="1" ht="16.2" hidden="1" x14ac:dyDescent="0.3">
      <c r="C177" s="206"/>
      <c r="D177" s="206"/>
      <c r="E177" s="206"/>
      <c r="F177" s="206"/>
      <c r="G177" s="206"/>
      <c r="H177" s="206"/>
      <c r="I177" s="206"/>
      <c r="J177" s="206"/>
      <c r="K177" s="206"/>
      <c r="L177" s="162"/>
      <c r="M177" s="162"/>
    </row>
    <row r="178" spans="3:13" s="157" customFormat="1" ht="16.2" hidden="1" x14ac:dyDescent="0.3">
      <c r="C178" s="206"/>
      <c r="D178" s="206"/>
      <c r="E178" s="206"/>
      <c r="F178" s="206"/>
      <c r="G178" s="206"/>
      <c r="H178" s="206"/>
      <c r="I178" s="206"/>
      <c r="J178" s="206"/>
      <c r="K178" s="206"/>
      <c r="L178" s="162"/>
      <c r="M178" s="162"/>
    </row>
    <row r="179" spans="3:13" s="157" customFormat="1" ht="16.2" hidden="1" x14ac:dyDescent="0.3">
      <c r="C179" s="206"/>
      <c r="D179" s="206"/>
      <c r="E179" s="206"/>
      <c r="F179" s="206"/>
      <c r="G179" s="206"/>
      <c r="H179" s="206"/>
      <c r="I179" s="206"/>
      <c r="J179" s="206"/>
      <c r="K179" s="206"/>
      <c r="L179" s="162"/>
      <c r="M179" s="162"/>
    </row>
    <row r="180" spans="3:13" s="157" customFormat="1" ht="16.2" hidden="1" x14ac:dyDescent="0.3">
      <c r="C180" s="206"/>
      <c r="D180" s="206"/>
      <c r="E180" s="206"/>
      <c r="F180" s="206"/>
      <c r="G180" s="206"/>
      <c r="H180" s="206"/>
      <c r="I180" s="206"/>
      <c r="J180" s="206"/>
      <c r="K180" s="206"/>
      <c r="L180" s="162"/>
      <c r="M180" s="162"/>
    </row>
    <row r="181" spans="3:13" s="157" customFormat="1" ht="16.2" hidden="1" x14ac:dyDescent="0.3">
      <c r="C181" s="206"/>
      <c r="D181" s="206"/>
      <c r="E181" s="206"/>
      <c r="F181" s="206"/>
      <c r="G181" s="206"/>
      <c r="H181" s="206"/>
      <c r="I181" s="206"/>
      <c r="J181" s="206"/>
      <c r="K181" s="206"/>
      <c r="L181" s="162"/>
      <c r="M181" s="162"/>
    </row>
    <row r="182" spans="3:13" s="157" customFormat="1" ht="16.2" hidden="1" x14ac:dyDescent="0.3">
      <c r="C182" s="206"/>
      <c r="D182" s="206"/>
      <c r="E182" s="206"/>
      <c r="F182" s="206"/>
      <c r="G182" s="206"/>
      <c r="H182" s="206"/>
      <c r="I182" s="206"/>
      <c r="J182" s="206"/>
      <c r="K182" s="206"/>
      <c r="L182" s="162"/>
      <c r="M182" s="162"/>
    </row>
    <row r="183" spans="3:13" s="157" customFormat="1" ht="16.2" hidden="1" x14ac:dyDescent="0.3">
      <c r="C183" s="206"/>
      <c r="D183" s="206"/>
      <c r="E183" s="206"/>
      <c r="F183" s="206"/>
      <c r="G183" s="206"/>
      <c r="H183" s="206"/>
      <c r="I183" s="206"/>
      <c r="J183" s="206"/>
      <c r="K183" s="206"/>
      <c r="L183" s="162"/>
      <c r="M183" s="162"/>
    </row>
    <row r="184" spans="3:13" s="157" customFormat="1" ht="16.2" hidden="1" x14ac:dyDescent="0.3">
      <c r="C184" s="206"/>
      <c r="D184" s="206"/>
      <c r="E184" s="206"/>
      <c r="F184" s="206"/>
      <c r="G184" s="206"/>
      <c r="H184" s="206"/>
      <c r="I184" s="206"/>
      <c r="J184" s="206"/>
      <c r="K184" s="206"/>
      <c r="L184" s="162"/>
      <c r="M184" s="162"/>
    </row>
    <row r="185" spans="3:13" s="157" customFormat="1" ht="16.2" hidden="1" x14ac:dyDescent="0.3">
      <c r="C185" s="206"/>
      <c r="D185" s="206"/>
      <c r="E185" s="206"/>
      <c r="F185" s="206"/>
      <c r="G185" s="206"/>
      <c r="H185" s="206"/>
      <c r="I185" s="206"/>
      <c r="J185" s="206"/>
      <c r="K185" s="206"/>
      <c r="L185" s="162"/>
      <c r="M185" s="162"/>
    </row>
    <row r="186" spans="3:13" s="157" customFormat="1" ht="16.2" hidden="1" x14ac:dyDescent="0.3">
      <c r="C186" s="206"/>
      <c r="D186" s="206"/>
      <c r="E186" s="206"/>
      <c r="F186" s="206"/>
      <c r="G186" s="206"/>
      <c r="H186" s="206"/>
      <c r="I186" s="206"/>
      <c r="J186" s="206"/>
      <c r="K186" s="206"/>
      <c r="L186" s="162"/>
      <c r="M186" s="162"/>
    </row>
    <row r="187" spans="3:13" s="157" customFormat="1" ht="16.2" hidden="1" x14ac:dyDescent="0.3">
      <c r="C187" s="206"/>
      <c r="D187" s="206"/>
      <c r="E187" s="206"/>
      <c r="F187" s="206"/>
      <c r="G187" s="206"/>
      <c r="H187" s="206"/>
      <c r="I187" s="206"/>
      <c r="J187" s="206"/>
      <c r="K187" s="206"/>
      <c r="L187" s="162"/>
      <c r="M187" s="162"/>
    </row>
    <row r="188" spans="3:13" s="157" customFormat="1" ht="16.2" hidden="1" x14ac:dyDescent="0.3">
      <c r="C188" s="206"/>
      <c r="D188" s="206"/>
      <c r="E188" s="206"/>
      <c r="F188" s="206"/>
      <c r="G188" s="206"/>
      <c r="H188" s="206"/>
      <c r="I188" s="206"/>
      <c r="J188" s="206"/>
      <c r="K188" s="206"/>
      <c r="L188" s="162"/>
      <c r="M188" s="162"/>
    </row>
    <row r="189" spans="3:13" s="157" customFormat="1" ht="16.2" hidden="1" x14ac:dyDescent="0.3">
      <c r="C189" s="206"/>
      <c r="D189" s="206"/>
      <c r="E189" s="206"/>
      <c r="F189" s="206"/>
      <c r="G189" s="206"/>
      <c r="H189" s="206"/>
      <c r="I189" s="206"/>
      <c r="J189" s="206"/>
      <c r="K189" s="206"/>
      <c r="L189" s="162"/>
      <c r="M189" s="162"/>
    </row>
    <row r="190" spans="3:13" s="157" customFormat="1" ht="16.2" hidden="1" x14ac:dyDescent="0.3">
      <c r="C190" s="206"/>
      <c r="D190" s="206"/>
      <c r="E190" s="206"/>
      <c r="F190" s="206"/>
      <c r="G190" s="206"/>
      <c r="H190" s="206"/>
      <c r="I190" s="206"/>
      <c r="J190" s="206"/>
      <c r="K190" s="206"/>
      <c r="L190" s="162"/>
      <c r="M190" s="162"/>
    </row>
    <row r="191" spans="3:13" s="157" customFormat="1" ht="16.2" hidden="1" x14ac:dyDescent="0.3">
      <c r="C191" s="206"/>
      <c r="D191" s="206"/>
      <c r="E191" s="206"/>
      <c r="F191" s="206"/>
      <c r="G191" s="206"/>
      <c r="H191" s="206"/>
      <c r="I191" s="206"/>
      <c r="J191" s="206"/>
      <c r="K191" s="206"/>
      <c r="L191" s="162"/>
      <c r="M191" s="162"/>
    </row>
    <row r="192" spans="3:13" s="157" customFormat="1" ht="16.2" hidden="1" x14ac:dyDescent="0.3">
      <c r="C192" s="206"/>
      <c r="D192" s="206"/>
      <c r="E192" s="206"/>
      <c r="F192" s="206"/>
      <c r="G192" s="206"/>
      <c r="H192" s="206"/>
      <c r="I192" s="206"/>
      <c r="J192" s="206"/>
      <c r="K192" s="206"/>
      <c r="L192" s="162"/>
      <c r="M192" s="162"/>
    </row>
    <row r="193" spans="3:13" s="157" customFormat="1" ht="16.2" hidden="1" x14ac:dyDescent="0.3">
      <c r="C193" s="206"/>
      <c r="D193" s="206"/>
      <c r="E193" s="206"/>
      <c r="F193" s="206"/>
      <c r="G193" s="206"/>
      <c r="H193" s="206"/>
      <c r="I193" s="206"/>
      <c r="J193" s="206"/>
      <c r="K193" s="206"/>
      <c r="L193" s="162"/>
      <c r="M193" s="162"/>
    </row>
    <row r="194" spans="3:13" s="157" customFormat="1" ht="16.2" hidden="1" x14ac:dyDescent="0.3">
      <c r="C194" s="206"/>
      <c r="D194" s="206"/>
      <c r="E194" s="206"/>
      <c r="F194" s="206"/>
      <c r="G194" s="206"/>
      <c r="H194" s="206"/>
      <c r="I194" s="206"/>
      <c r="J194" s="206"/>
      <c r="K194" s="206"/>
      <c r="L194" s="162"/>
      <c r="M194" s="162"/>
    </row>
    <row r="195" spans="3:13" s="157" customFormat="1" ht="16.2" hidden="1" x14ac:dyDescent="0.3">
      <c r="C195" s="206"/>
      <c r="D195" s="206"/>
      <c r="E195" s="206"/>
      <c r="F195" s="206"/>
      <c r="G195" s="206"/>
      <c r="H195" s="206"/>
      <c r="I195" s="206"/>
      <c r="J195" s="206"/>
      <c r="K195" s="206"/>
      <c r="L195" s="162"/>
      <c r="M195" s="162"/>
    </row>
    <row r="196" spans="3:13" s="157" customFormat="1" ht="16.2" hidden="1" x14ac:dyDescent="0.3">
      <c r="C196" s="206"/>
      <c r="D196" s="206"/>
      <c r="E196" s="206"/>
      <c r="F196" s="206"/>
      <c r="G196" s="206"/>
      <c r="H196" s="206"/>
      <c r="I196" s="206"/>
      <c r="J196" s="206"/>
      <c r="K196" s="206"/>
      <c r="L196" s="162"/>
      <c r="M196" s="162"/>
    </row>
    <row r="197" spans="3:13" s="157" customFormat="1" ht="16.2" hidden="1" x14ac:dyDescent="0.3">
      <c r="C197" s="206"/>
      <c r="D197" s="206"/>
      <c r="E197" s="206"/>
      <c r="F197" s="206"/>
      <c r="G197" s="206"/>
      <c r="H197" s="206"/>
      <c r="I197" s="206"/>
      <c r="J197" s="206"/>
      <c r="K197" s="206"/>
      <c r="L197" s="162"/>
      <c r="M197" s="162"/>
    </row>
    <row r="198" spans="3:13" s="157" customFormat="1" ht="16.2" hidden="1" x14ac:dyDescent="0.3">
      <c r="C198" s="206"/>
      <c r="D198" s="206"/>
      <c r="E198" s="206"/>
      <c r="F198" s="206"/>
      <c r="G198" s="206"/>
      <c r="H198" s="206"/>
      <c r="I198" s="206"/>
      <c r="J198" s="206"/>
      <c r="K198" s="206"/>
      <c r="L198" s="162"/>
      <c r="M198" s="162"/>
    </row>
    <row r="199" spans="3:13" s="157" customFormat="1" ht="16.2" hidden="1" x14ac:dyDescent="0.3">
      <c r="C199" s="206"/>
      <c r="D199" s="206"/>
      <c r="E199" s="206"/>
      <c r="F199" s="206"/>
      <c r="G199" s="206"/>
      <c r="H199" s="206"/>
      <c r="I199" s="206"/>
      <c r="J199" s="206"/>
      <c r="K199" s="206"/>
      <c r="L199" s="162"/>
      <c r="M199" s="162"/>
    </row>
    <row r="200" spans="3:13" s="157" customFormat="1" ht="16.2" hidden="1" x14ac:dyDescent="0.3">
      <c r="C200" s="206"/>
      <c r="D200" s="206"/>
      <c r="E200" s="206"/>
      <c r="F200" s="206"/>
      <c r="G200" s="206"/>
      <c r="H200" s="206"/>
      <c r="I200" s="206"/>
      <c r="J200" s="206"/>
      <c r="K200" s="206"/>
      <c r="L200" s="162"/>
      <c r="M200" s="162"/>
    </row>
    <row r="201" spans="3:13" s="157" customFormat="1" ht="16.2" hidden="1" x14ac:dyDescent="0.3">
      <c r="C201" s="206"/>
      <c r="D201" s="206"/>
      <c r="E201" s="206"/>
      <c r="F201" s="206"/>
      <c r="G201" s="206"/>
      <c r="H201" s="206"/>
      <c r="I201" s="206"/>
      <c r="J201" s="206"/>
      <c r="K201" s="206"/>
      <c r="L201" s="162"/>
      <c r="M201" s="162"/>
    </row>
    <row r="202" spans="3:13" s="157" customFormat="1" ht="16.2" hidden="1" x14ac:dyDescent="0.3">
      <c r="C202" s="206"/>
      <c r="D202" s="206"/>
      <c r="E202" s="206"/>
      <c r="F202" s="206"/>
      <c r="G202" s="206"/>
      <c r="H202" s="206"/>
      <c r="I202" s="206"/>
      <c r="J202" s="206"/>
      <c r="K202" s="206"/>
      <c r="L202" s="162"/>
      <c r="M202" s="162"/>
    </row>
    <row r="203" spans="3:13" s="157" customFormat="1" ht="16.2" hidden="1" x14ac:dyDescent="0.3">
      <c r="C203" s="206"/>
      <c r="D203" s="206"/>
      <c r="E203" s="206"/>
      <c r="F203" s="206"/>
      <c r="G203" s="206"/>
      <c r="H203" s="206"/>
      <c r="I203" s="206"/>
      <c r="J203" s="206"/>
      <c r="K203" s="206"/>
      <c r="L203" s="162"/>
      <c r="M203" s="162"/>
    </row>
    <row r="204" spans="3:13" s="157" customFormat="1" ht="16.2" hidden="1" x14ac:dyDescent="0.3">
      <c r="C204" s="206"/>
      <c r="D204" s="206"/>
      <c r="E204" s="206"/>
      <c r="F204" s="206"/>
      <c r="G204" s="206"/>
      <c r="H204" s="206"/>
      <c r="I204" s="206"/>
      <c r="J204" s="206"/>
      <c r="K204" s="206"/>
      <c r="L204" s="162"/>
      <c r="M204" s="162"/>
    </row>
    <row r="205" spans="3:13" s="157" customFormat="1" ht="16.2" hidden="1" x14ac:dyDescent="0.3">
      <c r="C205" s="206"/>
      <c r="D205" s="206"/>
      <c r="E205" s="206"/>
      <c r="F205" s="206"/>
      <c r="G205" s="206"/>
      <c r="H205" s="206"/>
      <c r="I205" s="206"/>
      <c r="J205" s="206"/>
      <c r="K205" s="206"/>
      <c r="L205" s="162"/>
      <c r="M205" s="162"/>
    </row>
    <row r="206" spans="3:13" s="157" customFormat="1" ht="16.2" hidden="1" x14ac:dyDescent="0.3">
      <c r="C206" s="206"/>
      <c r="D206" s="206"/>
      <c r="E206" s="206"/>
      <c r="F206" s="206"/>
      <c r="G206" s="206"/>
      <c r="H206" s="206"/>
      <c r="I206" s="206"/>
      <c r="J206" s="206"/>
      <c r="K206" s="206"/>
      <c r="L206" s="162"/>
      <c r="M206" s="162"/>
    </row>
    <row r="207" spans="3:13" s="157" customFormat="1" ht="16.2" hidden="1" x14ac:dyDescent="0.3">
      <c r="C207" s="206"/>
      <c r="D207" s="206"/>
      <c r="E207" s="206"/>
      <c r="F207" s="206"/>
      <c r="G207" s="206"/>
      <c r="H207" s="206"/>
      <c r="I207" s="206"/>
      <c r="J207" s="206"/>
      <c r="K207" s="206"/>
      <c r="L207" s="162"/>
      <c r="M207" s="162"/>
    </row>
    <row r="208" spans="3:13" s="157" customFormat="1" ht="16.2" hidden="1" x14ac:dyDescent="0.3">
      <c r="C208" s="206"/>
      <c r="D208" s="206"/>
      <c r="E208" s="206"/>
      <c r="F208" s="206"/>
      <c r="G208" s="206"/>
      <c r="H208" s="206"/>
      <c r="I208" s="206"/>
      <c r="J208" s="206"/>
      <c r="K208" s="206"/>
      <c r="L208" s="162"/>
      <c r="M208" s="162"/>
    </row>
    <row r="209" spans="3:13" s="157" customFormat="1" ht="16.2" hidden="1" x14ac:dyDescent="0.3">
      <c r="C209" s="206"/>
      <c r="D209" s="206"/>
      <c r="E209" s="206"/>
      <c r="F209" s="206"/>
      <c r="G209" s="206"/>
      <c r="H209" s="206"/>
      <c r="I209" s="206"/>
      <c r="J209" s="206"/>
      <c r="K209" s="206"/>
      <c r="L209" s="162"/>
      <c r="M209" s="162"/>
    </row>
    <row r="210" spans="3:13" s="157" customFormat="1" ht="16.2" hidden="1" x14ac:dyDescent="0.3">
      <c r="C210" s="206"/>
      <c r="D210" s="206"/>
      <c r="E210" s="206"/>
      <c r="F210" s="206"/>
      <c r="G210" s="206"/>
      <c r="H210" s="206"/>
      <c r="I210" s="206"/>
      <c r="J210" s="206"/>
      <c r="K210" s="206"/>
      <c r="L210" s="162"/>
      <c r="M210" s="162"/>
    </row>
    <row r="211" spans="3:13" s="157" customFormat="1" ht="16.2" hidden="1" x14ac:dyDescent="0.3">
      <c r="C211" s="206"/>
      <c r="D211" s="206"/>
      <c r="E211" s="206"/>
      <c r="F211" s="206"/>
      <c r="G211" s="206"/>
      <c r="H211" s="206"/>
      <c r="I211" s="206"/>
      <c r="J211" s="206"/>
      <c r="K211" s="206"/>
      <c r="L211" s="162"/>
      <c r="M211" s="162"/>
    </row>
    <row r="212" spans="3:13" s="157" customFormat="1" ht="16.2" hidden="1" x14ac:dyDescent="0.3">
      <c r="C212" s="206"/>
      <c r="D212" s="206"/>
      <c r="E212" s="206"/>
      <c r="F212" s="206"/>
      <c r="G212" s="206"/>
      <c r="H212" s="206"/>
      <c r="I212" s="206"/>
      <c r="J212" s="206"/>
      <c r="K212" s="206"/>
      <c r="L212" s="162"/>
      <c r="M212" s="162"/>
    </row>
    <row r="213" spans="3:13" s="157" customFormat="1" ht="16.2" hidden="1" x14ac:dyDescent="0.3">
      <c r="C213" s="206"/>
      <c r="D213" s="206"/>
      <c r="E213" s="206"/>
      <c r="F213" s="206"/>
      <c r="G213" s="206"/>
      <c r="H213" s="206"/>
      <c r="I213" s="206"/>
      <c r="J213" s="206"/>
      <c r="K213" s="206"/>
      <c r="L213" s="162"/>
      <c r="M213" s="162"/>
    </row>
    <row r="214" spans="3:13" s="157" customFormat="1" ht="16.2" hidden="1" x14ac:dyDescent="0.3">
      <c r="C214" s="206"/>
      <c r="D214" s="206"/>
      <c r="E214" s="206"/>
      <c r="F214" s="206"/>
      <c r="G214" s="206"/>
      <c r="H214" s="206"/>
      <c r="I214" s="206"/>
      <c r="J214" s="206"/>
      <c r="K214" s="206"/>
      <c r="L214" s="162"/>
      <c r="M214" s="162"/>
    </row>
    <row r="215" spans="3:13" s="157" customFormat="1" ht="16.2" hidden="1" x14ac:dyDescent="0.3">
      <c r="C215" s="206"/>
      <c r="D215" s="206"/>
      <c r="E215" s="206"/>
      <c r="F215" s="206"/>
      <c r="G215" s="206"/>
      <c r="H215" s="206"/>
      <c r="I215" s="206"/>
      <c r="J215" s="206"/>
      <c r="K215" s="206"/>
      <c r="L215" s="162"/>
      <c r="M215" s="162"/>
    </row>
    <row r="216" spans="3:13" s="157" customFormat="1" ht="16.2" hidden="1" x14ac:dyDescent="0.3">
      <c r="C216" s="206"/>
      <c r="D216" s="206"/>
      <c r="E216" s="206"/>
      <c r="F216" s="206"/>
      <c r="G216" s="206"/>
      <c r="H216" s="206"/>
      <c r="I216" s="206"/>
      <c r="J216" s="206"/>
      <c r="K216" s="206"/>
      <c r="L216" s="162"/>
      <c r="M216" s="162"/>
    </row>
    <row r="217" spans="3:13" s="157" customFormat="1" ht="16.2" hidden="1" x14ac:dyDescent="0.3">
      <c r="C217" s="206"/>
      <c r="D217" s="206"/>
      <c r="E217" s="206"/>
      <c r="F217" s="206"/>
      <c r="G217" s="206"/>
      <c r="H217" s="206"/>
      <c r="I217" s="206"/>
      <c r="J217" s="206"/>
      <c r="K217" s="206"/>
      <c r="L217" s="162"/>
      <c r="M217" s="162"/>
    </row>
    <row r="218" spans="3:13" s="157" customFormat="1" ht="16.2" hidden="1" x14ac:dyDescent="0.3">
      <c r="C218" s="206"/>
      <c r="D218" s="206"/>
      <c r="E218" s="206"/>
      <c r="F218" s="206"/>
      <c r="G218" s="206"/>
      <c r="H218" s="206"/>
      <c r="I218" s="206"/>
      <c r="J218" s="206"/>
      <c r="K218" s="206"/>
      <c r="L218" s="162"/>
      <c r="M218" s="162"/>
    </row>
    <row r="219" spans="3:13" s="157" customFormat="1" ht="16.2" hidden="1" x14ac:dyDescent="0.3">
      <c r="C219" s="206"/>
      <c r="D219" s="206"/>
      <c r="E219" s="206"/>
      <c r="F219" s="206"/>
      <c r="G219" s="206"/>
      <c r="H219" s="206"/>
      <c r="I219" s="206"/>
      <c r="J219" s="206"/>
      <c r="K219" s="206"/>
      <c r="L219" s="162"/>
      <c r="M219" s="162"/>
    </row>
    <row r="220" spans="3:13" s="157" customFormat="1" ht="16.2" hidden="1" x14ac:dyDescent="0.3">
      <c r="C220" s="206"/>
      <c r="D220" s="206"/>
      <c r="E220" s="206"/>
      <c r="F220" s="206"/>
      <c r="G220" s="206"/>
      <c r="H220" s="206"/>
      <c r="I220" s="206"/>
      <c r="J220" s="206"/>
      <c r="K220" s="206"/>
      <c r="L220" s="162"/>
      <c r="M220" s="162"/>
    </row>
    <row r="221" spans="3:13" s="157" customFormat="1" ht="16.2" hidden="1" x14ac:dyDescent="0.3">
      <c r="C221" s="206"/>
      <c r="D221" s="206"/>
      <c r="E221" s="206"/>
      <c r="F221" s="206"/>
      <c r="G221" s="206"/>
      <c r="H221" s="206"/>
      <c r="I221" s="206"/>
      <c r="J221" s="206"/>
      <c r="K221" s="206"/>
      <c r="L221" s="162"/>
      <c r="M221" s="162"/>
    </row>
    <row r="222" spans="3:13" s="157" customFormat="1" ht="16.2" hidden="1" x14ac:dyDescent="0.3">
      <c r="C222" s="206"/>
      <c r="D222" s="206"/>
      <c r="E222" s="206"/>
      <c r="F222" s="206"/>
      <c r="G222" s="206"/>
      <c r="H222" s="206"/>
      <c r="I222" s="206"/>
      <c r="J222" s="206"/>
      <c r="K222" s="206"/>
      <c r="L222" s="162"/>
      <c r="M222" s="162"/>
    </row>
    <row r="223" spans="3:13" s="157" customFormat="1" ht="16.2" hidden="1" x14ac:dyDescent="0.3">
      <c r="C223" s="206"/>
      <c r="D223" s="206"/>
      <c r="E223" s="206"/>
      <c r="F223" s="206"/>
      <c r="G223" s="206"/>
      <c r="H223" s="206"/>
      <c r="I223" s="206"/>
      <c r="J223" s="206"/>
      <c r="K223" s="206"/>
      <c r="L223" s="162"/>
      <c r="M223" s="162"/>
    </row>
    <row r="224" spans="3:13" s="157" customFormat="1" ht="16.2" hidden="1" x14ac:dyDescent="0.3">
      <c r="C224" s="206"/>
      <c r="D224" s="206"/>
      <c r="E224" s="206"/>
      <c r="F224" s="206"/>
      <c r="G224" s="206"/>
      <c r="H224" s="206"/>
      <c r="I224" s="206"/>
      <c r="J224" s="206"/>
      <c r="K224" s="206"/>
      <c r="L224" s="162"/>
      <c r="M224" s="162"/>
    </row>
    <row r="225" spans="3:13" s="157" customFormat="1" ht="16.2" hidden="1" x14ac:dyDescent="0.3">
      <c r="C225" s="206"/>
      <c r="D225" s="206"/>
      <c r="E225" s="206"/>
      <c r="F225" s="206"/>
      <c r="G225" s="206"/>
      <c r="H225" s="206"/>
      <c r="I225" s="206"/>
      <c r="J225" s="206"/>
      <c r="K225" s="206"/>
      <c r="L225" s="162"/>
      <c r="M225" s="162"/>
    </row>
    <row r="226" spans="3:13" s="157" customFormat="1" ht="16.2" hidden="1" x14ac:dyDescent="0.3">
      <c r="C226" s="206"/>
      <c r="D226" s="206"/>
      <c r="E226" s="206"/>
      <c r="F226" s="206"/>
      <c r="G226" s="206"/>
      <c r="H226" s="206"/>
      <c r="I226" s="206"/>
      <c r="J226" s="206"/>
      <c r="K226" s="206"/>
      <c r="L226" s="162"/>
      <c r="M226" s="162"/>
    </row>
    <row r="227" spans="3:13" s="157" customFormat="1" ht="16.2" hidden="1" x14ac:dyDescent="0.3">
      <c r="C227" s="206"/>
      <c r="D227" s="206"/>
      <c r="E227" s="206"/>
      <c r="F227" s="206"/>
      <c r="G227" s="206"/>
      <c r="H227" s="206"/>
      <c r="I227" s="206"/>
      <c r="J227" s="206"/>
      <c r="K227" s="206"/>
      <c r="L227" s="162"/>
      <c r="M227" s="162"/>
    </row>
    <row r="228" spans="3:13" s="157" customFormat="1" ht="16.2" hidden="1" x14ac:dyDescent="0.3">
      <c r="C228" s="206"/>
      <c r="D228" s="206"/>
      <c r="E228" s="206"/>
      <c r="F228" s="206"/>
      <c r="G228" s="206"/>
      <c r="H228" s="206"/>
      <c r="I228" s="206"/>
      <c r="J228" s="206"/>
      <c r="K228" s="206"/>
      <c r="L228" s="162"/>
      <c r="M228" s="162"/>
    </row>
    <row r="229" spans="3:13" s="157" customFormat="1" ht="16.2" hidden="1" x14ac:dyDescent="0.3">
      <c r="C229" s="206"/>
      <c r="D229" s="206"/>
      <c r="E229" s="206"/>
      <c r="F229" s="206"/>
      <c r="G229" s="206"/>
      <c r="H229" s="206"/>
      <c r="I229" s="206"/>
      <c r="J229" s="206"/>
      <c r="K229" s="206"/>
      <c r="L229" s="162"/>
      <c r="M229" s="162"/>
    </row>
    <row r="230" spans="3:13" s="157" customFormat="1" ht="16.2" hidden="1" x14ac:dyDescent="0.3">
      <c r="C230" s="206"/>
      <c r="D230" s="206"/>
      <c r="E230" s="206"/>
      <c r="F230" s="206"/>
      <c r="G230" s="206"/>
      <c r="H230" s="206"/>
      <c r="I230" s="206"/>
      <c r="J230" s="206"/>
      <c r="K230" s="206"/>
      <c r="L230" s="162"/>
      <c r="M230" s="162"/>
    </row>
    <row r="231" spans="3:13" s="157" customFormat="1" ht="16.2" hidden="1" x14ac:dyDescent="0.3">
      <c r="C231" s="206"/>
      <c r="D231" s="206"/>
      <c r="E231" s="206"/>
      <c r="F231" s="206"/>
      <c r="G231" s="206"/>
      <c r="H231" s="206"/>
      <c r="I231" s="206"/>
      <c r="J231" s="206"/>
      <c r="K231" s="206"/>
      <c r="L231" s="162"/>
      <c r="M231" s="162"/>
    </row>
    <row r="232" spans="3:13" s="157" customFormat="1" ht="16.2" hidden="1" x14ac:dyDescent="0.3">
      <c r="C232" s="206"/>
      <c r="D232" s="206"/>
      <c r="E232" s="206"/>
      <c r="F232" s="206"/>
      <c r="G232" s="206"/>
      <c r="H232" s="206"/>
      <c r="I232" s="206"/>
      <c r="J232" s="206"/>
      <c r="K232" s="206"/>
      <c r="L232" s="162"/>
      <c r="M232" s="162"/>
    </row>
    <row r="233" spans="3:13" s="157" customFormat="1" ht="16.2" hidden="1" x14ac:dyDescent="0.3">
      <c r="C233" s="206"/>
      <c r="D233" s="206"/>
      <c r="E233" s="206"/>
      <c r="F233" s="206"/>
      <c r="G233" s="206"/>
      <c r="H233" s="206"/>
      <c r="I233" s="206"/>
      <c r="J233" s="206"/>
      <c r="K233" s="206"/>
      <c r="L233" s="162"/>
      <c r="M233" s="162"/>
    </row>
    <row r="234" spans="3:13" s="157" customFormat="1" ht="16.2" hidden="1" x14ac:dyDescent="0.3">
      <c r="C234" s="206"/>
      <c r="D234" s="206"/>
      <c r="E234" s="206"/>
      <c r="F234" s="206"/>
      <c r="G234" s="206"/>
      <c r="H234" s="206"/>
      <c r="I234" s="206"/>
      <c r="J234" s="206"/>
      <c r="K234" s="206"/>
      <c r="L234" s="162"/>
      <c r="M234" s="162"/>
    </row>
    <row r="235" spans="3:13" s="157" customFormat="1" ht="16.2" hidden="1" x14ac:dyDescent="0.3">
      <c r="C235" s="206"/>
      <c r="D235" s="206"/>
      <c r="E235" s="206"/>
      <c r="F235" s="206"/>
      <c r="G235" s="206"/>
      <c r="H235" s="206"/>
      <c r="I235" s="206"/>
      <c r="J235" s="206"/>
      <c r="K235" s="206"/>
      <c r="L235" s="162"/>
      <c r="M235" s="162"/>
    </row>
    <row r="236" spans="3:13" s="157" customFormat="1" ht="16.2" hidden="1" x14ac:dyDescent="0.3">
      <c r="C236" s="206"/>
      <c r="D236" s="206"/>
      <c r="E236" s="206"/>
      <c r="F236" s="206"/>
      <c r="G236" s="206"/>
      <c r="H236" s="206"/>
      <c r="I236" s="206"/>
      <c r="J236" s="206"/>
      <c r="K236" s="206"/>
      <c r="L236" s="162"/>
      <c r="M236" s="162"/>
    </row>
    <row r="237" spans="3:13" s="157" customFormat="1" ht="16.2" hidden="1" x14ac:dyDescent="0.3">
      <c r="C237" s="206"/>
      <c r="D237" s="206"/>
      <c r="E237" s="206"/>
      <c r="F237" s="206"/>
      <c r="G237" s="206"/>
      <c r="H237" s="206"/>
      <c r="I237" s="206"/>
      <c r="J237" s="206"/>
      <c r="K237" s="206"/>
      <c r="L237" s="162"/>
      <c r="M237" s="162"/>
    </row>
    <row r="238" spans="3:13" s="157" customFormat="1" ht="16.2" hidden="1" x14ac:dyDescent="0.3">
      <c r="C238" s="206"/>
      <c r="D238" s="206"/>
      <c r="E238" s="206"/>
      <c r="F238" s="206"/>
      <c r="G238" s="206"/>
      <c r="H238" s="206"/>
      <c r="I238" s="206"/>
      <c r="J238" s="206"/>
      <c r="K238" s="206"/>
      <c r="L238" s="162"/>
      <c r="M238" s="162"/>
    </row>
    <row r="239" spans="3:13" s="157" customFormat="1" ht="16.2" hidden="1" x14ac:dyDescent="0.3">
      <c r="C239" s="206"/>
      <c r="D239" s="206"/>
      <c r="E239" s="206"/>
      <c r="F239" s="206"/>
      <c r="G239" s="206"/>
      <c r="H239" s="206"/>
      <c r="I239" s="206"/>
      <c r="J239" s="206"/>
      <c r="K239" s="206"/>
      <c r="L239" s="162"/>
      <c r="M239" s="162"/>
    </row>
    <row r="240" spans="3:13" s="157" customFormat="1" ht="16.2" hidden="1" x14ac:dyDescent="0.3">
      <c r="C240" s="206"/>
      <c r="D240" s="206"/>
      <c r="E240" s="206"/>
      <c r="F240" s="206"/>
      <c r="G240" s="206"/>
      <c r="H240" s="206"/>
      <c r="I240" s="206"/>
      <c r="J240" s="206"/>
      <c r="K240" s="206"/>
      <c r="L240" s="162"/>
      <c r="M240" s="162"/>
    </row>
    <row r="241" spans="3:13" s="157" customFormat="1" ht="16.2" hidden="1" x14ac:dyDescent="0.3">
      <c r="C241" s="206"/>
      <c r="D241" s="206"/>
      <c r="E241" s="206"/>
      <c r="F241" s="206"/>
      <c r="G241" s="206"/>
      <c r="H241" s="206"/>
      <c r="I241" s="206"/>
      <c r="J241" s="206"/>
      <c r="K241" s="206"/>
      <c r="L241" s="162"/>
      <c r="M241" s="162"/>
    </row>
    <row r="242" spans="3:13" s="157" customFormat="1" ht="16.2" hidden="1" x14ac:dyDescent="0.3">
      <c r="C242" s="206"/>
      <c r="D242" s="206"/>
      <c r="E242" s="206"/>
      <c r="F242" s="206"/>
      <c r="G242" s="206"/>
      <c r="H242" s="206"/>
      <c r="I242" s="206"/>
      <c r="J242" s="206"/>
      <c r="K242" s="206"/>
      <c r="L242" s="162"/>
      <c r="M242" s="162"/>
    </row>
    <row r="243" spans="3:13" s="157" customFormat="1" ht="16.2" hidden="1" x14ac:dyDescent="0.3">
      <c r="C243" s="206"/>
      <c r="D243" s="206"/>
      <c r="E243" s="206"/>
      <c r="F243" s="206"/>
      <c r="G243" s="206"/>
      <c r="H243" s="206"/>
      <c r="I243" s="206"/>
      <c r="J243" s="206"/>
      <c r="K243" s="206"/>
      <c r="L243" s="162"/>
      <c r="M243" s="162"/>
    </row>
    <row r="244" spans="3:13" s="157" customFormat="1" ht="16.2" hidden="1" x14ac:dyDescent="0.3">
      <c r="C244" s="206"/>
      <c r="D244" s="206"/>
      <c r="E244" s="206"/>
      <c r="F244" s="206"/>
      <c r="G244" s="206"/>
      <c r="H244" s="206"/>
      <c r="I244" s="206"/>
      <c r="J244" s="206"/>
      <c r="K244" s="206"/>
      <c r="L244" s="162"/>
      <c r="M244" s="162"/>
    </row>
    <row r="245" spans="3:13" s="157" customFormat="1" ht="16.2" hidden="1" x14ac:dyDescent="0.3">
      <c r="C245" s="206"/>
      <c r="D245" s="206"/>
      <c r="E245" s="206"/>
      <c r="F245" s="206"/>
      <c r="G245" s="206"/>
      <c r="H245" s="206"/>
      <c r="I245" s="206"/>
      <c r="J245" s="206"/>
      <c r="K245" s="206"/>
      <c r="L245" s="162"/>
      <c r="M245" s="162"/>
    </row>
    <row r="246" spans="3:13" s="157" customFormat="1" ht="16.2" hidden="1" x14ac:dyDescent="0.3">
      <c r="C246" s="206"/>
      <c r="D246" s="206"/>
      <c r="E246" s="206"/>
      <c r="F246" s="206"/>
      <c r="G246" s="206"/>
      <c r="H246" s="206"/>
      <c r="I246" s="206"/>
      <c r="J246" s="206"/>
      <c r="K246" s="206"/>
      <c r="L246" s="162"/>
      <c r="M246" s="162"/>
    </row>
    <row r="247" spans="3:13" s="157" customFormat="1" ht="16.2" hidden="1" x14ac:dyDescent="0.3">
      <c r="C247" s="206"/>
      <c r="D247" s="206"/>
      <c r="E247" s="206"/>
      <c r="F247" s="206"/>
      <c r="G247" s="206"/>
      <c r="H247" s="206"/>
      <c r="I247" s="206"/>
      <c r="J247" s="206"/>
      <c r="K247" s="206"/>
      <c r="L247" s="162"/>
      <c r="M247" s="162"/>
    </row>
    <row r="248" spans="3:13" s="157" customFormat="1" ht="16.2" hidden="1" x14ac:dyDescent="0.3">
      <c r="C248" s="206"/>
      <c r="D248" s="206"/>
      <c r="E248" s="206"/>
      <c r="F248" s="206"/>
      <c r="G248" s="206"/>
      <c r="H248" s="206"/>
      <c r="I248" s="206"/>
      <c r="J248" s="206"/>
      <c r="K248" s="206"/>
      <c r="L248" s="162"/>
      <c r="M248" s="162"/>
    </row>
    <row r="249" spans="3:13" s="157" customFormat="1" ht="16.2" hidden="1" x14ac:dyDescent="0.3">
      <c r="C249" s="206"/>
      <c r="D249" s="206"/>
      <c r="E249" s="206"/>
      <c r="F249" s="206"/>
      <c r="G249" s="206"/>
      <c r="H249" s="206"/>
      <c r="I249" s="206"/>
      <c r="J249" s="206"/>
      <c r="K249" s="206"/>
      <c r="L249" s="162"/>
      <c r="M249" s="162"/>
    </row>
    <row r="250" spans="3:13" s="157" customFormat="1" ht="16.2" hidden="1" x14ac:dyDescent="0.3">
      <c r="C250" s="206"/>
      <c r="D250" s="206"/>
      <c r="E250" s="206"/>
      <c r="F250" s="206"/>
      <c r="G250" s="206"/>
      <c r="H250" s="206"/>
      <c r="I250" s="206"/>
      <c r="J250" s="206"/>
      <c r="K250" s="206"/>
      <c r="L250" s="162"/>
      <c r="M250" s="162"/>
    </row>
    <row r="251" spans="3:13" s="157" customFormat="1" ht="16.2" hidden="1" x14ac:dyDescent="0.3">
      <c r="C251" s="206"/>
      <c r="D251" s="206"/>
      <c r="E251" s="206"/>
      <c r="F251" s="206"/>
      <c r="G251" s="206"/>
      <c r="H251" s="206"/>
      <c r="I251" s="206"/>
      <c r="J251" s="206"/>
      <c r="K251" s="206"/>
      <c r="L251" s="162"/>
      <c r="M251" s="162"/>
    </row>
    <row r="252" spans="3:13" s="157" customFormat="1" ht="16.2" hidden="1" x14ac:dyDescent="0.3">
      <c r="C252" s="206"/>
      <c r="D252" s="206"/>
      <c r="E252" s="206"/>
      <c r="F252" s="206"/>
      <c r="G252" s="206"/>
      <c r="H252" s="206"/>
      <c r="I252" s="206"/>
      <c r="J252" s="206"/>
      <c r="K252" s="206"/>
      <c r="L252" s="162"/>
      <c r="M252" s="162"/>
    </row>
    <row r="253" spans="3:13" s="157" customFormat="1" ht="16.2" hidden="1" x14ac:dyDescent="0.3">
      <c r="C253" s="206"/>
      <c r="D253" s="206"/>
      <c r="E253" s="206"/>
      <c r="F253" s="206"/>
      <c r="G253" s="206"/>
      <c r="H253" s="206"/>
      <c r="I253" s="206"/>
      <c r="J253" s="206"/>
      <c r="K253" s="206"/>
      <c r="L253" s="162"/>
      <c r="M253" s="162"/>
    </row>
    <row r="254" spans="3:13" s="157" customFormat="1" ht="16.2" hidden="1" x14ac:dyDescent="0.3">
      <c r="C254" s="206"/>
      <c r="D254" s="206"/>
      <c r="E254" s="206"/>
      <c r="F254" s="206"/>
      <c r="G254" s="206"/>
      <c r="H254" s="206"/>
      <c r="I254" s="206"/>
      <c r="J254" s="206"/>
      <c r="K254" s="206"/>
      <c r="L254" s="162"/>
      <c r="M254" s="162"/>
    </row>
    <row r="255" spans="3:13" s="157" customFormat="1" ht="16.2" hidden="1" x14ac:dyDescent="0.3">
      <c r="C255" s="206"/>
      <c r="D255" s="206"/>
      <c r="E255" s="206"/>
      <c r="F255" s="206"/>
      <c r="G255" s="206"/>
      <c r="H255" s="206"/>
      <c r="I255" s="206"/>
      <c r="J255" s="206"/>
      <c r="K255" s="206"/>
      <c r="L255" s="162"/>
      <c r="M255" s="162"/>
    </row>
    <row r="256" spans="3:13" s="157" customFormat="1" ht="16.2" hidden="1" x14ac:dyDescent="0.3">
      <c r="C256" s="206"/>
      <c r="D256" s="206"/>
      <c r="E256" s="206"/>
      <c r="F256" s="206"/>
      <c r="G256" s="206"/>
      <c r="H256" s="206"/>
      <c r="I256" s="206"/>
      <c r="J256" s="206"/>
      <c r="K256" s="206"/>
      <c r="L256" s="162"/>
      <c r="M256" s="162"/>
    </row>
    <row r="257" spans="3:13" s="157" customFormat="1" ht="16.2" hidden="1" x14ac:dyDescent="0.3">
      <c r="C257" s="206"/>
      <c r="D257" s="206"/>
      <c r="E257" s="206"/>
      <c r="F257" s="206"/>
      <c r="G257" s="206"/>
      <c r="H257" s="206"/>
      <c r="I257" s="206"/>
      <c r="J257" s="206"/>
      <c r="K257" s="206"/>
      <c r="L257" s="162"/>
      <c r="M257" s="162"/>
    </row>
    <row r="258" spans="3:13" s="157" customFormat="1" ht="16.2" hidden="1" x14ac:dyDescent="0.3">
      <c r="C258" s="206"/>
      <c r="D258" s="206"/>
      <c r="E258" s="206"/>
      <c r="F258" s="206"/>
      <c r="G258" s="206"/>
      <c r="H258" s="206"/>
      <c r="I258" s="206"/>
      <c r="J258" s="206"/>
      <c r="K258" s="206"/>
      <c r="L258" s="162"/>
      <c r="M258" s="162"/>
    </row>
    <row r="259" spans="3:13" s="157" customFormat="1" ht="16.2" hidden="1" x14ac:dyDescent="0.3">
      <c r="C259" s="206"/>
      <c r="D259" s="206"/>
      <c r="E259" s="206"/>
      <c r="F259" s="206"/>
      <c r="G259" s="206"/>
      <c r="H259" s="206"/>
      <c r="I259" s="206"/>
      <c r="J259" s="206"/>
      <c r="K259" s="206"/>
      <c r="L259" s="162"/>
      <c r="M259" s="162"/>
    </row>
    <row r="260" spans="3:13" s="157" customFormat="1" ht="16.2" hidden="1" x14ac:dyDescent="0.3">
      <c r="C260" s="206"/>
      <c r="D260" s="206"/>
      <c r="E260" s="206"/>
      <c r="F260" s="206"/>
      <c r="G260" s="206"/>
      <c r="H260" s="206"/>
      <c r="I260" s="206"/>
      <c r="J260" s="206"/>
      <c r="K260" s="206"/>
      <c r="L260" s="162"/>
      <c r="M260" s="162"/>
    </row>
    <row r="261" spans="3:13" s="157" customFormat="1" ht="16.2" hidden="1" x14ac:dyDescent="0.3">
      <c r="C261" s="206"/>
      <c r="D261" s="206"/>
      <c r="E261" s="206"/>
      <c r="F261" s="206"/>
      <c r="G261" s="206"/>
      <c r="H261" s="206"/>
      <c r="I261" s="206"/>
      <c r="J261" s="206"/>
      <c r="K261" s="206"/>
      <c r="L261" s="162"/>
      <c r="M261" s="162"/>
    </row>
    <row r="262" spans="3:13" s="157" customFormat="1" ht="16.2" hidden="1" x14ac:dyDescent="0.3">
      <c r="C262" s="206"/>
      <c r="D262" s="206"/>
      <c r="E262" s="206"/>
      <c r="F262" s="206"/>
      <c r="G262" s="206"/>
      <c r="H262" s="206"/>
      <c r="I262" s="206"/>
      <c r="J262" s="206"/>
      <c r="K262" s="206"/>
      <c r="L262" s="162"/>
      <c r="M262" s="162"/>
    </row>
    <row r="263" spans="3:13" s="157" customFormat="1" ht="16.2" hidden="1" x14ac:dyDescent="0.3">
      <c r="C263" s="206"/>
      <c r="D263" s="206"/>
      <c r="E263" s="206"/>
      <c r="F263" s="206"/>
      <c r="G263" s="206"/>
      <c r="H263" s="206"/>
      <c r="I263" s="206"/>
      <c r="J263" s="206"/>
      <c r="K263" s="206"/>
      <c r="L263" s="162"/>
      <c r="M263" s="162"/>
    </row>
    <row r="264" spans="3:13" s="157" customFormat="1" ht="16.2" hidden="1" x14ac:dyDescent="0.3">
      <c r="C264" s="206"/>
      <c r="D264" s="206"/>
      <c r="E264" s="206"/>
      <c r="F264" s="206"/>
      <c r="G264" s="206"/>
      <c r="H264" s="206"/>
      <c r="I264" s="206"/>
      <c r="J264" s="206"/>
      <c r="K264" s="206"/>
      <c r="L264" s="162"/>
      <c r="M264" s="162"/>
    </row>
    <row r="265" spans="3:13" s="157" customFormat="1" ht="16.2" hidden="1" x14ac:dyDescent="0.3">
      <c r="C265" s="206"/>
      <c r="D265" s="206"/>
      <c r="E265" s="206"/>
      <c r="F265" s="206"/>
      <c r="G265" s="206"/>
      <c r="H265" s="206"/>
      <c r="I265" s="206"/>
      <c r="J265" s="206"/>
      <c r="K265" s="206"/>
      <c r="L265" s="162"/>
      <c r="M265" s="162"/>
    </row>
    <row r="266" spans="3:13" s="157" customFormat="1" ht="16.2" hidden="1" x14ac:dyDescent="0.3">
      <c r="C266" s="206"/>
      <c r="D266" s="206"/>
      <c r="E266" s="206"/>
      <c r="F266" s="206"/>
      <c r="G266" s="206"/>
      <c r="H266" s="206"/>
      <c r="I266" s="206"/>
      <c r="J266" s="206"/>
      <c r="K266" s="206"/>
      <c r="L266" s="162"/>
      <c r="M266" s="162"/>
    </row>
    <row r="267" spans="3:13" s="157" customFormat="1" ht="16.2" hidden="1" x14ac:dyDescent="0.3">
      <c r="C267" s="206"/>
      <c r="D267" s="206"/>
      <c r="E267" s="206"/>
      <c r="F267" s="206"/>
      <c r="G267" s="206"/>
      <c r="H267" s="206"/>
      <c r="I267" s="206"/>
      <c r="J267" s="206"/>
      <c r="K267" s="206"/>
      <c r="L267" s="162"/>
      <c r="M267" s="162"/>
    </row>
    <row r="268" spans="3:13" s="157" customFormat="1" ht="16.2" hidden="1" x14ac:dyDescent="0.3">
      <c r="C268" s="206"/>
      <c r="D268" s="206"/>
      <c r="E268" s="206"/>
      <c r="F268" s="206"/>
      <c r="G268" s="206"/>
      <c r="H268" s="206"/>
      <c r="I268" s="206"/>
      <c r="J268" s="206"/>
      <c r="K268" s="206"/>
      <c r="L268" s="162"/>
      <c r="M268" s="162"/>
    </row>
    <row r="269" spans="3:13" s="157" customFormat="1" ht="16.2" hidden="1" x14ac:dyDescent="0.3">
      <c r="C269" s="206"/>
      <c r="D269" s="206"/>
      <c r="E269" s="206"/>
      <c r="F269" s="206"/>
      <c r="G269" s="206"/>
      <c r="H269" s="206"/>
      <c r="I269" s="206"/>
      <c r="J269" s="206"/>
      <c r="K269" s="206"/>
      <c r="L269" s="162"/>
      <c r="M269" s="162"/>
    </row>
    <row r="270" spans="3:13" s="157" customFormat="1" ht="16.2" hidden="1" x14ac:dyDescent="0.3">
      <c r="C270" s="206"/>
      <c r="D270" s="206"/>
      <c r="E270" s="206"/>
      <c r="F270" s="206"/>
      <c r="G270" s="206"/>
      <c r="H270" s="206"/>
      <c r="I270" s="206"/>
      <c r="J270" s="206"/>
      <c r="K270" s="206"/>
      <c r="L270" s="162"/>
      <c r="M270" s="162"/>
    </row>
    <row r="271" spans="3:13" s="157" customFormat="1" ht="16.2" hidden="1" x14ac:dyDescent="0.3">
      <c r="C271" s="206"/>
      <c r="D271" s="206"/>
      <c r="E271" s="206"/>
      <c r="F271" s="206"/>
      <c r="G271" s="206"/>
      <c r="H271" s="206"/>
      <c r="I271" s="206"/>
      <c r="J271" s="206"/>
      <c r="K271" s="206"/>
      <c r="L271" s="162"/>
      <c r="M271" s="162"/>
    </row>
    <row r="272" spans="3:13" s="157" customFormat="1" ht="16.2" hidden="1" x14ac:dyDescent="0.3">
      <c r="C272" s="206"/>
      <c r="D272" s="206"/>
      <c r="E272" s="206"/>
      <c r="F272" s="206"/>
      <c r="G272" s="206"/>
      <c r="H272" s="206"/>
      <c r="I272" s="206"/>
      <c r="J272" s="206"/>
      <c r="K272" s="206"/>
      <c r="L272" s="162"/>
      <c r="M272" s="162"/>
    </row>
    <row r="273" spans="3:25" s="157" customFormat="1" ht="16.2" hidden="1" x14ac:dyDescent="0.3">
      <c r="C273" s="206"/>
      <c r="D273" s="206"/>
      <c r="E273" s="206"/>
      <c r="F273" s="206"/>
      <c r="G273" s="206"/>
      <c r="H273" s="206"/>
      <c r="I273" s="206"/>
      <c r="J273" s="206"/>
      <c r="K273" s="206"/>
      <c r="L273" s="162"/>
      <c r="M273" s="162"/>
    </row>
    <row r="274" spans="3:25" s="157" customFormat="1" ht="16.2" hidden="1" x14ac:dyDescent="0.3">
      <c r="C274" s="206"/>
      <c r="D274" s="206"/>
      <c r="E274" s="206"/>
      <c r="F274" s="206"/>
      <c r="G274" s="206"/>
      <c r="H274" s="206"/>
      <c r="I274" s="206"/>
      <c r="J274" s="206"/>
      <c r="K274" s="206"/>
      <c r="L274" s="162"/>
      <c r="M274" s="162"/>
    </row>
    <row r="275" spans="3:25" s="157" customFormat="1" ht="16.2" hidden="1" x14ac:dyDescent="0.3">
      <c r="C275" s="206"/>
      <c r="D275" s="206"/>
      <c r="E275" s="206"/>
      <c r="F275" s="206"/>
      <c r="G275" s="206"/>
      <c r="H275" s="206"/>
      <c r="I275" s="206"/>
      <c r="J275" s="206"/>
      <c r="K275" s="206"/>
      <c r="L275" s="162"/>
      <c r="M275" s="162"/>
    </row>
    <row r="276" spans="3:25" s="157" customFormat="1" ht="16.2" hidden="1" x14ac:dyDescent="0.3">
      <c r="C276" s="206"/>
      <c r="D276" s="206"/>
      <c r="E276" s="206"/>
      <c r="F276" s="206"/>
      <c r="G276" s="206"/>
      <c r="H276" s="206"/>
      <c r="I276" s="206"/>
      <c r="J276" s="206"/>
      <c r="K276" s="206"/>
      <c r="L276" s="162"/>
      <c r="M276" s="162"/>
    </row>
    <row r="277" spans="3:25" s="157" customFormat="1" ht="16.2" hidden="1" x14ac:dyDescent="0.3">
      <c r="C277" s="206"/>
      <c r="D277" s="206"/>
      <c r="E277" s="206"/>
      <c r="F277" s="206"/>
      <c r="G277" s="206"/>
      <c r="H277" s="206"/>
      <c r="I277" s="206"/>
      <c r="J277" s="206"/>
      <c r="K277" s="206"/>
      <c r="L277" s="162"/>
      <c r="M277" s="162"/>
    </row>
    <row r="278" spans="3:25" s="157" customFormat="1" ht="16.2" hidden="1" x14ac:dyDescent="0.3">
      <c r="C278" s="206"/>
      <c r="D278" s="206"/>
      <c r="E278" s="206"/>
      <c r="F278" s="206"/>
      <c r="G278" s="206"/>
      <c r="H278" s="206"/>
      <c r="I278" s="206"/>
      <c r="J278" s="206"/>
      <c r="K278" s="206"/>
      <c r="L278" s="162"/>
      <c r="M278" s="162"/>
    </row>
    <row r="279" spans="3:25" s="157" customFormat="1" ht="16.2" hidden="1" x14ac:dyDescent="0.3">
      <c r="C279" s="206"/>
      <c r="D279" s="206"/>
      <c r="E279" s="206"/>
      <c r="F279" s="206"/>
      <c r="G279" s="206"/>
      <c r="H279" s="206"/>
      <c r="I279" s="206"/>
      <c r="J279" s="206"/>
      <c r="K279" s="206"/>
      <c r="L279" s="162"/>
      <c r="M279" s="162"/>
    </row>
    <row r="280" spans="3:25" s="157" customFormat="1" ht="16.2" hidden="1" x14ac:dyDescent="0.3">
      <c r="C280" s="206"/>
      <c r="D280" s="206"/>
      <c r="E280" s="206"/>
      <c r="F280" s="206"/>
      <c r="G280" s="206"/>
      <c r="H280" s="206"/>
      <c r="I280" s="206"/>
      <c r="J280" s="206"/>
      <c r="K280" s="206"/>
      <c r="L280" s="162"/>
      <c r="M280" s="162"/>
    </row>
    <row r="281" spans="3:25" s="157" customFormat="1" ht="16.2" hidden="1" x14ac:dyDescent="0.3">
      <c r="C281" s="224"/>
      <c r="D281" s="188"/>
      <c r="E281" s="188"/>
      <c r="F281" s="201"/>
      <c r="G281" s="188"/>
      <c r="H281" s="188"/>
      <c r="I281" s="188"/>
      <c r="J281" s="188"/>
      <c r="K281" s="188"/>
      <c r="L281" s="225"/>
      <c r="M281" s="225"/>
      <c r="N281" s="225"/>
      <c r="O281" s="225"/>
      <c r="P281" s="225"/>
      <c r="Q281" s="162"/>
      <c r="R281" s="162"/>
      <c r="S281" s="162"/>
      <c r="T281" s="162"/>
      <c r="U281" s="162"/>
      <c r="V281" s="162"/>
      <c r="W281" s="162"/>
      <c r="X281" s="162"/>
      <c r="Y281" s="162"/>
    </row>
    <row r="282" spans="3:25" s="157" customFormat="1" ht="16.2" hidden="1" x14ac:dyDescent="0.3">
      <c r="C282" s="226" t="s">
        <v>68</v>
      </c>
      <c r="D282" s="227"/>
      <c r="E282" s="228"/>
      <c r="F282" s="228"/>
      <c r="G282" s="228"/>
      <c r="H282" s="228"/>
      <c r="I282" s="228"/>
      <c r="J282" s="228"/>
      <c r="K282" s="228"/>
      <c r="L282" s="225"/>
      <c r="M282" s="225"/>
      <c r="N282" s="225"/>
      <c r="O282" s="225"/>
      <c r="P282" s="225"/>
      <c r="Q282" s="162"/>
      <c r="R282" s="162"/>
      <c r="S282" s="162"/>
      <c r="T282" s="162"/>
      <c r="U282" s="162"/>
      <c r="V282" s="162"/>
      <c r="W282" s="162"/>
      <c r="X282" s="162"/>
      <c r="Y282" s="162"/>
    </row>
    <row r="283" spans="3:25" s="157" customFormat="1" ht="16.2" hidden="1" x14ac:dyDescent="0.3">
      <c r="C283" s="229" t="s">
        <v>69</v>
      </c>
      <c r="D283" s="230"/>
      <c r="E283" s="231"/>
      <c r="F283" s="232"/>
      <c r="G283" s="221"/>
      <c r="H283" s="221"/>
      <c r="I283" s="221"/>
      <c r="J283" s="221"/>
      <c r="K283" s="221"/>
      <c r="L283" s="233"/>
      <c r="M283" s="233"/>
      <c r="N283" s="233"/>
      <c r="O283" s="233"/>
      <c r="P283" s="233"/>
      <c r="Q283" s="162"/>
      <c r="R283" s="162"/>
      <c r="S283" s="162"/>
      <c r="T283" s="162"/>
      <c r="U283" s="162"/>
      <c r="V283" s="162"/>
      <c r="W283" s="162"/>
      <c r="X283" s="162"/>
      <c r="Y283" s="162"/>
    </row>
    <row r="284" spans="3:25" s="157" customFormat="1" ht="16.2" hidden="1" x14ac:dyDescent="0.3">
      <c r="C284" s="234"/>
      <c r="D284" s="235"/>
      <c r="E284" s="235"/>
      <c r="F284" s="235"/>
      <c r="G284" s="235"/>
      <c r="H284" s="235"/>
      <c r="I284" s="235"/>
      <c r="J284" s="235"/>
      <c r="K284" s="235"/>
      <c r="L284" s="233"/>
      <c r="M284" s="233"/>
      <c r="N284" s="233"/>
      <c r="O284" s="233"/>
      <c r="P284" s="233"/>
      <c r="Q284" s="162"/>
      <c r="R284" s="162"/>
      <c r="S284" s="162"/>
      <c r="T284" s="162"/>
      <c r="U284" s="162"/>
      <c r="V284" s="162"/>
      <c r="W284" s="162"/>
      <c r="X284" s="162"/>
      <c r="Y284" s="162"/>
    </row>
    <row r="285" spans="3:25" s="157" customFormat="1" ht="16.2" hidden="1" x14ac:dyDescent="0.3">
      <c r="C285" s="234"/>
      <c r="D285" s="235"/>
      <c r="E285" s="235"/>
      <c r="F285" s="235"/>
      <c r="G285" s="235"/>
      <c r="H285" s="235"/>
      <c r="I285" s="235"/>
      <c r="J285" s="235"/>
      <c r="K285" s="235"/>
      <c r="L285" s="233"/>
      <c r="M285" s="233"/>
      <c r="N285" s="233"/>
      <c r="O285" s="233"/>
      <c r="P285" s="233"/>
      <c r="Q285" s="162"/>
      <c r="R285" s="162"/>
      <c r="S285" s="162"/>
      <c r="T285" s="162"/>
      <c r="U285" s="162"/>
      <c r="V285" s="162"/>
      <c r="W285" s="162"/>
      <c r="X285" s="162"/>
      <c r="Y285" s="162"/>
    </row>
    <row r="286" spans="3:25" s="157" customFormat="1" ht="16.2" hidden="1" x14ac:dyDescent="0.3">
      <c r="C286" s="234"/>
      <c r="D286" s="235"/>
      <c r="E286" s="235"/>
      <c r="F286" s="235"/>
      <c r="G286" s="235"/>
      <c r="H286" s="235"/>
      <c r="I286" s="235"/>
      <c r="J286" s="235"/>
      <c r="K286" s="235"/>
      <c r="L286" s="233"/>
      <c r="M286" s="233"/>
      <c r="N286" s="233"/>
      <c r="O286" s="233"/>
      <c r="P286" s="233"/>
      <c r="Q286" s="162"/>
      <c r="R286" s="162"/>
      <c r="S286" s="162"/>
      <c r="T286" s="162"/>
      <c r="U286" s="162"/>
      <c r="V286" s="162"/>
      <c r="W286" s="162"/>
      <c r="X286" s="162"/>
      <c r="Y286" s="162"/>
    </row>
    <row r="287" spans="3:25" s="157" customFormat="1" ht="16.2" hidden="1" x14ac:dyDescent="0.3">
      <c r="C287" s="234"/>
      <c r="D287" s="235"/>
      <c r="E287" s="235"/>
      <c r="F287" s="235"/>
      <c r="G287" s="235"/>
      <c r="H287" s="235"/>
      <c r="I287" s="235"/>
      <c r="J287" s="235"/>
      <c r="K287" s="235"/>
      <c r="L287" s="233"/>
      <c r="M287" s="233"/>
      <c r="N287" s="233"/>
      <c r="O287" s="233"/>
      <c r="P287" s="233"/>
      <c r="Q287" s="162"/>
      <c r="R287" s="162"/>
      <c r="S287" s="162"/>
      <c r="T287" s="162"/>
      <c r="U287" s="162"/>
      <c r="V287" s="162"/>
      <c r="W287" s="162"/>
      <c r="X287" s="162"/>
      <c r="Y287" s="162"/>
    </row>
    <row r="288" spans="3:25" s="157" customFormat="1" ht="16.2" hidden="1" x14ac:dyDescent="0.3">
      <c r="C288" s="234"/>
      <c r="D288" s="235"/>
      <c r="E288" s="235"/>
      <c r="F288" s="235"/>
      <c r="G288" s="235"/>
      <c r="H288" s="235"/>
      <c r="I288" s="235"/>
      <c r="J288" s="235"/>
      <c r="K288" s="235"/>
      <c r="L288" s="233"/>
      <c r="M288" s="233"/>
      <c r="N288" s="233"/>
      <c r="O288" s="233"/>
      <c r="P288" s="233"/>
      <c r="Q288" s="162"/>
      <c r="R288" s="162"/>
      <c r="S288" s="162"/>
      <c r="T288" s="162"/>
      <c r="U288" s="162"/>
      <c r="V288" s="162"/>
      <c r="W288" s="162"/>
      <c r="X288" s="162"/>
      <c r="Y288" s="162"/>
    </row>
    <row r="289" spans="3:25" s="157" customFormat="1" ht="16.2" hidden="1" x14ac:dyDescent="0.3">
      <c r="C289" s="234"/>
      <c r="D289" s="235"/>
      <c r="E289" s="235"/>
      <c r="F289" s="235"/>
      <c r="G289" s="235"/>
      <c r="H289" s="235"/>
      <c r="I289" s="235"/>
      <c r="J289" s="235"/>
      <c r="K289" s="235"/>
      <c r="L289" s="233"/>
      <c r="M289" s="233"/>
      <c r="N289" s="233"/>
      <c r="O289" s="233"/>
      <c r="P289" s="233"/>
      <c r="Q289" s="162"/>
      <c r="R289" s="162"/>
      <c r="S289" s="162"/>
      <c r="T289" s="162"/>
      <c r="U289" s="162"/>
      <c r="V289" s="162"/>
      <c r="W289" s="162"/>
      <c r="X289" s="162"/>
      <c r="Y289" s="162"/>
    </row>
    <row r="290" spans="3:25" s="157" customFormat="1" ht="16.2" hidden="1" x14ac:dyDescent="0.3">
      <c r="C290" s="234"/>
      <c r="D290" s="235"/>
      <c r="E290" s="235"/>
      <c r="F290" s="235"/>
      <c r="G290" s="235"/>
      <c r="H290" s="235"/>
      <c r="I290" s="235"/>
      <c r="J290" s="235"/>
      <c r="K290" s="235"/>
      <c r="L290" s="233"/>
      <c r="M290" s="233"/>
      <c r="N290" s="233"/>
      <c r="O290" s="233"/>
      <c r="P290" s="233"/>
      <c r="Q290" s="162"/>
      <c r="R290" s="162"/>
      <c r="S290" s="162"/>
      <c r="T290" s="162"/>
      <c r="U290" s="162"/>
      <c r="V290" s="162"/>
      <c r="W290" s="162"/>
      <c r="X290" s="162"/>
      <c r="Y290" s="162"/>
    </row>
    <row r="291" spans="3:25" s="157" customFormat="1" ht="16.2" hidden="1" x14ac:dyDescent="0.3">
      <c r="C291" s="234"/>
      <c r="D291" s="235"/>
      <c r="E291" s="235"/>
      <c r="F291" s="235"/>
      <c r="G291" s="235"/>
      <c r="H291" s="235"/>
      <c r="I291" s="235"/>
      <c r="J291" s="235"/>
      <c r="K291" s="235"/>
      <c r="L291" s="233"/>
      <c r="M291" s="233"/>
      <c r="N291" s="233"/>
      <c r="O291" s="233"/>
      <c r="P291" s="233"/>
      <c r="Q291" s="162"/>
      <c r="R291" s="162"/>
      <c r="S291" s="162"/>
      <c r="T291" s="162"/>
      <c r="U291" s="162"/>
      <c r="V291" s="162"/>
      <c r="W291" s="162"/>
      <c r="X291" s="162"/>
      <c r="Y291" s="162"/>
    </row>
    <row r="292" spans="3:25" s="157" customFormat="1" ht="16.2" hidden="1" x14ac:dyDescent="0.3">
      <c r="C292" s="234"/>
      <c r="D292" s="235"/>
      <c r="E292" s="235"/>
      <c r="F292" s="235"/>
      <c r="G292" s="235"/>
      <c r="H292" s="235"/>
      <c r="I292" s="235"/>
      <c r="J292" s="235"/>
      <c r="K292" s="235"/>
      <c r="L292" s="233"/>
      <c r="M292" s="233"/>
      <c r="N292" s="233"/>
      <c r="O292" s="233"/>
      <c r="P292" s="233"/>
      <c r="Q292" s="162"/>
      <c r="R292" s="162"/>
      <c r="S292" s="162"/>
      <c r="T292" s="162"/>
      <c r="U292" s="162"/>
      <c r="V292" s="162"/>
      <c r="W292" s="162"/>
      <c r="X292" s="162"/>
      <c r="Y292" s="162"/>
    </row>
    <row r="293" spans="3:25" s="157" customFormat="1" ht="16.2" hidden="1" x14ac:dyDescent="0.3">
      <c r="C293" s="234"/>
      <c r="D293" s="235"/>
      <c r="E293" s="235"/>
      <c r="F293" s="235"/>
      <c r="G293" s="235"/>
      <c r="H293" s="235"/>
      <c r="I293" s="235"/>
      <c r="J293" s="235"/>
      <c r="K293" s="235"/>
      <c r="L293" s="233"/>
      <c r="M293" s="233"/>
      <c r="N293" s="233"/>
      <c r="O293" s="233"/>
      <c r="P293" s="233"/>
      <c r="Q293" s="162"/>
      <c r="R293" s="162"/>
      <c r="S293" s="162"/>
      <c r="T293" s="162"/>
      <c r="U293" s="162"/>
      <c r="V293" s="162"/>
      <c r="W293" s="162"/>
      <c r="X293" s="162"/>
      <c r="Y293" s="162"/>
    </row>
    <row r="294" spans="3:25" s="157" customFormat="1" ht="16.2" hidden="1" x14ac:dyDescent="0.3">
      <c r="C294" s="234"/>
      <c r="D294" s="235"/>
      <c r="E294" s="235"/>
      <c r="F294" s="235"/>
      <c r="G294" s="235"/>
      <c r="H294" s="235"/>
      <c r="I294" s="235"/>
      <c r="J294" s="235"/>
      <c r="K294" s="235"/>
      <c r="L294" s="233"/>
      <c r="M294" s="233"/>
      <c r="N294" s="233"/>
      <c r="O294" s="233"/>
      <c r="P294" s="233"/>
      <c r="Q294" s="162"/>
      <c r="R294" s="162"/>
      <c r="S294" s="162"/>
      <c r="T294" s="162"/>
      <c r="U294" s="162"/>
      <c r="V294" s="162"/>
      <c r="W294" s="162"/>
      <c r="X294" s="162"/>
      <c r="Y294" s="162"/>
    </row>
    <row r="295" spans="3:25" s="157" customFormat="1" ht="16.2" hidden="1" x14ac:dyDescent="0.3">
      <c r="C295" s="234"/>
      <c r="D295" s="235"/>
      <c r="E295" s="235"/>
      <c r="F295" s="235"/>
      <c r="G295" s="235"/>
      <c r="H295" s="235"/>
      <c r="I295" s="235"/>
      <c r="J295" s="235"/>
      <c r="K295" s="235"/>
      <c r="L295" s="233"/>
      <c r="M295" s="233"/>
      <c r="N295" s="233"/>
      <c r="O295" s="233"/>
      <c r="P295" s="233"/>
      <c r="Q295" s="162"/>
      <c r="R295" s="162"/>
      <c r="S295" s="162"/>
      <c r="T295" s="162"/>
      <c r="U295" s="162"/>
      <c r="V295" s="162"/>
      <c r="W295" s="162"/>
      <c r="X295" s="162"/>
      <c r="Y295" s="162"/>
    </row>
    <row r="296" spans="3:25" s="157" customFormat="1" ht="16.2" hidden="1" x14ac:dyDescent="0.3">
      <c r="C296" s="234"/>
      <c r="D296" s="235"/>
      <c r="E296" s="235"/>
      <c r="F296" s="235"/>
      <c r="G296" s="235"/>
      <c r="H296" s="235"/>
      <c r="I296" s="235"/>
      <c r="J296" s="235"/>
      <c r="K296" s="235"/>
      <c r="L296" s="233"/>
      <c r="M296" s="233"/>
      <c r="N296" s="233"/>
      <c r="O296" s="233"/>
      <c r="P296" s="233"/>
      <c r="Q296" s="162"/>
      <c r="R296" s="162"/>
      <c r="S296" s="162"/>
      <c r="T296" s="162"/>
      <c r="U296" s="162"/>
      <c r="V296" s="162"/>
      <c r="W296" s="162"/>
      <c r="X296" s="162"/>
      <c r="Y296" s="162"/>
    </row>
    <row r="297" spans="3:25" s="157" customFormat="1" ht="16.2" hidden="1" x14ac:dyDescent="0.3">
      <c r="C297" s="234"/>
      <c r="D297" s="235"/>
      <c r="E297" s="235"/>
      <c r="F297" s="235"/>
      <c r="G297" s="235"/>
      <c r="H297" s="235"/>
      <c r="I297" s="235"/>
      <c r="J297" s="235"/>
      <c r="K297" s="235"/>
      <c r="L297" s="233"/>
      <c r="M297" s="233"/>
      <c r="N297" s="233"/>
      <c r="O297" s="233"/>
      <c r="P297" s="233"/>
      <c r="Q297" s="162"/>
      <c r="R297" s="162"/>
      <c r="S297" s="162"/>
      <c r="T297" s="162"/>
      <c r="U297" s="162"/>
      <c r="V297" s="162"/>
      <c r="W297" s="162"/>
      <c r="X297" s="162"/>
      <c r="Y297" s="162"/>
    </row>
    <row r="298" spans="3:25" s="157" customFormat="1" ht="16.2" hidden="1" x14ac:dyDescent="0.3">
      <c r="C298" s="234"/>
      <c r="D298" s="235"/>
      <c r="E298" s="235"/>
      <c r="F298" s="235"/>
      <c r="G298" s="235"/>
      <c r="H298" s="235"/>
      <c r="I298" s="235"/>
      <c r="J298" s="235"/>
      <c r="K298" s="235"/>
      <c r="L298" s="233"/>
      <c r="M298" s="233"/>
      <c r="N298" s="233"/>
      <c r="O298" s="233"/>
      <c r="P298" s="233"/>
      <c r="Q298" s="162"/>
      <c r="R298" s="162"/>
      <c r="S298" s="162"/>
      <c r="T298" s="162"/>
      <c r="U298" s="162"/>
      <c r="V298" s="162"/>
      <c r="W298" s="162"/>
      <c r="X298" s="162"/>
      <c r="Y298" s="162"/>
    </row>
    <row r="299" spans="3:25" s="157" customFormat="1" ht="16.2" hidden="1" x14ac:dyDescent="0.3">
      <c r="C299" s="234"/>
      <c r="D299" s="235"/>
      <c r="E299" s="235"/>
      <c r="F299" s="235"/>
      <c r="G299" s="235"/>
      <c r="H299" s="235"/>
      <c r="I299" s="235"/>
      <c r="J299" s="235"/>
      <c r="K299" s="235"/>
      <c r="L299" s="233"/>
      <c r="M299" s="233"/>
      <c r="N299" s="233"/>
      <c r="O299" s="233"/>
      <c r="P299" s="233"/>
      <c r="Q299" s="162"/>
      <c r="R299" s="162"/>
      <c r="S299" s="162"/>
      <c r="T299" s="162"/>
      <c r="U299" s="162"/>
      <c r="V299" s="162"/>
      <c r="W299" s="162"/>
      <c r="X299" s="162"/>
      <c r="Y299" s="162"/>
    </row>
    <row r="300" spans="3:25" s="157" customFormat="1" ht="16.2" hidden="1" x14ac:dyDescent="0.3">
      <c r="C300" s="234"/>
      <c r="D300" s="235"/>
      <c r="E300" s="235"/>
      <c r="F300" s="235"/>
      <c r="G300" s="235"/>
      <c r="H300" s="235"/>
      <c r="I300" s="235"/>
      <c r="J300" s="235"/>
      <c r="K300" s="235"/>
      <c r="L300" s="233"/>
      <c r="M300" s="233"/>
      <c r="N300" s="233"/>
      <c r="O300" s="233"/>
      <c r="P300" s="233"/>
      <c r="Q300" s="162"/>
      <c r="R300" s="162"/>
      <c r="S300" s="162"/>
      <c r="T300" s="162"/>
      <c r="U300" s="162"/>
      <c r="V300" s="162"/>
      <c r="W300" s="162"/>
      <c r="X300" s="162"/>
      <c r="Y300" s="162"/>
    </row>
    <row r="301" spans="3:25" s="157" customFormat="1" ht="16.2" hidden="1" x14ac:dyDescent="0.3">
      <c r="C301" s="234"/>
      <c r="D301" s="235"/>
      <c r="E301" s="235"/>
      <c r="F301" s="235"/>
      <c r="G301" s="235"/>
      <c r="H301" s="235"/>
      <c r="I301" s="235"/>
      <c r="J301" s="235"/>
      <c r="K301" s="235"/>
      <c r="L301" s="233"/>
      <c r="M301" s="233"/>
      <c r="N301" s="233"/>
      <c r="O301" s="233"/>
      <c r="P301" s="233"/>
      <c r="Q301" s="162"/>
      <c r="R301" s="162"/>
      <c r="S301" s="162"/>
      <c r="T301" s="162"/>
      <c r="U301" s="162"/>
      <c r="V301" s="162"/>
      <c r="W301" s="162"/>
      <c r="X301" s="162"/>
      <c r="Y301" s="162"/>
    </row>
    <row r="302" spans="3:25" s="157" customFormat="1" ht="16.2" hidden="1" x14ac:dyDescent="0.3">
      <c r="C302" s="234"/>
      <c r="D302" s="235"/>
      <c r="E302" s="235"/>
      <c r="F302" s="235"/>
      <c r="G302" s="235"/>
      <c r="H302" s="235"/>
      <c r="I302" s="235"/>
      <c r="J302" s="235"/>
      <c r="K302" s="235"/>
      <c r="L302" s="233"/>
      <c r="M302" s="233"/>
      <c r="N302" s="233"/>
      <c r="O302" s="233"/>
      <c r="P302" s="233"/>
      <c r="Q302" s="162"/>
      <c r="R302" s="162"/>
      <c r="S302" s="162"/>
      <c r="T302" s="162"/>
      <c r="U302" s="162"/>
      <c r="V302" s="162"/>
      <c r="W302" s="162"/>
      <c r="X302" s="162"/>
      <c r="Y302" s="162"/>
    </row>
    <row r="303" spans="3:25" s="157" customFormat="1" ht="16.2" hidden="1" x14ac:dyDescent="0.3">
      <c r="C303" s="234"/>
      <c r="D303" s="235"/>
      <c r="E303" s="235"/>
      <c r="F303" s="235"/>
      <c r="G303" s="235"/>
      <c r="H303" s="235"/>
      <c r="I303" s="235"/>
      <c r="J303" s="235"/>
      <c r="K303" s="235"/>
      <c r="L303" s="233"/>
      <c r="M303" s="233"/>
      <c r="N303" s="233"/>
      <c r="O303" s="233"/>
      <c r="P303" s="233"/>
      <c r="Q303" s="162"/>
      <c r="R303" s="162"/>
      <c r="S303" s="162"/>
      <c r="T303" s="162"/>
      <c r="U303" s="162"/>
      <c r="V303" s="162"/>
      <c r="W303" s="162"/>
      <c r="X303" s="162"/>
      <c r="Y303" s="162"/>
    </row>
    <row r="304" spans="3:25" s="157" customFormat="1" ht="16.2" hidden="1" x14ac:dyDescent="0.3">
      <c r="C304" s="234"/>
      <c r="D304" s="235"/>
      <c r="E304" s="235"/>
      <c r="F304" s="235"/>
      <c r="G304" s="235"/>
      <c r="H304" s="235"/>
      <c r="I304" s="235"/>
      <c r="J304" s="235"/>
      <c r="K304" s="235"/>
      <c r="L304" s="233"/>
      <c r="M304" s="233"/>
      <c r="N304" s="233"/>
      <c r="O304" s="233"/>
      <c r="P304" s="233"/>
      <c r="Q304" s="162"/>
      <c r="R304" s="162"/>
      <c r="S304" s="162"/>
      <c r="T304" s="162"/>
      <c r="U304" s="162"/>
      <c r="V304" s="162"/>
      <c r="W304" s="162"/>
      <c r="X304" s="162"/>
      <c r="Y304" s="162"/>
    </row>
    <row r="305" spans="1:25" s="157" customFormat="1" ht="16.2" hidden="1" x14ac:dyDescent="0.3">
      <c r="C305" s="236"/>
      <c r="D305" s="237"/>
      <c r="E305" s="237"/>
      <c r="F305" s="237"/>
      <c r="G305" s="237"/>
      <c r="H305" s="237"/>
      <c r="I305" s="237"/>
      <c r="J305" s="237"/>
      <c r="K305" s="237"/>
      <c r="L305" s="238"/>
      <c r="M305" s="238"/>
      <c r="N305" s="238"/>
      <c r="O305" s="238"/>
      <c r="P305" s="238"/>
      <c r="Q305" s="238"/>
      <c r="R305" s="238"/>
      <c r="S305" s="162"/>
      <c r="T305" s="162"/>
      <c r="U305" s="162"/>
      <c r="V305" s="162"/>
      <c r="W305" s="162"/>
      <c r="X305" s="162"/>
      <c r="Y305" s="162"/>
    </row>
    <row r="306" spans="1:25" s="157" customFormat="1" ht="16.8" hidden="1" thickBot="1" x14ac:dyDescent="0.35">
      <c r="C306" s="197"/>
      <c r="D306" s="198"/>
      <c r="E306" s="198"/>
      <c r="F306" s="199"/>
      <c r="G306" s="198"/>
      <c r="H306" s="198"/>
      <c r="I306" s="198"/>
      <c r="J306" s="198"/>
      <c r="K306" s="198"/>
      <c r="L306" s="238"/>
      <c r="M306" s="238"/>
      <c r="N306" s="238"/>
      <c r="O306" s="238"/>
      <c r="P306" s="238"/>
      <c r="Q306" s="238"/>
      <c r="R306" s="238"/>
      <c r="S306" s="162"/>
      <c r="T306" s="162"/>
      <c r="U306" s="162"/>
      <c r="V306" s="162"/>
      <c r="W306" s="162"/>
      <c r="X306" s="162"/>
      <c r="Y306" s="162"/>
    </row>
    <row r="307" spans="1:25" ht="13.8" hidden="1" x14ac:dyDescent="0.25">
      <c r="A307" s="157"/>
      <c r="B307" s="157"/>
      <c r="C307" s="200"/>
      <c r="D307" s="188"/>
      <c r="E307" s="188"/>
      <c r="F307" s="201"/>
      <c r="G307" s="188"/>
      <c r="H307" s="188"/>
      <c r="I307" s="188"/>
      <c r="J307" s="188"/>
      <c r="K307" s="188"/>
      <c r="P307" s="238"/>
      <c r="Q307" s="238"/>
      <c r="R307" s="238"/>
    </row>
    <row r="308" spans="1:25" ht="14.25" hidden="1" customHeight="1" x14ac:dyDescent="0.25"/>
    <row r="309" spans="1:25" ht="14.25" hidden="1" customHeight="1" x14ac:dyDescent="0.25"/>
    <row r="310" spans="1:25" ht="14.25" hidden="1" customHeight="1" x14ac:dyDescent="0.25"/>
    <row r="311" spans="1:25" ht="14.25" hidden="1" customHeight="1" x14ac:dyDescent="0.25"/>
    <row r="312" spans="1:25" ht="14.25" hidden="1" customHeight="1" x14ac:dyDescent="0.25"/>
    <row r="313" spans="1:25" ht="14.25" hidden="1" customHeight="1" x14ac:dyDescent="0.25"/>
    <row r="314" spans="1:25" ht="14.25" hidden="1" customHeight="1" x14ac:dyDescent="0.25"/>
    <row r="315" spans="1:25" ht="14.25" hidden="1" customHeight="1" x14ac:dyDescent="0.25"/>
    <row r="316" spans="1:25" ht="14.25" hidden="1" customHeight="1" x14ac:dyDescent="0.25"/>
    <row r="317" spans="1:25" ht="14.25" hidden="1" customHeight="1" x14ac:dyDescent="0.25"/>
    <row r="318" spans="1:25" ht="14.25" hidden="1" customHeight="1" x14ac:dyDescent="0.25"/>
    <row r="319" spans="1:25" ht="14.25" hidden="1" customHeight="1" x14ac:dyDescent="0.25"/>
    <row r="320" spans="1:25" ht="14.25" hidden="1" customHeight="1" x14ac:dyDescent="0.25"/>
    <row r="321" ht="14.25" hidden="1" customHeight="1" x14ac:dyDescent="0.25"/>
    <row r="322" ht="14.25" hidden="1" customHeight="1" x14ac:dyDescent="0.25"/>
    <row r="323" ht="14.25" hidden="1" customHeight="1" x14ac:dyDescent="0.25"/>
    <row r="324" ht="14.25" hidden="1" customHeight="1" x14ac:dyDescent="0.25"/>
    <row r="325" ht="14.25" hidden="1" customHeight="1" x14ac:dyDescent="0.25"/>
    <row r="326" ht="14.25" hidden="1" customHeight="1" x14ac:dyDescent="0.25"/>
    <row r="327" ht="14.25" hidden="1" customHeight="1" x14ac:dyDescent="0.25"/>
    <row r="328" ht="14.25" hidden="1" customHeight="1" x14ac:dyDescent="0.25"/>
    <row r="329" ht="14.25" hidden="1" customHeight="1" x14ac:dyDescent="0.25"/>
    <row r="330" ht="14.25" hidden="1" customHeight="1" x14ac:dyDescent="0.25"/>
    <row r="331" ht="14.25" hidden="1" customHeight="1" x14ac:dyDescent="0.25"/>
    <row r="332" ht="14.25" hidden="1" customHeight="1" x14ac:dyDescent="0.25"/>
    <row r="333" ht="14.25" hidden="1" customHeight="1" x14ac:dyDescent="0.25"/>
    <row r="334" ht="14.25" hidden="1" customHeight="1" x14ac:dyDescent="0.25"/>
    <row r="335" ht="14.25" hidden="1" customHeight="1" x14ac:dyDescent="0.25"/>
    <row r="336" ht="14.25" hidden="1" customHeight="1" x14ac:dyDescent="0.25"/>
    <row r="337" ht="14.25" hidden="1" customHeight="1" x14ac:dyDescent="0.25"/>
    <row r="338" ht="14.25" hidden="1" customHeight="1" x14ac:dyDescent="0.25"/>
    <row r="339" ht="14.25" hidden="1" customHeight="1" x14ac:dyDescent="0.25"/>
    <row r="340" ht="14.25" hidden="1" customHeight="1" x14ac:dyDescent="0.25"/>
    <row r="341" ht="14.25" hidden="1" customHeight="1" x14ac:dyDescent="0.25"/>
    <row r="342" ht="14.25" hidden="1" customHeight="1" x14ac:dyDescent="0.25"/>
    <row r="343" ht="14.25" hidden="1" customHeight="1" x14ac:dyDescent="0.25"/>
    <row r="344" ht="14.25" hidden="1" customHeight="1" x14ac:dyDescent="0.25"/>
    <row r="345" ht="14.25" hidden="1" customHeight="1" x14ac:dyDescent="0.25"/>
    <row r="346" ht="14.25" hidden="1" customHeight="1" x14ac:dyDescent="0.25"/>
    <row r="347" ht="14.25" hidden="1" customHeight="1" x14ac:dyDescent="0.25"/>
    <row r="348" ht="14.25" hidden="1" customHeight="1" x14ac:dyDescent="0.25"/>
    <row r="349" ht="14.25" hidden="1" customHeight="1" x14ac:dyDescent="0.25"/>
    <row r="350" ht="14.25" hidden="1" customHeight="1" x14ac:dyDescent="0.25"/>
    <row r="351" ht="14.25" hidden="1" customHeight="1" x14ac:dyDescent="0.25"/>
    <row r="352" ht="14.25" hidden="1" customHeight="1" x14ac:dyDescent="0.25"/>
    <row r="353" ht="14.25" hidden="1" customHeight="1" x14ac:dyDescent="0.25"/>
    <row r="354" ht="14.25" hidden="1" customHeight="1" x14ac:dyDescent="0.25"/>
    <row r="355" ht="14.25" hidden="1" customHeight="1" x14ac:dyDescent="0.25"/>
    <row r="356" ht="14.25" hidden="1" customHeight="1" x14ac:dyDescent="0.25"/>
    <row r="357" ht="14.25" hidden="1" customHeight="1" x14ac:dyDescent="0.25"/>
    <row r="358" ht="14.25" hidden="1" customHeight="1" x14ac:dyDescent="0.25"/>
    <row r="359" ht="14.25" hidden="1" customHeight="1" x14ac:dyDescent="0.25"/>
    <row r="360" ht="14.25" hidden="1" customHeight="1" x14ac:dyDescent="0.25"/>
    <row r="361" ht="14.25" hidden="1" customHeight="1" x14ac:dyDescent="0.25"/>
    <row r="362" ht="14.25" hidden="1" customHeight="1" x14ac:dyDescent="0.25"/>
    <row r="363" ht="14.25" hidden="1" customHeight="1" x14ac:dyDescent="0.25"/>
    <row r="364" ht="14.25" hidden="1" customHeight="1" x14ac:dyDescent="0.25"/>
    <row r="365" ht="14.25" hidden="1" customHeight="1" x14ac:dyDescent="0.25"/>
    <row r="366" ht="14.25" hidden="1" customHeight="1" x14ac:dyDescent="0.25"/>
    <row r="367" ht="14.25" hidden="1" customHeight="1" x14ac:dyDescent="0.25"/>
    <row r="368" ht="14.25" hidden="1" customHeight="1" x14ac:dyDescent="0.25"/>
    <row r="369" ht="14.25" hidden="1" customHeight="1" x14ac:dyDescent="0.25"/>
    <row r="370" ht="14.25" hidden="1" customHeight="1" x14ac:dyDescent="0.25"/>
    <row r="371" ht="14.25" hidden="1" customHeight="1" x14ac:dyDescent="0.25"/>
    <row r="372" ht="14.25" hidden="1" customHeight="1" x14ac:dyDescent="0.25"/>
    <row r="373" ht="14.25" hidden="1" customHeight="1" x14ac:dyDescent="0.25"/>
    <row r="374" ht="14.25" hidden="1" customHeight="1" x14ac:dyDescent="0.25"/>
    <row r="375" ht="14.25" hidden="1" customHeight="1" x14ac:dyDescent="0.25"/>
    <row r="376" ht="14.25" hidden="1" customHeight="1" x14ac:dyDescent="0.25"/>
    <row r="377" ht="14.25" hidden="1" customHeight="1" x14ac:dyDescent="0.25"/>
    <row r="378" ht="14.25" hidden="1" customHeight="1" x14ac:dyDescent="0.25"/>
    <row r="379" ht="14.25" hidden="1" customHeight="1" x14ac:dyDescent="0.25"/>
    <row r="380" ht="14.25" hidden="1" customHeight="1" x14ac:dyDescent="0.25"/>
    <row r="381" ht="14.25" hidden="1" customHeight="1" x14ac:dyDescent="0.25"/>
    <row r="382" ht="14.25" hidden="1" customHeight="1" x14ac:dyDescent="0.25"/>
    <row r="383" ht="14.25" hidden="1" customHeight="1" x14ac:dyDescent="0.25"/>
    <row r="384" ht="14.25" hidden="1" customHeight="1" x14ac:dyDescent="0.25"/>
    <row r="385" ht="14.25" hidden="1" customHeight="1" x14ac:dyDescent="0.25"/>
    <row r="386" ht="14.25" hidden="1" customHeight="1" x14ac:dyDescent="0.25"/>
    <row r="387" ht="14.25" hidden="1" customHeight="1" x14ac:dyDescent="0.25"/>
    <row r="388" ht="14.25" hidden="1" customHeight="1" x14ac:dyDescent="0.25"/>
    <row r="389" ht="14.25" hidden="1" customHeight="1" x14ac:dyDescent="0.25"/>
    <row r="390" ht="14.25" hidden="1" customHeight="1" x14ac:dyDescent="0.25"/>
    <row r="391" ht="14.25" hidden="1" customHeight="1" x14ac:dyDescent="0.25"/>
    <row r="392" ht="14.25" hidden="1" customHeight="1" x14ac:dyDescent="0.25"/>
    <row r="393" ht="14.25" hidden="1" customHeight="1" x14ac:dyDescent="0.25"/>
    <row r="394" ht="14.25" hidden="1" customHeight="1" x14ac:dyDescent="0.25"/>
    <row r="395" ht="14.25" hidden="1" customHeight="1" x14ac:dyDescent="0.25"/>
    <row r="396" ht="14.25" hidden="1" customHeight="1" x14ac:dyDescent="0.25"/>
    <row r="397" ht="14.25" hidden="1" customHeight="1" x14ac:dyDescent="0.25"/>
    <row r="398" ht="14.25" hidden="1" customHeight="1" x14ac:dyDescent="0.25"/>
    <row r="399" ht="14.25" hidden="1" customHeight="1" x14ac:dyDescent="0.25"/>
    <row r="400" ht="14.25" hidden="1" customHeight="1" x14ac:dyDescent="0.25"/>
    <row r="401" ht="14.25" hidden="1" customHeight="1" x14ac:dyDescent="0.25"/>
    <row r="402" ht="14.25" hidden="1" customHeight="1" x14ac:dyDescent="0.25"/>
    <row r="403" ht="14.25" hidden="1" customHeight="1" x14ac:dyDescent="0.25"/>
    <row r="404" ht="14.25" hidden="1" customHeight="1" x14ac:dyDescent="0.25"/>
    <row r="405" ht="14.25" hidden="1" customHeight="1" x14ac:dyDescent="0.25"/>
    <row r="406" ht="14.25" hidden="1" customHeight="1" x14ac:dyDescent="0.25"/>
    <row r="407" ht="14.25" hidden="1" customHeight="1" x14ac:dyDescent="0.25"/>
    <row r="408" ht="14.25" hidden="1" customHeight="1" x14ac:dyDescent="0.25"/>
    <row r="409" ht="14.25" hidden="1" customHeight="1" x14ac:dyDescent="0.25"/>
    <row r="410" ht="14.25" hidden="1" customHeight="1" x14ac:dyDescent="0.25"/>
    <row r="411" ht="14.25" hidden="1" customHeight="1" x14ac:dyDescent="0.25"/>
    <row r="412" ht="14.25" hidden="1" customHeight="1" x14ac:dyDescent="0.25"/>
    <row r="413" ht="14.25" hidden="1" customHeight="1" x14ac:dyDescent="0.25"/>
    <row r="414" ht="14.25" hidden="1" customHeight="1" x14ac:dyDescent="0.25"/>
    <row r="415" ht="14.25" hidden="1" customHeight="1" x14ac:dyDescent="0.25"/>
    <row r="416" ht="14.25" hidden="1" customHeight="1" x14ac:dyDescent="0.25"/>
    <row r="417" ht="14.25" hidden="1" customHeight="1" x14ac:dyDescent="0.25"/>
    <row r="418" ht="14.25" hidden="1" customHeight="1" x14ac:dyDescent="0.25"/>
    <row r="419" ht="14.25" hidden="1" customHeight="1" x14ac:dyDescent="0.25"/>
    <row r="420" ht="14.25" hidden="1" customHeight="1" x14ac:dyDescent="0.25"/>
    <row r="421" ht="14.25" hidden="1" customHeight="1" x14ac:dyDescent="0.25"/>
    <row r="422" ht="14.25" hidden="1" customHeight="1" x14ac:dyDescent="0.25"/>
    <row r="423" ht="14.25" hidden="1" customHeight="1" x14ac:dyDescent="0.25"/>
    <row r="424" ht="14.25" hidden="1" customHeight="1" x14ac:dyDescent="0.25"/>
    <row r="425" ht="14.25" hidden="1" customHeight="1" x14ac:dyDescent="0.25"/>
    <row r="426" ht="14.25" hidden="1" customHeight="1" x14ac:dyDescent="0.25"/>
    <row r="427" ht="14.25" hidden="1" customHeight="1" x14ac:dyDescent="0.25"/>
    <row r="428" ht="14.25" hidden="1" customHeight="1" x14ac:dyDescent="0.25"/>
    <row r="429" ht="14.25" hidden="1" customHeight="1" x14ac:dyDescent="0.25"/>
    <row r="430" ht="14.25" hidden="1" customHeight="1" x14ac:dyDescent="0.25"/>
    <row r="431" ht="14.25" hidden="1" customHeight="1" x14ac:dyDescent="0.25"/>
    <row r="432" ht="14.25" hidden="1" customHeight="1" x14ac:dyDescent="0.25"/>
    <row r="433" ht="14.25" hidden="1" customHeight="1" x14ac:dyDescent="0.25"/>
    <row r="434" ht="14.25" hidden="1" customHeight="1" x14ac:dyDescent="0.25"/>
    <row r="435" ht="14.25" hidden="1" customHeight="1" x14ac:dyDescent="0.25"/>
    <row r="436" ht="14.25" hidden="1" customHeight="1" x14ac:dyDescent="0.25"/>
    <row r="437" ht="14.25" hidden="1" customHeight="1" x14ac:dyDescent="0.25"/>
    <row r="438" ht="14.25" hidden="1" customHeight="1" x14ac:dyDescent="0.25"/>
    <row r="439" ht="14.25" hidden="1" customHeight="1" x14ac:dyDescent="0.25"/>
    <row r="440" ht="14.25" hidden="1" customHeight="1" x14ac:dyDescent="0.25"/>
    <row r="441" ht="14.25" hidden="1" customHeight="1" x14ac:dyDescent="0.25"/>
    <row r="442" ht="14.25" hidden="1" customHeight="1" x14ac:dyDescent="0.25"/>
    <row r="443" ht="14.25" hidden="1" customHeight="1" x14ac:dyDescent="0.25"/>
    <row r="444" ht="14.25" hidden="1" customHeight="1" x14ac:dyDescent="0.25"/>
    <row r="445" ht="14.25" hidden="1" customHeight="1" x14ac:dyDescent="0.25"/>
    <row r="446" ht="14.25" hidden="1" customHeight="1" x14ac:dyDescent="0.25"/>
    <row r="447" ht="14.25" hidden="1" customHeight="1" x14ac:dyDescent="0.25"/>
    <row r="448" ht="14.25" hidden="1" customHeight="1" x14ac:dyDescent="0.25"/>
    <row r="449" ht="14.25" hidden="1" customHeight="1" x14ac:dyDescent="0.25"/>
    <row r="450" ht="14.25" hidden="1" customHeight="1" x14ac:dyDescent="0.25"/>
    <row r="451" ht="14.25" hidden="1" customHeight="1" x14ac:dyDescent="0.25"/>
    <row r="452" ht="14.25" hidden="1" customHeight="1" x14ac:dyDescent="0.25"/>
    <row r="453" ht="14.25" hidden="1" customHeight="1" x14ac:dyDescent="0.25"/>
    <row r="454" ht="14.25" hidden="1" customHeight="1" x14ac:dyDescent="0.25"/>
    <row r="455" ht="14.25" hidden="1" customHeight="1" x14ac:dyDescent="0.25"/>
    <row r="456" ht="14.25" hidden="1" customHeight="1" x14ac:dyDescent="0.25"/>
    <row r="457" ht="14.25" hidden="1" customHeight="1" x14ac:dyDescent="0.25"/>
    <row r="458" ht="14.25" hidden="1" customHeight="1" x14ac:dyDescent="0.25"/>
    <row r="459" ht="14.25" hidden="1" customHeight="1" x14ac:dyDescent="0.25"/>
    <row r="460" ht="14.25" hidden="1" customHeight="1" x14ac:dyDescent="0.25"/>
    <row r="461" ht="14.25" hidden="1" customHeight="1" x14ac:dyDescent="0.25"/>
    <row r="462" ht="14.25" hidden="1" customHeight="1" x14ac:dyDescent="0.25"/>
    <row r="463" ht="14.25" hidden="1" customHeight="1" x14ac:dyDescent="0.25"/>
    <row r="464" ht="14.25" hidden="1" customHeight="1" x14ac:dyDescent="0.25"/>
    <row r="465" ht="14.25" hidden="1" customHeight="1" x14ac:dyDescent="0.25"/>
    <row r="466" ht="14.25" hidden="1" customHeight="1" x14ac:dyDescent="0.25"/>
    <row r="467" ht="14.25" hidden="1" customHeight="1" x14ac:dyDescent="0.25"/>
    <row r="468" ht="14.25" hidden="1" customHeight="1" x14ac:dyDescent="0.25"/>
    <row r="469" ht="14.25" hidden="1" customHeight="1" x14ac:dyDescent="0.25"/>
    <row r="470" ht="14.25" hidden="1" customHeight="1" x14ac:dyDescent="0.25"/>
    <row r="471" ht="14.25" hidden="1" customHeight="1" x14ac:dyDescent="0.25"/>
    <row r="472" ht="14.25" hidden="1" customHeight="1" x14ac:dyDescent="0.25"/>
    <row r="473" ht="14.25" hidden="1" customHeight="1" x14ac:dyDescent="0.25"/>
    <row r="474" ht="14.25" hidden="1" customHeight="1" x14ac:dyDescent="0.25"/>
    <row r="475" ht="14.25" hidden="1" customHeight="1" x14ac:dyDescent="0.25"/>
    <row r="476" ht="14.25" hidden="1" customHeight="1" x14ac:dyDescent="0.25"/>
    <row r="477" ht="14.25" hidden="1" customHeight="1" x14ac:dyDescent="0.25"/>
    <row r="478" ht="14.25" hidden="1" customHeight="1" x14ac:dyDescent="0.25"/>
    <row r="479" ht="14.25" hidden="1" customHeight="1" x14ac:dyDescent="0.25"/>
    <row r="480" ht="14.25" hidden="1" customHeight="1" x14ac:dyDescent="0.25"/>
    <row r="481" ht="14.25" hidden="1" customHeight="1" x14ac:dyDescent="0.25"/>
    <row r="482" ht="14.25" hidden="1" customHeight="1" x14ac:dyDescent="0.25"/>
    <row r="483" ht="14.25" hidden="1" customHeight="1" x14ac:dyDescent="0.25"/>
    <row r="484" ht="14.25" hidden="1" customHeight="1" x14ac:dyDescent="0.25"/>
    <row r="485" ht="14.25" hidden="1" customHeight="1" x14ac:dyDescent="0.25"/>
    <row r="486" ht="14.25" hidden="1" customHeight="1" x14ac:dyDescent="0.25"/>
    <row r="487" ht="14.25" hidden="1" customHeight="1" x14ac:dyDescent="0.25"/>
    <row r="488" ht="14.25" hidden="1" customHeight="1" x14ac:dyDescent="0.25"/>
    <row r="489" ht="14.25" hidden="1" customHeight="1" x14ac:dyDescent="0.25"/>
    <row r="490" ht="14.25" hidden="1" customHeight="1" x14ac:dyDescent="0.25"/>
    <row r="491" ht="14.25" hidden="1" customHeight="1" x14ac:dyDescent="0.25"/>
    <row r="492" ht="14.25" hidden="1" customHeight="1" x14ac:dyDescent="0.25"/>
    <row r="493" ht="14.25" hidden="1" customHeight="1" x14ac:dyDescent="0.25"/>
    <row r="494" ht="14.25" hidden="1" customHeight="1" x14ac:dyDescent="0.25"/>
    <row r="495" ht="14.25" hidden="1" customHeight="1" x14ac:dyDescent="0.25"/>
    <row r="496" ht="14.25" hidden="1" customHeight="1" x14ac:dyDescent="0.25"/>
    <row r="497" ht="14.25" hidden="1" customHeight="1" x14ac:dyDescent="0.25"/>
    <row r="498" ht="14.25" hidden="1" customHeight="1" x14ac:dyDescent="0.25"/>
    <row r="499" ht="14.25" hidden="1" customHeight="1" x14ac:dyDescent="0.25"/>
    <row r="500" ht="14.25" hidden="1" customHeight="1" x14ac:dyDescent="0.25"/>
    <row r="501" ht="14.25" hidden="1" customHeight="1" x14ac:dyDescent="0.25"/>
    <row r="502" ht="14.25" hidden="1" customHeight="1" x14ac:dyDescent="0.25"/>
    <row r="503" ht="14.25" hidden="1" customHeight="1" x14ac:dyDescent="0.25"/>
    <row r="504" ht="14.25" hidden="1" customHeight="1" x14ac:dyDescent="0.25"/>
    <row r="505" ht="14.25" hidden="1" customHeight="1" x14ac:dyDescent="0.25"/>
    <row r="506" ht="14.25" hidden="1" customHeight="1" x14ac:dyDescent="0.25"/>
    <row r="507" ht="14.25" hidden="1" customHeight="1" x14ac:dyDescent="0.25"/>
    <row r="508" ht="14.25" hidden="1" customHeight="1" x14ac:dyDescent="0.25"/>
    <row r="509" ht="14.25" hidden="1" customHeight="1" x14ac:dyDescent="0.25"/>
    <row r="510" ht="14.25" hidden="1" customHeight="1" x14ac:dyDescent="0.25"/>
    <row r="511" ht="14.25" hidden="1" customHeight="1" x14ac:dyDescent="0.25"/>
    <row r="512" ht="14.25" hidden="1" customHeight="1" x14ac:dyDescent="0.25"/>
    <row r="513" ht="14.25" hidden="1" customHeight="1" x14ac:dyDescent="0.25"/>
    <row r="514" ht="14.25" hidden="1" customHeight="1" x14ac:dyDescent="0.25"/>
    <row r="515" ht="14.25" hidden="1" customHeight="1" x14ac:dyDescent="0.25"/>
    <row r="516" ht="14.25" hidden="1" customHeight="1" x14ac:dyDescent="0.25"/>
    <row r="517" ht="14.25" hidden="1" customHeight="1" x14ac:dyDescent="0.25"/>
    <row r="518" ht="14.25" hidden="1" customHeight="1" x14ac:dyDescent="0.25"/>
    <row r="519" ht="14.25" hidden="1" customHeight="1" x14ac:dyDescent="0.25"/>
    <row r="520" ht="14.25" hidden="1" customHeight="1" x14ac:dyDescent="0.25"/>
    <row r="521" ht="14.25" hidden="1" customHeight="1" x14ac:dyDescent="0.25"/>
    <row r="522" ht="14.25" hidden="1" customHeight="1" x14ac:dyDescent="0.25"/>
    <row r="523" ht="14.25" hidden="1" customHeight="1" x14ac:dyDescent="0.25"/>
    <row r="524" ht="14.25" hidden="1" customHeight="1" x14ac:dyDescent="0.25"/>
    <row r="525" ht="14.25" hidden="1" customHeight="1" x14ac:dyDescent="0.25"/>
    <row r="526" ht="14.25" hidden="1" customHeight="1" x14ac:dyDescent="0.25"/>
    <row r="527" ht="14.25" hidden="1" customHeight="1" x14ac:dyDescent="0.25"/>
    <row r="528" ht="14.25" hidden="1" customHeight="1" x14ac:dyDescent="0.25"/>
    <row r="529" ht="14.25" hidden="1" customHeight="1" x14ac:dyDescent="0.25"/>
    <row r="530" ht="14.25" hidden="1" customHeight="1" x14ac:dyDescent="0.25"/>
    <row r="531" ht="14.25" hidden="1" customHeight="1" x14ac:dyDescent="0.25"/>
    <row r="532" ht="14.25" hidden="1" customHeight="1" x14ac:dyDescent="0.25"/>
    <row r="533" ht="14.25" hidden="1" customHeight="1" x14ac:dyDescent="0.25"/>
    <row r="534" ht="14.25" hidden="1" customHeight="1" x14ac:dyDescent="0.25"/>
    <row r="535" ht="14.25" hidden="1" customHeight="1" x14ac:dyDescent="0.25"/>
    <row r="536" ht="14.25" hidden="1" customHeight="1" x14ac:dyDescent="0.25"/>
    <row r="537" ht="14.25" hidden="1" customHeight="1" x14ac:dyDescent="0.25"/>
    <row r="538" ht="14.25" hidden="1" customHeight="1" x14ac:dyDescent="0.25"/>
    <row r="539" ht="14.25" hidden="1" customHeight="1" x14ac:dyDescent="0.25"/>
    <row r="540" ht="14.25" hidden="1" customHeight="1" x14ac:dyDescent="0.25"/>
    <row r="541" ht="14.25" hidden="1" customHeight="1" x14ac:dyDescent="0.25"/>
    <row r="542" ht="14.25" hidden="1" customHeight="1" x14ac:dyDescent="0.25"/>
    <row r="543" ht="14.25" hidden="1" customHeight="1" x14ac:dyDescent="0.25"/>
    <row r="544" ht="14.25" hidden="1" customHeight="1" x14ac:dyDescent="0.25"/>
    <row r="545" ht="14.25" hidden="1" customHeight="1" x14ac:dyDescent="0.25"/>
    <row r="546" ht="14.25" hidden="1" customHeight="1" x14ac:dyDescent="0.25"/>
    <row r="547" ht="14.25" hidden="1" customHeight="1" x14ac:dyDescent="0.25"/>
    <row r="548" ht="14.25" hidden="1" customHeight="1" x14ac:dyDescent="0.25"/>
    <row r="549" ht="14.25" hidden="1" customHeight="1" x14ac:dyDescent="0.25"/>
    <row r="550" ht="14.25" hidden="1" customHeight="1" x14ac:dyDescent="0.25"/>
    <row r="551" ht="14.25" hidden="1" customHeight="1" x14ac:dyDescent="0.25"/>
    <row r="552" ht="14.25" hidden="1" customHeight="1" x14ac:dyDescent="0.25"/>
    <row r="553" ht="14.25" hidden="1" customHeight="1" x14ac:dyDescent="0.25"/>
    <row r="554" ht="14.25" hidden="1" customHeight="1" x14ac:dyDescent="0.25"/>
    <row r="555" ht="14.25" hidden="1" customHeight="1" x14ac:dyDescent="0.25"/>
    <row r="556" ht="14.25" hidden="1" customHeight="1" x14ac:dyDescent="0.25"/>
    <row r="557" ht="14.25" hidden="1" customHeight="1" x14ac:dyDescent="0.25"/>
    <row r="558" ht="14.25" hidden="1" customHeight="1" x14ac:dyDescent="0.25"/>
    <row r="559" ht="14.25" hidden="1" customHeight="1" x14ac:dyDescent="0.25"/>
    <row r="560" ht="14.25" hidden="1" customHeight="1" x14ac:dyDescent="0.25"/>
    <row r="561" ht="14.25" hidden="1" customHeight="1" x14ac:dyDescent="0.25"/>
    <row r="562" ht="14.25" hidden="1" customHeight="1" x14ac:dyDescent="0.25"/>
    <row r="563" ht="14.25" hidden="1" customHeight="1" x14ac:dyDescent="0.25"/>
    <row r="564" ht="14.25" hidden="1" customHeight="1" x14ac:dyDescent="0.25"/>
    <row r="565" ht="14.25" hidden="1" customHeight="1" x14ac:dyDescent="0.25"/>
    <row r="566" ht="14.25" hidden="1" customHeight="1" x14ac:dyDescent="0.25"/>
    <row r="567" ht="14.25" hidden="1" customHeight="1" x14ac:dyDescent="0.25"/>
    <row r="568" ht="14.25" hidden="1" customHeight="1" x14ac:dyDescent="0.25"/>
    <row r="569" ht="14.25" hidden="1" customHeight="1" x14ac:dyDescent="0.25"/>
    <row r="570" ht="14.25" hidden="1" customHeight="1" x14ac:dyDescent="0.25"/>
    <row r="571" ht="14.25" hidden="1" customHeight="1" x14ac:dyDescent="0.25"/>
    <row r="572" ht="14.25" hidden="1" customHeight="1" x14ac:dyDescent="0.25"/>
    <row r="573" ht="14.25" hidden="1" customHeight="1" x14ac:dyDescent="0.25"/>
    <row r="574" ht="14.25" hidden="1" customHeight="1" x14ac:dyDescent="0.25"/>
    <row r="575" ht="14.25" hidden="1" customHeight="1" x14ac:dyDescent="0.25"/>
    <row r="576" ht="14.25" hidden="1" customHeight="1" x14ac:dyDescent="0.25"/>
    <row r="577" ht="14.25" hidden="1" customHeight="1" x14ac:dyDescent="0.25"/>
    <row r="578" ht="14.25" hidden="1" customHeight="1" x14ac:dyDescent="0.25"/>
    <row r="579" ht="14.25" hidden="1" customHeight="1" x14ac:dyDescent="0.25"/>
    <row r="580" ht="14.25" hidden="1" customHeight="1" x14ac:dyDescent="0.25"/>
    <row r="581" ht="14.25" hidden="1" customHeight="1" x14ac:dyDescent="0.25"/>
    <row r="582" ht="14.25" hidden="1" customHeight="1" x14ac:dyDescent="0.25"/>
    <row r="583" ht="14.25" hidden="1" customHeight="1" x14ac:dyDescent="0.25"/>
    <row r="584" ht="14.25" hidden="1" customHeight="1" x14ac:dyDescent="0.25"/>
    <row r="585" ht="14.25" hidden="1" customHeight="1" x14ac:dyDescent="0.25"/>
    <row r="586" ht="14.25" hidden="1" customHeight="1" x14ac:dyDescent="0.25"/>
    <row r="587" ht="14.25" hidden="1" customHeight="1" x14ac:dyDescent="0.25"/>
    <row r="588" ht="14.25" hidden="1" customHeight="1" x14ac:dyDescent="0.25"/>
    <row r="589" ht="14.25" hidden="1" customHeight="1" x14ac:dyDescent="0.25"/>
    <row r="590" ht="14.25" hidden="1" customHeight="1" x14ac:dyDescent="0.25"/>
    <row r="591" ht="14.25" hidden="1" customHeight="1" x14ac:dyDescent="0.25"/>
    <row r="592" ht="14.25" hidden="1" customHeight="1" x14ac:dyDescent="0.25"/>
    <row r="593" ht="14.25" hidden="1" customHeight="1" x14ac:dyDescent="0.25"/>
    <row r="594" ht="14.25" hidden="1" customHeight="1" x14ac:dyDescent="0.25"/>
    <row r="595" ht="14.25" hidden="1" customHeight="1" x14ac:dyDescent="0.25"/>
    <row r="596" ht="14.25" hidden="1" customHeight="1" x14ac:dyDescent="0.25"/>
    <row r="597" ht="14.25" hidden="1" customHeight="1" x14ac:dyDescent="0.25"/>
    <row r="598" ht="14.25" hidden="1" customHeight="1" x14ac:dyDescent="0.25"/>
    <row r="599" ht="14.25" hidden="1" customHeight="1" x14ac:dyDescent="0.25"/>
    <row r="600" ht="14.25" hidden="1" customHeight="1" x14ac:dyDescent="0.25"/>
    <row r="601" ht="14.25" hidden="1" customHeight="1" x14ac:dyDescent="0.25"/>
    <row r="602" ht="14.25" hidden="1" customHeight="1" x14ac:dyDescent="0.25"/>
    <row r="603" ht="14.25" hidden="1" customHeight="1" x14ac:dyDescent="0.25"/>
    <row r="604" ht="14.25" hidden="1" customHeight="1" x14ac:dyDescent="0.25"/>
    <row r="605" ht="14.25" hidden="1" customHeight="1" x14ac:dyDescent="0.25"/>
    <row r="606" ht="14.25" hidden="1" customHeight="1" x14ac:dyDescent="0.25"/>
    <row r="607" ht="14.25" hidden="1" customHeight="1" x14ac:dyDescent="0.25"/>
    <row r="608" ht="14.25" hidden="1" customHeight="1" x14ac:dyDescent="0.25"/>
    <row r="609" ht="14.25" hidden="1" customHeight="1" x14ac:dyDescent="0.25"/>
    <row r="610" ht="14.25" hidden="1" customHeight="1" x14ac:dyDescent="0.25"/>
    <row r="611" ht="14.25" hidden="1" customHeight="1" x14ac:dyDescent="0.25"/>
    <row r="612" ht="14.25" hidden="1" customHeight="1" x14ac:dyDescent="0.25"/>
    <row r="613" ht="14.25" hidden="1" customHeight="1" x14ac:dyDescent="0.25"/>
    <row r="614" ht="14.25" hidden="1" customHeight="1" x14ac:dyDescent="0.25"/>
    <row r="615" ht="14.25" hidden="1" customHeight="1" x14ac:dyDescent="0.25"/>
    <row r="616" ht="14.25" hidden="1" customHeight="1" x14ac:dyDescent="0.25"/>
    <row r="617" ht="14.25" hidden="1" customHeight="1" x14ac:dyDescent="0.25"/>
    <row r="618" ht="14.25" hidden="1" customHeight="1" x14ac:dyDescent="0.25"/>
    <row r="619" ht="14.25" hidden="1" customHeight="1" x14ac:dyDescent="0.25"/>
    <row r="620" ht="14.25" hidden="1" customHeight="1" x14ac:dyDescent="0.25"/>
    <row r="621" ht="14.25" hidden="1" customHeight="1" x14ac:dyDescent="0.25"/>
    <row r="622" ht="14.25" hidden="1" customHeight="1" x14ac:dyDescent="0.25"/>
    <row r="623" ht="14.25" hidden="1" customHeight="1" x14ac:dyDescent="0.25"/>
    <row r="624" ht="14.25" hidden="1" customHeight="1" x14ac:dyDescent="0.25"/>
    <row r="625" ht="14.25" hidden="1" customHeight="1" x14ac:dyDescent="0.25"/>
    <row r="626" ht="14.25" hidden="1" customHeight="1" x14ac:dyDescent="0.25"/>
    <row r="627" ht="14.25" hidden="1" customHeight="1" x14ac:dyDescent="0.25"/>
    <row r="628" ht="14.25" hidden="1" customHeight="1" x14ac:dyDescent="0.25"/>
    <row r="629" ht="14.25" hidden="1" customHeight="1" x14ac:dyDescent="0.25"/>
    <row r="630" ht="14.25" hidden="1" customHeight="1" x14ac:dyDescent="0.25"/>
    <row r="631" ht="14.25" hidden="1" customHeight="1" x14ac:dyDescent="0.25"/>
    <row r="632" ht="14.25" hidden="1" customHeight="1" x14ac:dyDescent="0.25"/>
    <row r="633" ht="14.25" hidden="1" customHeight="1" x14ac:dyDescent="0.25"/>
    <row r="634" ht="14.25" hidden="1" customHeight="1" x14ac:dyDescent="0.25"/>
    <row r="635" ht="14.25" hidden="1" customHeight="1" x14ac:dyDescent="0.25"/>
    <row r="636" ht="14.25" hidden="1" customHeight="1" x14ac:dyDescent="0.25"/>
    <row r="637" ht="14.25" hidden="1" customHeight="1" x14ac:dyDescent="0.25"/>
    <row r="638" ht="14.25" hidden="1" customHeight="1" x14ac:dyDescent="0.25"/>
    <row r="639" ht="14.25" hidden="1" customHeight="1" x14ac:dyDescent="0.25"/>
    <row r="640" ht="14.25" hidden="1" customHeight="1" x14ac:dyDescent="0.25"/>
    <row r="641" ht="14.25" hidden="1" customHeight="1" x14ac:dyDescent="0.25"/>
    <row r="642" ht="14.25" hidden="1" customHeight="1" x14ac:dyDescent="0.25"/>
    <row r="643" ht="14.25" hidden="1" customHeight="1" x14ac:dyDescent="0.25"/>
    <row r="644" ht="14.25" hidden="1" customHeight="1" x14ac:dyDescent="0.25"/>
    <row r="645" ht="14.25" hidden="1" customHeight="1" x14ac:dyDescent="0.25"/>
    <row r="646" ht="14.25" hidden="1" customHeight="1" x14ac:dyDescent="0.25"/>
    <row r="647" ht="14.25" hidden="1" customHeight="1" x14ac:dyDescent="0.25"/>
    <row r="648" ht="14.25" hidden="1" customHeight="1" x14ac:dyDescent="0.25"/>
    <row r="649" ht="14.25" hidden="1" customHeight="1" x14ac:dyDescent="0.25"/>
    <row r="650" ht="14.25" hidden="1" customHeight="1" x14ac:dyDescent="0.25"/>
    <row r="651" ht="14.25" hidden="1" customHeight="1" x14ac:dyDescent="0.25"/>
    <row r="652" ht="14.25" hidden="1" customHeight="1" x14ac:dyDescent="0.25"/>
    <row r="653" ht="14.25" hidden="1" customHeight="1" x14ac:dyDescent="0.25"/>
    <row r="654" ht="14.25" hidden="1" customHeight="1" x14ac:dyDescent="0.25"/>
    <row r="655" ht="14.25" hidden="1" customHeight="1" x14ac:dyDescent="0.25"/>
    <row r="656" ht="14.25" hidden="1" customHeight="1" x14ac:dyDescent="0.25"/>
    <row r="657" spans="1:26" ht="14.25" hidden="1" customHeight="1" x14ac:dyDescent="0.25"/>
    <row r="658" spans="1:26" ht="14.25" hidden="1" customHeight="1" x14ac:dyDescent="0.25"/>
    <row r="659" spans="1:26" ht="14.25" hidden="1" customHeight="1" x14ac:dyDescent="0.25"/>
    <row r="660" spans="1:26" ht="14.25" hidden="1" customHeight="1" x14ac:dyDescent="0.25"/>
    <row r="661" spans="1:26" ht="14.25" hidden="1" customHeight="1" x14ac:dyDescent="0.25"/>
    <row r="662" spans="1:26" ht="14.25" hidden="1" customHeight="1" x14ac:dyDescent="0.25"/>
    <row r="663" spans="1:26" s="159" customFormat="1" ht="13.8" hidden="1" x14ac:dyDescent="0.25">
      <c r="A663" s="156"/>
      <c r="B663" s="156"/>
      <c r="C663" s="158"/>
      <c r="D663" s="156"/>
      <c r="F663" s="160"/>
      <c r="L663" s="238"/>
      <c r="M663" s="238"/>
      <c r="N663" s="238"/>
      <c r="O663" s="238"/>
      <c r="P663" s="156"/>
      <c r="Q663" s="156"/>
      <c r="R663" s="156"/>
      <c r="S663" s="156"/>
      <c r="T663" s="156"/>
      <c r="U663" s="156"/>
      <c r="V663" s="156"/>
      <c r="W663" s="156"/>
      <c r="X663" s="156"/>
      <c r="Y663" s="156"/>
      <c r="Z663" s="156"/>
    </row>
    <row r="664" spans="1:26" s="159" customFormat="1" ht="13.8" hidden="1" x14ac:dyDescent="0.25">
      <c r="A664" s="156"/>
      <c r="B664" s="156"/>
      <c r="C664" s="158"/>
      <c r="D664" s="156"/>
      <c r="F664" s="160"/>
      <c r="L664" s="238"/>
      <c r="M664" s="238"/>
      <c r="N664" s="238"/>
      <c r="O664" s="238"/>
      <c r="P664" s="156"/>
      <c r="Q664" s="156"/>
      <c r="R664" s="156"/>
      <c r="S664" s="156"/>
      <c r="T664" s="156"/>
      <c r="U664" s="156"/>
      <c r="V664" s="156"/>
      <c r="W664" s="156"/>
      <c r="X664" s="156"/>
      <c r="Y664" s="156"/>
      <c r="Z664" s="156"/>
    </row>
    <row r="665" spans="1:26" s="159" customFormat="1" ht="13.8" hidden="1" x14ac:dyDescent="0.25">
      <c r="A665" s="156"/>
      <c r="B665" s="156"/>
      <c r="C665" s="158"/>
      <c r="D665" s="156"/>
      <c r="F665" s="160"/>
      <c r="L665" s="238"/>
      <c r="M665" s="238"/>
      <c r="N665" s="238"/>
      <c r="O665" s="238"/>
      <c r="P665" s="156"/>
      <c r="Q665" s="156"/>
      <c r="R665" s="156"/>
      <c r="S665" s="156"/>
      <c r="T665" s="156"/>
      <c r="U665" s="156"/>
      <c r="V665" s="156"/>
      <c r="W665" s="156"/>
      <c r="X665" s="156"/>
      <c r="Y665" s="156"/>
      <c r="Z665" s="156"/>
    </row>
    <row r="666" spans="1:26" s="159" customFormat="1" ht="13.8" hidden="1" x14ac:dyDescent="0.25">
      <c r="A666" s="156"/>
      <c r="B666" s="156"/>
      <c r="C666" s="158"/>
      <c r="D666" s="156"/>
      <c r="F666" s="160"/>
      <c r="L666" s="238"/>
      <c r="M666" s="238"/>
      <c r="N666" s="238"/>
      <c r="O666" s="238"/>
      <c r="P666" s="156"/>
      <c r="Q666" s="156"/>
      <c r="R666" s="156"/>
      <c r="S666" s="156"/>
      <c r="T666" s="156"/>
      <c r="U666" s="156"/>
      <c r="V666" s="156"/>
      <c r="W666" s="156"/>
      <c r="X666" s="156"/>
      <c r="Y666" s="156"/>
      <c r="Z666" s="156"/>
    </row>
    <row r="667" spans="1:26" s="159" customFormat="1" ht="13.8" hidden="1" x14ac:dyDescent="0.25">
      <c r="A667" s="156"/>
      <c r="B667" s="156"/>
      <c r="C667" s="158"/>
      <c r="D667" s="156"/>
      <c r="F667" s="160"/>
      <c r="L667" s="238"/>
      <c r="M667" s="238"/>
      <c r="N667" s="238"/>
      <c r="O667" s="238"/>
      <c r="P667" s="156"/>
      <c r="Q667" s="156"/>
      <c r="R667" s="156"/>
      <c r="S667" s="156"/>
      <c r="T667" s="156"/>
      <c r="U667" s="156"/>
      <c r="V667" s="156"/>
      <c r="W667" s="156"/>
      <c r="X667" s="156"/>
      <c r="Y667" s="156"/>
      <c r="Z667" s="156"/>
    </row>
    <row r="668" spans="1:26" s="159" customFormat="1" ht="13.8" hidden="1" x14ac:dyDescent="0.25">
      <c r="A668" s="156"/>
      <c r="B668" s="156"/>
      <c r="C668" s="158"/>
      <c r="D668" s="156"/>
      <c r="F668" s="160"/>
      <c r="L668" s="238"/>
      <c r="M668" s="238"/>
      <c r="N668" s="238"/>
      <c r="O668" s="238"/>
      <c r="P668" s="156"/>
      <c r="Q668" s="156"/>
      <c r="R668" s="156"/>
      <c r="S668" s="156"/>
      <c r="T668" s="156"/>
      <c r="U668" s="156"/>
      <c r="V668" s="156"/>
      <c r="W668" s="156"/>
      <c r="X668" s="156"/>
      <c r="Y668" s="156"/>
      <c r="Z668" s="156"/>
    </row>
    <row r="669" spans="1:26" s="159" customFormat="1" ht="13.8" hidden="1" x14ac:dyDescent="0.25">
      <c r="A669" s="156"/>
      <c r="B669" s="156"/>
      <c r="C669" s="158"/>
      <c r="D669" s="156"/>
      <c r="F669" s="160"/>
      <c r="L669" s="238"/>
      <c r="M669" s="238"/>
      <c r="N669" s="238"/>
      <c r="O669" s="238"/>
      <c r="P669" s="156"/>
      <c r="Q669" s="156"/>
      <c r="R669" s="156"/>
      <c r="S669" s="156"/>
      <c r="T669" s="156"/>
      <c r="U669" s="156"/>
      <c r="V669" s="156"/>
      <c r="W669" s="156"/>
      <c r="X669" s="156"/>
      <c r="Y669" s="156"/>
      <c r="Z669" s="156"/>
    </row>
    <row r="670" spans="1:26" ht="14.25" hidden="1" customHeight="1" x14ac:dyDescent="0.25"/>
    <row r="671" spans="1:26" ht="14.25" hidden="1" customHeight="1" x14ac:dyDescent="0.25"/>
    <row r="672" spans="1:26" ht="14.25" hidden="1" customHeight="1" x14ac:dyDescent="0.25"/>
  </sheetData>
  <sheetProtection algorithmName="SHA-512" hashValue="Ayal2oqBbqD3oDkEilmay64+1QUbZWmbnKU6bkLUt7vJ3sd4xVAeKOKAJgMkWNZLxKPJO7uQZE2JucSUKNdgKQ==" saltValue="EsRNzyaaUxQPi1V91x0TzQ==" spinCount="100000" sheet="1" objects="1" scenarios="1"/>
  <mergeCells count="5">
    <mergeCell ref="H2:J2"/>
    <mergeCell ref="F12:J12"/>
    <mergeCell ref="F13:J13"/>
    <mergeCell ref="F14:J14"/>
    <mergeCell ref="C21:E22"/>
  </mergeCells>
  <conditionalFormatting sqref="F21">
    <cfRule type="expression" dxfId="33" priority="232">
      <formula>#REF!&lt;&gt;"Ja"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2"/>
  <sheetViews>
    <sheetView showGridLines="0" showZeros="0" topLeftCell="A4" zoomScale="85" zoomScaleNormal="85" workbookViewId="0">
      <selection activeCell="E14" sqref="E14"/>
    </sheetView>
  </sheetViews>
  <sheetFormatPr defaultColWidth="0" defaultRowHeight="0" customHeight="1" zeroHeight="1" x14ac:dyDescent="0.2"/>
  <cols>
    <col min="1" max="1" width="2.6640625" style="63" customWidth="1"/>
    <col min="2" max="2" width="6.5546875" style="63" customWidth="1"/>
    <col min="3" max="3" width="43.109375" style="63" customWidth="1"/>
    <col min="4" max="4" width="11.88671875" style="63" customWidth="1"/>
    <col min="5" max="5" width="18.88671875" style="63" customWidth="1"/>
    <col min="6" max="6" width="1.5546875" style="80" customWidth="1"/>
    <col min="7" max="7" width="18.88671875" style="80" customWidth="1"/>
    <col min="8" max="8" width="2.6640625" style="80" customWidth="1"/>
    <col min="9" max="9" width="25" style="80" customWidth="1"/>
    <col min="10" max="10" width="1.6640625" style="63" customWidth="1"/>
    <col min="11" max="12" width="2.6640625" style="63" hidden="1" customWidth="1"/>
    <col min="13" max="24" width="10.6640625" style="63" hidden="1" customWidth="1"/>
    <col min="25" max="16384" width="0" style="63" hidden="1"/>
  </cols>
  <sheetData>
    <row r="1" spans="1:9" s="53" customFormat="1" ht="12.6" x14ac:dyDescent="0.2">
      <c r="A1" s="52"/>
      <c r="B1" s="52"/>
      <c r="C1" s="52"/>
      <c r="D1" s="52"/>
      <c r="E1" s="52"/>
      <c r="F1" s="52"/>
      <c r="G1" s="52"/>
      <c r="H1" s="81"/>
      <c r="I1" s="74"/>
    </row>
    <row r="2" spans="1:9" s="53" customFormat="1" ht="16.2" x14ac:dyDescent="0.3">
      <c r="A2" s="52"/>
      <c r="B2" s="52"/>
      <c r="C2" s="54"/>
      <c r="D2" s="54"/>
      <c r="E2" s="55"/>
      <c r="F2" s="82"/>
      <c r="G2" s="278" t="str">
        <f>IF(ISBLANK(Vergelijkingswaarde!D8),"",Vergelijkingswaarde!D8)</f>
        <v/>
      </c>
      <c r="H2" s="278"/>
      <c r="I2" s="278"/>
    </row>
    <row r="3" spans="1:9" s="58" customFormat="1" ht="22.2" x14ac:dyDescent="0.35">
      <c r="A3" s="56"/>
      <c r="B3" s="56"/>
      <c r="C3" s="57" t="s">
        <v>62</v>
      </c>
      <c r="D3" s="57"/>
      <c r="E3" s="57"/>
      <c r="F3" s="83"/>
      <c r="G3" s="83"/>
      <c r="H3" s="83"/>
      <c r="I3" s="84"/>
    </row>
    <row r="4" spans="1:9" s="58" customFormat="1" ht="22.2" x14ac:dyDescent="0.35">
      <c r="A4" s="56"/>
      <c r="B4" s="56"/>
      <c r="C4" s="177" t="str">
        <f>Vergelijkingswaarde!C4</f>
        <v>Online security awareness game</v>
      </c>
      <c r="D4" s="57"/>
      <c r="E4" s="57"/>
      <c r="F4" s="83"/>
      <c r="G4" s="83"/>
      <c r="H4" s="83"/>
      <c r="I4" s="84"/>
    </row>
    <row r="5" spans="1:9" s="53" customFormat="1" ht="19.8" x14ac:dyDescent="0.3">
      <c r="A5" s="52"/>
      <c r="B5" s="52"/>
      <c r="C5" s="60" t="s">
        <v>88</v>
      </c>
      <c r="D5" s="60"/>
      <c r="E5" s="59"/>
      <c r="F5" s="59"/>
      <c r="G5" s="59"/>
      <c r="H5" s="59"/>
      <c r="I5" s="62"/>
    </row>
    <row r="6" spans="1:9" s="53" customFormat="1" ht="12.75" customHeight="1" x14ac:dyDescent="0.2">
      <c r="A6" s="52"/>
      <c r="B6" s="52"/>
      <c r="C6" s="27" t="str">
        <f>Vergelijkingswaarde!C6</f>
        <v>Kenmerk: IUC21-004</v>
      </c>
      <c r="D6" s="27"/>
      <c r="E6" s="59"/>
      <c r="F6" s="59"/>
      <c r="G6" s="59"/>
      <c r="H6" s="59"/>
      <c r="I6" s="62"/>
    </row>
    <row r="7" spans="1:9" s="53" customFormat="1" ht="12.6" x14ac:dyDescent="0.2">
      <c r="A7" s="52"/>
      <c r="B7" s="52"/>
      <c r="C7" s="54" t="s">
        <v>76</v>
      </c>
      <c r="D7" s="85"/>
      <c r="E7" s="59"/>
      <c r="F7" s="59"/>
      <c r="G7" s="59"/>
      <c r="H7" s="59"/>
      <c r="I7" s="62"/>
    </row>
    <row r="8" spans="1:9" s="53" customFormat="1" ht="12.6" x14ac:dyDescent="0.2">
      <c r="A8" s="52"/>
      <c r="B8" s="52"/>
      <c r="C8" s="54"/>
      <c r="D8" s="54"/>
      <c r="E8" s="61"/>
      <c r="F8" s="86"/>
      <c r="G8" s="86"/>
      <c r="H8" s="86"/>
      <c r="I8" s="86"/>
    </row>
    <row r="9" spans="1:9" ht="13.2" thickBot="1" x14ac:dyDescent="0.25">
      <c r="C9" s="64"/>
      <c r="D9" s="64"/>
      <c r="E9" s="87"/>
      <c r="F9" s="87"/>
      <c r="G9" s="65"/>
      <c r="H9" s="66"/>
      <c r="I9" s="88"/>
    </row>
    <row r="10" spans="1:9" ht="12.6" x14ac:dyDescent="0.2">
      <c r="C10" s="67"/>
      <c r="D10" s="67"/>
      <c r="E10" s="89"/>
      <c r="F10" s="89"/>
      <c r="G10" s="90"/>
      <c r="H10" s="78"/>
      <c r="I10" s="91"/>
    </row>
    <row r="11" spans="1:9" ht="24.6" x14ac:dyDescent="0.4">
      <c r="B11" s="44"/>
      <c r="C11" s="92"/>
      <c r="D11" s="93"/>
      <c r="E11" s="93"/>
      <c r="F11" s="93"/>
      <c r="G11" s="93"/>
      <c r="H11" s="93"/>
      <c r="I11" s="140"/>
    </row>
    <row r="12" spans="1:9" ht="16.2" customHeight="1" x14ac:dyDescent="0.25">
      <c r="C12" s="94"/>
      <c r="D12" s="95"/>
      <c r="E12" s="95"/>
      <c r="F12" s="95"/>
      <c r="G12" s="95"/>
      <c r="H12" s="95"/>
      <c r="I12" s="143" t="s">
        <v>80</v>
      </c>
    </row>
    <row r="13" spans="1:9" ht="16.2" customHeight="1" x14ac:dyDescent="0.2">
      <c r="C13" s="96" t="s">
        <v>66</v>
      </c>
      <c r="D13" s="97" t="s">
        <v>15</v>
      </c>
      <c r="E13" s="97" t="s">
        <v>81</v>
      </c>
      <c r="F13" s="98"/>
      <c r="G13" s="97" t="s">
        <v>74</v>
      </c>
      <c r="H13" s="98"/>
      <c r="I13" s="99" t="s">
        <v>1</v>
      </c>
    </row>
    <row r="14" spans="1:9" ht="13.2" thickBot="1" x14ac:dyDescent="0.25">
      <c r="C14" s="295" t="s">
        <v>102</v>
      </c>
      <c r="D14" s="295"/>
      <c r="E14" s="51"/>
      <c r="F14" s="100"/>
      <c r="G14" s="100">
        <f>10*8*3</f>
        <v>240</v>
      </c>
      <c r="H14" s="100"/>
      <c r="I14" s="101">
        <f>E14*G14</f>
        <v>0</v>
      </c>
    </row>
    <row r="15" spans="1:9" ht="16.2" customHeight="1" thickTop="1" x14ac:dyDescent="0.2">
      <c r="C15" s="296"/>
      <c r="D15" s="296"/>
      <c r="E15" s="68"/>
      <c r="F15" s="68"/>
      <c r="G15" s="68"/>
      <c r="H15" s="68"/>
      <c r="I15" s="68"/>
    </row>
    <row r="16" spans="1:9" ht="16.2" customHeight="1" x14ac:dyDescent="0.2">
      <c r="C16" s="294"/>
      <c r="D16" s="294"/>
      <c r="E16" s="68"/>
      <c r="F16" s="68"/>
      <c r="G16" s="68"/>
      <c r="H16" s="68"/>
      <c r="I16" s="68"/>
    </row>
    <row r="17" spans="3:9" ht="28.8" customHeight="1" thickBot="1" x14ac:dyDescent="0.25">
      <c r="C17" s="277" t="s">
        <v>89</v>
      </c>
      <c r="D17" s="277"/>
      <c r="E17" s="277"/>
      <c r="F17" s="277"/>
      <c r="G17" s="277"/>
      <c r="H17" s="277"/>
      <c r="I17" s="277"/>
    </row>
    <row r="18" spans="3:9" ht="12.6" x14ac:dyDescent="0.2">
      <c r="F18" s="63"/>
      <c r="G18" s="63"/>
      <c r="H18" s="63"/>
      <c r="I18" s="63"/>
    </row>
    <row r="47" ht="0" hidden="1" customHeight="1" x14ac:dyDescent="0.2"/>
    <row r="48" ht="0" hidden="1" customHeight="1" x14ac:dyDescent="0.2"/>
    <row r="49" ht="0" hidden="1" customHeight="1" x14ac:dyDescent="0.2"/>
    <row r="50" ht="0" hidden="1" customHeight="1" x14ac:dyDescent="0.2"/>
    <row r="51" ht="0" hidden="1" customHeight="1" x14ac:dyDescent="0.2"/>
    <row r="52" ht="0" hidden="1" customHeight="1" x14ac:dyDescent="0.2"/>
    <row r="53" ht="0" hidden="1" customHeight="1" x14ac:dyDescent="0.2"/>
    <row r="54" ht="0" hidden="1" customHeight="1" x14ac:dyDescent="0.2"/>
    <row r="55" ht="0" hidden="1" customHeight="1" x14ac:dyDescent="0.2"/>
    <row r="56" ht="0" hidden="1" customHeight="1" x14ac:dyDescent="0.2"/>
    <row r="57" ht="0" hidden="1" customHeight="1" x14ac:dyDescent="0.2"/>
    <row r="58" ht="0" hidden="1" customHeight="1" x14ac:dyDescent="0.2"/>
    <row r="59" ht="0" hidden="1" customHeight="1" x14ac:dyDescent="0.2"/>
    <row r="60" ht="0" hidden="1" customHeight="1" x14ac:dyDescent="0.2"/>
    <row r="61" ht="0" hidden="1" customHeight="1" x14ac:dyDescent="0.2"/>
    <row r="62" ht="0" hidden="1" customHeight="1" x14ac:dyDescent="0.2"/>
    <row r="63" ht="0" hidden="1" customHeight="1" x14ac:dyDescent="0.2"/>
    <row r="64" ht="0" hidden="1" customHeight="1" x14ac:dyDescent="0.2"/>
    <row r="65" ht="0" hidden="1" customHeight="1" x14ac:dyDescent="0.2"/>
    <row r="66" ht="0" hidden="1" customHeight="1" x14ac:dyDescent="0.2"/>
    <row r="67" ht="0" hidden="1" customHeight="1" x14ac:dyDescent="0.2"/>
    <row r="68" ht="0" hidden="1" customHeight="1" x14ac:dyDescent="0.2"/>
    <row r="69" ht="0" hidden="1" customHeight="1" x14ac:dyDescent="0.2"/>
    <row r="70" ht="0" hidden="1" customHeight="1" x14ac:dyDescent="0.2"/>
    <row r="71" ht="0" hidden="1" customHeight="1" x14ac:dyDescent="0.2"/>
    <row r="72" ht="0" hidden="1" customHeight="1" x14ac:dyDescent="0.2"/>
    <row r="73" ht="0" hidden="1" customHeight="1" x14ac:dyDescent="0.2"/>
    <row r="74" ht="0" hidden="1" customHeight="1" x14ac:dyDescent="0.2"/>
    <row r="75" ht="0" hidden="1" customHeight="1" x14ac:dyDescent="0.2"/>
    <row r="76" ht="0" hidden="1" customHeight="1" x14ac:dyDescent="0.2"/>
    <row r="77" ht="0" hidden="1" customHeight="1" x14ac:dyDescent="0.2"/>
    <row r="78" ht="0" hidden="1" customHeight="1" x14ac:dyDescent="0.2"/>
    <row r="79" ht="0" hidden="1" customHeight="1" x14ac:dyDescent="0.2"/>
    <row r="80" ht="0" hidden="1" customHeight="1" x14ac:dyDescent="0.2"/>
    <row r="81" ht="0" hidden="1" customHeight="1" x14ac:dyDescent="0.2"/>
    <row r="82" ht="0" hidden="1" customHeight="1" x14ac:dyDescent="0.2"/>
    <row r="83" ht="0" hidden="1" customHeight="1" x14ac:dyDescent="0.2"/>
    <row r="84" ht="0" hidden="1" customHeight="1" x14ac:dyDescent="0.2"/>
    <row r="85" ht="0" hidden="1" customHeight="1" x14ac:dyDescent="0.2"/>
    <row r="86" ht="0" hidden="1" customHeight="1" x14ac:dyDescent="0.2"/>
    <row r="87" ht="0" hidden="1" customHeight="1" x14ac:dyDescent="0.2"/>
    <row r="88" ht="0" hidden="1" customHeight="1" x14ac:dyDescent="0.2"/>
    <row r="89" ht="0" hidden="1" customHeight="1" x14ac:dyDescent="0.2"/>
    <row r="90" ht="0" hidden="1" customHeight="1" x14ac:dyDescent="0.2"/>
    <row r="91" ht="0" hidden="1" customHeight="1" x14ac:dyDescent="0.2"/>
    <row r="92" ht="0" hidden="1" customHeight="1" x14ac:dyDescent="0.2"/>
    <row r="93" ht="0" hidden="1" customHeight="1" x14ac:dyDescent="0.2"/>
    <row r="94" ht="0" hidden="1" customHeight="1" x14ac:dyDescent="0.2"/>
    <row r="95" ht="0" hidden="1" customHeight="1" x14ac:dyDescent="0.2"/>
    <row r="96" ht="0" hidden="1" customHeight="1" x14ac:dyDescent="0.2"/>
    <row r="97" ht="0" hidden="1" customHeight="1" x14ac:dyDescent="0.2"/>
    <row r="98" ht="0" hidden="1" customHeight="1" x14ac:dyDescent="0.2"/>
    <row r="99" ht="0" hidden="1" customHeight="1" x14ac:dyDescent="0.2"/>
    <row r="100" ht="0" hidden="1" customHeight="1" x14ac:dyDescent="0.2"/>
    <row r="101" ht="0" hidden="1" customHeight="1" x14ac:dyDescent="0.2"/>
    <row r="102" ht="0" hidden="1" customHeight="1" x14ac:dyDescent="0.2"/>
    <row r="103" ht="0" hidden="1" customHeight="1" x14ac:dyDescent="0.2"/>
    <row r="104" ht="0" hidden="1" customHeight="1" x14ac:dyDescent="0.2"/>
    <row r="105" ht="0" hidden="1" customHeight="1" x14ac:dyDescent="0.2"/>
    <row r="106" ht="0" hidden="1" customHeight="1" x14ac:dyDescent="0.2"/>
    <row r="107" ht="0" hidden="1" customHeight="1" x14ac:dyDescent="0.2"/>
    <row r="108" ht="0" hidden="1" customHeight="1" x14ac:dyDescent="0.2"/>
    <row r="109" ht="0" hidden="1" customHeight="1" x14ac:dyDescent="0.2"/>
    <row r="110" ht="0" hidden="1" customHeight="1" x14ac:dyDescent="0.2"/>
    <row r="111" ht="0" hidden="1" customHeight="1" x14ac:dyDescent="0.2"/>
    <row r="112" ht="0" hidden="1" customHeight="1" x14ac:dyDescent="0.2"/>
    <row r="113" ht="0" hidden="1" customHeight="1" x14ac:dyDescent="0.2"/>
    <row r="114" ht="0" hidden="1" customHeight="1" x14ac:dyDescent="0.2"/>
    <row r="115" ht="0" hidden="1" customHeight="1" x14ac:dyDescent="0.2"/>
    <row r="116" ht="0" hidden="1" customHeight="1" x14ac:dyDescent="0.2"/>
    <row r="117" ht="0" hidden="1" customHeight="1" x14ac:dyDescent="0.2"/>
    <row r="118" ht="0" hidden="1" customHeight="1" x14ac:dyDescent="0.2"/>
    <row r="119" ht="0" hidden="1" customHeight="1" x14ac:dyDescent="0.2"/>
    <row r="120" ht="0" hidden="1" customHeight="1" x14ac:dyDescent="0.2"/>
    <row r="121" ht="0" hidden="1" customHeight="1" x14ac:dyDescent="0.2"/>
    <row r="122" ht="0" hidden="1" customHeight="1" x14ac:dyDescent="0.2"/>
    <row r="123" ht="0" hidden="1" customHeight="1" x14ac:dyDescent="0.2"/>
    <row r="124" ht="0" hidden="1" customHeight="1" x14ac:dyDescent="0.2"/>
    <row r="125" ht="0" hidden="1" customHeight="1" x14ac:dyDescent="0.2"/>
    <row r="126" ht="0" hidden="1" customHeight="1" x14ac:dyDescent="0.2"/>
    <row r="127" ht="0" hidden="1" customHeight="1" x14ac:dyDescent="0.2"/>
    <row r="128" ht="0" hidden="1" customHeight="1" x14ac:dyDescent="0.2"/>
    <row r="129" ht="0" hidden="1" customHeight="1" x14ac:dyDescent="0.2"/>
    <row r="130" ht="0" hidden="1" customHeight="1" x14ac:dyDescent="0.2"/>
    <row r="131" ht="0" hidden="1" customHeight="1" x14ac:dyDescent="0.2"/>
    <row r="132" ht="0" hidden="1" customHeight="1" x14ac:dyDescent="0.2"/>
    <row r="133" ht="0" hidden="1" customHeight="1" x14ac:dyDescent="0.2"/>
    <row r="134" ht="0" hidden="1" customHeight="1" x14ac:dyDescent="0.2"/>
    <row r="135" ht="0" hidden="1" customHeight="1" x14ac:dyDescent="0.2"/>
    <row r="136" ht="0" hidden="1" customHeight="1" x14ac:dyDescent="0.2"/>
    <row r="137" ht="0" hidden="1" customHeight="1" x14ac:dyDescent="0.2"/>
    <row r="138" ht="0" hidden="1" customHeight="1" x14ac:dyDescent="0.2"/>
    <row r="139" ht="0" hidden="1" customHeight="1" x14ac:dyDescent="0.2"/>
    <row r="140" ht="0" hidden="1" customHeight="1" x14ac:dyDescent="0.2"/>
    <row r="141" ht="0" hidden="1" customHeight="1" x14ac:dyDescent="0.2"/>
    <row r="142" ht="0" hidden="1" customHeight="1" x14ac:dyDescent="0.2"/>
    <row r="143" ht="0" hidden="1" customHeight="1" x14ac:dyDescent="0.2"/>
    <row r="144" ht="0" hidden="1" customHeight="1" x14ac:dyDescent="0.2"/>
    <row r="145" ht="0" hidden="1" customHeight="1" x14ac:dyDescent="0.2"/>
    <row r="146" ht="0" hidden="1" customHeight="1" x14ac:dyDescent="0.2"/>
    <row r="147" ht="0" hidden="1" customHeight="1" x14ac:dyDescent="0.2"/>
    <row r="148" ht="0" hidden="1" customHeight="1" x14ac:dyDescent="0.2"/>
    <row r="149" ht="0" hidden="1" customHeight="1" x14ac:dyDescent="0.2"/>
    <row r="150" ht="0" hidden="1" customHeight="1" x14ac:dyDescent="0.2"/>
    <row r="151" ht="0" hidden="1" customHeight="1" x14ac:dyDescent="0.2"/>
    <row r="152" ht="0" hidden="1" customHeight="1" x14ac:dyDescent="0.2"/>
    <row r="153" ht="0" hidden="1" customHeight="1" x14ac:dyDescent="0.2"/>
    <row r="154" ht="0" hidden="1" customHeight="1" x14ac:dyDescent="0.2"/>
    <row r="155" ht="0" hidden="1" customHeight="1" x14ac:dyDescent="0.2"/>
    <row r="156" ht="0" hidden="1" customHeight="1" x14ac:dyDescent="0.2"/>
    <row r="157" ht="0" hidden="1" customHeight="1" x14ac:dyDescent="0.2"/>
    <row r="158" ht="0" hidden="1" customHeight="1" x14ac:dyDescent="0.2"/>
    <row r="159" ht="0" hidden="1" customHeight="1" x14ac:dyDescent="0.2"/>
    <row r="160" ht="0" hidden="1" customHeight="1" x14ac:dyDescent="0.2"/>
    <row r="161" ht="0" hidden="1" customHeight="1" x14ac:dyDescent="0.2"/>
    <row r="162" ht="0" hidden="1" customHeight="1" x14ac:dyDescent="0.2"/>
  </sheetData>
  <sheetProtection algorithmName="SHA-512" hashValue="qxr023UCcfSk1TU6DyvMVkQ65v4ocFYJ06hWrCl3OyXTd7u/zmqEjK/E6JkVPEMqYxeLopqmeqxQjdWoD9R6eQ==" saltValue="77MnSosQCTqBZgOwPbQj9w==" spinCount="100000" sheet="1" objects="1" scenarios="1"/>
  <mergeCells count="3">
    <mergeCell ref="C17:I17"/>
    <mergeCell ref="G2:I2"/>
    <mergeCell ref="C14:D15"/>
  </mergeCells>
  <pageMargins left="0.75" right="0.75" top="0.51" bottom="0.46" header="0.5" footer="0.5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Q94"/>
  <sheetViews>
    <sheetView showGridLines="0" zoomScale="70" zoomScaleNormal="70" workbookViewId="0">
      <selection activeCell="D18" sqref="D18:E18"/>
    </sheetView>
  </sheetViews>
  <sheetFormatPr defaultColWidth="0" defaultRowHeight="0" customHeight="1" zeroHeight="1" x14ac:dyDescent="0.3"/>
  <cols>
    <col min="1" max="1" width="3.6640625" style="20" customWidth="1"/>
    <col min="2" max="2" width="95.6640625" style="20" customWidth="1"/>
    <col min="3" max="3" width="1.6640625" style="20" customWidth="1"/>
    <col min="4" max="4" width="2.88671875" style="20" customWidth="1"/>
    <col min="5" max="5" width="54.5546875" style="20" customWidth="1"/>
    <col min="6" max="6" width="20.6640625" style="20" customWidth="1"/>
    <col min="7" max="7" width="11.33203125" style="20" customWidth="1"/>
    <col min="8" max="8" width="4.109375" style="20" customWidth="1"/>
    <col min="9" max="9" width="4.6640625" style="20" customWidth="1"/>
    <col min="10" max="10" width="3.6640625" style="20" customWidth="1"/>
    <col min="11" max="16384" width="9.109375" style="20" hidden="1"/>
  </cols>
  <sheetData>
    <row r="1" spans="1:11" s="2" customFormat="1" ht="21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1" s="2" customFormat="1" ht="21" customHeight="1" x14ac:dyDescent="0.35">
      <c r="A2" s="1"/>
      <c r="B2" s="3" t="s">
        <v>90</v>
      </c>
      <c r="C2" s="4"/>
      <c r="D2" s="4"/>
      <c r="E2" s="4"/>
      <c r="F2" s="4"/>
      <c r="G2" s="5"/>
      <c r="H2" s="5"/>
      <c r="I2" s="5"/>
    </row>
    <row r="3" spans="1:11" s="2" customFormat="1" ht="21" customHeight="1" x14ac:dyDescent="0.3">
      <c r="A3" s="1"/>
      <c r="B3" s="6" t="str">
        <f>Vergelijkingswaarde!C4</f>
        <v>Online security awareness game</v>
      </c>
      <c r="C3" s="4"/>
      <c r="D3" s="4"/>
      <c r="E3" s="4"/>
      <c r="F3" s="4"/>
      <c r="G3" s="5"/>
      <c r="H3" s="5"/>
      <c r="I3" s="5"/>
    </row>
    <row r="4" spans="1:11" s="2" customFormat="1" ht="21" customHeight="1" x14ac:dyDescent="0.35">
      <c r="A4" s="1"/>
      <c r="B4" s="7" t="s">
        <v>0</v>
      </c>
      <c r="C4" s="4"/>
      <c r="D4" s="4"/>
      <c r="E4" s="4"/>
      <c r="F4" s="4"/>
      <c r="G4" s="5"/>
      <c r="H4" s="5"/>
      <c r="I4" s="5"/>
    </row>
    <row r="5" spans="1:11" s="2" customFormat="1" ht="21" customHeight="1" x14ac:dyDescent="0.25">
      <c r="A5" s="1"/>
      <c r="B5" s="8" t="str">
        <f>Vergelijkingswaarde!C6</f>
        <v>Kenmerk: IUC21-004</v>
      </c>
      <c r="C5" s="4"/>
      <c r="D5" s="4"/>
      <c r="E5" s="4"/>
      <c r="F5" s="4"/>
      <c r="G5" s="5"/>
      <c r="H5" s="5"/>
      <c r="I5" s="5"/>
    </row>
    <row r="6" spans="1:11" s="1" customFormat="1" ht="15" customHeight="1" thickBot="1" x14ac:dyDescent="0.3">
      <c r="B6" s="9"/>
      <c r="C6" s="10"/>
      <c r="D6" s="10"/>
      <c r="E6" s="10"/>
      <c r="F6" s="11"/>
      <c r="G6" s="12"/>
      <c r="H6" s="12"/>
      <c r="I6" s="12"/>
      <c r="K6" s="13"/>
    </row>
    <row r="7" spans="1:11" s="2" customFormat="1" ht="15" customHeight="1" x14ac:dyDescent="0.25">
      <c r="A7" s="1"/>
    </row>
    <row r="8" spans="1:11" s="2" customFormat="1" ht="27.9" customHeight="1" x14ac:dyDescent="0.25">
      <c r="A8" s="14"/>
      <c r="B8" s="14"/>
      <c r="D8" s="289" t="s">
        <v>1</v>
      </c>
      <c r="E8" s="289"/>
      <c r="F8" s="240"/>
    </row>
    <row r="9" spans="1:11" s="2" customFormat="1" ht="12.75" customHeight="1" x14ac:dyDescent="0.25">
      <c r="B9" s="14"/>
      <c r="C9" s="14"/>
    </row>
    <row r="10" spans="1:11" s="2" customFormat="1" ht="27.9" customHeight="1" x14ac:dyDescent="0.25">
      <c r="A10" s="15"/>
      <c r="B10" s="16"/>
      <c r="C10" s="16"/>
      <c r="D10" s="281" t="s">
        <v>2</v>
      </c>
      <c r="E10" s="282"/>
      <c r="F10" s="241" t="s">
        <v>3</v>
      </c>
      <c r="G10" s="283" t="s">
        <v>4</v>
      </c>
      <c r="H10" s="284"/>
    </row>
    <row r="11" spans="1:11" s="2" customFormat="1" ht="27.9" customHeight="1" x14ac:dyDescent="0.25">
      <c r="A11" s="15"/>
      <c r="B11" s="16"/>
      <c r="C11" s="16"/>
      <c r="D11" s="290" t="s">
        <v>5</v>
      </c>
      <c r="E11" s="291"/>
      <c r="F11" s="242">
        <f>+DATA!G41</f>
        <v>67</v>
      </c>
      <c r="G11" s="297">
        <f>+F11/DATA!$G$40*100</f>
        <v>40.119760479041915</v>
      </c>
      <c r="H11" s="17" t="s">
        <v>6</v>
      </c>
    </row>
    <row r="12" spans="1:11" s="2" customFormat="1" ht="27.9" customHeight="1" x14ac:dyDescent="0.25">
      <c r="A12" s="15"/>
      <c r="B12" s="16"/>
      <c r="C12" s="16"/>
      <c r="D12" s="290" t="s">
        <v>91</v>
      </c>
      <c r="E12" s="291"/>
      <c r="F12" s="244"/>
      <c r="G12" s="297">
        <f>+F12/DATA!$G$40*100</f>
        <v>0</v>
      </c>
      <c r="H12" s="17" t="s">
        <v>6</v>
      </c>
    </row>
    <row r="13" spans="1:11" s="2" customFormat="1" ht="27.9" customHeight="1" x14ac:dyDescent="0.25">
      <c r="A13" s="15"/>
      <c r="B13" s="15"/>
      <c r="C13" s="16"/>
      <c r="D13" s="245"/>
      <c r="E13" s="246" t="s">
        <v>7</v>
      </c>
      <c r="F13" s="247">
        <f>SUM(F11:F12)</f>
        <v>67</v>
      </c>
      <c r="G13" s="297">
        <f>SUM(G11:G12)</f>
        <v>40.119760479041915</v>
      </c>
      <c r="H13" s="17" t="s">
        <v>6</v>
      </c>
    </row>
    <row r="14" spans="1:11" s="2" customFormat="1" ht="27.9" customHeight="1" x14ac:dyDescent="0.25">
      <c r="A14" s="15"/>
      <c r="B14" s="15"/>
      <c r="C14" s="16"/>
      <c r="D14" s="287" t="s">
        <v>8</v>
      </c>
      <c r="E14" s="288"/>
      <c r="F14" s="248">
        <f>+DATA!E7</f>
        <v>1.2589667948521224</v>
      </c>
    </row>
    <row r="15" spans="1:11" s="2" customFormat="1" ht="27.9" customHeight="1" x14ac:dyDescent="0.25">
      <c r="A15" s="15"/>
      <c r="B15" s="16"/>
      <c r="C15" s="16"/>
      <c r="D15" s="249" t="s">
        <v>9</v>
      </c>
      <c r="E15" s="18" t="str">
        <f>"Eigen inschatting door Inschrijver. Waarde tussen 0 en "&amp;F19&amp;" punten."</f>
        <v>Eigen inschatting door Inschrijver. Waarde tussen 0 en 100 punten.</v>
      </c>
      <c r="F15" s="250"/>
      <c r="G15" s="251"/>
      <c r="H15" s="252"/>
    </row>
    <row r="16" spans="1:11" s="2" customFormat="1" ht="27.9" customHeight="1" x14ac:dyDescent="0.25">
      <c r="A16" s="15"/>
      <c r="B16" s="15"/>
      <c r="C16" s="16"/>
      <c r="D16" s="253"/>
      <c r="E16" s="252"/>
      <c r="F16" s="252"/>
      <c r="G16" s="252"/>
    </row>
    <row r="17" spans="1:13" s="2" customFormat="1" ht="27.9" customHeight="1" x14ac:dyDescent="0.25">
      <c r="A17" s="15"/>
      <c r="B17" s="15"/>
      <c r="C17" s="16"/>
      <c r="D17" s="281" t="s">
        <v>10</v>
      </c>
      <c r="E17" s="282"/>
      <c r="F17" s="254" t="s">
        <v>11</v>
      </c>
      <c r="G17" s="283" t="s">
        <v>4</v>
      </c>
      <c r="H17" s="284"/>
    </row>
    <row r="18" spans="1:13" s="2" customFormat="1" ht="27.9" customHeight="1" x14ac:dyDescent="0.25">
      <c r="A18" s="15"/>
      <c r="B18" s="15"/>
      <c r="C18" s="16"/>
      <c r="D18" s="285" t="s">
        <v>12</v>
      </c>
      <c r="E18" s="285"/>
      <c r="F18" s="247">
        <f>DATA!G41</f>
        <v>67</v>
      </c>
      <c r="G18" s="243">
        <f>+F18/DATA!$G$40*100</f>
        <v>40.119760479041915</v>
      </c>
      <c r="H18" s="17" t="s">
        <v>6</v>
      </c>
    </row>
    <row r="19" spans="1:13" s="2" customFormat="1" ht="27.9" customHeight="1" x14ac:dyDescent="0.25">
      <c r="A19" s="15"/>
      <c r="B19" s="15"/>
      <c r="C19" s="16"/>
      <c r="D19" s="285" t="s">
        <v>13</v>
      </c>
      <c r="E19" s="285"/>
      <c r="F19" s="247">
        <f>DATA!G42</f>
        <v>100</v>
      </c>
      <c r="G19" s="243">
        <f>+F19/DATA!$G$40*100</f>
        <v>59.880239520958078</v>
      </c>
      <c r="H19" s="17" t="s">
        <v>6</v>
      </c>
      <c r="K19" s="19"/>
      <c r="L19" s="19"/>
      <c r="M19" s="19"/>
    </row>
    <row r="20" spans="1:13" s="2" customFormat="1" ht="27.9" customHeight="1" x14ac:dyDescent="0.25">
      <c r="A20" s="15"/>
      <c r="B20" s="16"/>
      <c r="C20" s="16"/>
      <c r="D20" s="285" t="s">
        <v>14</v>
      </c>
      <c r="E20" s="285"/>
      <c r="F20" s="247">
        <f>SUM(F18:F19)</f>
        <v>167</v>
      </c>
      <c r="G20" s="243">
        <f>+F20/DATA!$G$40*100</f>
        <v>100</v>
      </c>
      <c r="H20" s="17" t="s">
        <v>6</v>
      </c>
    </row>
    <row r="21" spans="1:13" s="2" customFormat="1" ht="27.9" customHeight="1" x14ac:dyDescent="0.25">
      <c r="A21" s="15"/>
      <c r="B21" s="16"/>
      <c r="C21" s="16"/>
      <c r="D21" s="14"/>
      <c r="E21" s="14"/>
      <c r="F21" s="14"/>
      <c r="G21" s="14"/>
      <c r="H21" s="14"/>
    </row>
    <row r="22" spans="1:13" s="2" customFormat="1" ht="27.9" customHeight="1" x14ac:dyDescent="0.25">
      <c r="A22" s="15"/>
      <c r="B22" s="16"/>
      <c r="C22" s="16"/>
      <c r="D22" s="286"/>
      <c r="E22" s="286"/>
      <c r="F22" s="24"/>
      <c r="G22" s="25"/>
      <c r="H22" s="23"/>
    </row>
    <row r="23" spans="1:13" s="2" customFormat="1" ht="27.9" customHeight="1" x14ac:dyDescent="0.25">
      <c r="A23" s="15"/>
      <c r="B23" s="16"/>
      <c r="C23" s="16"/>
      <c r="D23" s="14"/>
      <c r="E23" s="14"/>
      <c r="F23" s="14"/>
      <c r="G23" s="14"/>
      <c r="H23" s="14"/>
    </row>
    <row r="24" spans="1:13" s="2" customFormat="1" ht="27.9" customHeight="1" x14ac:dyDescent="0.25">
      <c r="A24" s="15"/>
      <c r="B24" s="16"/>
      <c r="C24" s="16"/>
      <c r="D24" s="14"/>
      <c r="E24" s="14"/>
      <c r="F24" s="14"/>
      <c r="G24" s="14"/>
      <c r="H24" s="14"/>
    </row>
    <row r="25" spans="1:13" s="2" customFormat="1" ht="27.9" customHeight="1" x14ac:dyDescent="0.25">
      <c r="A25" s="15"/>
      <c r="B25" s="16"/>
      <c r="C25" s="16"/>
      <c r="D25" s="14"/>
      <c r="E25" s="14"/>
      <c r="F25" s="14"/>
      <c r="G25" s="14"/>
      <c r="H25" s="14"/>
    </row>
    <row r="26" spans="1:13" s="2" customFormat="1" ht="27.75" customHeight="1" x14ac:dyDescent="0.25">
      <c r="A26" s="1"/>
      <c r="B26" s="16"/>
      <c r="C26" s="16"/>
      <c r="D26" s="14"/>
      <c r="E26" s="14"/>
      <c r="F26" s="14"/>
      <c r="G26" s="14"/>
      <c r="H26" s="14"/>
    </row>
    <row r="27" spans="1:13" s="2" customFormat="1" ht="15" customHeight="1" thickBot="1" x14ac:dyDescent="0.3">
      <c r="A27" s="1"/>
      <c r="B27" s="9"/>
      <c r="C27" s="10"/>
      <c r="D27" s="10"/>
      <c r="E27" s="10"/>
      <c r="F27" s="11"/>
      <c r="G27" s="12"/>
      <c r="H27" s="12"/>
    </row>
    <row r="28" spans="1:13" s="2" customFormat="1" ht="15" customHeight="1" x14ac:dyDescent="0.25"/>
    <row r="29" spans="1:13" s="2" customFormat="1" ht="27.9" hidden="1" customHeight="1" x14ac:dyDescent="0.25">
      <c r="B29" s="14"/>
    </row>
    <row r="30" spans="1:13" s="2" customFormat="1" ht="27.9" hidden="1" customHeight="1" x14ac:dyDescent="0.25">
      <c r="B30" s="14"/>
    </row>
    <row r="31" spans="1:13" s="2" customFormat="1" ht="27.9" hidden="1" customHeight="1" x14ac:dyDescent="0.25">
      <c r="B31" s="14"/>
    </row>
    <row r="32" spans="1:13" s="2" customFormat="1" ht="27.9" hidden="1" customHeight="1" x14ac:dyDescent="0.25">
      <c r="B32" s="14"/>
    </row>
    <row r="33" spans="2:17" s="2" customFormat="1" ht="27.9" hidden="1" customHeight="1" x14ac:dyDescent="0.25">
      <c r="B33" s="14"/>
    </row>
    <row r="34" spans="2:17" s="2" customFormat="1" ht="27.9" hidden="1" customHeight="1" x14ac:dyDescent="0.25">
      <c r="B34" s="14"/>
      <c r="Q34" s="2" t="s">
        <v>15</v>
      </c>
    </row>
    <row r="35" spans="2:17" s="2" customFormat="1" ht="27.9" hidden="1" customHeight="1" x14ac:dyDescent="0.25">
      <c r="B35" s="14"/>
    </row>
    <row r="36" spans="2:17" s="2" customFormat="1" ht="27.9" hidden="1" customHeight="1" x14ac:dyDescent="0.3">
      <c r="B36" s="14"/>
      <c r="G36" s="20"/>
    </row>
    <row r="37" spans="2:17" s="2" customFormat="1" ht="27.9" hidden="1" customHeight="1" x14ac:dyDescent="0.3">
      <c r="B37" s="14"/>
      <c r="G37" s="20"/>
    </row>
    <row r="38" spans="2:17" s="2" customFormat="1" ht="27.9" hidden="1" customHeight="1" x14ac:dyDescent="0.3">
      <c r="D38" s="20"/>
      <c r="E38" s="20"/>
      <c r="F38" s="20"/>
      <c r="G38" s="20"/>
    </row>
    <row r="39" spans="2:17" ht="15" hidden="1" customHeight="1" x14ac:dyDescent="0.3"/>
    <row r="40" spans="2:17" ht="15" hidden="1" customHeight="1" x14ac:dyDescent="0.3"/>
    <row r="41" spans="2:17" ht="15" hidden="1" customHeight="1" x14ac:dyDescent="0.3"/>
    <row r="42" spans="2:17" ht="15" hidden="1" customHeight="1" x14ac:dyDescent="0.3"/>
    <row r="43" spans="2:17" ht="15" hidden="1" customHeight="1" x14ac:dyDescent="0.3"/>
    <row r="44" spans="2:17" ht="15" hidden="1" customHeight="1" x14ac:dyDescent="0.3"/>
    <row r="45" spans="2:17" ht="15" hidden="1" customHeight="1" x14ac:dyDescent="0.3"/>
    <row r="46" spans="2:17" ht="15" hidden="1" customHeight="1" x14ac:dyDescent="0.3"/>
    <row r="47" spans="2:17" ht="15" hidden="1" customHeight="1" x14ac:dyDescent="0.3"/>
    <row r="48" spans="2:17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  <row r="56" ht="15" hidden="1" customHeight="1" x14ac:dyDescent="0.3"/>
    <row r="57" ht="15" hidden="1" customHeight="1" x14ac:dyDescent="0.3"/>
    <row r="58" ht="15" hidden="1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t="15" hidden="1" customHeight="1" x14ac:dyDescent="0.3"/>
    <row r="66" ht="15" hidden="1" customHeight="1" x14ac:dyDescent="0.3"/>
    <row r="67" ht="15" hidden="1" customHeight="1" x14ac:dyDescent="0.3"/>
    <row r="68" ht="15" hidden="1" customHeight="1" x14ac:dyDescent="0.3"/>
    <row r="69" ht="15" hidden="1" customHeight="1" x14ac:dyDescent="0.3"/>
    <row r="70" ht="15" hidden="1" customHeight="1" x14ac:dyDescent="0.3"/>
    <row r="71" ht="15" hidden="1" customHeight="1" x14ac:dyDescent="0.3"/>
    <row r="72" ht="15" hidden="1" customHeight="1" x14ac:dyDescent="0.3"/>
    <row r="73" ht="15" hidden="1" customHeight="1" x14ac:dyDescent="0.3"/>
    <row r="74" ht="15" hidden="1" customHeight="1" x14ac:dyDescent="0.3"/>
    <row r="75" ht="15" hidden="1" customHeight="1" x14ac:dyDescent="0.3"/>
    <row r="76" ht="15" hidden="1" customHeight="1" x14ac:dyDescent="0.3"/>
    <row r="77" ht="15" hidden="1" customHeight="1" x14ac:dyDescent="0.3"/>
    <row r="78" ht="15" hidden="1" customHeight="1" x14ac:dyDescent="0.3"/>
    <row r="79" ht="15" hidden="1" customHeight="1" x14ac:dyDescent="0.3"/>
    <row r="80" ht="15" hidden="1" customHeight="1" x14ac:dyDescent="0.3"/>
    <row r="81" spans="3:7" ht="15" hidden="1" customHeight="1" x14ac:dyDescent="0.3"/>
    <row r="82" spans="3:7" ht="15" hidden="1" customHeight="1" x14ac:dyDescent="0.3">
      <c r="C82" s="279" t="s">
        <v>7</v>
      </c>
      <c r="D82" s="280"/>
      <c r="E82" s="21">
        <v>1650</v>
      </c>
      <c r="F82" s="22" t="e">
        <f>+E82/Qmax*100</f>
        <v>#NAME?</v>
      </c>
      <c r="G82" s="17" t="s">
        <v>6</v>
      </c>
    </row>
    <row r="83" spans="3:7" ht="15" hidden="1" customHeight="1" x14ac:dyDescent="0.3"/>
    <row r="84" spans="3:7" ht="15" hidden="1" customHeight="1" x14ac:dyDescent="0.3"/>
    <row r="85" spans="3:7" ht="15" hidden="1" customHeight="1" x14ac:dyDescent="0.3"/>
    <row r="86" spans="3:7" ht="15" hidden="1" customHeight="1" x14ac:dyDescent="0.3"/>
    <row r="87" spans="3:7" ht="15" hidden="1" customHeight="1" x14ac:dyDescent="0.3"/>
    <row r="88" spans="3:7" ht="15" hidden="1" customHeight="1" x14ac:dyDescent="0.3"/>
    <row r="89" spans="3:7" ht="15" hidden="1" customHeight="1" x14ac:dyDescent="0.3"/>
    <row r="90" spans="3:7" ht="15" hidden="1" customHeight="1" x14ac:dyDescent="0.3"/>
    <row r="91" spans="3:7" ht="15" hidden="1" customHeight="1" x14ac:dyDescent="0.3"/>
    <row r="92" spans="3:7" ht="15" hidden="1" customHeight="1" x14ac:dyDescent="0.3"/>
    <row r="93" spans="3:7" ht="15" hidden="1" customHeight="1" x14ac:dyDescent="0.3"/>
    <row r="94" spans="3:7" ht="15" hidden="1" customHeight="1" x14ac:dyDescent="0.3"/>
  </sheetData>
  <sheetProtection algorithmName="SHA-512" hashValue="KZYVY0xw41Mfz736d5YfODagmCjUcdgrI4bIaBYlaKZq8HkP1mccO0tpkiSZvc0x0khafinyhGOORPf/U6qBKg==" saltValue="ZcpFXeKn/xHnlZ+iLLmGMA==" spinCount="100000" sheet="1" objects="1" scenarios="1"/>
  <mergeCells count="13">
    <mergeCell ref="D14:E14"/>
    <mergeCell ref="D8:E8"/>
    <mergeCell ref="D10:E10"/>
    <mergeCell ref="G10:H10"/>
    <mergeCell ref="D11:E11"/>
    <mergeCell ref="D12:E12"/>
    <mergeCell ref="C82:D82"/>
    <mergeCell ref="D17:E17"/>
    <mergeCell ref="G17:H17"/>
    <mergeCell ref="D18:E18"/>
    <mergeCell ref="D19:E19"/>
    <mergeCell ref="D20:E20"/>
    <mergeCell ref="D22:E22"/>
  </mergeCells>
  <pageMargins left="0.7" right="0.7" top="0.75" bottom="0.75" header="0.3" footer="0.3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showGridLines="0" topLeftCell="A7" zoomScaleNormal="100" workbookViewId="0">
      <selection activeCell="F12" sqref="A1:XFD1048576"/>
    </sheetView>
  </sheetViews>
  <sheetFormatPr defaultColWidth="0" defaultRowHeight="14.4" zeroHeight="1" x14ac:dyDescent="0.3"/>
  <cols>
    <col min="1" max="1" width="3.6640625" style="102" customWidth="1"/>
    <col min="2" max="27" width="21.6640625" style="102" customWidth="1"/>
    <col min="28" max="28" width="3.6640625" style="102" customWidth="1"/>
    <col min="29" max="31" width="21.6640625" style="102" hidden="1" customWidth="1"/>
    <col min="32" max="16384" width="9.109375" style="102" hidden="1"/>
  </cols>
  <sheetData>
    <row r="1" spans="2:28" ht="21" customHeight="1" x14ac:dyDescent="0.3">
      <c r="AB1" s="103"/>
    </row>
    <row r="2" spans="2:28" s="103" customFormat="1" ht="21" customHeight="1" x14ac:dyDescent="0.25">
      <c r="B2" s="292" t="s">
        <v>16</v>
      </c>
      <c r="C2" s="292"/>
      <c r="D2" s="292"/>
      <c r="E2" s="292"/>
    </row>
    <row r="3" spans="2:28" s="103" customFormat="1" ht="21" customHeight="1" x14ac:dyDescent="0.25">
      <c r="B3" s="292"/>
      <c r="C3" s="292"/>
      <c r="D3" s="292"/>
      <c r="E3" s="292"/>
    </row>
    <row r="4" spans="2:28" s="103" customFormat="1" ht="21" customHeight="1" x14ac:dyDescent="0.25">
      <c r="B4" s="292"/>
      <c r="C4" s="292"/>
      <c r="D4" s="292"/>
      <c r="E4" s="292"/>
    </row>
    <row r="5" spans="2:28" s="103" customFormat="1" ht="21" customHeight="1" x14ac:dyDescent="0.25">
      <c r="B5" s="104"/>
    </row>
    <row r="6" spans="2:28" s="103" customFormat="1" ht="27.9" customHeight="1" x14ac:dyDescent="0.25">
      <c r="B6" s="105" t="s">
        <v>17</v>
      </c>
    </row>
    <row r="7" spans="2:28" s="103" customFormat="1" ht="27.9" customHeight="1" x14ac:dyDescent="0.25">
      <c r="B7" s="106" t="s">
        <v>18</v>
      </c>
      <c r="C7" s="107">
        <f>+'BPK-Grafiek'!$F$8</f>
        <v>0</v>
      </c>
      <c r="D7" s="108">
        <f>+'BPK-Grafiek'!$F$13</f>
        <v>67</v>
      </c>
      <c r="E7" s="109">
        <f>IFERROR((0.5*($C$7/$G$38)^$F$38+0.5*(2-$D$7/$H$38)^$F$38)^(1/$F$38),0)</f>
        <v>1.2589667948521224</v>
      </c>
      <c r="F7" s="110">
        <f>+D7/G40*100</f>
        <v>40.119760479041915</v>
      </c>
    </row>
    <row r="8" spans="2:28" s="103" customFormat="1" ht="27.9" customHeight="1" x14ac:dyDescent="0.25"/>
    <row r="9" spans="2:28" s="113" customFormat="1" ht="27.9" customHeight="1" x14ac:dyDescent="0.3">
      <c r="B9" s="111" t="s">
        <v>19</v>
      </c>
      <c r="C9" s="293" t="s">
        <v>75</v>
      </c>
      <c r="D9" s="293"/>
      <c r="E9" s="293"/>
      <c r="F9" s="293"/>
      <c r="G9" s="293"/>
      <c r="H9" s="293"/>
      <c r="I9" s="293"/>
      <c r="J9" s="293"/>
      <c r="K9" s="112"/>
      <c r="L9" s="112"/>
    </row>
    <row r="10" spans="2:28" s="113" customFormat="1" ht="27.9" customHeight="1" x14ac:dyDescent="0.3">
      <c r="C10" s="293"/>
      <c r="D10" s="293"/>
      <c r="E10" s="293"/>
      <c r="F10" s="293"/>
      <c r="G10" s="293"/>
      <c r="H10" s="293"/>
      <c r="I10" s="293"/>
      <c r="J10" s="293"/>
    </row>
    <row r="11" spans="2:28" s="103" customFormat="1" ht="27.9" customHeight="1" x14ac:dyDescent="0.25">
      <c r="B11" s="114" t="s">
        <v>20</v>
      </c>
      <c r="C11" s="115" t="s">
        <v>21</v>
      </c>
      <c r="D11" s="115" t="s">
        <v>22</v>
      </c>
      <c r="E11" s="115" t="s">
        <v>23</v>
      </c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</row>
    <row r="12" spans="2:28" s="103" customFormat="1" ht="27.9" customHeight="1" x14ac:dyDescent="0.25">
      <c r="B12" s="117" t="s">
        <v>24</v>
      </c>
      <c r="C12" s="118">
        <v>270000</v>
      </c>
      <c r="D12" s="119">
        <v>142</v>
      </c>
      <c r="E12" s="120">
        <v>1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</row>
    <row r="13" spans="2:28" s="103" customFormat="1" ht="27.9" customHeight="1" x14ac:dyDescent="0.25">
      <c r="B13" s="117" t="s">
        <v>25</v>
      </c>
      <c r="C13" s="118">
        <v>302400</v>
      </c>
      <c r="D13" s="119">
        <v>167</v>
      </c>
      <c r="E13" s="120">
        <v>1.0000129205960335</v>
      </c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2:28" s="103" customFormat="1" ht="27.9" customHeight="1" x14ac:dyDescent="0.25">
      <c r="B14" s="117" t="s">
        <v>26</v>
      </c>
      <c r="C14" s="118">
        <v>0</v>
      </c>
      <c r="D14" s="119">
        <v>111.63643895350813</v>
      </c>
      <c r="E14" s="120">
        <v>1</v>
      </c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</row>
    <row r="15" spans="2:28" s="103" customFormat="1" ht="27.9" customHeight="1" x14ac:dyDescent="0.25"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</row>
    <row r="16" spans="2:28" s="103" customFormat="1" ht="27.9" customHeight="1" x14ac:dyDescent="0.25">
      <c r="B16" s="121" t="s">
        <v>27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2:27" s="103" customFormat="1" ht="27.9" customHeight="1" x14ac:dyDescent="0.25">
      <c r="B17" s="116"/>
      <c r="C17" s="115" t="s">
        <v>28</v>
      </c>
      <c r="D17" s="122">
        <v>0</v>
      </c>
      <c r="E17" s="122">
        <v>1.2500000000000001E-2</v>
      </c>
      <c r="F17" s="122">
        <v>2.5000000000000001E-2</v>
      </c>
      <c r="G17" s="122">
        <v>0.05</v>
      </c>
      <c r="H17" s="122">
        <v>0.1</v>
      </c>
      <c r="I17" s="122">
        <v>0.15</v>
      </c>
      <c r="J17" s="122">
        <v>0.2</v>
      </c>
      <c r="K17" s="122">
        <v>0.25</v>
      </c>
      <c r="L17" s="122">
        <v>0.3</v>
      </c>
      <c r="M17" s="122">
        <v>0.35</v>
      </c>
      <c r="N17" s="122">
        <v>0.4</v>
      </c>
      <c r="O17" s="122">
        <v>0.45</v>
      </c>
      <c r="P17" s="122">
        <v>0.5</v>
      </c>
      <c r="Q17" s="122">
        <v>0.55000000000000004</v>
      </c>
      <c r="R17" s="122">
        <v>0.6</v>
      </c>
      <c r="S17" s="122">
        <v>0.65</v>
      </c>
      <c r="T17" s="122">
        <v>0.7</v>
      </c>
      <c r="U17" s="122">
        <v>0.75</v>
      </c>
      <c r="V17" s="122">
        <v>0.8</v>
      </c>
      <c r="W17" s="122">
        <v>0.85</v>
      </c>
      <c r="X17" s="122">
        <v>0.9</v>
      </c>
      <c r="Y17" s="122">
        <v>0.95</v>
      </c>
      <c r="Z17" s="122">
        <v>1</v>
      </c>
      <c r="AA17" s="123">
        <v>0</v>
      </c>
    </row>
    <row r="18" spans="2:27" s="103" customFormat="1" ht="27.9" customHeight="1" x14ac:dyDescent="0.25">
      <c r="B18" s="124" t="s">
        <v>29</v>
      </c>
      <c r="C18" s="122">
        <v>111.63643895350813</v>
      </c>
      <c r="D18" s="122">
        <v>111.63643895350813</v>
      </c>
      <c r="E18" s="122">
        <v>112.32848346658928</v>
      </c>
      <c r="F18" s="122">
        <v>113.02052797967043</v>
      </c>
      <c r="G18" s="122">
        <v>114.40461700583273</v>
      </c>
      <c r="H18" s="122">
        <v>117.17279505815732</v>
      </c>
      <c r="I18" s="122">
        <v>119.94097311048191</v>
      </c>
      <c r="J18" s="122">
        <v>122.70915116280651</v>
      </c>
      <c r="K18" s="122">
        <v>125.47732921513111</v>
      </c>
      <c r="L18" s="122">
        <v>128.24550726745571</v>
      </c>
      <c r="M18" s="122">
        <v>131.01368531978028</v>
      </c>
      <c r="N18" s="122">
        <v>133.78186337210488</v>
      </c>
      <c r="O18" s="122">
        <v>136.55004142442948</v>
      </c>
      <c r="P18" s="122">
        <v>139.31821947675405</v>
      </c>
      <c r="Q18" s="122">
        <v>142.08639752907865</v>
      </c>
      <c r="R18" s="122">
        <v>144.85457558140325</v>
      </c>
      <c r="S18" s="122">
        <v>147.62275363372785</v>
      </c>
      <c r="T18" s="122">
        <v>150.39093168605245</v>
      </c>
      <c r="U18" s="122">
        <v>153.15910973837703</v>
      </c>
      <c r="V18" s="122">
        <v>155.92728779070163</v>
      </c>
      <c r="W18" s="122">
        <v>158.69546584302623</v>
      </c>
      <c r="X18" s="122">
        <v>161.4636438953508</v>
      </c>
      <c r="Y18" s="122">
        <v>164.2318219476754</v>
      </c>
      <c r="Z18" s="122">
        <v>167</v>
      </c>
      <c r="AA18" s="122" t="s">
        <v>23</v>
      </c>
    </row>
    <row r="19" spans="2:27" s="103" customFormat="1" ht="27.9" customHeight="1" x14ac:dyDescent="0.25">
      <c r="B19" s="124" t="s">
        <v>30</v>
      </c>
      <c r="C19" s="122"/>
      <c r="D19" s="122">
        <v>0</v>
      </c>
      <c r="E19" s="122">
        <v>99934.224523465076</v>
      </c>
      <c r="F19" s="122">
        <v>121127.38819678525</v>
      </c>
      <c r="G19" s="122">
        <v>146601.92670569083</v>
      </c>
      <c r="H19" s="122">
        <v>176917.26165796214</v>
      </c>
      <c r="I19" s="122">
        <v>196998.63432776518</v>
      </c>
      <c r="J19" s="122">
        <v>212249.60099655233</v>
      </c>
      <c r="K19" s="122">
        <v>224587.73142591561</v>
      </c>
      <c r="L19" s="122">
        <v>234941.86121410178</v>
      </c>
      <c r="M19" s="122">
        <v>243840.75608206177</v>
      </c>
      <c r="N19" s="122">
        <v>251617.50698007521</v>
      </c>
      <c r="O19" s="122">
        <v>258497.16552099623</v>
      </c>
      <c r="P19" s="122">
        <v>264639.83426904504</v>
      </c>
      <c r="Q19" s="122">
        <v>270164.01981975429</v>
      </c>
      <c r="R19" s="122">
        <v>275160.24965990806</v>
      </c>
      <c r="S19" s="122">
        <v>279699.47922411415</v>
      </c>
      <c r="T19" s="122">
        <v>283838.52689482103</v>
      </c>
      <c r="U19" s="122">
        <v>287623.72332509508</v>
      </c>
      <c r="V19" s="122">
        <v>291093.4408704096</v>
      </c>
      <c r="W19" s="122">
        <v>294279.89484640153</v>
      </c>
      <c r="X19" s="122">
        <v>297210.45647436759</v>
      </c>
      <c r="Y19" s="122">
        <v>299908.62950726802</v>
      </c>
      <c r="Z19" s="122">
        <v>302394.7897527208</v>
      </c>
      <c r="AA19" s="122">
        <v>1</v>
      </c>
    </row>
    <row r="20" spans="2:27" s="103" customFormat="1" ht="27.9" customHeight="1" x14ac:dyDescent="0.25">
      <c r="B20" s="125"/>
      <c r="C20" s="122"/>
      <c r="D20" s="122">
        <v>66.848167038028834</v>
      </c>
      <c r="E20" s="122">
        <v>67.262564950053459</v>
      </c>
      <c r="F20" s="122">
        <v>67.676962862078099</v>
      </c>
      <c r="G20" s="122">
        <v>68.505758686127379</v>
      </c>
      <c r="H20" s="122">
        <v>70.163350334225939</v>
      </c>
      <c r="I20" s="122">
        <v>71.820941982324499</v>
      </c>
      <c r="J20" s="122">
        <v>73.478533630423058</v>
      </c>
      <c r="K20" s="122">
        <v>75.136125278521632</v>
      </c>
      <c r="L20" s="122">
        <v>76.793716926620178</v>
      </c>
      <c r="M20" s="122">
        <v>78.451308574718723</v>
      </c>
      <c r="N20" s="122">
        <v>80.108900222817297</v>
      </c>
      <c r="O20" s="122">
        <v>81.766491870915857</v>
      </c>
      <c r="P20" s="122">
        <v>83.424083519014403</v>
      </c>
      <c r="Q20" s="122">
        <v>85.081675167112962</v>
      </c>
      <c r="R20" s="122">
        <v>86.739266815211522</v>
      </c>
      <c r="S20" s="122">
        <v>88.396858463310096</v>
      </c>
      <c r="T20" s="122">
        <v>90.054450111408656</v>
      </c>
      <c r="U20" s="122">
        <v>91.712041759507201</v>
      </c>
      <c r="V20" s="122">
        <v>93.369633407605761</v>
      </c>
      <c r="W20" s="122">
        <v>95.027225055704321</v>
      </c>
      <c r="X20" s="122">
        <v>96.684816703802881</v>
      </c>
      <c r="Y20" s="122">
        <v>98.34240835190144</v>
      </c>
      <c r="Z20" s="122">
        <v>100</v>
      </c>
      <c r="AA20" s="122">
        <v>0</v>
      </c>
    </row>
    <row r="21" spans="2:27" s="103" customFormat="1" ht="27.9" customHeight="1" x14ac:dyDescent="0.25">
      <c r="B21" s="124" t="s">
        <v>31</v>
      </c>
      <c r="C21" s="122">
        <v>128.87279505815729</v>
      </c>
      <c r="D21" s="122">
        <v>128.87279505815729</v>
      </c>
      <c r="E21" s="122">
        <v>129.34938511993033</v>
      </c>
      <c r="F21" s="122">
        <v>129.82597518170337</v>
      </c>
      <c r="G21" s="122">
        <v>130.77915530524942</v>
      </c>
      <c r="H21" s="122">
        <v>132.68551555234157</v>
      </c>
      <c r="I21" s="122">
        <v>134.59187579943369</v>
      </c>
      <c r="J21" s="122">
        <v>136.49823604652585</v>
      </c>
      <c r="K21" s="122">
        <v>138.40459629361797</v>
      </c>
      <c r="L21" s="122">
        <v>140.31095654071009</v>
      </c>
      <c r="M21" s="122">
        <v>142.21731678780225</v>
      </c>
      <c r="N21" s="122">
        <v>144.12367703489437</v>
      </c>
      <c r="O21" s="122">
        <v>146.03003728198652</v>
      </c>
      <c r="P21" s="122">
        <v>147.93639752907865</v>
      </c>
      <c r="Q21" s="122">
        <v>149.8427577761708</v>
      </c>
      <c r="R21" s="122">
        <v>151.74911802326292</v>
      </c>
      <c r="S21" s="122">
        <v>153.65547827035505</v>
      </c>
      <c r="T21" s="122">
        <v>155.5618385174472</v>
      </c>
      <c r="U21" s="122">
        <v>157.46819876453932</v>
      </c>
      <c r="V21" s="122">
        <v>159.37455901163145</v>
      </c>
      <c r="W21" s="122">
        <v>161.2809192587236</v>
      </c>
      <c r="X21" s="122">
        <v>163.18727950581572</v>
      </c>
      <c r="Y21" s="122">
        <v>165.09363975290785</v>
      </c>
      <c r="Z21" s="122">
        <v>167</v>
      </c>
      <c r="AA21" s="122" t="s">
        <v>23</v>
      </c>
    </row>
    <row r="22" spans="2:27" s="103" customFormat="1" ht="27.9" customHeight="1" x14ac:dyDescent="0.25">
      <c r="B22" s="124" t="s">
        <v>32</v>
      </c>
      <c r="C22" s="122"/>
      <c r="D22" s="122">
        <v>0</v>
      </c>
      <c r="E22" s="122">
        <v>83485.340548079024</v>
      </c>
      <c r="F22" s="122">
        <v>101224.62754905787</v>
      </c>
      <c r="G22" s="122">
        <v>122597.0334290186</v>
      </c>
      <c r="H22" s="122">
        <v>148151.57368749491</v>
      </c>
      <c r="I22" s="122">
        <v>165195.72073790798</v>
      </c>
      <c r="J22" s="122">
        <v>178231.96296658201</v>
      </c>
      <c r="K22" s="122">
        <v>188856.24086062901</v>
      </c>
      <c r="L22" s="122">
        <v>197840.70358141704</v>
      </c>
      <c r="M22" s="122">
        <v>205624.39351938062</v>
      </c>
      <c r="N22" s="122">
        <v>212483.53374212276</v>
      </c>
      <c r="O22" s="122">
        <v>218604.5034667023</v>
      </c>
      <c r="P22" s="122">
        <v>224119.70261679849</v>
      </c>
      <c r="Q22" s="122">
        <v>229126.9795153407</v>
      </c>
      <c r="R22" s="122">
        <v>233700.95348293011</v>
      </c>
      <c r="S22" s="122">
        <v>237900.0020773267</v>
      </c>
      <c r="T22" s="122">
        <v>241770.77605233333</v>
      </c>
      <c r="U22" s="122">
        <v>245351.22947235793</v>
      </c>
      <c r="V22" s="122">
        <v>248672.71895368799</v>
      </c>
      <c r="W22" s="122">
        <v>251761.49786374552</v>
      </c>
      <c r="X22" s="122">
        <v>254639.80493622346</v>
      </c>
      <c r="Y22" s="122">
        <v>257326.67365495965</v>
      </c>
      <c r="Z22" s="122">
        <v>259838.54486225749</v>
      </c>
      <c r="AA22" s="122">
        <v>0.9</v>
      </c>
    </row>
    <row r="23" spans="2:27" s="103" customFormat="1" ht="27.9" customHeight="1" x14ac:dyDescent="0.25">
      <c r="B23" s="125"/>
      <c r="C23" s="122"/>
      <c r="D23" s="122">
        <v>77.169338358178024</v>
      </c>
      <c r="E23" s="122">
        <v>77.454721628700796</v>
      </c>
      <c r="F23" s="122">
        <v>77.740104899223567</v>
      </c>
      <c r="G23" s="122">
        <v>78.310871440269111</v>
      </c>
      <c r="H23" s="122">
        <v>79.452404522360226</v>
      </c>
      <c r="I23" s="122">
        <v>80.593937604451312</v>
      </c>
      <c r="J23" s="122">
        <v>81.735470686542428</v>
      </c>
      <c r="K23" s="122">
        <v>82.877003768633514</v>
      </c>
      <c r="L23" s="122">
        <v>84.018536850724615</v>
      </c>
      <c r="M23" s="122">
        <v>85.160069932815716</v>
      </c>
      <c r="N23" s="122">
        <v>86.301603014906817</v>
      </c>
      <c r="O23" s="122">
        <v>87.443136096997918</v>
      </c>
      <c r="P23" s="122">
        <v>88.584669179089019</v>
      </c>
      <c r="Q23" s="122">
        <v>89.72620226118012</v>
      </c>
      <c r="R23" s="122">
        <v>90.867735343271221</v>
      </c>
      <c r="S23" s="122">
        <v>92.009268425362308</v>
      </c>
      <c r="T23" s="122">
        <v>93.150801507453423</v>
      </c>
      <c r="U23" s="122">
        <v>94.292334589544495</v>
      </c>
      <c r="V23" s="122">
        <v>95.433867671635596</v>
      </c>
      <c r="W23" s="122">
        <v>96.575400753726697</v>
      </c>
      <c r="X23" s="122">
        <v>97.716933835817798</v>
      </c>
      <c r="Y23" s="122">
        <v>98.858466917908899</v>
      </c>
      <c r="Z23" s="122">
        <v>100</v>
      </c>
      <c r="AA23" s="122">
        <v>0</v>
      </c>
    </row>
    <row r="24" spans="2:27" s="103" customFormat="1" ht="27.9" customHeight="1" x14ac:dyDescent="0.25">
      <c r="B24" s="124" t="s">
        <v>33</v>
      </c>
      <c r="C24" s="122">
        <v>146.10915116280648</v>
      </c>
      <c r="D24" s="122">
        <v>146.10915116280648</v>
      </c>
      <c r="E24" s="122">
        <v>146.3702867732714</v>
      </c>
      <c r="F24" s="122">
        <v>146.63142238373632</v>
      </c>
      <c r="G24" s="122">
        <v>147.15369360466616</v>
      </c>
      <c r="H24" s="122">
        <v>148.19823604652584</v>
      </c>
      <c r="I24" s="122">
        <v>149.24277848838551</v>
      </c>
      <c r="J24" s="122">
        <v>150.28732093024519</v>
      </c>
      <c r="K24" s="122">
        <v>151.33186337210486</v>
      </c>
      <c r="L24" s="122">
        <v>152.37640581396454</v>
      </c>
      <c r="M24" s="122">
        <v>153.42094825582421</v>
      </c>
      <c r="N24" s="122">
        <v>154.46549069768389</v>
      </c>
      <c r="O24" s="122">
        <v>155.51003313954357</v>
      </c>
      <c r="P24" s="122">
        <v>156.55457558140324</v>
      </c>
      <c r="Q24" s="122">
        <v>157.59911802326292</v>
      </c>
      <c r="R24" s="122">
        <v>158.64366046512259</v>
      </c>
      <c r="S24" s="122">
        <v>159.68820290698227</v>
      </c>
      <c r="T24" s="122">
        <v>160.73274534884195</v>
      </c>
      <c r="U24" s="122">
        <v>161.77728779070162</v>
      </c>
      <c r="V24" s="122">
        <v>162.8218302325613</v>
      </c>
      <c r="W24" s="122">
        <v>163.86637267442097</v>
      </c>
      <c r="X24" s="122">
        <v>164.91091511628065</v>
      </c>
      <c r="Y24" s="122">
        <v>165.95545755814032</v>
      </c>
      <c r="Z24" s="122">
        <v>167</v>
      </c>
      <c r="AA24" s="122" t="s">
        <v>23</v>
      </c>
    </row>
    <row r="25" spans="2:27" s="103" customFormat="1" ht="27.9" customHeight="1" x14ac:dyDescent="0.25">
      <c r="B25" s="124" t="s">
        <v>34</v>
      </c>
      <c r="C25" s="122"/>
      <c r="D25" s="122">
        <v>0</v>
      </c>
      <c r="E25" s="122">
        <v>64848.275123241227</v>
      </c>
      <c r="F25" s="122">
        <v>78660.930286963136</v>
      </c>
      <c r="G25" s="122">
        <v>95350.476202386941</v>
      </c>
      <c r="H25" s="122">
        <v>115422.83827951424</v>
      </c>
      <c r="I25" s="122">
        <v>128922.93572269422</v>
      </c>
      <c r="J25" s="122">
        <v>139336.904651772</v>
      </c>
      <c r="K25" s="122">
        <v>147898.66951516745</v>
      </c>
      <c r="L25" s="122">
        <v>155204.40059945645</v>
      </c>
      <c r="M25" s="122">
        <v>161592.60575883399</v>
      </c>
      <c r="N25" s="122">
        <v>167275.95308975494</v>
      </c>
      <c r="O25" s="122">
        <v>172397.72762340965</v>
      </c>
      <c r="P25" s="122">
        <v>177059.56070099006</v>
      </c>
      <c r="Q25" s="122">
        <v>181336.44184900459</v>
      </c>
      <c r="R25" s="122">
        <v>185285.46259193742</v>
      </c>
      <c r="S25" s="122">
        <v>188951.20910666289</v>
      </c>
      <c r="T25" s="122">
        <v>192369.24474315162</v>
      </c>
      <c r="U25" s="122">
        <v>195568.4458600684</v>
      </c>
      <c r="V25" s="122">
        <v>198572.61911886241</v>
      </c>
      <c r="W25" s="122">
        <v>201401.65196220967</v>
      </c>
      <c r="X25" s="122">
        <v>204072.35031196818</v>
      </c>
      <c r="Y25" s="122">
        <v>206599.06102784537</v>
      </c>
      <c r="Z25" s="122">
        <v>208994.14275634653</v>
      </c>
      <c r="AA25" s="122">
        <v>0.8</v>
      </c>
    </row>
    <row r="26" spans="2:27" s="103" customFormat="1" ht="27.9" customHeight="1" x14ac:dyDescent="0.25">
      <c r="B26" s="125"/>
      <c r="C26" s="122"/>
      <c r="D26" s="122">
        <v>87.490509678327228</v>
      </c>
      <c r="E26" s="122">
        <v>87.646878307348146</v>
      </c>
      <c r="F26" s="122">
        <v>87.80324693636905</v>
      </c>
      <c r="G26" s="122">
        <v>88.115984194410885</v>
      </c>
      <c r="H26" s="122">
        <v>88.741458710494513</v>
      </c>
      <c r="I26" s="122">
        <v>89.366933226578155</v>
      </c>
      <c r="J26" s="122">
        <v>89.992407742661783</v>
      </c>
      <c r="K26" s="122">
        <v>90.617882258745425</v>
      </c>
      <c r="L26" s="122">
        <v>91.243356774829067</v>
      </c>
      <c r="M26" s="122">
        <v>91.868831290912695</v>
      </c>
      <c r="N26" s="122">
        <v>92.494305806996351</v>
      </c>
      <c r="O26" s="122">
        <v>93.119780323079979</v>
      </c>
      <c r="P26" s="122">
        <v>93.745254839163621</v>
      </c>
      <c r="Q26" s="122">
        <v>94.370729355247249</v>
      </c>
      <c r="R26" s="122">
        <v>94.996203871330891</v>
      </c>
      <c r="S26" s="122">
        <v>95.621678387414534</v>
      </c>
      <c r="T26" s="122">
        <v>96.247152903498161</v>
      </c>
      <c r="U26" s="122">
        <v>96.872627419581818</v>
      </c>
      <c r="V26" s="122">
        <v>97.498101935665446</v>
      </c>
      <c r="W26" s="122">
        <v>98.123576451749088</v>
      </c>
      <c r="X26" s="122">
        <v>98.749050967832716</v>
      </c>
      <c r="Y26" s="122">
        <v>99.374525483916358</v>
      </c>
      <c r="Z26" s="122">
        <v>100</v>
      </c>
      <c r="AA26" s="122" t="s">
        <v>15</v>
      </c>
    </row>
    <row r="27" spans="2:27" s="103" customFormat="1" ht="27.9" customHeight="1" x14ac:dyDescent="0.25">
      <c r="B27" s="124" t="s">
        <v>35</v>
      </c>
      <c r="C27" s="122">
        <v>163.3455072674557</v>
      </c>
      <c r="D27" s="122">
        <v>163.3455072674557</v>
      </c>
      <c r="E27" s="122">
        <v>163.3911884266125</v>
      </c>
      <c r="F27" s="122">
        <v>163.4368695857693</v>
      </c>
      <c r="G27" s="122">
        <v>163.52823190408293</v>
      </c>
      <c r="H27" s="122">
        <v>163.71095654071013</v>
      </c>
      <c r="I27" s="122">
        <v>163.89368117733736</v>
      </c>
      <c r="J27" s="122">
        <v>164.07640581396456</v>
      </c>
      <c r="K27" s="122">
        <v>164.25913045059178</v>
      </c>
      <c r="L27" s="122">
        <v>164.44185508721898</v>
      </c>
      <c r="M27" s="122">
        <v>164.62457972384621</v>
      </c>
      <c r="N27" s="122">
        <v>164.80730436047341</v>
      </c>
      <c r="O27" s="122">
        <v>164.99002899710064</v>
      </c>
      <c r="P27" s="122">
        <v>165.17275363372784</v>
      </c>
      <c r="Q27" s="122">
        <v>165.35547827035506</v>
      </c>
      <c r="R27" s="122">
        <v>165.53820290698229</v>
      </c>
      <c r="S27" s="122">
        <v>165.72092754360949</v>
      </c>
      <c r="T27" s="122">
        <v>165.90365218023672</v>
      </c>
      <c r="U27" s="122">
        <v>166.08637681686392</v>
      </c>
      <c r="V27" s="122">
        <v>166.26910145349115</v>
      </c>
      <c r="W27" s="122">
        <v>166.45182609011835</v>
      </c>
      <c r="X27" s="122">
        <v>166.63455072674557</v>
      </c>
      <c r="Y27" s="122">
        <v>166.81727536337277</v>
      </c>
      <c r="Z27" s="122">
        <v>167</v>
      </c>
      <c r="AA27" s="122" t="s">
        <v>23</v>
      </c>
    </row>
    <row r="28" spans="2:27" s="103" customFormat="1" ht="27.9" customHeight="1" x14ac:dyDescent="0.25">
      <c r="B28" s="124" t="s">
        <v>36</v>
      </c>
      <c r="C28" s="122"/>
      <c r="D28" s="122">
        <v>0</v>
      </c>
      <c r="E28" s="122">
        <v>36198.461917776614</v>
      </c>
      <c r="F28" s="122">
        <v>43932.709946295465</v>
      </c>
      <c r="G28" s="122">
        <v>53312.201205615493</v>
      </c>
      <c r="H28" s="122">
        <v>64676.525311255224</v>
      </c>
      <c r="I28" s="122">
        <v>72399.956005838059</v>
      </c>
      <c r="J28" s="122">
        <v>78420.470304516246</v>
      </c>
      <c r="K28" s="122">
        <v>83422.78408991039</v>
      </c>
      <c r="L28" s="122">
        <v>87737.147270686488</v>
      </c>
      <c r="M28" s="122">
        <v>91550.757710123755</v>
      </c>
      <c r="N28" s="122">
        <v>94981.022837109485</v>
      </c>
      <c r="O28" s="122">
        <v>98106.910917413697</v>
      </c>
      <c r="P28" s="122">
        <v>100984.33754665384</v>
      </c>
      <c r="Q28" s="122">
        <v>103654.48900212217</v>
      </c>
      <c r="R28" s="122">
        <v>106148.66653664039</v>
      </c>
      <c r="S28" s="122">
        <v>108491.27176373218</v>
      </c>
      <c r="T28" s="122">
        <v>110701.73312191284</v>
      </c>
      <c r="U28" s="122">
        <v>112795.79703449619</v>
      </c>
      <c r="V28" s="122">
        <v>114786.4212109018</v>
      </c>
      <c r="W28" s="122">
        <v>116684.40962553213</v>
      </c>
      <c r="X28" s="122">
        <v>118498.87451625439</v>
      </c>
      <c r="Y28" s="122">
        <v>120237.57941766259</v>
      </c>
      <c r="Z28" s="122">
        <v>121907.19844776759</v>
      </c>
      <c r="AA28" s="122">
        <v>0.7</v>
      </c>
    </row>
    <row r="29" spans="2:27" s="103" customFormat="1" ht="27.9" customHeight="1" x14ac:dyDescent="0.25">
      <c r="B29" s="126"/>
      <c r="C29" s="116"/>
      <c r="D29" s="122">
        <v>97.811680998476476</v>
      </c>
      <c r="E29" s="122">
        <v>97.839034985995511</v>
      </c>
      <c r="F29" s="122">
        <v>97.866388973514546</v>
      </c>
      <c r="G29" s="122">
        <v>97.921096948552659</v>
      </c>
      <c r="H29" s="122">
        <v>98.030512898628814</v>
      </c>
      <c r="I29" s="122">
        <v>98.139928848705011</v>
      </c>
      <c r="J29" s="122">
        <v>98.249344798781166</v>
      </c>
      <c r="K29" s="122">
        <v>98.35876074885735</v>
      </c>
      <c r="L29" s="122">
        <v>98.468176698933519</v>
      </c>
      <c r="M29" s="122">
        <v>98.577592649009702</v>
      </c>
      <c r="N29" s="122">
        <v>98.687008599085885</v>
      </c>
      <c r="O29" s="122">
        <v>98.796424549162055</v>
      </c>
      <c r="P29" s="122">
        <v>98.905840499238224</v>
      </c>
      <c r="Q29" s="122">
        <v>99.015256449314421</v>
      </c>
      <c r="R29" s="122">
        <v>99.12467239939059</v>
      </c>
      <c r="S29" s="122">
        <v>99.234088349466759</v>
      </c>
      <c r="T29" s="122">
        <v>99.343504299542957</v>
      </c>
      <c r="U29" s="122">
        <v>99.452920249619112</v>
      </c>
      <c r="V29" s="122">
        <v>99.562336199695295</v>
      </c>
      <c r="W29" s="122">
        <v>99.671752149771464</v>
      </c>
      <c r="X29" s="122">
        <v>99.781168099847648</v>
      </c>
      <c r="Y29" s="122">
        <v>99.890584049923817</v>
      </c>
      <c r="Z29" s="122">
        <v>100</v>
      </c>
      <c r="AA29" s="122">
        <v>0</v>
      </c>
    </row>
    <row r="30" spans="2:27" s="103" customFormat="1" ht="27.9" customHeight="1" x14ac:dyDescent="0.25">
      <c r="B30" s="124" t="s">
        <v>37</v>
      </c>
      <c r="C30" s="122">
        <v>180.58186337210489</v>
      </c>
      <c r="D30" s="122">
        <v>180.58186337210489</v>
      </c>
      <c r="E30" s="122">
        <v>180.41209007995357</v>
      </c>
      <c r="F30" s="122">
        <v>180.24231678780228</v>
      </c>
      <c r="G30" s="122">
        <v>179.90277020349964</v>
      </c>
      <c r="H30" s="122">
        <v>179.22367703489439</v>
      </c>
      <c r="I30" s="122">
        <v>178.54458386628914</v>
      </c>
      <c r="J30" s="122">
        <v>177.86549069768392</v>
      </c>
      <c r="K30" s="122">
        <v>177.18639752907868</v>
      </c>
      <c r="L30" s="122">
        <v>176.50730436047343</v>
      </c>
      <c r="M30" s="122">
        <v>175.82821119186818</v>
      </c>
      <c r="N30" s="122">
        <v>175.14911802326293</v>
      </c>
      <c r="O30" s="122">
        <v>174.47002485465768</v>
      </c>
      <c r="P30" s="122">
        <v>173.79093168605243</v>
      </c>
      <c r="Q30" s="122">
        <v>173.11183851744721</v>
      </c>
      <c r="R30" s="122">
        <v>172.43274534884196</v>
      </c>
      <c r="S30" s="122">
        <v>171.75365218023671</v>
      </c>
      <c r="T30" s="122">
        <v>171.07455901163146</v>
      </c>
      <c r="U30" s="122">
        <v>170.39546584302622</v>
      </c>
      <c r="V30" s="122">
        <v>169.71637267442097</v>
      </c>
      <c r="W30" s="122">
        <v>169.03727950581575</v>
      </c>
      <c r="X30" s="122">
        <v>168.3581863372105</v>
      </c>
      <c r="Y30" s="122">
        <v>167.67909316860525</v>
      </c>
      <c r="Z30" s="122">
        <v>167</v>
      </c>
      <c r="AA30" s="122" t="s">
        <v>23</v>
      </c>
    </row>
    <row r="31" spans="2:27" s="103" customFormat="1" ht="27.75" customHeight="1" x14ac:dyDescent="0.25">
      <c r="B31" s="124" t="s">
        <v>38</v>
      </c>
      <c r="C31" s="122"/>
      <c r="D31" s="122">
        <v>0</v>
      </c>
      <c r="E31" s="122">
        <v>0</v>
      </c>
      <c r="F31" s="122">
        <v>0</v>
      </c>
      <c r="G31" s="122">
        <v>0</v>
      </c>
      <c r="H31" s="122">
        <v>0</v>
      </c>
      <c r="I31" s="122">
        <v>0</v>
      </c>
      <c r="J31" s="122">
        <v>0</v>
      </c>
      <c r="K31" s="122">
        <v>0</v>
      </c>
      <c r="L31" s="122">
        <v>0</v>
      </c>
      <c r="M31" s="122">
        <v>0</v>
      </c>
      <c r="N31" s="122">
        <v>0</v>
      </c>
      <c r="O31" s="122">
        <v>0</v>
      </c>
      <c r="P31" s="122">
        <v>0</v>
      </c>
      <c r="Q31" s="122">
        <v>0</v>
      </c>
      <c r="R31" s="122">
        <v>0</v>
      </c>
      <c r="S31" s="122">
        <v>0</v>
      </c>
      <c r="T31" s="122">
        <v>0</v>
      </c>
      <c r="U31" s="122">
        <v>0</v>
      </c>
      <c r="V31" s="122">
        <v>0</v>
      </c>
      <c r="W31" s="122">
        <v>0</v>
      </c>
      <c r="X31" s="122">
        <v>0</v>
      </c>
      <c r="Y31" s="122">
        <v>0</v>
      </c>
      <c r="Z31" s="122">
        <v>0</v>
      </c>
      <c r="AA31" s="122">
        <v>0.6</v>
      </c>
    </row>
    <row r="32" spans="2:27" s="103" customFormat="1" ht="27.9" customHeight="1" x14ac:dyDescent="0.25">
      <c r="B32" s="125"/>
      <c r="C32" s="122"/>
      <c r="D32" s="122">
        <v>108.13285231862568</v>
      </c>
      <c r="E32" s="122">
        <v>108.03119166464286</v>
      </c>
      <c r="F32" s="122">
        <v>107.92953101066006</v>
      </c>
      <c r="G32" s="122">
        <v>107.7262097026944</v>
      </c>
      <c r="H32" s="122">
        <v>107.31956708676312</v>
      </c>
      <c r="I32" s="122">
        <v>106.91292447083183</v>
      </c>
      <c r="J32" s="122">
        <v>106.50628185490056</v>
      </c>
      <c r="K32" s="122">
        <v>106.09963923896926</v>
      </c>
      <c r="L32" s="122">
        <v>105.69299662303797</v>
      </c>
      <c r="M32" s="122">
        <v>105.28635400710668</v>
      </c>
      <c r="N32" s="122">
        <v>104.87971139117541</v>
      </c>
      <c r="O32" s="122">
        <v>104.47306877524412</v>
      </c>
      <c r="P32" s="122">
        <v>104.06642615931283</v>
      </c>
      <c r="Q32" s="122">
        <v>103.65978354338156</v>
      </c>
      <c r="R32" s="122">
        <v>103.25314092745029</v>
      </c>
      <c r="S32" s="122">
        <v>102.846498311519</v>
      </c>
      <c r="T32" s="122">
        <v>102.43985569558771</v>
      </c>
      <c r="U32" s="122">
        <v>102.03321307965642</v>
      </c>
      <c r="V32" s="122">
        <v>101.62657046372512</v>
      </c>
      <c r="W32" s="122">
        <v>101.21992784779385</v>
      </c>
      <c r="X32" s="122">
        <v>100.81328523186257</v>
      </c>
      <c r="Y32" s="122">
        <v>100.40664261593129</v>
      </c>
      <c r="Z32" s="122">
        <v>100</v>
      </c>
      <c r="AA32" s="122" t="s">
        <v>15</v>
      </c>
    </row>
    <row r="33" spans="2:27" s="103" customFormat="1" ht="27.9" customHeight="1" x14ac:dyDescent="0.25">
      <c r="B33" s="124" t="s">
        <v>39</v>
      </c>
      <c r="C33" s="122">
        <v>94.400082848858915</v>
      </c>
      <c r="D33" s="122">
        <v>94.400082848858915</v>
      </c>
      <c r="E33" s="122">
        <v>95.307581813248177</v>
      </c>
      <c r="F33" s="122">
        <v>96.215080777637439</v>
      </c>
      <c r="G33" s="122">
        <v>98.030078706415964</v>
      </c>
      <c r="H33" s="122">
        <v>101.66007456397303</v>
      </c>
      <c r="I33" s="122">
        <v>105.29007042153007</v>
      </c>
      <c r="J33" s="122">
        <v>108.92006627908714</v>
      </c>
      <c r="K33" s="122">
        <v>112.55006213664419</v>
      </c>
      <c r="L33" s="122">
        <v>116.18005799420123</v>
      </c>
      <c r="M33" s="122">
        <v>119.8100538517583</v>
      </c>
      <c r="N33" s="122">
        <v>123.44004970931535</v>
      </c>
      <c r="O33" s="122">
        <v>127.07004556687241</v>
      </c>
      <c r="P33" s="122">
        <v>130.70004142442946</v>
      </c>
      <c r="Q33" s="122">
        <v>134.33003728198651</v>
      </c>
      <c r="R33" s="122">
        <v>137.96003313954355</v>
      </c>
      <c r="S33" s="122">
        <v>141.59002899710063</v>
      </c>
      <c r="T33" s="122">
        <v>145.22002485465768</v>
      </c>
      <c r="U33" s="122">
        <v>148.85002071221473</v>
      </c>
      <c r="V33" s="122">
        <v>152.48001656977178</v>
      </c>
      <c r="W33" s="122">
        <v>156.11001242732883</v>
      </c>
      <c r="X33" s="122">
        <v>159.7400082848859</v>
      </c>
      <c r="Y33" s="122">
        <v>163.37000414244295</v>
      </c>
      <c r="Z33" s="122">
        <v>167</v>
      </c>
      <c r="AA33" s="122" t="s">
        <v>23</v>
      </c>
    </row>
    <row r="34" spans="2:27" s="103" customFormat="1" ht="27.9" customHeight="1" x14ac:dyDescent="0.25">
      <c r="B34" s="124" t="s">
        <v>40</v>
      </c>
      <c r="C34" s="122"/>
      <c r="D34" s="122">
        <v>0</v>
      </c>
      <c r="E34" s="122">
        <v>115430.95483913575</v>
      </c>
      <c r="F34" s="122">
        <v>139871.53678136304</v>
      </c>
      <c r="G34" s="122">
        <v>169193.56263699554</v>
      </c>
      <c r="H34" s="122">
        <v>203950.97786471131</v>
      </c>
      <c r="I34" s="122">
        <v>226843.5759611614</v>
      </c>
      <c r="J34" s="122">
        <v>244126.12994186711</v>
      </c>
      <c r="K34" s="122">
        <v>258020.4570532362</v>
      </c>
      <c r="L34" s="122">
        <v>269603.83216667519</v>
      </c>
      <c r="M34" s="122">
        <v>279490.16787971579</v>
      </c>
      <c r="N34" s="122">
        <v>288066.63197005086</v>
      </c>
      <c r="O34" s="122">
        <v>295595.13944235345</v>
      </c>
      <c r="P34" s="122">
        <v>302262.27600314521</v>
      </c>
      <c r="Q34" s="122">
        <v>308206.36513752438</v>
      </c>
      <c r="R34" s="122">
        <v>313533.25677419308</v>
      </c>
      <c r="S34" s="122">
        <v>318326.07905517955</v>
      </c>
      <c r="T34" s="122">
        <v>322651.54514350789</v>
      </c>
      <c r="U34" s="122">
        <v>326564.18956968974</v>
      </c>
      <c r="V34" s="122">
        <v>330109.30566458293</v>
      </c>
      <c r="W34" s="122">
        <v>333325.03812870209</v>
      </c>
      <c r="X34" s="122">
        <v>336243.90883212414</v>
      </c>
      <c r="Y34" s="122">
        <v>338893.95210231934</v>
      </c>
      <c r="Z34" s="122">
        <v>341299.5745780674</v>
      </c>
      <c r="AA34" s="122">
        <v>1.1000000000000001</v>
      </c>
    </row>
    <row r="35" spans="2:27" s="103" customFormat="1" ht="27.9" customHeight="1" x14ac:dyDescent="0.25">
      <c r="B35" s="126"/>
      <c r="C35" s="116"/>
      <c r="D35" s="122">
        <v>56.526995717879593</v>
      </c>
      <c r="E35" s="122">
        <v>57.070408271406095</v>
      </c>
      <c r="F35" s="122">
        <v>57.613820824932596</v>
      </c>
      <c r="G35" s="122">
        <v>58.700645931985605</v>
      </c>
      <c r="H35" s="122">
        <v>60.874296146091631</v>
      </c>
      <c r="I35" s="122">
        <v>63.047946360197649</v>
      </c>
      <c r="J35" s="122">
        <v>65.221596574303675</v>
      </c>
      <c r="K35" s="122">
        <v>67.395246788409693</v>
      </c>
      <c r="L35" s="122">
        <v>69.568897002515712</v>
      </c>
      <c r="M35" s="122">
        <v>71.74254721662173</v>
      </c>
      <c r="N35" s="122">
        <v>73.916197430727749</v>
      </c>
      <c r="O35" s="122">
        <v>76.089847644833782</v>
      </c>
      <c r="P35" s="122">
        <v>78.263497858939786</v>
      </c>
      <c r="Q35" s="122">
        <v>80.437148073045819</v>
      </c>
      <c r="R35" s="122">
        <v>82.610798287151837</v>
      </c>
      <c r="S35" s="122">
        <v>84.784448501257856</v>
      </c>
      <c r="T35" s="122">
        <v>86.958098715363889</v>
      </c>
      <c r="U35" s="122">
        <v>89.131748929469907</v>
      </c>
      <c r="V35" s="122">
        <v>91.305399143575912</v>
      </c>
      <c r="W35" s="122">
        <v>93.47904935768193</v>
      </c>
      <c r="X35" s="122">
        <v>95.652699571787963</v>
      </c>
      <c r="Y35" s="122">
        <v>97.826349785893981</v>
      </c>
      <c r="Z35" s="122">
        <v>100</v>
      </c>
      <c r="AA35" s="122">
        <v>0</v>
      </c>
    </row>
    <row r="36" spans="2:27" s="103" customFormat="1" ht="27.9" customHeight="1" x14ac:dyDescent="0.25">
      <c r="B36" s="126"/>
      <c r="C36" s="116"/>
      <c r="D36" s="126"/>
      <c r="E36" s="127"/>
      <c r="F36" s="116"/>
      <c r="G36" s="128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</row>
    <row r="37" spans="2:27" ht="27.9" customHeight="1" x14ac:dyDescent="0.3">
      <c r="B37" s="114" t="s">
        <v>41</v>
      </c>
      <c r="C37" s="116"/>
      <c r="D37" s="116"/>
      <c r="E37" s="129"/>
      <c r="F37" s="114" t="s">
        <v>42</v>
      </c>
      <c r="G37" s="114" t="s">
        <v>43</v>
      </c>
      <c r="H37" s="114" t="s">
        <v>44</v>
      </c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</row>
    <row r="38" spans="2:27" ht="27.9" customHeight="1" x14ac:dyDescent="0.3">
      <c r="B38" s="130" t="s">
        <v>45</v>
      </c>
      <c r="C38" s="131">
        <v>270000</v>
      </c>
      <c r="D38" s="132">
        <v>85.029940119760482</v>
      </c>
      <c r="E38" s="129"/>
      <c r="F38" s="130">
        <v>3.577</v>
      </c>
      <c r="G38" s="133">
        <v>270000</v>
      </c>
      <c r="H38" s="130">
        <v>142</v>
      </c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</row>
    <row r="39" spans="2:27" ht="27.9" customHeight="1" x14ac:dyDescent="0.3">
      <c r="B39" s="130" t="s">
        <v>46</v>
      </c>
      <c r="C39" s="131">
        <v>302400</v>
      </c>
      <c r="D39" s="132">
        <v>100</v>
      </c>
      <c r="E39" s="129"/>
      <c r="F39" s="114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</row>
    <row r="40" spans="2:27" ht="27.9" customHeight="1" x14ac:dyDescent="0.3">
      <c r="B40" s="130" t="s">
        <v>47</v>
      </c>
      <c r="C40" s="134">
        <v>100</v>
      </c>
      <c r="D40" s="134">
        <v>100</v>
      </c>
      <c r="E40" s="129"/>
      <c r="F40" s="130" t="s">
        <v>47</v>
      </c>
      <c r="G40" s="135">
        <v>167</v>
      </c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</row>
    <row r="41" spans="2:27" ht="27.9" customHeight="1" x14ac:dyDescent="0.3">
      <c r="B41" s="130" t="s">
        <v>48</v>
      </c>
      <c r="C41" s="134">
        <v>40.119760479041915</v>
      </c>
      <c r="D41" s="134">
        <v>40.119760479041915</v>
      </c>
      <c r="E41" s="129"/>
      <c r="F41" s="130" t="s">
        <v>48</v>
      </c>
      <c r="G41" s="130">
        <v>67</v>
      </c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</row>
    <row r="42" spans="2:27" ht="27.9" customHeight="1" x14ac:dyDescent="0.3">
      <c r="B42" s="130" t="s">
        <v>44</v>
      </c>
      <c r="C42" s="134">
        <v>85.029940119760482</v>
      </c>
      <c r="D42" s="134">
        <v>85.029940119760482</v>
      </c>
      <c r="E42" s="129"/>
      <c r="F42" s="130" t="s">
        <v>49</v>
      </c>
      <c r="G42" s="136">
        <v>100</v>
      </c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</row>
    <row r="43" spans="2:27" ht="27.9" customHeight="1" x14ac:dyDescent="0.3">
      <c r="B43" s="130" t="s">
        <v>50</v>
      </c>
      <c r="C43" s="137">
        <v>0</v>
      </c>
      <c r="D43" s="131">
        <v>540000.00000000012</v>
      </c>
      <c r="E43" s="129"/>
      <c r="F43" s="130" t="s">
        <v>51</v>
      </c>
      <c r="G43" s="136">
        <v>-10</v>
      </c>
      <c r="H43" s="136">
        <v>-10</v>
      </c>
      <c r="I43" s="138" t="s">
        <v>52</v>
      </c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</row>
    <row r="44" spans="2:27" ht="27.9" customHeight="1" x14ac:dyDescent="0.3">
      <c r="B44" s="130" t="s">
        <v>53</v>
      </c>
      <c r="C44" s="134">
        <v>189.82035928143713</v>
      </c>
      <c r="D44" s="132">
        <v>189.82035928143713</v>
      </c>
      <c r="E44" s="129"/>
      <c r="F44" s="130" t="s">
        <v>54</v>
      </c>
      <c r="G44" s="136">
        <v>-5.9880239520958085</v>
      </c>
      <c r="H44" s="136">
        <v>-5.9880239520958085</v>
      </c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</row>
    <row r="45" spans="2:27" ht="27.9" customHeight="1" x14ac:dyDescent="0.3">
      <c r="B45" s="130" t="s">
        <v>55</v>
      </c>
      <c r="C45" s="134">
        <v>20.059880239520957</v>
      </c>
      <c r="D45" s="137">
        <v>27000</v>
      </c>
      <c r="E45" s="129"/>
      <c r="F45" s="130" t="s">
        <v>56</v>
      </c>
      <c r="G45" s="136">
        <v>40.119760479041915</v>
      </c>
      <c r="H45" s="133">
        <v>0</v>
      </c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</row>
    <row r="46" spans="2:27" ht="27.9" customHeight="1" x14ac:dyDescent="0.3">
      <c r="B46" s="130" t="s">
        <v>49</v>
      </c>
      <c r="C46" s="134">
        <v>70.059880239520965</v>
      </c>
      <c r="D46" s="137">
        <v>27000</v>
      </c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</row>
    <row r="47" spans="2:27" ht="27.9" customHeight="1" x14ac:dyDescent="0.3">
      <c r="B47" s="130" t="s">
        <v>57</v>
      </c>
      <c r="C47" s="134">
        <v>144.91017964071858</v>
      </c>
      <c r="D47" s="137">
        <v>27000</v>
      </c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</row>
    <row r="48" spans="2:27" ht="27.9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  <row r="56" ht="15" hidden="1" customHeight="1" x14ac:dyDescent="0.3"/>
    <row r="57" ht="15" hidden="1" customHeight="1" x14ac:dyDescent="0.3"/>
    <row r="58" ht="15" hidden="1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t="15" hidden="1" customHeight="1" x14ac:dyDescent="0.3"/>
    <row r="66" ht="15" hidden="1" customHeight="1" x14ac:dyDescent="0.3"/>
    <row r="67" ht="15" hidden="1" customHeight="1" x14ac:dyDescent="0.3"/>
    <row r="68" ht="15" hidden="1" customHeight="1" x14ac:dyDescent="0.3"/>
    <row r="69" ht="15" hidden="1" customHeight="1" x14ac:dyDescent="0.3"/>
    <row r="70" ht="15" hidden="1" customHeight="1" x14ac:dyDescent="0.3"/>
    <row r="71" ht="15" hidden="1" customHeight="1" x14ac:dyDescent="0.3"/>
    <row r="72" ht="15" hidden="1" customHeight="1" x14ac:dyDescent="0.3"/>
    <row r="73" ht="15" hidden="1" customHeight="1" x14ac:dyDescent="0.3"/>
    <row r="74" ht="15" hidden="1" customHeight="1" x14ac:dyDescent="0.3"/>
    <row r="75" ht="15" hidden="1" customHeight="1" x14ac:dyDescent="0.3"/>
    <row r="76" ht="15" hidden="1" customHeight="1" x14ac:dyDescent="0.3"/>
    <row r="77" ht="15" hidden="1" customHeight="1" x14ac:dyDescent="0.3"/>
    <row r="78" ht="15" hidden="1" customHeight="1" x14ac:dyDescent="0.3"/>
    <row r="79" ht="15" hidden="1" customHeight="1" x14ac:dyDescent="0.3"/>
    <row r="80" ht="15" hidden="1" customHeight="1" x14ac:dyDescent="0.3"/>
  </sheetData>
  <sheetProtection algorithmName="SHA-512" hashValue="AeFfH4VH58sJADetkQH8Svbbs/is07uhH0uu5aAjK04XWSXt8CHs0nrUcTgKd9ET8deLz/9Nd2e8RmB1Pj15gw==" saltValue="sanMwGLqIlgPrzXL3oD8bQ==" spinCount="100000" sheet="1" objects="1" scenarios="1"/>
  <mergeCells count="2">
    <mergeCell ref="B2:E4"/>
    <mergeCell ref="C9:J10"/>
  </mergeCells>
  <conditionalFormatting sqref="D18:D35 AA17:AA35">
    <cfRule type="expression" dxfId="32" priority="33">
      <formula>ISERROR(D17)</formula>
    </cfRule>
  </conditionalFormatting>
  <conditionalFormatting sqref="D21">
    <cfRule type="expression" dxfId="31" priority="32">
      <formula>ISERROR(D21)</formula>
    </cfRule>
  </conditionalFormatting>
  <conditionalFormatting sqref="D24">
    <cfRule type="expression" dxfId="30" priority="31">
      <formula>ISERROR(D24)</formula>
    </cfRule>
  </conditionalFormatting>
  <conditionalFormatting sqref="D27">
    <cfRule type="expression" dxfId="29" priority="30">
      <formula>ISERROR(D27)</formula>
    </cfRule>
  </conditionalFormatting>
  <conditionalFormatting sqref="D30">
    <cfRule type="expression" dxfId="28" priority="29">
      <formula>ISERROR(D30)</formula>
    </cfRule>
  </conditionalFormatting>
  <conditionalFormatting sqref="D33">
    <cfRule type="expression" dxfId="27" priority="28">
      <formula>ISERROR(D33)</formula>
    </cfRule>
  </conditionalFormatting>
  <conditionalFormatting sqref="E21">
    <cfRule type="expression" dxfId="26" priority="25">
      <formula>ISERROR(E21)</formula>
    </cfRule>
  </conditionalFormatting>
  <conditionalFormatting sqref="E24">
    <cfRule type="expression" dxfId="25" priority="24">
      <formula>ISERROR(E24)</formula>
    </cfRule>
  </conditionalFormatting>
  <conditionalFormatting sqref="E27">
    <cfRule type="expression" dxfId="24" priority="23">
      <formula>ISERROR(E27)</formula>
    </cfRule>
  </conditionalFormatting>
  <conditionalFormatting sqref="D17:Z35">
    <cfRule type="expression" dxfId="23" priority="27">
      <formula>ISERROR(D17)</formula>
    </cfRule>
  </conditionalFormatting>
  <conditionalFormatting sqref="E33">
    <cfRule type="expression" dxfId="22" priority="21">
      <formula>ISERROR(E33)</formula>
    </cfRule>
  </conditionalFormatting>
  <conditionalFormatting sqref="F17:Z17">
    <cfRule type="expression" dxfId="21" priority="13">
      <formula>ISERROR(F17)</formula>
    </cfRule>
  </conditionalFormatting>
  <conditionalFormatting sqref="E17">
    <cfRule type="expression" dxfId="20" priority="20">
      <formula>ISERROR(E17)</formula>
    </cfRule>
  </conditionalFormatting>
  <conditionalFormatting sqref="E18:E35">
    <cfRule type="expression" dxfId="19" priority="26">
      <formula>ISERROR(E18)</formula>
    </cfRule>
  </conditionalFormatting>
  <conditionalFormatting sqref="E30">
    <cfRule type="expression" dxfId="18" priority="22">
      <formula>ISERROR(E30)</formula>
    </cfRule>
  </conditionalFormatting>
  <conditionalFormatting sqref="F18:Z35">
    <cfRule type="expression" dxfId="17" priority="19">
      <formula>ISERROR(F18)</formula>
    </cfRule>
  </conditionalFormatting>
  <conditionalFormatting sqref="F21:Z21">
    <cfRule type="expression" dxfId="16" priority="18">
      <formula>ISERROR(F21)</formula>
    </cfRule>
  </conditionalFormatting>
  <conditionalFormatting sqref="F24:Z24">
    <cfRule type="expression" dxfId="15" priority="17">
      <formula>ISERROR(F24)</formula>
    </cfRule>
  </conditionalFormatting>
  <conditionalFormatting sqref="F27:Z27">
    <cfRule type="expression" dxfId="14" priority="16">
      <formula>ISERROR(F27)</formula>
    </cfRule>
  </conditionalFormatting>
  <conditionalFormatting sqref="F30:Z30">
    <cfRule type="expression" dxfId="13" priority="15">
      <formula>ISERROR(F30)</formula>
    </cfRule>
  </conditionalFormatting>
  <conditionalFormatting sqref="F33:Z33">
    <cfRule type="expression" dxfId="12" priority="14">
      <formula>ISERROR(F33)</formula>
    </cfRule>
  </conditionalFormatting>
  <conditionalFormatting sqref="C18">
    <cfRule type="expression" dxfId="11" priority="12">
      <formula>ISERROR(C18)</formula>
    </cfRule>
  </conditionalFormatting>
  <conditionalFormatting sqref="C18">
    <cfRule type="expression" dxfId="10" priority="11">
      <formula>ISERROR(C18)</formula>
    </cfRule>
  </conditionalFormatting>
  <conditionalFormatting sqref="C21">
    <cfRule type="expression" dxfId="9" priority="10">
      <formula>ISERROR(C21)</formula>
    </cfRule>
  </conditionalFormatting>
  <conditionalFormatting sqref="C21">
    <cfRule type="expression" dxfId="8" priority="9">
      <formula>ISERROR(C21)</formula>
    </cfRule>
  </conditionalFormatting>
  <conditionalFormatting sqref="C24">
    <cfRule type="expression" dxfId="7" priority="8">
      <formula>ISERROR(C24)</formula>
    </cfRule>
  </conditionalFormatting>
  <conditionalFormatting sqref="C24">
    <cfRule type="expression" dxfId="6" priority="7">
      <formula>ISERROR(C24)</formula>
    </cfRule>
  </conditionalFormatting>
  <conditionalFormatting sqref="C27">
    <cfRule type="expression" dxfId="5" priority="6">
      <formula>ISERROR(C27)</formula>
    </cfRule>
  </conditionalFormatting>
  <conditionalFormatting sqref="C27">
    <cfRule type="expression" dxfId="4" priority="5">
      <formula>ISERROR(C27)</formula>
    </cfRule>
  </conditionalFormatting>
  <conditionalFormatting sqref="C30">
    <cfRule type="expression" dxfId="3" priority="4">
      <formula>ISERROR(C30)</formula>
    </cfRule>
  </conditionalFormatting>
  <conditionalFormatting sqref="C30">
    <cfRule type="expression" dxfId="2" priority="3">
      <formula>ISERROR(C30)</formula>
    </cfRule>
  </conditionalFormatting>
  <conditionalFormatting sqref="C33">
    <cfRule type="expression" dxfId="1" priority="2">
      <formula>ISERROR(C33)</formula>
    </cfRule>
  </conditionalFormatting>
  <conditionalFormatting sqref="C33">
    <cfRule type="expression" dxfId="0" priority="1">
      <formula>ISERROR(C33)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Vergelijkingswaarde</vt:lpstr>
      <vt:lpstr>Implementatie fase</vt:lpstr>
      <vt:lpstr>Operationele fase</vt:lpstr>
      <vt:lpstr>Consultancy</vt:lpstr>
      <vt:lpstr>BPK-Grafiek</vt:lpstr>
      <vt:lpstr>DATA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Gertjan G.J. Schut</dc:creator>
  <cp:lastModifiedBy>Jaques J. Heeren</cp:lastModifiedBy>
  <dcterms:created xsi:type="dcterms:W3CDTF">2020-08-27T15:35:25Z</dcterms:created>
  <dcterms:modified xsi:type="dcterms:W3CDTF">2021-05-21T08:42:59Z</dcterms:modified>
</cp:coreProperties>
</file>