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unitedqualitybv.sharepoint.com/klanten/Docs/RAD/EA 2020/EA KGA (817)/Bestand voor publicatie/Heraanbesteding/"/>
    </mc:Choice>
  </mc:AlternateContent>
  <xr:revisionPtr revIDLastSave="0" documentId="8_{C5FA753E-71DA-4795-9385-F61BAE9B0E97}" xr6:coauthVersionLast="46" xr6:coauthVersionMax="46" xr10:uidLastSave="{00000000-0000-0000-0000-000000000000}"/>
  <bookViews>
    <workbookView xWindow="-120" yWindow="-120" windowWidth="29040" windowHeight="15840" tabRatio="766" xr2:uid="{00000000-000D-0000-FFFF-FFFF00000000}"/>
  </bookViews>
  <sheets>
    <sheet name="T0 Voorblad" sheetId="6" r:id="rId1"/>
    <sheet name="T7 Prijsinvulform perceel 1" sheetId="27" r:id="rId2"/>
  </sheets>
  <definedNames>
    <definedName name="_xlnm.Print_Area" localSheetId="0">'T0 Voorblad'!$A$1:$D$20</definedName>
    <definedName name="_xlnm.Print_Area" localSheetId="1">'T7 Prijsinvulform perceel 1'!$A$1:$G$64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27" l="1"/>
  <c r="F16" i="27"/>
  <c r="F26" i="27"/>
  <c r="F29" i="27"/>
  <c r="F34" i="27"/>
  <c r="F24" i="27"/>
  <c r="F27" i="27"/>
  <c r="F31" i="27"/>
  <c r="F40" i="27"/>
  <c r="F21" i="27"/>
  <c r="F25" i="27"/>
  <c r="F23" i="27"/>
  <c r="F39" i="27"/>
  <c r="F37" i="27"/>
  <c r="F35" i="27"/>
  <c r="F33" i="27"/>
  <c r="F19" i="27"/>
  <c r="F30" i="27"/>
  <c r="F36" i="27"/>
  <c r="G42" i="27" l="1"/>
  <c r="G41" i="27"/>
  <c r="G40" i="27"/>
  <c r="G39" i="27"/>
  <c r="G38" i="27"/>
  <c r="G37" i="27"/>
  <c r="G36" i="27"/>
  <c r="G35" i="27"/>
  <c r="G34" i="27"/>
  <c r="G33" i="27"/>
  <c r="G32" i="27"/>
  <c r="G31" i="27"/>
  <c r="G30" i="27"/>
  <c r="G29" i="27"/>
  <c r="G28" i="27"/>
  <c r="G27" i="27"/>
  <c r="G26" i="27"/>
  <c r="G25" i="27"/>
  <c r="G24" i="27"/>
  <c r="G23" i="27"/>
  <c r="G22" i="27"/>
  <c r="G21" i="27"/>
  <c r="G20" i="27"/>
  <c r="G19" i="27"/>
  <c r="G18" i="27"/>
  <c r="G17" i="27"/>
  <c r="G16" i="27"/>
  <c r="G15" i="27"/>
  <c r="E11" i="27"/>
  <c r="F11" i="27" s="1"/>
  <c r="F10" i="27"/>
  <c r="E9" i="27"/>
  <c r="F9" i="27" s="1"/>
  <c r="F5" i="27"/>
  <c r="F4" i="27"/>
  <c r="F3" i="27"/>
  <c r="F12" i="27" l="1"/>
  <c r="F6" i="27"/>
  <c r="G46" i="27"/>
  <c r="G48" i="27" s="1"/>
</calcChain>
</file>

<file path=xl/sharedStrings.xml><?xml version="1.0" encoding="utf-8"?>
<sst xmlns="http://schemas.openxmlformats.org/spreadsheetml/2006/main" count="152" uniqueCount="116">
  <si>
    <t>Inhoud:</t>
  </si>
  <si>
    <t>PR-1</t>
  </si>
  <si>
    <t>PR-2</t>
  </si>
  <si>
    <t>PR-3</t>
  </si>
  <si>
    <t>PR-6</t>
  </si>
  <si>
    <t>PR-7</t>
  </si>
  <si>
    <t>PR-8</t>
  </si>
  <si>
    <t>PR-9</t>
  </si>
  <si>
    <t>PR-10</t>
  </si>
  <si>
    <t>PR-11</t>
  </si>
  <si>
    <t>PR-12</t>
  </si>
  <si>
    <t>PR-13</t>
  </si>
  <si>
    <t>PR-14</t>
  </si>
  <si>
    <t>PR-15</t>
  </si>
  <si>
    <t>PR-16</t>
  </si>
  <si>
    <t>PR-17</t>
  </si>
  <si>
    <t>Nr.</t>
  </si>
  <si>
    <t>Eenheid</t>
  </si>
  <si>
    <t>PR-25</t>
  </si>
  <si>
    <t>PR-26</t>
  </si>
  <si>
    <t>PR-27</t>
  </si>
  <si>
    <t>PR-28</t>
  </si>
  <si>
    <t>PR-29</t>
  </si>
  <si>
    <t>PR-30</t>
  </si>
  <si>
    <t>PR-31</t>
  </si>
  <si>
    <t>PR-32</t>
  </si>
  <si>
    <t>PR-33</t>
  </si>
  <si>
    <t>NR.</t>
  </si>
  <si>
    <t>Deelstroom</t>
  </si>
  <si>
    <t>Type</t>
  </si>
  <si>
    <t>Totale Inschrijfprijs (5)</t>
  </si>
  <si>
    <t>Naam</t>
  </si>
  <si>
    <t>Adres</t>
  </si>
  <si>
    <t>Postcode</t>
  </si>
  <si>
    <t>Plaats</t>
  </si>
  <si>
    <t>Eigenaar</t>
  </si>
  <si>
    <t xml:space="preserve">Voorwaarden </t>
  </si>
  <si>
    <t>Voorwaarde</t>
  </si>
  <si>
    <t>ALG</t>
  </si>
  <si>
    <t xml:space="preserve">Inschrijver vermeldt in de correcte NAW gegevens van de verwerkingslocatie(s), alsmede de eigenaar van de betreffende locatie. </t>
  </si>
  <si>
    <t>Naam inschrijver: …...............</t>
  </si>
  <si>
    <t>Inzameling KCA-depots</t>
  </si>
  <si>
    <t>Inzameling KCA-depot Hoeksche Waard</t>
  </si>
  <si>
    <t>Inzameling KCA-depot Goeree Overflakkee Middelharnis</t>
  </si>
  <si>
    <t>Inzameling KCA-depot Goeree Overflakkee Goedereede</t>
  </si>
  <si>
    <t>Per stuk</t>
  </si>
  <si>
    <t>Sub totaal (AxB)</t>
  </si>
  <si>
    <t>Sub totaal inzameling KCA-depots:</t>
  </si>
  <si>
    <t xml:space="preserve">Apothekers-route </t>
  </si>
  <si>
    <t>Verwerking van deelstromen</t>
  </si>
  <si>
    <t>[invullen door inschrijver]</t>
  </si>
  <si>
    <t>Kosten voor opdrachtgever</t>
  </si>
  <si>
    <t>Opbrengst voor opdrachtgever</t>
  </si>
  <si>
    <t>Sub totaal apothekersroute:</t>
  </si>
  <si>
    <t>Sub totaal verwerking deelstromen:</t>
  </si>
  <si>
    <t>PR-18</t>
  </si>
  <si>
    <t>PR-19</t>
  </si>
  <si>
    <t>PR-20</t>
  </si>
  <si>
    <t>PR-21</t>
  </si>
  <si>
    <t>PR-22</t>
  </si>
  <si>
    <t>PR-23</t>
  </si>
  <si>
    <t>PR-24</t>
  </si>
  <si>
    <t>Gegevens verwerkingslocatie (6)</t>
  </si>
  <si>
    <t xml:space="preserve">Inschrijver past, op straffe van uitsluiting, alleen de geel gearceerde cellen aan. Inschrijver moet alle geel gearceerde cellen correct en ondubbelzinnig invullen. </t>
  </si>
  <si>
    <t xml:space="preserve">Eenheidsprijzen conform alle voorwaarden uit het programma van eisen.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</si>
  <si>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</si>
  <si>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</si>
  <si>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 xml:space="preserve">Leveren van emballage: UN- overvat </t>
  </si>
  <si>
    <t>Leveren van emballage: naalden-bekers</t>
  </si>
  <si>
    <t>Halonblussers</t>
  </si>
  <si>
    <t>Kantoor kga</t>
  </si>
  <si>
    <t>Nikkel-cadmium accu's</t>
  </si>
  <si>
    <t>Kwikhoudend afval</t>
  </si>
  <si>
    <t>Diverse anorganische zuren (kleinverpakkingen)</t>
  </si>
  <si>
    <t>Ammonia (kv)</t>
  </si>
  <si>
    <t>Halogeenarme oplosmiddelen (kv)</t>
  </si>
  <si>
    <t>Afgewerkte olie Cat III kleinverpakking</t>
  </si>
  <si>
    <t>Brandblussers (excl. halon)</t>
  </si>
  <si>
    <t>Oliehoudend garageafval (&gt; 50 % oliefilters)</t>
  </si>
  <si>
    <t>Spuiten en naalden</t>
  </si>
  <si>
    <t>Spuitbussen</t>
  </si>
  <si>
    <t>Laag calorische mengsels (RO)</t>
  </si>
  <si>
    <t>Bestrijdingsmiddelen</t>
  </si>
  <si>
    <t>Reinigers (kleinverpakking)</t>
  </si>
  <si>
    <t>Huishoud (reguliere) batterijen</t>
  </si>
  <si>
    <t>Medicijnen en cosmetica (opbulkbaar)</t>
  </si>
  <si>
    <t>Loodaccu's</t>
  </si>
  <si>
    <t>Verf (kleinverpakking)</t>
  </si>
  <si>
    <t>Latex (in kleinverpakking)</t>
  </si>
  <si>
    <t>PR-34</t>
  </si>
  <si>
    <t>PR-35</t>
  </si>
  <si>
    <t>PR-36</t>
  </si>
  <si>
    <t>Sub totaal (Ax(B+C))</t>
  </si>
  <si>
    <t>Smeermiddelen/vetten</t>
  </si>
  <si>
    <t>Laag calorische mengsels (kv)</t>
  </si>
  <si>
    <t>Samengeperst gas</t>
  </si>
  <si>
    <t>Bitumen en teer</t>
  </si>
  <si>
    <t>Div anorganische logen (kv)</t>
  </si>
  <si>
    <t>Lijmen, harsen en kitten in verpakking</t>
  </si>
  <si>
    <t>Fotochemicalien</t>
  </si>
  <si>
    <t>PR-37</t>
  </si>
  <si>
    <t>PR-38</t>
  </si>
  <si>
    <t>Kwasten rollers etc.</t>
  </si>
  <si>
    <t>PR-39</t>
  </si>
  <si>
    <t>Per apotheek</t>
  </si>
  <si>
    <t>Uitvoeren apothekers-route in het werkgebied van opdrachtgever voor aangemelde apotheken</t>
  </si>
  <si>
    <r>
      <t xml:space="preserve">Prijs per eenheid (A) </t>
    </r>
    <r>
      <rPr>
        <b/>
        <vertAlign val="superscript"/>
        <sz val="9"/>
        <color rgb="FFFFFFFF"/>
        <rFont val="Century Gothic"/>
        <family val="2"/>
      </rPr>
      <t>(1)</t>
    </r>
  </si>
  <si>
    <r>
      <t xml:space="preserve">Prijs per eenheid (kg) (A) </t>
    </r>
    <r>
      <rPr>
        <b/>
        <vertAlign val="superscript"/>
        <sz val="9"/>
        <color rgb="FFFFFFFF"/>
        <rFont val="Century Gothic"/>
        <family val="2"/>
      </rPr>
      <t>(1)</t>
    </r>
  </si>
  <si>
    <r>
      <t xml:space="preserve">Aantal (B) </t>
    </r>
    <r>
      <rPr>
        <b/>
        <vertAlign val="superscript"/>
        <sz val="9"/>
        <color rgb="FFFFFFFF"/>
        <rFont val="Century Gothic"/>
        <family val="2"/>
      </rPr>
      <t>(2)</t>
    </r>
  </si>
  <si>
    <r>
      <t>Aantal GO (C) in kg</t>
    </r>
    <r>
      <rPr>
        <b/>
        <vertAlign val="superscript"/>
        <sz val="9"/>
        <color rgb="FFFFFFFF"/>
        <rFont val="Century Gothic"/>
        <family val="2"/>
      </rPr>
      <t xml:space="preserve"> (2)</t>
    </r>
  </si>
  <si>
    <r>
      <t xml:space="preserve">Aantal HW (B) in kg </t>
    </r>
    <r>
      <rPr>
        <b/>
        <vertAlign val="superscript"/>
        <sz val="9"/>
        <color rgb="FFFFFFFF"/>
        <rFont val="Century Gothic"/>
        <family val="2"/>
      </rPr>
      <t>(2)</t>
    </r>
  </si>
  <si>
    <t>Technisch bestek behorende bij de aanbesteding 'Inzameling en verwerking van KCA' van RAD HW B.V. voor gemeenten Hoeksche Waard en Goeree Overflakkee</t>
  </si>
  <si>
    <t>Bijlage 05 - Gunningscriterium prijs Perceel 1
Tab 7: Prijsinvulformulier inzameling &amp; verwerking KCA</t>
  </si>
  <si>
    <t>Prijsinvulformulier Perceel 1</t>
  </si>
  <si>
    <t>Bijlage 05 - Prijsinvulformulier - perceel 1</t>
  </si>
  <si>
    <t>Tab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</si>
</sst>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b/>
      <sz val="28"/>
      <color rgb="FFFF0000"/>
      <name val="Century Gothic"/>
      <family val="2"/>
    </font>
    <font>
      <b/>
      <sz val="14"/>
      <color rgb="FFFF0000"/>
      <name val="Century Gothic"/>
      <family val="2"/>
    </font>
    <font>
      <sz val="8"/>
      <name val="Arial"/>
      <family val="2"/>
    </font>
    <font>
      <sz val="10"/>
      <name val="Arial"/>
      <family val="2"/>
    </font>
    <font>
      <b/>
      <sz val="14"/>
      <color theme="0"/>
      <name val="Century Gothic"/>
      <family val="2"/>
    </font>
    <font>
      <b/>
      <sz val="12"/>
      <name val="Century Gothic"/>
      <family val="2"/>
    </font>
    <font>
      <b/>
      <sz val="9"/>
      <color theme="1"/>
      <name val="Century Gothic"/>
      <family val="2"/>
    </font>
    <font>
      <b/>
      <vertAlign val="superscript"/>
      <sz val="9"/>
      <color rgb="FFFFFFFF"/>
      <name val="Century Gothic"/>
      <family val="2"/>
    </font>
  </fonts>
  <fills count="8">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5">
    <xf numFmtId="0" fontId="0" fillId="0" borderId="0"/>
    <xf numFmtId="0" fontId="4" fillId="0" borderId="0"/>
    <xf numFmtId="0" fontId="4" fillId="0" borderId="0"/>
    <xf numFmtId="0" fontId="15"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21" fillId="0" borderId="0" applyFont="0" applyFill="0" applyBorder="0" applyAlignment="0" applyProtection="0"/>
    <xf numFmtId="0" fontId="2" fillId="0" borderId="0"/>
    <xf numFmtId="0" fontId="1" fillId="0" borderId="0"/>
  </cellStyleXfs>
  <cellXfs count="65">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4" fillId="0" borderId="0" xfId="1" applyAlignment="1">
      <alignment horizontal="center" vertical="center"/>
    </xf>
    <xf numFmtId="0" fontId="11" fillId="0" borderId="0" xfId="1" applyFont="1" applyAlignment="1">
      <alignment vertical="center"/>
    </xf>
    <xf numFmtId="0" fontId="12" fillId="0" borderId="0" xfId="1" applyFont="1" applyAlignment="1">
      <alignment vertical="center"/>
    </xf>
    <xf numFmtId="0" fontId="9" fillId="0" borderId="0" xfId="1" applyFont="1" applyAlignment="1">
      <alignment vertical="center" wrapText="1"/>
    </xf>
    <xf numFmtId="0" fontId="4" fillId="0" borderId="0" xfId="1" applyAlignment="1">
      <alignment vertical="center" wrapText="1"/>
    </xf>
    <xf numFmtId="0" fontId="7" fillId="0" borderId="0" xfId="1" applyFont="1" applyBorder="1" applyAlignment="1">
      <alignment horizontal="center" vertical="center"/>
    </xf>
    <xf numFmtId="0" fontId="7" fillId="0" borderId="0" xfId="1" applyFont="1" applyBorder="1" applyAlignment="1">
      <alignment vertical="center"/>
    </xf>
    <xf numFmtId="0" fontId="7" fillId="0" borderId="1" xfId="1" applyFont="1" applyBorder="1" applyAlignment="1">
      <alignment horizontal="center" vertical="center"/>
    </xf>
    <xf numFmtId="0" fontId="10" fillId="0" borderId="0" xfId="1" applyFont="1" applyBorder="1" applyAlignment="1">
      <alignment horizontal="center" vertical="center"/>
    </xf>
    <xf numFmtId="0" fontId="14" fillId="0" borderId="0" xfId="1" applyFont="1" applyBorder="1" applyAlignment="1">
      <alignment horizontal="left" vertical="center"/>
    </xf>
    <xf numFmtId="0" fontId="9" fillId="0" borderId="0" xfId="1" applyFont="1" applyBorder="1" applyAlignment="1">
      <alignment horizontal="left" vertical="center"/>
    </xf>
    <xf numFmtId="0" fontId="9" fillId="0" borderId="0" xfId="1" applyFont="1" applyBorder="1" applyAlignment="1">
      <alignment vertical="center"/>
    </xf>
    <xf numFmtId="0" fontId="6" fillId="2" borderId="0" xfId="1" applyFont="1" applyFill="1" applyBorder="1" applyAlignment="1">
      <alignment horizontal="center" vertical="center" wrapText="1"/>
    </xf>
    <xf numFmtId="0" fontId="22" fillId="2" borderId="0" xfId="1" applyFont="1" applyFill="1" applyBorder="1" applyAlignment="1">
      <alignment vertical="center" wrapText="1"/>
    </xf>
    <xf numFmtId="0" fontId="8" fillId="5" borderId="0" xfId="2" applyFont="1" applyFill="1" applyBorder="1" applyAlignment="1">
      <alignment horizontal="center" vertical="center" wrapText="1"/>
    </xf>
    <xf numFmtId="0" fontId="8" fillId="5" borderId="0" xfId="2" applyFont="1" applyFill="1" applyBorder="1" applyAlignment="1">
      <alignment vertical="center" wrapText="1"/>
    </xf>
    <xf numFmtId="3" fontId="7" fillId="0" borderId="0" xfId="13" applyNumberFormat="1" applyFont="1" applyBorder="1" applyAlignment="1">
      <alignment horizontal="center" vertical="center" wrapText="1"/>
    </xf>
    <xf numFmtId="166" fontId="16" fillId="0" borderId="0" xfId="13" applyNumberFormat="1" applyFont="1" applyBorder="1" applyAlignment="1">
      <alignment horizontal="center" vertical="center" wrapText="1"/>
    </xf>
    <xf numFmtId="3" fontId="8" fillId="0" borderId="0" xfId="13" applyNumberFormat="1" applyFont="1" applyBorder="1" applyAlignment="1">
      <alignment horizontal="center" vertical="center" wrapText="1"/>
    </xf>
    <xf numFmtId="0" fontId="16" fillId="0" borderId="0" xfId="13" applyFont="1" applyBorder="1" applyAlignment="1">
      <alignment horizontal="left" vertical="center"/>
    </xf>
    <xf numFmtId="44" fontId="16" fillId="0" borderId="0" xfId="13" applyNumberFormat="1" applyFont="1" applyBorder="1" applyAlignment="1">
      <alignment horizontal="center" vertical="center"/>
    </xf>
    <xf numFmtId="0" fontId="16" fillId="0" borderId="0" xfId="13" applyFont="1" applyBorder="1" applyAlignment="1">
      <alignment horizontal="center" vertical="center" wrapText="1"/>
    </xf>
    <xf numFmtId="0" fontId="6" fillId="2" borderId="0" xfId="1" applyFont="1" applyFill="1" applyBorder="1" applyAlignment="1">
      <alignment vertical="center" wrapText="1"/>
    </xf>
    <xf numFmtId="0" fontId="16" fillId="0" borderId="0" xfId="13" applyFont="1" applyBorder="1" applyAlignment="1">
      <alignment horizontal="left" vertical="center" wrapText="1"/>
    </xf>
    <xf numFmtId="0" fontId="17" fillId="0" borderId="0" xfId="1" applyFont="1" applyBorder="1" applyAlignment="1">
      <alignment vertical="center"/>
    </xf>
    <xf numFmtId="0" fontId="17" fillId="0" borderId="0" xfId="1" applyFont="1" applyBorder="1" applyAlignment="1">
      <alignment horizontal="center" vertical="center"/>
    </xf>
    <xf numFmtId="166" fontId="24" fillId="6" borderId="0" xfId="13" applyNumberFormat="1" applyFont="1" applyFill="1" applyBorder="1" applyAlignment="1">
      <alignment horizontal="center" vertical="center" wrapText="1"/>
    </xf>
    <xf numFmtId="165" fontId="16" fillId="0" borderId="0" xfId="13" applyNumberFormat="1" applyFont="1" applyBorder="1" applyAlignment="1">
      <alignment horizontal="center" vertical="center"/>
    </xf>
    <xf numFmtId="3" fontId="7" fillId="0" borderId="0" xfId="13" applyNumberFormat="1" applyFont="1" applyBorder="1" applyAlignment="1">
      <alignment vertical="center" wrapText="1"/>
    </xf>
    <xf numFmtId="0" fontId="16" fillId="0" borderId="1" xfId="13" applyFont="1" applyBorder="1" applyAlignment="1">
      <alignment horizontal="left" vertical="center" wrapText="1"/>
    </xf>
    <xf numFmtId="3" fontId="16" fillId="0" borderId="1" xfId="13" applyNumberFormat="1" applyFont="1" applyBorder="1" applyAlignment="1">
      <alignment horizontal="center" vertical="center" wrapText="1"/>
    </xf>
    <xf numFmtId="166" fontId="7" fillId="0" borderId="1" xfId="13" applyNumberFormat="1" applyFont="1" applyBorder="1" applyAlignment="1">
      <alignment horizontal="center" vertical="center" wrapText="1"/>
    </xf>
    <xf numFmtId="166" fontId="7" fillId="7" borderId="3" xfId="13" applyNumberFormat="1" applyFont="1" applyFill="1" applyBorder="1" applyAlignment="1">
      <alignment horizontal="center" vertical="center" wrapText="1"/>
    </xf>
    <xf numFmtId="0" fontId="7" fillId="0" borderId="1" xfId="1" applyFont="1" applyBorder="1" applyAlignment="1">
      <alignment vertical="center"/>
    </xf>
    <xf numFmtId="44" fontId="7" fillId="0" borderId="1" xfId="1" applyNumberFormat="1" applyFont="1" applyBorder="1" applyAlignment="1">
      <alignment vertical="center"/>
    </xf>
    <xf numFmtId="0" fontId="7" fillId="4" borderId="1" xfId="13" applyFont="1" applyFill="1" applyBorder="1" applyAlignment="1" applyProtection="1">
      <alignment horizontal="left" vertical="center"/>
      <protection locked="0"/>
    </xf>
    <xf numFmtId="0" fontId="7" fillId="4" borderId="1" xfId="13" applyFont="1" applyFill="1" applyBorder="1" applyAlignment="1" applyProtection="1">
      <alignment horizontal="center" vertical="center"/>
      <protection locked="0"/>
    </xf>
    <xf numFmtId="0" fontId="7" fillId="4" borderId="1" xfId="13" applyFont="1" applyFill="1" applyBorder="1" applyAlignment="1" applyProtection="1">
      <alignment horizontal="center" vertical="center" wrapText="1"/>
      <protection locked="0"/>
    </xf>
    <xf numFmtId="0" fontId="7" fillId="3" borderId="1" xfId="2" applyFont="1" applyFill="1" applyBorder="1" applyAlignment="1">
      <alignment horizontal="center" vertical="center" wrapText="1"/>
    </xf>
    <xf numFmtId="0" fontId="7" fillId="0" borderId="1" xfId="1" applyFont="1" applyFill="1" applyBorder="1" applyAlignment="1">
      <alignment vertical="center"/>
    </xf>
    <xf numFmtId="0" fontId="1" fillId="0" borderId="1" xfId="14" applyBorder="1"/>
    <xf numFmtId="166" fontId="7" fillId="0" borderId="0" xfId="1" applyNumberFormat="1" applyFont="1" applyBorder="1" applyAlignment="1">
      <alignment vertical="center"/>
    </xf>
    <xf numFmtId="165" fontId="16" fillId="0" borderId="1" xfId="13" applyNumberFormat="1" applyFont="1" applyBorder="1" applyAlignment="1">
      <alignment horizontal="center" vertical="center"/>
    </xf>
    <xf numFmtId="44" fontId="16" fillId="4" borderId="1" xfId="12" applyFont="1" applyFill="1" applyBorder="1" applyAlignment="1" applyProtection="1">
      <alignment horizontal="center" vertical="center"/>
      <protection locked="0"/>
    </xf>
    <xf numFmtId="0" fontId="7" fillId="4" borderId="1" xfId="1" applyFont="1" applyFill="1" applyBorder="1" applyAlignment="1" applyProtection="1">
      <alignment horizontal="center" vertical="center"/>
      <protection locked="0"/>
    </xf>
    <xf numFmtId="0" fontId="18" fillId="0" borderId="0" xfId="1" applyFont="1" applyAlignment="1">
      <alignment horizontal="center" vertical="center" wrapText="1"/>
    </xf>
    <xf numFmtId="0" fontId="13" fillId="0" borderId="0" xfId="1" applyFont="1" applyBorder="1" applyAlignment="1">
      <alignment horizontal="center" vertical="center" wrapText="1"/>
    </xf>
    <xf numFmtId="0" fontId="19" fillId="0" borderId="0" xfId="1" applyFont="1" applyFill="1" applyBorder="1" applyAlignment="1">
      <alignment horizontal="center" vertical="center" wrapText="1"/>
    </xf>
    <xf numFmtId="0" fontId="7" fillId="0" borderId="1" xfId="13" applyFont="1" applyBorder="1" applyAlignment="1">
      <alignment horizontal="left" vertical="center"/>
    </xf>
    <xf numFmtId="0" fontId="5" fillId="2" borderId="0" xfId="1" applyFont="1" applyFill="1" applyBorder="1" applyAlignment="1">
      <alignment horizontal="left" vertical="center" wrapText="1"/>
    </xf>
    <xf numFmtId="0" fontId="23" fillId="4" borderId="0" xfId="2" applyFont="1" applyFill="1" applyBorder="1" applyAlignment="1" applyProtection="1">
      <alignment horizontal="left" vertical="center" wrapText="1"/>
      <protection locked="0"/>
    </xf>
    <xf numFmtId="165" fontId="16" fillId="0" borderId="1" xfId="13" applyNumberFormat="1" applyFont="1" applyBorder="1" applyAlignment="1">
      <alignment horizontal="center" vertical="center"/>
    </xf>
    <xf numFmtId="3" fontId="7" fillId="7" borderId="2" xfId="13" applyNumberFormat="1" applyFont="1" applyFill="1" applyBorder="1" applyAlignment="1">
      <alignment horizontal="right" vertical="center" wrapText="1"/>
    </xf>
    <xf numFmtId="3" fontId="7" fillId="7" borderId="4" xfId="13" applyNumberFormat="1" applyFont="1" applyFill="1" applyBorder="1" applyAlignment="1">
      <alignment horizontal="right" vertical="center" wrapText="1"/>
    </xf>
    <xf numFmtId="165" fontId="16" fillId="0" borderId="5" xfId="13" applyNumberFormat="1" applyFont="1" applyBorder="1" applyAlignment="1">
      <alignment horizontal="center" vertical="center"/>
    </xf>
    <xf numFmtId="165" fontId="16" fillId="0" borderId="6" xfId="13" applyNumberFormat="1" applyFont="1" applyBorder="1" applyAlignment="1">
      <alignment horizontal="center" vertical="center"/>
    </xf>
    <xf numFmtId="166" fontId="16" fillId="0" borderId="7" xfId="13" applyNumberFormat="1" applyFont="1" applyBorder="1" applyAlignment="1">
      <alignment horizontal="center" vertical="center" wrapText="1"/>
    </xf>
    <xf numFmtId="0" fontId="8" fillId="5" borderId="0" xfId="2" applyFont="1" applyFill="1" applyBorder="1" applyAlignment="1">
      <alignment horizontal="left" vertical="center" wrapText="1"/>
    </xf>
    <xf numFmtId="0" fontId="16" fillId="0" borderId="1" xfId="13" applyFont="1" applyBorder="1" applyAlignment="1">
      <alignment horizontal="left" vertical="center"/>
    </xf>
    <xf numFmtId="0" fontId="7" fillId="0" borderId="1" xfId="13" applyFont="1" applyBorder="1" applyAlignment="1">
      <alignment horizontal="left" vertical="center" wrapText="1"/>
    </xf>
    <xf numFmtId="0" fontId="17" fillId="0" borderId="1" xfId="13" applyFont="1" applyBorder="1" applyAlignment="1">
      <alignment horizontal="left" vertical="center"/>
    </xf>
  </cellXfs>
  <cellStyles count="15">
    <cellStyle name="Komma 2" xfId="5" xr:uid="{00000000-0005-0000-0000-000000000000}"/>
    <cellStyle name="Procent 2" xfId="9" xr:uid="{00000000-0005-0000-0000-00000300000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142203BB-6BF7-4C7C-8599-2CB73BB951D3}"/>
    <cellStyle name="Standaard 3" xfId="14" xr:uid="{EAE080E2-0447-4C6D-8D6D-7418ECA7BBE4}"/>
    <cellStyle name="Standaard 58" xfId="10" xr:uid="{00000000-0005-0000-0000-000009000000}"/>
    <cellStyle name="Valuta" xfId="12" builtinId="4"/>
    <cellStyle name="Valuta 2" xfId="4" xr:uid="{00000000-0005-0000-0000-00000B000000}"/>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389467</xdr:colOff>
      <xdr:row>0</xdr:row>
      <xdr:rowOff>491067</xdr:rowOff>
    </xdr:from>
    <xdr:to>
      <xdr:col>2</xdr:col>
      <xdr:colOff>4467437</xdr:colOff>
      <xdr:row>0</xdr:row>
      <xdr:rowOff>2643717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67" y="49106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D20"/>
  <sheetViews>
    <sheetView showGridLines="0" tabSelected="1" view="pageBreakPreview" zoomScale="90" zoomScaleNormal="100" zoomScaleSheetLayoutView="90" workbookViewId="0">
      <selection activeCell="B8" sqref="B8"/>
    </sheetView>
  </sheetViews>
  <sheetFormatPr defaultRowHeight="13.5" x14ac:dyDescent="0.2"/>
  <cols>
    <col min="1" max="1" width="8.85546875" style="1"/>
    <col min="2" max="2" width="8.140625" style="1" customWidth="1"/>
    <col min="3" max="3" width="86.28515625" style="1" customWidth="1"/>
    <col min="4" max="257" width="8.85546875" style="1"/>
    <col min="258" max="258" width="50.28515625" style="1" customWidth="1"/>
    <col min="259" max="513" width="8.85546875" style="1"/>
    <col min="514" max="514" width="50.28515625" style="1" customWidth="1"/>
    <col min="515" max="769" width="8.85546875" style="1"/>
    <col min="770" max="770" width="50.28515625" style="1" customWidth="1"/>
    <col min="771" max="1025" width="8.85546875" style="1"/>
    <col min="1026" max="1026" width="50.28515625" style="1" customWidth="1"/>
    <col min="1027" max="1281" width="8.85546875" style="1"/>
    <col min="1282" max="1282" width="50.28515625" style="1" customWidth="1"/>
    <col min="1283" max="1537" width="8.85546875" style="1"/>
    <col min="1538" max="1538" width="50.28515625" style="1" customWidth="1"/>
    <col min="1539" max="1793" width="8.85546875" style="1"/>
    <col min="1794" max="1794" width="50.28515625" style="1" customWidth="1"/>
    <col min="1795" max="2049" width="8.85546875" style="1"/>
    <col min="2050" max="2050" width="50.28515625" style="1" customWidth="1"/>
    <col min="2051" max="2305" width="8.85546875" style="1"/>
    <col min="2306" max="2306" width="50.28515625" style="1" customWidth="1"/>
    <col min="2307" max="2561" width="8.85546875" style="1"/>
    <col min="2562" max="2562" width="50.28515625" style="1" customWidth="1"/>
    <col min="2563" max="2817" width="8.85546875" style="1"/>
    <col min="2818" max="2818" width="50.28515625" style="1" customWidth="1"/>
    <col min="2819" max="3073" width="8.85546875" style="1"/>
    <col min="3074" max="3074" width="50.28515625" style="1" customWidth="1"/>
    <col min="3075" max="3329" width="8.85546875" style="1"/>
    <col min="3330" max="3330" width="50.28515625" style="1" customWidth="1"/>
    <col min="3331" max="3585" width="8.85546875" style="1"/>
    <col min="3586" max="3586" width="50.28515625" style="1" customWidth="1"/>
    <col min="3587" max="3841" width="8.85546875" style="1"/>
    <col min="3842" max="3842" width="50.28515625" style="1" customWidth="1"/>
    <col min="3843" max="4097" width="8.85546875" style="1"/>
    <col min="4098" max="4098" width="50.28515625" style="1" customWidth="1"/>
    <col min="4099" max="4353" width="8.85546875" style="1"/>
    <col min="4354" max="4354" width="50.28515625" style="1" customWidth="1"/>
    <col min="4355" max="4609" width="8.85546875" style="1"/>
    <col min="4610" max="4610" width="50.28515625" style="1" customWidth="1"/>
    <col min="4611" max="4865" width="8.85546875" style="1"/>
    <col min="4866" max="4866" width="50.28515625" style="1" customWidth="1"/>
    <col min="4867" max="5121" width="8.85546875" style="1"/>
    <col min="5122" max="5122" width="50.28515625" style="1" customWidth="1"/>
    <col min="5123" max="5377" width="8.85546875" style="1"/>
    <col min="5378" max="5378" width="50.28515625" style="1" customWidth="1"/>
    <col min="5379" max="5633" width="8.85546875" style="1"/>
    <col min="5634" max="5634" width="50.28515625" style="1" customWidth="1"/>
    <col min="5635" max="5889" width="8.85546875" style="1"/>
    <col min="5890" max="5890" width="50.28515625" style="1" customWidth="1"/>
    <col min="5891" max="6145" width="8.85546875" style="1"/>
    <col min="6146" max="6146" width="50.28515625" style="1" customWidth="1"/>
    <col min="6147" max="6401" width="8.85546875" style="1"/>
    <col min="6402" max="6402" width="50.28515625" style="1" customWidth="1"/>
    <col min="6403" max="6657" width="8.85546875" style="1"/>
    <col min="6658" max="6658" width="50.28515625" style="1" customWidth="1"/>
    <col min="6659" max="6913" width="8.85546875" style="1"/>
    <col min="6914" max="6914" width="50.28515625" style="1" customWidth="1"/>
    <col min="6915" max="7169" width="8.85546875" style="1"/>
    <col min="7170" max="7170" width="50.28515625" style="1" customWidth="1"/>
    <col min="7171" max="7425" width="8.85546875" style="1"/>
    <col min="7426" max="7426" width="50.28515625" style="1" customWidth="1"/>
    <col min="7427" max="7681" width="8.85546875" style="1"/>
    <col min="7682" max="7682" width="50.28515625" style="1" customWidth="1"/>
    <col min="7683" max="7937" width="8.85546875" style="1"/>
    <col min="7938" max="7938" width="50.28515625" style="1" customWidth="1"/>
    <col min="7939" max="8193" width="8.85546875" style="1"/>
    <col min="8194" max="8194" width="50.28515625" style="1" customWidth="1"/>
    <col min="8195" max="8449" width="8.85546875" style="1"/>
    <col min="8450" max="8450" width="50.28515625" style="1" customWidth="1"/>
    <col min="8451" max="8705" width="8.85546875" style="1"/>
    <col min="8706" max="8706" width="50.28515625" style="1" customWidth="1"/>
    <col min="8707" max="8961" width="8.85546875" style="1"/>
    <col min="8962" max="8962" width="50.28515625" style="1" customWidth="1"/>
    <col min="8963" max="9217" width="8.85546875" style="1"/>
    <col min="9218" max="9218" width="50.28515625" style="1" customWidth="1"/>
    <col min="9219" max="9473" width="8.85546875" style="1"/>
    <col min="9474" max="9474" width="50.28515625" style="1" customWidth="1"/>
    <col min="9475" max="9729" width="8.85546875" style="1"/>
    <col min="9730" max="9730" width="50.28515625" style="1" customWidth="1"/>
    <col min="9731" max="9985" width="8.85546875" style="1"/>
    <col min="9986" max="9986" width="50.28515625" style="1" customWidth="1"/>
    <col min="9987" max="10241" width="8.85546875" style="1"/>
    <col min="10242" max="10242" width="50.28515625" style="1" customWidth="1"/>
    <col min="10243" max="10497" width="8.85546875" style="1"/>
    <col min="10498" max="10498" width="50.28515625" style="1" customWidth="1"/>
    <col min="10499" max="10753" width="8.85546875" style="1"/>
    <col min="10754" max="10754" width="50.28515625" style="1" customWidth="1"/>
    <col min="10755" max="11009" width="8.85546875" style="1"/>
    <col min="11010" max="11010" width="50.28515625" style="1" customWidth="1"/>
    <col min="11011" max="11265" width="8.85546875" style="1"/>
    <col min="11266" max="11266" width="50.28515625" style="1" customWidth="1"/>
    <col min="11267" max="11521" width="8.85546875" style="1"/>
    <col min="11522" max="11522" width="50.28515625" style="1" customWidth="1"/>
    <col min="11523" max="11777" width="8.85546875" style="1"/>
    <col min="11778" max="11778" width="50.28515625" style="1" customWidth="1"/>
    <col min="11779" max="12033" width="8.85546875" style="1"/>
    <col min="12034" max="12034" width="50.28515625" style="1" customWidth="1"/>
    <col min="12035" max="12289" width="8.85546875" style="1"/>
    <col min="12290" max="12290" width="50.28515625" style="1" customWidth="1"/>
    <col min="12291" max="12545" width="8.85546875" style="1"/>
    <col min="12546" max="12546" width="50.28515625" style="1" customWidth="1"/>
    <col min="12547" max="12801" width="8.85546875" style="1"/>
    <col min="12802" max="12802" width="50.28515625" style="1" customWidth="1"/>
    <col min="12803" max="13057" width="8.85546875" style="1"/>
    <col min="13058" max="13058" width="50.28515625" style="1" customWidth="1"/>
    <col min="13059" max="13313" width="8.85546875" style="1"/>
    <col min="13314" max="13314" width="50.28515625" style="1" customWidth="1"/>
    <col min="13315" max="13569" width="8.85546875" style="1"/>
    <col min="13570" max="13570" width="50.28515625" style="1" customWidth="1"/>
    <col min="13571" max="13825" width="8.85546875" style="1"/>
    <col min="13826" max="13826" width="50.28515625" style="1" customWidth="1"/>
    <col min="13827" max="14081" width="8.85546875" style="1"/>
    <col min="14082" max="14082" width="50.28515625" style="1" customWidth="1"/>
    <col min="14083" max="14337" width="8.85546875" style="1"/>
    <col min="14338" max="14338" width="50.28515625" style="1" customWidth="1"/>
    <col min="14339" max="14593" width="8.85546875" style="1"/>
    <col min="14594" max="14594" width="50.28515625" style="1" customWidth="1"/>
    <col min="14595" max="14849" width="8.85546875" style="1"/>
    <col min="14850" max="14850" width="50.28515625" style="1" customWidth="1"/>
    <col min="14851" max="15105" width="8.85546875" style="1"/>
    <col min="15106" max="15106" width="50.28515625" style="1" customWidth="1"/>
    <col min="15107" max="15361" width="8.85546875" style="1"/>
    <col min="15362" max="15362" width="50.28515625" style="1" customWidth="1"/>
    <col min="15363" max="15617" width="8.85546875" style="1"/>
    <col min="15618" max="15618" width="50.28515625" style="1" customWidth="1"/>
    <col min="15619" max="15873" width="8.85546875" style="1"/>
    <col min="15874" max="15874" width="50.28515625" style="1" customWidth="1"/>
    <col min="15875" max="16129" width="8.85546875" style="1"/>
    <col min="16130" max="16130" width="50.28515625" style="1" customWidth="1"/>
    <col min="16131" max="16384" width="8.85546875" style="1"/>
  </cols>
  <sheetData>
    <row r="1" spans="2:4" ht="231.6" customHeight="1" x14ac:dyDescent="0.2">
      <c r="B1" s="49"/>
      <c r="C1" s="49"/>
      <c r="D1" s="2"/>
    </row>
    <row r="2" spans="2:4" s="3" customFormat="1" ht="69.75" customHeight="1" x14ac:dyDescent="0.2">
      <c r="B2" s="50" t="s">
        <v>114</v>
      </c>
      <c r="C2" s="50"/>
      <c r="D2" s="4"/>
    </row>
    <row r="3" spans="2:4" ht="65.099999999999994" customHeight="1" x14ac:dyDescent="0.2">
      <c r="B3" s="50"/>
      <c r="C3" s="50"/>
      <c r="D3" s="2"/>
    </row>
    <row r="4" spans="2:4" ht="58.9" customHeight="1" x14ac:dyDescent="0.2">
      <c r="B4" s="50" t="s">
        <v>111</v>
      </c>
      <c r="C4" s="50"/>
      <c r="D4" s="2"/>
    </row>
    <row r="5" spans="2:4" ht="17.25" x14ac:dyDescent="0.2">
      <c r="B5" s="12"/>
      <c r="C5" s="12"/>
      <c r="D5" s="2"/>
    </row>
    <row r="6" spans="2:4" x14ac:dyDescent="0.2">
      <c r="B6" s="13" t="s">
        <v>0</v>
      </c>
      <c r="C6" s="13"/>
      <c r="D6" s="2"/>
    </row>
    <row r="7" spans="2:4" x14ac:dyDescent="0.2">
      <c r="B7" s="14"/>
      <c r="C7" s="14"/>
      <c r="D7" s="2"/>
    </row>
    <row r="8" spans="2:4" x14ac:dyDescent="0.2">
      <c r="B8" s="14" t="s">
        <v>115</v>
      </c>
      <c r="C8" s="14" t="s">
        <v>113</v>
      </c>
      <c r="D8" s="2"/>
    </row>
    <row r="9" spans="2:4" x14ac:dyDescent="0.2">
      <c r="B9" s="14"/>
      <c r="C9" s="14"/>
      <c r="D9" s="2"/>
    </row>
    <row r="10" spans="2:4" x14ac:dyDescent="0.2">
      <c r="B10" s="14"/>
      <c r="C10" s="14"/>
      <c r="D10" s="2"/>
    </row>
    <row r="11" spans="2:4" x14ac:dyDescent="0.2">
      <c r="B11" s="14"/>
      <c r="C11" s="14"/>
      <c r="D11" s="2"/>
    </row>
    <row r="12" spans="2:4" x14ac:dyDescent="0.2">
      <c r="B12" s="14"/>
      <c r="C12" s="14"/>
      <c r="D12" s="2"/>
    </row>
    <row r="13" spans="2:4" x14ac:dyDescent="0.2">
      <c r="B13" s="14"/>
      <c r="C13" s="14"/>
      <c r="D13" s="2"/>
    </row>
    <row r="14" spans="2:4" x14ac:dyDescent="0.2">
      <c r="B14" s="14"/>
      <c r="C14" s="14"/>
      <c r="D14" s="2"/>
    </row>
    <row r="15" spans="2:4" x14ac:dyDescent="0.2">
      <c r="B15" s="14"/>
      <c r="C15" s="14"/>
      <c r="D15" s="2"/>
    </row>
    <row r="16" spans="2:4" x14ac:dyDescent="0.2">
      <c r="B16" s="14"/>
      <c r="C16" s="14"/>
      <c r="D16" s="2"/>
    </row>
    <row r="17" spans="2:4" s="7" customFormat="1" ht="87" customHeight="1" x14ac:dyDescent="0.2">
      <c r="B17" s="51"/>
      <c r="C17" s="51"/>
      <c r="D17" s="8"/>
    </row>
    <row r="18" spans="2:4" x14ac:dyDescent="0.2">
      <c r="B18" s="15"/>
      <c r="C18" s="15"/>
      <c r="D18" s="2"/>
    </row>
    <row r="19" spans="2:4" ht="17.25" x14ac:dyDescent="0.2">
      <c r="B19" s="5"/>
      <c r="C19" s="5"/>
      <c r="D19" s="2"/>
    </row>
    <row r="20" spans="2:4" ht="17.25" x14ac:dyDescent="0.2">
      <c r="B20" s="6"/>
      <c r="C20" s="6"/>
      <c r="D20" s="2"/>
    </row>
  </sheetData>
  <mergeCells count="4">
    <mergeCell ref="B1:C1"/>
    <mergeCell ref="B2:C3"/>
    <mergeCell ref="B4:C4"/>
    <mergeCell ref="B17:C17"/>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8"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5BEEB-15CE-4A55-91E7-10F2F04F747C}">
  <sheetPr>
    <tabColor theme="5"/>
    <pageSetUpPr fitToPage="1"/>
  </sheetPr>
  <dimension ref="A1:I68"/>
  <sheetViews>
    <sheetView showGridLines="0" view="pageBreakPreview" topLeftCell="A19" zoomScale="115" zoomScaleNormal="90" zoomScaleSheetLayoutView="115" workbookViewId="0">
      <selection activeCell="D42" sqref="D42"/>
    </sheetView>
  </sheetViews>
  <sheetFormatPr defaultColWidth="8.85546875" defaultRowHeight="14.25" x14ac:dyDescent="0.2"/>
  <cols>
    <col min="1" max="1" width="9.28515625" style="9" customWidth="1"/>
    <col min="2" max="2" width="55.7109375" style="10" customWidth="1"/>
    <col min="3" max="3" width="22.85546875" style="9" bestFit="1" customWidth="1"/>
    <col min="4" max="5" width="29.42578125" style="9" customWidth="1"/>
    <col min="6" max="6" width="26.5703125" style="9" customWidth="1"/>
    <col min="7" max="7" width="36.7109375" style="9" customWidth="1"/>
    <col min="8" max="8" width="7.140625" style="10" customWidth="1"/>
    <col min="9" max="9" width="17" style="9" customWidth="1"/>
    <col min="10" max="16384" width="8.85546875" style="10"/>
  </cols>
  <sheetData>
    <row r="1" spans="1:7" ht="36.6" customHeight="1" x14ac:dyDescent="0.2">
      <c r="A1" s="53" t="s">
        <v>112</v>
      </c>
      <c r="B1" s="53"/>
      <c r="C1" s="17"/>
      <c r="D1" s="54" t="s">
        <v>40</v>
      </c>
      <c r="E1" s="54"/>
      <c r="F1" s="17"/>
      <c r="G1" s="17"/>
    </row>
    <row r="2" spans="1:7" ht="15.75" x14ac:dyDescent="0.2">
      <c r="A2" s="16" t="s">
        <v>16</v>
      </c>
      <c r="B2" s="26" t="s">
        <v>41</v>
      </c>
      <c r="C2" s="16" t="s">
        <v>17</v>
      </c>
      <c r="D2" s="16" t="s">
        <v>106</v>
      </c>
      <c r="E2" s="16" t="s">
        <v>108</v>
      </c>
      <c r="F2" s="16" t="s">
        <v>46</v>
      </c>
      <c r="G2" s="16"/>
    </row>
    <row r="3" spans="1:7" x14ac:dyDescent="0.2">
      <c r="A3" s="11" t="s">
        <v>1</v>
      </c>
      <c r="B3" s="33" t="s">
        <v>42</v>
      </c>
      <c r="C3" s="55" t="s">
        <v>45</v>
      </c>
      <c r="D3" s="47"/>
      <c r="E3" s="34">
        <v>100</v>
      </c>
      <c r="F3" s="35">
        <f>E3*D3</f>
        <v>0</v>
      </c>
      <c r="G3" s="21"/>
    </row>
    <row r="4" spans="1:7" x14ac:dyDescent="0.2">
      <c r="A4" s="11" t="s">
        <v>2</v>
      </c>
      <c r="B4" s="33" t="s">
        <v>43</v>
      </c>
      <c r="C4" s="55"/>
      <c r="D4" s="47"/>
      <c r="E4" s="34">
        <v>50</v>
      </c>
      <c r="F4" s="35">
        <f>E4*D4</f>
        <v>0</v>
      </c>
      <c r="G4" s="21"/>
    </row>
    <row r="5" spans="1:7" x14ac:dyDescent="0.2">
      <c r="A5" s="11" t="s">
        <v>3</v>
      </c>
      <c r="B5" s="33" t="s">
        <v>44</v>
      </c>
      <c r="C5" s="55"/>
      <c r="D5" s="47"/>
      <c r="E5" s="34">
        <v>50</v>
      </c>
      <c r="F5" s="35">
        <f>E5*D5</f>
        <v>0</v>
      </c>
      <c r="G5" s="21"/>
    </row>
    <row r="6" spans="1:7" x14ac:dyDescent="0.2">
      <c r="B6" s="27"/>
      <c r="C6" s="31"/>
      <c r="D6" s="56" t="s">
        <v>47</v>
      </c>
      <c r="E6" s="57"/>
      <c r="F6" s="36">
        <f>SUM(F3:F5)</f>
        <v>0</v>
      </c>
      <c r="G6" s="32"/>
    </row>
    <row r="7" spans="1:7" x14ac:dyDescent="0.2">
      <c r="B7" s="27"/>
      <c r="C7" s="31"/>
      <c r="D7" s="31"/>
      <c r="E7" s="21"/>
      <c r="F7" s="20"/>
      <c r="G7" s="21"/>
    </row>
    <row r="8" spans="1:7" ht="15.75" x14ac:dyDescent="0.2">
      <c r="A8" s="16" t="s">
        <v>16</v>
      </c>
      <c r="B8" s="26" t="s">
        <v>48</v>
      </c>
      <c r="C8" s="16" t="s">
        <v>17</v>
      </c>
      <c r="D8" s="16" t="s">
        <v>106</v>
      </c>
      <c r="E8" s="16" t="s">
        <v>108</v>
      </c>
      <c r="F8" s="16" t="s">
        <v>46</v>
      </c>
      <c r="G8" s="16"/>
    </row>
    <row r="9" spans="1:7" ht="28.5" x14ac:dyDescent="0.2">
      <c r="A9" s="11" t="s">
        <v>4</v>
      </c>
      <c r="B9" s="33" t="s">
        <v>105</v>
      </c>
      <c r="C9" s="46" t="s">
        <v>104</v>
      </c>
      <c r="D9" s="47"/>
      <c r="E9" s="34">
        <f>12*25</f>
        <v>300</v>
      </c>
      <c r="F9" s="35">
        <f>E9*D9</f>
        <v>0</v>
      </c>
      <c r="G9" s="21"/>
    </row>
    <row r="10" spans="1:7" x14ac:dyDescent="0.2">
      <c r="A10" s="11" t="s">
        <v>5</v>
      </c>
      <c r="B10" s="33" t="s">
        <v>68</v>
      </c>
      <c r="C10" s="58" t="s">
        <v>45</v>
      </c>
      <c r="D10" s="47"/>
      <c r="E10" s="34">
        <v>2400</v>
      </c>
      <c r="F10" s="35">
        <f>E10*D10</f>
        <v>0</v>
      </c>
      <c r="G10" s="60"/>
    </row>
    <row r="11" spans="1:7" x14ac:dyDescent="0.2">
      <c r="A11" s="11" t="s">
        <v>6</v>
      </c>
      <c r="B11" s="33" t="s">
        <v>67</v>
      </c>
      <c r="C11" s="59"/>
      <c r="D11" s="47"/>
      <c r="E11" s="34">
        <f>12*20</f>
        <v>240</v>
      </c>
      <c r="F11" s="35">
        <f>E11*D11</f>
        <v>0</v>
      </c>
      <c r="G11" s="60"/>
    </row>
    <row r="12" spans="1:7" x14ac:dyDescent="0.2">
      <c r="B12" s="27"/>
      <c r="C12" s="31"/>
      <c r="D12" s="56" t="s">
        <v>53</v>
      </c>
      <c r="E12" s="57"/>
      <c r="F12" s="36">
        <f>SUM(F9:F11)</f>
        <v>0</v>
      </c>
      <c r="G12" s="21"/>
    </row>
    <row r="13" spans="1:7" x14ac:dyDescent="0.2">
      <c r="B13" s="27"/>
      <c r="C13" s="31"/>
      <c r="D13" s="31"/>
      <c r="E13" s="21"/>
      <c r="F13" s="22"/>
      <c r="G13" s="21"/>
    </row>
    <row r="14" spans="1:7" ht="15.75" x14ac:dyDescent="0.2">
      <c r="A14" s="16" t="s">
        <v>16</v>
      </c>
      <c r="B14" s="26" t="s">
        <v>49</v>
      </c>
      <c r="C14" s="16" t="s">
        <v>29</v>
      </c>
      <c r="D14" s="16" t="s">
        <v>107</v>
      </c>
      <c r="E14" s="16" t="s">
        <v>110</v>
      </c>
      <c r="F14" s="16" t="s">
        <v>109</v>
      </c>
      <c r="G14" s="16" t="s">
        <v>92</v>
      </c>
    </row>
    <row r="15" spans="1:7" ht="15" x14ac:dyDescent="0.25">
      <c r="A15" s="11" t="s">
        <v>7</v>
      </c>
      <c r="B15" s="37" t="s">
        <v>69</v>
      </c>
      <c r="C15" s="48" t="s">
        <v>50</v>
      </c>
      <c r="D15" s="47"/>
      <c r="E15" s="44">
        <v>32</v>
      </c>
      <c r="F15" s="44">
        <v>23</v>
      </c>
      <c r="G15" s="38">
        <f>D15*(E15+F15)</f>
        <v>0</v>
      </c>
    </row>
    <row r="16" spans="1:7" ht="15" x14ac:dyDescent="0.25">
      <c r="A16" s="11" t="s">
        <v>8</v>
      </c>
      <c r="B16" s="37" t="s">
        <v>70</v>
      </c>
      <c r="C16" s="48" t="s">
        <v>50</v>
      </c>
      <c r="D16" s="47"/>
      <c r="E16" s="44">
        <v>38</v>
      </c>
      <c r="F16" s="44">
        <f>401+167-167</f>
        <v>401</v>
      </c>
      <c r="G16" s="38">
        <f t="shared" ref="G16:G42" si="0">D16*(E16+F16)</f>
        <v>0</v>
      </c>
    </row>
    <row r="17" spans="1:7" ht="15" x14ac:dyDescent="0.25">
      <c r="A17" s="11" t="s">
        <v>9</v>
      </c>
      <c r="B17" s="37" t="s">
        <v>71</v>
      </c>
      <c r="C17" s="48" t="s">
        <v>50</v>
      </c>
      <c r="D17" s="47"/>
      <c r="E17" s="44">
        <v>51</v>
      </c>
      <c r="F17" s="44">
        <v>12</v>
      </c>
      <c r="G17" s="38">
        <f t="shared" si="0"/>
        <v>0</v>
      </c>
    </row>
    <row r="18" spans="1:7" ht="15" x14ac:dyDescent="0.25">
      <c r="A18" s="11" t="s">
        <v>10</v>
      </c>
      <c r="B18" s="37" t="s">
        <v>72</v>
      </c>
      <c r="C18" s="48" t="s">
        <v>50</v>
      </c>
      <c r="D18" s="47"/>
      <c r="E18" s="44">
        <v>89</v>
      </c>
      <c r="F18" s="44">
        <v>0</v>
      </c>
      <c r="G18" s="38">
        <f t="shared" si="0"/>
        <v>0</v>
      </c>
    </row>
    <row r="19" spans="1:7" ht="15" x14ac:dyDescent="0.25">
      <c r="A19" s="11" t="s">
        <v>11</v>
      </c>
      <c r="B19" s="37" t="s">
        <v>73</v>
      </c>
      <c r="C19" s="48" t="s">
        <v>50</v>
      </c>
      <c r="D19" s="47"/>
      <c r="E19" s="44">
        <v>220</v>
      </c>
      <c r="F19" s="44">
        <f>116+19-19</f>
        <v>116</v>
      </c>
      <c r="G19" s="38">
        <f t="shared" si="0"/>
        <v>0</v>
      </c>
    </row>
    <row r="20" spans="1:7" ht="15" x14ac:dyDescent="0.25">
      <c r="A20" s="11" t="s">
        <v>12</v>
      </c>
      <c r="B20" s="37" t="s">
        <v>74</v>
      </c>
      <c r="C20" s="48" t="s">
        <v>50</v>
      </c>
      <c r="D20" s="47"/>
      <c r="E20" s="44">
        <v>250</v>
      </c>
      <c r="F20" s="44">
        <v>0</v>
      </c>
      <c r="G20" s="38">
        <f t="shared" si="0"/>
        <v>0</v>
      </c>
    </row>
    <row r="21" spans="1:7" ht="15" x14ac:dyDescent="0.25">
      <c r="A21" s="11" t="s">
        <v>13</v>
      </c>
      <c r="B21" s="37" t="s">
        <v>75</v>
      </c>
      <c r="C21" s="48" t="s">
        <v>50</v>
      </c>
      <c r="D21" s="47"/>
      <c r="E21" s="44">
        <v>3362</v>
      </c>
      <c r="F21" s="44">
        <f>4094+398-398</f>
        <v>4094</v>
      </c>
      <c r="G21" s="38">
        <f t="shared" si="0"/>
        <v>0</v>
      </c>
    </row>
    <row r="22" spans="1:7" ht="15" x14ac:dyDescent="0.25">
      <c r="A22" s="11" t="s">
        <v>14</v>
      </c>
      <c r="B22" s="37" t="s">
        <v>97</v>
      </c>
      <c r="C22" s="48" t="s">
        <v>50</v>
      </c>
      <c r="D22" s="47"/>
      <c r="E22" s="44"/>
      <c r="F22" s="44">
        <v>119</v>
      </c>
      <c r="G22" s="38">
        <f t="shared" si="0"/>
        <v>0</v>
      </c>
    </row>
    <row r="23" spans="1:7" ht="15" x14ac:dyDescent="0.25">
      <c r="A23" s="11" t="s">
        <v>15</v>
      </c>
      <c r="B23" s="37" t="s">
        <v>76</v>
      </c>
      <c r="C23" s="48" t="s">
        <v>50</v>
      </c>
      <c r="D23" s="47"/>
      <c r="E23" s="44">
        <v>622</v>
      </c>
      <c r="F23" s="44">
        <f>9323+659+1777-1777</f>
        <v>9982</v>
      </c>
      <c r="G23" s="38">
        <f t="shared" si="0"/>
        <v>0</v>
      </c>
    </row>
    <row r="24" spans="1:7" ht="15" x14ac:dyDescent="0.25">
      <c r="A24" s="11" t="s">
        <v>55</v>
      </c>
      <c r="B24" s="37" t="s">
        <v>77</v>
      </c>
      <c r="C24" s="48" t="s">
        <v>50</v>
      </c>
      <c r="D24" s="47"/>
      <c r="E24" s="44">
        <v>1064</v>
      </c>
      <c r="F24" s="44">
        <f>1701+217+34-34</f>
        <v>1918</v>
      </c>
      <c r="G24" s="38">
        <f t="shared" si="0"/>
        <v>0</v>
      </c>
    </row>
    <row r="25" spans="1:7" ht="15" x14ac:dyDescent="0.25">
      <c r="A25" s="11" t="s">
        <v>56</v>
      </c>
      <c r="B25" s="37" t="s">
        <v>78</v>
      </c>
      <c r="C25" s="48" t="s">
        <v>50</v>
      </c>
      <c r="D25" s="47"/>
      <c r="E25" s="44">
        <v>1593</v>
      </c>
      <c r="F25" s="44">
        <f>272+229+153-153</f>
        <v>501</v>
      </c>
      <c r="G25" s="38">
        <f t="shared" si="0"/>
        <v>0</v>
      </c>
    </row>
    <row r="26" spans="1:7" ht="15" x14ac:dyDescent="0.25">
      <c r="A26" s="11" t="s">
        <v>57</v>
      </c>
      <c r="B26" s="37" t="s">
        <v>79</v>
      </c>
      <c r="C26" s="48" t="s">
        <v>50</v>
      </c>
      <c r="D26" s="47"/>
      <c r="E26" s="44">
        <v>2516</v>
      </c>
      <c r="F26" s="44">
        <f>129+1148+249-249</f>
        <v>1277</v>
      </c>
      <c r="G26" s="38">
        <f t="shared" si="0"/>
        <v>0</v>
      </c>
    </row>
    <row r="27" spans="1:7" ht="15" x14ac:dyDescent="0.25">
      <c r="A27" s="11" t="s">
        <v>58</v>
      </c>
      <c r="B27" s="37" t="s">
        <v>80</v>
      </c>
      <c r="C27" s="48" t="s">
        <v>50</v>
      </c>
      <c r="D27" s="47"/>
      <c r="E27" s="44">
        <v>2622</v>
      </c>
      <c r="F27" s="44">
        <f>1717+41+272-272</f>
        <v>1758</v>
      </c>
      <c r="G27" s="38">
        <f t="shared" si="0"/>
        <v>0</v>
      </c>
    </row>
    <row r="28" spans="1:7" ht="15" x14ac:dyDescent="0.25">
      <c r="A28" s="11" t="s">
        <v>59</v>
      </c>
      <c r="B28" s="37" t="s">
        <v>81</v>
      </c>
      <c r="C28" s="48" t="s">
        <v>50</v>
      </c>
      <c r="D28" s="47"/>
      <c r="E28" s="44">
        <v>2690</v>
      </c>
      <c r="F28" s="44"/>
      <c r="G28" s="38">
        <f t="shared" si="0"/>
        <v>0</v>
      </c>
    </row>
    <row r="29" spans="1:7" ht="15" x14ac:dyDescent="0.25">
      <c r="A29" s="11" t="s">
        <v>60</v>
      </c>
      <c r="B29" s="37" t="s">
        <v>96</v>
      </c>
      <c r="C29" s="48" t="s">
        <v>50</v>
      </c>
      <c r="D29" s="47"/>
      <c r="E29" s="44"/>
      <c r="F29" s="44">
        <f>388+13-13</f>
        <v>388</v>
      </c>
      <c r="G29" s="38">
        <f t="shared" si="0"/>
        <v>0</v>
      </c>
    </row>
    <row r="30" spans="1:7" ht="15" x14ac:dyDescent="0.25">
      <c r="A30" s="11" t="s">
        <v>61</v>
      </c>
      <c r="B30" s="37" t="s">
        <v>82</v>
      </c>
      <c r="C30" s="48" t="s">
        <v>50</v>
      </c>
      <c r="D30" s="47"/>
      <c r="E30" s="44">
        <v>3252</v>
      </c>
      <c r="F30" s="44">
        <f>3343+71+253-253</f>
        <v>3414</v>
      </c>
      <c r="G30" s="38">
        <f t="shared" si="0"/>
        <v>0</v>
      </c>
    </row>
    <row r="31" spans="1:7" ht="15" x14ac:dyDescent="0.25">
      <c r="A31" s="11" t="s">
        <v>18</v>
      </c>
      <c r="B31" s="37" t="s">
        <v>83</v>
      </c>
      <c r="C31" s="48" t="s">
        <v>50</v>
      </c>
      <c r="D31" s="47"/>
      <c r="E31" s="44">
        <v>4026</v>
      </c>
      <c r="F31" s="44">
        <f>2957+335-335</f>
        <v>2957</v>
      </c>
      <c r="G31" s="38">
        <f t="shared" si="0"/>
        <v>0</v>
      </c>
    </row>
    <row r="32" spans="1:7" ht="15" x14ac:dyDescent="0.25">
      <c r="A32" s="11" t="s">
        <v>19</v>
      </c>
      <c r="B32" s="37" t="s">
        <v>84</v>
      </c>
      <c r="C32" s="48" t="s">
        <v>50</v>
      </c>
      <c r="D32" s="47"/>
      <c r="E32" s="44">
        <v>4421</v>
      </c>
      <c r="F32" s="44">
        <f>2350+511-511</f>
        <v>2350</v>
      </c>
      <c r="G32" s="38">
        <f t="shared" si="0"/>
        <v>0</v>
      </c>
    </row>
    <row r="33" spans="1:8" ht="15" x14ac:dyDescent="0.25">
      <c r="A33" s="11" t="s">
        <v>20</v>
      </c>
      <c r="B33" s="37" t="s">
        <v>85</v>
      </c>
      <c r="C33" s="48" t="s">
        <v>50</v>
      </c>
      <c r="D33" s="47"/>
      <c r="E33" s="44">
        <v>4750</v>
      </c>
      <c r="F33" s="44">
        <f>659+3261+330-330</f>
        <v>3920</v>
      </c>
      <c r="G33" s="38">
        <f t="shared" si="0"/>
        <v>0</v>
      </c>
    </row>
    <row r="34" spans="1:8" ht="15" x14ac:dyDescent="0.25">
      <c r="A34" s="11" t="s">
        <v>21</v>
      </c>
      <c r="B34" s="37" t="s">
        <v>86</v>
      </c>
      <c r="C34" s="48" t="s">
        <v>50</v>
      </c>
      <c r="D34" s="47"/>
      <c r="E34" s="44">
        <v>11509</v>
      </c>
      <c r="F34" s="44">
        <f>5942+308-308</f>
        <v>5942</v>
      </c>
      <c r="G34" s="38">
        <f t="shared" si="0"/>
        <v>0</v>
      </c>
    </row>
    <row r="35" spans="1:8" ht="15" x14ac:dyDescent="0.25">
      <c r="A35" s="11" t="s">
        <v>22</v>
      </c>
      <c r="B35" s="37" t="s">
        <v>87</v>
      </c>
      <c r="C35" s="48" t="s">
        <v>50</v>
      </c>
      <c r="D35" s="47"/>
      <c r="E35" s="44">
        <v>33755</v>
      </c>
      <c r="F35" s="44">
        <f>32388+694+1729-1729</f>
        <v>33082</v>
      </c>
      <c r="G35" s="38">
        <f t="shared" si="0"/>
        <v>0</v>
      </c>
    </row>
    <row r="36" spans="1:8" ht="15" x14ac:dyDescent="0.25">
      <c r="A36" s="11" t="s">
        <v>23</v>
      </c>
      <c r="B36" s="37" t="s">
        <v>88</v>
      </c>
      <c r="C36" s="48" t="s">
        <v>50</v>
      </c>
      <c r="D36" s="47"/>
      <c r="E36" s="44">
        <v>50010</v>
      </c>
      <c r="F36" s="44">
        <f>943-943</f>
        <v>0</v>
      </c>
      <c r="G36" s="38">
        <f t="shared" si="0"/>
        <v>0</v>
      </c>
    </row>
    <row r="37" spans="1:8" x14ac:dyDescent="0.2">
      <c r="A37" s="11" t="s">
        <v>24</v>
      </c>
      <c r="B37" s="37" t="s">
        <v>98</v>
      </c>
      <c r="C37" s="48" t="s">
        <v>50</v>
      </c>
      <c r="D37" s="47"/>
      <c r="E37" s="37"/>
      <c r="F37" s="37">
        <f>4533+279-279</f>
        <v>4533</v>
      </c>
      <c r="G37" s="38">
        <f t="shared" si="0"/>
        <v>0</v>
      </c>
    </row>
    <row r="38" spans="1:8" x14ac:dyDescent="0.2">
      <c r="A38" s="11" t="s">
        <v>25</v>
      </c>
      <c r="B38" s="37" t="s">
        <v>99</v>
      </c>
      <c r="C38" s="48" t="s">
        <v>50</v>
      </c>
      <c r="D38" s="47"/>
      <c r="E38" s="37"/>
      <c r="F38" s="37">
        <v>11</v>
      </c>
      <c r="G38" s="38">
        <f t="shared" si="0"/>
        <v>0</v>
      </c>
    </row>
    <row r="39" spans="1:8" x14ac:dyDescent="0.2">
      <c r="A39" s="11" t="s">
        <v>26</v>
      </c>
      <c r="B39" s="37" t="s">
        <v>93</v>
      </c>
      <c r="C39" s="48" t="s">
        <v>50</v>
      </c>
      <c r="D39" s="47"/>
      <c r="E39" s="37"/>
      <c r="F39" s="37">
        <f>190+27-27</f>
        <v>190</v>
      </c>
      <c r="G39" s="38">
        <f t="shared" si="0"/>
        <v>0</v>
      </c>
    </row>
    <row r="40" spans="1:8" x14ac:dyDescent="0.2">
      <c r="A40" s="11" t="s">
        <v>89</v>
      </c>
      <c r="B40" s="37" t="s">
        <v>94</v>
      </c>
      <c r="C40" s="48" t="s">
        <v>50</v>
      </c>
      <c r="D40" s="47"/>
      <c r="E40" s="37"/>
      <c r="F40" s="37">
        <f>1358+88-88</f>
        <v>1358</v>
      </c>
      <c r="G40" s="38">
        <f t="shared" si="0"/>
        <v>0</v>
      </c>
    </row>
    <row r="41" spans="1:8" x14ac:dyDescent="0.2">
      <c r="A41" s="11" t="s">
        <v>90</v>
      </c>
      <c r="B41" s="43" t="s">
        <v>102</v>
      </c>
      <c r="C41" s="48" t="s">
        <v>50</v>
      </c>
      <c r="D41" s="47"/>
      <c r="E41" s="37"/>
      <c r="F41" s="37">
        <v>292</v>
      </c>
      <c r="G41" s="38">
        <f t="shared" si="0"/>
        <v>0</v>
      </c>
    </row>
    <row r="42" spans="1:8" x14ac:dyDescent="0.2">
      <c r="A42" s="11" t="s">
        <v>91</v>
      </c>
      <c r="B42" s="43" t="s">
        <v>95</v>
      </c>
      <c r="C42" s="48" t="s">
        <v>50</v>
      </c>
      <c r="D42" s="47"/>
      <c r="E42" s="37"/>
      <c r="F42" s="37">
        <v>538</v>
      </c>
      <c r="G42" s="38">
        <f t="shared" si="0"/>
        <v>0</v>
      </c>
    </row>
    <row r="43" spans="1:8" s="9" customFormat="1" ht="14.25" customHeight="1" x14ac:dyDescent="0.2">
      <c r="A43" s="10"/>
      <c r="B43" s="10"/>
      <c r="C43" s="10"/>
      <c r="D43" s="10" t="s">
        <v>50</v>
      </c>
      <c r="E43" s="10"/>
      <c r="F43" s="10"/>
      <c r="G43" s="10"/>
      <c r="H43" s="10"/>
    </row>
    <row r="44" spans="1:8" s="9" customFormat="1" ht="14.25" customHeight="1" x14ac:dyDescent="0.2">
      <c r="A44" s="10"/>
      <c r="B44" s="10"/>
      <c r="C44" s="10"/>
      <c r="D44" s="10" t="s">
        <v>52</v>
      </c>
      <c r="E44" s="10"/>
      <c r="F44" s="10"/>
      <c r="G44" s="10"/>
      <c r="H44" s="10"/>
    </row>
    <row r="45" spans="1:8" s="9" customFormat="1" x14ac:dyDescent="0.2">
      <c r="A45" s="10"/>
      <c r="B45" s="10"/>
      <c r="C45" s="10"/>
      <c r="D45" s="10" t="s">
        <v>51</v>
      </c>
      <c r="E45" s="10"/>
      <c r="F45" s="10"/>
      <c r="G45" s="10"/>
      <c r="H45" s="10"/>
    </row>
    <row r="46" spans="1:8" s="9" customFormat="1" x14ac:dyDescent="0.2">
      <c r="A46" s="10"/>
      <c r="B46" s="10"/>
      <c r="C46" s="10"/>
      <c r="D46" s="10"/>
      <c r="E46" s="56" t="s">
        <v>54</v>
      </c>
      <c r="F46" s="57"/>
      <c r="G46" s="36">
        <f>SUM(G15:G45)</f>
        <v>0</v>
      </c>
      <c r="H46" s="45"/>
    </row>
    <row r="47" spans="1:8" s="9" customFormat="1" x14ac:dyDescent="0.2">
      <c r="A47" s="10"/>
      <c r="B47" s="10"/>
      <c r="C47" s="10"/>
      <c r="D47" s="10"/>
      <c r="E47" s="10"/>
      <c r="F47" s="10"/>
      <c r="G47" s="10"/>
      <c r="H47" s="10"/>
    </row>
    <row r="48" spans="1:8" s="9" customFormat="1" x14ac:dyDescent="0.2">
      <c r="A48" s="10"/>
      <c r="B48" s="10"/>
      <c r="C48" s="10"/>
      <c r="D48" s="10"/>
      <c r="E48" s="10"/>
      <c r="F48" s="16" t="s">
        <v>30</v>
      </c>
      <c r="G48" s="30">
        <f>F6+F12+G46</f>
        <v>0</v>
      </c>
      <c r="H48" s="10"/>
    </row>
    <row r="49" spans="1:8" s="9" customFormat="1" x14ac:dyDescent="0.2">
      <c r="A49" s="10"/>
      <c r="B49" s="10"/>
      <c r="C49" s="10"/>
      <c r="D49" s="10"/>
      <c r="E49" s="10"/>
      <c r="F49" s="10"/>
      <c r="G49" s="10"/>
      <c r="H49" s="10"/>
    </row>
    <row r="50" spans="1:8" s="9" customFormat="1" x14ac:dyDescent="0.2">
      <c r="A50" s="16"/>
      <c r="B50" s="26" t="s">
        <v>62</v>
      </c>
      <c r="C50" s="16"/>
      <c r="D50" s="16"/>
      <c r="E50" s="16"/>
      <c r="F50" s="16"/>
      <c r="G50" s="16"/>
      <c r="H50" s="10"/>
    </row>
    <row r="51" spans="1:8" s="9" customFormat="1" x14ac:dyDescent="0.2">
      <c r="A51" s="18" t="s">
        <v>27</v>
      </c>
      <c r="B51" s="19" t="s">
        <v>31</v>
      </c>
      <c r="C51" s="18" t="s">
        <v>28</v>
      </c>
      <c r="D51" s="18" t="s">
        <v>32</v>
      </c>
      <c r="E51" s="18" t="s">
        <v>33</v>
      </c>
      <c r="F51" s="18" t="s">
        <v>34</v>
      </c>
      <c r="G51" s="18" t="s">
        <v>35</v>
      </c>
      <c r="H51" s="10"/>
    </row>
    <row r="52" spans="1:8" s="9" customFormat="1" x14ac:dyDescent="0.2">
      <c r="A52" s="11" t="s">
        <v>100</v>
      </c>
      <c r="B52" s="39"/>
      <c r="C52" s="40"/>
      <c r="D52" s="40"/>
      <c r="E52" s="41"/>
      <c r="F52" s="41"/>
      <c r="G52" s="41"/>
      <c r="H52" s="10"/>
    </row>
    <row r="53" spans="1:8" s="9" customFormat="1" x14ac:dyDescent="0.2">
      <c r="A53" s="11" t="s">
        <v>101</v>
      </c>
      <c r="B53" s="39"/>
      <c r="C53" s="40"/>
      <c r="D53" s="40"/>
      <c r="E53" s="41"/>
      <c r="F53" s="41"/>
      <c r="G53" s="41"/>
      <c r="H53" s="10"/>
    </row>
    <row r="54" spans="1:8" x14ac:dyDescent="0.2">
      <c r="A54" s="11" t="s">
        <v>103</v>
      </c>
      <c r="B54" s="39"/>
      <c r="C54" s="40"/>
      <c r="D54" s="40"/>
      <c r="E54" s="41"/>
      <c r="F54" s="41"/>
      <c r="G54" s="41"/>
    </row>
    <row r="55" spans="1:8" x14ac:dyDescent="0.2">
      <c r="B55" s="23"/>
      <c r="C55" s="24"/>
      <c r="D55" s="24"/>
      <c r="E55" s="25"/>
      <c r="F55" s="25"/>
      <c r="G55" s="25"/>
    </row>
    <row r="56" spans="1:8" x14ac:dyDescent="0.2">
      <c r="A56" s="16"/>
      <c r="B56" s="26" t="s">
        <v>36</v>
      </c>
      <c r="C56" s="16"/>
      <c r="D56" s="16"/>
      <c r="E56" s="16"/>
      <c r="F56" s="16"/>
      <c r="G56" s="16"/>
    </row>
    <row r="57" spans="1:8" x14ac:dyDescent="0.2">
      <c r="A57" s="18" t="s">
        <v>27</v>
      </c>
      <c r="B57" s="61" t="s">
        <v>37</v>
      </c>
      <c r="C57" s="61"/>
      <c r="D57" s="61"/>
      <c r="E57" s="61"/>
      <c r="F57" s="61"/>
      <c r="G57" s="61"/>
    </row>
    <row r="58" spans="1:8" x14ac:dyDescent="0.2">
      <c r="A58" s="42" t="s">
        <v>38</v>
      </c>
      <c r="B58" s="62" t="s">
        <v>63</v>
      </c>
      <c r="C58" s="62"/>
      <c r="D58" s="62"/>
      <c r="E58" s="62"/>
      <c r="F58" s="62"/>
      <c r="G58" s="62"/>
    </row>
    <row r="59" spans="1:8" x14ac:dyDescent="0.2">
      <c r="A59" s="11">
        <v>1</v>
      </c>
      <c r="B59" s="52" t="s">
        <v>64</v>
      </c>
      <c r="C59" s="52"/>
      <c r="D59" s="52"/>
      <c r="E59" s="52"/>
      <c r="F59" s="52"/>
      <c r="G59" s="52"/>
    </row>
    <row r="60" spans="1:8" ht="28.15" customHeight="1" x14ac:dyDescent="0.2">
      <c r="A60" s="11">
        <v>2</v>
      </c>
      <c r="B60" s="63" t="s">
        <v>65</v>
      </c>
      <c r="C60" s="63"/>
      <c r="D60" s="63"/>
      <c r="E60" s="63"/>
      <c r="F60" s="63"/>
      <c r="G60" s="63"/>
    </row>
    <row r="61" spans="1:8" x14ac:dyDescent="0.2">
      <c r="A61" s="11">
        <v>3</v>
      </c>
      <c r="B61" s="64"/>
      <c r="C61" s="64"/>
      <c r="D61" s="64"/>
      <c r="E61" s="64"/>
      <c r="F61" s="64"/>
      <c r="G61" s="64"/>
    </row>
    <row r="62" spans="1:8" x14ac:dyDescent="0.2">
      <c r="A62" s="11">
        <v>4</v>
      </c>
      <c r="B62" s="64"/>
      <c r="C62" s="64"/>
      <c r="D62" s="64"/>
      <c r="E62" s="64"/>
      <c r="F62" s="64"/>
      <c r="G62" s="64"/>
    </row>
    <row r="63" spans="1:8" x14ac:dyDescent="0.2">
      <c r="A63" s="11">
        <v>5</v>
      </c>
      <c r="B63" s="62" t="s">
        <v>66</v>
      </c>
      <c r="C63" s="62"/>
      <c r="D63" s="62"/>
      <c r="E63" s="62"/>
      <c r="F63" s="62"/>
      <c r="G63" s="62"/>
    </row>
    <row r="64" spans="1:8" x14ac:dyDescent="0.2">
      <c r="A64" s="11">
        <v>6</v>
      </c>
      <c r="B64" s="52" t="s">
        <v>39</v>
      </c>
      <c r="C64" s="52"/>
      <c r="D64" s="52"/>
      <c r="E64" s="52"/>
      <c r="F64" s="52"/>
      <c r="G64" s="52"/>
    </row>
    <row r="68" spans="2:6" x14ac:dyDescent="0.2">
      <c r="B68" s="28"/>
      <c r="C68" s="29"/>
      <c r="D68" s="29"/>
      <c r="E68" s="29"/>
      <c r="F68" s="29"/>
    </row>
  </sheetData>
  <sheetProtection algorithmName="SHA-512" hashValue="ba9dhDBw4kSoI+7GnScVXMXfT57rTvpqu3HGWJIIf+3eZlNorfzB6XZHXFmiooR/7ljrzq0ketm/rEGHl+xp+A==" saltValue="wxIGhmIKLASLsBOie2C07g==" spinCount="100000" sheet="1" selectLockedCells="1"/>
  <mergeCells count="16">
    <mergeCell ref="B60:G60"/>
    <mergeCell ref="B61:G61"/>
    <mergeCell ref="B62:G62"/>
    <mergeCell ref="B63:G63"/>
    <mergeCell ref="B64:G64"/>
    <mergeCell ref="B59:G59"/>
    <mergeCell ref="A1:B1"/>
    <mergeCell ref="D1:E1"/>
    <mergeCell ref="C3:C5"/>
    <mergeCell ref="D6:E6"/>
    <mergeCell ref="C10:C11"/>
    <mergeCell ref="G10:G11"/>
    <mergeCell ref="D12:E12"/>
    <mergeCell ref="E46:F46"/>
    <mergeCell ref="B57:G57"/>
    <mergeCell ref="B58:G58"/>
  </mergeCells>
  <phoneticPr fontId="20" type="noConversion"/>
  <dataValidations count="2">
    <dataValidation type="list" operator="lessThanOrEqual" allowBlank="1" showInputMessage="1" showErrorMessage="1" sqref="C15:C42" xr:uid="{57D78737-E07B-41AC-BC72-E8F92C45C92E}">
      <formula1>$D$43:$D$45</formula1>
    </dataValidation>
    <dataValidation operator="lessThanOrEqual" allowBlank="1" showInputMessage="1" showErrorMessage="1" sqref="C3 F6 B3:B6 D6 D3:G5 C12:C13 E46:E49 C9 D13:F13 F12 D12 B51:G55 F48:G48 G46:G49 G12:G13 B57:B64 E43:G45 B15:B42 B43:D49 D9:F11 G9:G10 B9:B13 D15:G42 B7:G7" xr:uid="{C3E46B68-7666-4F6F-888E-1FE931AF0928}"/>
  </dataValidations>
  <pageMargins left="0.7" right="0.7" top="0.75" bottom="0.75" header="0.3" footer="0.3"/>
  <pageSetup paperSize="9" scale="64" fitToHeight="0" orientation="landscape" r:id="rId1"/>
  <rowBreaks count="1" manualBreakCount="1">
    <brk id="49"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Geert Lubbers</DisplayName>
        <AccountId>30</AccountId>
        <AccountType/>
      </UserInfo>
      <UserInfo>
        <DisplayName>Yvon Jongkind</DisplayName>
        <AccountId>35</AccountId>
        <AccountType/>
      </UserInfo>
      <UserInfo>
        <DisplayName>Suzan Koopman</DisplayName>
        <AccountId>903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962d65e8-ec2e-4f08-b510-02888a857b6e"/>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6544C0FB-03C6-45B7-87D5-F2E062A17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T0 Voorblad</vt:lpstr>
      <vt:lpstr>T7 Prijsinvulform perceel 1</vt:lpstr>
      <vt:lpstr>'T0 Voorblad'!Afdrukbereik</vt:lpstr>
      <vt:lpstr>'T7 Prijsinvulform perceel 1'!Afdrukbereik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aanbesteden@unitedquality.nl</cp:lastModifiedBy>
  <cp:lastPrinted>2020-12-03T12:05:45Z</cp:lastPrinted>
  <dcterms:created xsi:type="dcterms:W3CDTF">2019-01-23T09:30:55Z</dcterms:created>
  <dcterms:modified xsi:type="dcterms:W3CDTF">2021-01-26T14:59:26Z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