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mmaas\ownCloud\Werkmap Monique\BMHK project\AB1\Aanbestedingsdossier\TenderNeddossier\"/>
    </mc:Choice>
  </mc:AlternateContent>
  <xr:revisionPtr revIDLastSave="0" documentId="8_{C3237179-8DD2-4475-9C3C-88A0F7EF5FBD}" xr6:coauthVersionLast="47" xr6:coauthVersionMax="47" xr10:uidLastSave="{00000000-0000-0000-0000-000000000000}"/>
  <bookViews>
    <workbookView xWindow="-120" yWindow="-120" windowWidth="29040" windowHeight="15990" xr2:uid="{2410FA59-289C-4EF9-9F43-8FFCA962E318}"/>
  </bookViews>
  <sheets>
    <sheet name="Totaal prijzenblad" sheetId="1" r:id="rId1"/>
    <sheet name="Toelichting transitie" sheetId="2" r:id="rId2"/>
    <sheet name="Toelichting apparatuur en inven" sheetId="3" r:id="rId3"/>
    <sheet name="Toelichting apparatuur verleng" sheetId="5" r:id="rId4"/>
    <sheet name="Toelichting all-in service" sheetId="6" r:id="rId5"/>
    <sheet name="Toelichting afst en management" sheetId="4" r:id="rId6"/>
    <sheet name="Toelichting optionele kosten" sheetId="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52" i="1" l="1"/>
  <c r="M51" i="1"/>
  <c r="L51" i="1"/>
  <c r="K51" i="1"/>
  <c r="M50" i="1"/>
  <c r="L50" i="1"/>
  <c r="K50" i="1"/>
  <c r="J50" i="1"/>
  <c r="I50" i="1"/>
  <c r="M49" i="1"/>
  <c r="L49" i="1"/>
  <c r="K49" i="1"/>
  <c r="J49" i="1"/>
  <c r="I49" i="1"/>
  <c r="M48" i="1"/>
  <c r="L48" i="1"/>
  <c r="K48" i="1"/>
  <c r="J48" i="1"/>
  <c r="I48" i="1"/>
  <c r="H48" i="1"/>
  <c r="M47" i="1"/>
  <c r="L47" i="1"/>
  <c r="K47" i="1"/>
  <c r="J47" i="1"/>
  <c r="I47" i="1"/>
  <c r="H47" i="1"/>
  <c r="M46" i="1"/>
  <c r="L46" i="1"/>
  <c r="K46" i="1"/>
  <c r="J46" i="1"/>
  <c r="I46" i="1"/>
  <c r="H46" i="1"/>
  <c r="G46" i="1"/>
  <c r="M43" i="1"/>
  <c r="M42" i="1"/>
  <c r="L42" i="1"/>
  <c r="M40" i="1"/>
  <c r="M41" i="1"/>
  <c r="L41" i="1"/>
  <c r="L40" i="1"/>
  <c r="K41" i="1"/>
  <c r="K40" i="1"/>
  <c r="J39" i="1"/>
  <c r="J38" i="1"/>
  <c r="M53" i="1"/>
  <c r="L52" i="1"/>
  <c r="K52" i="1"/>
  <c r="G47" i="1"/>
  <c r="J51" i="1"/>
  <c r="I51" i="1"/>
  <c r="H49" i="1"/>
  <c r="K39" i="1" l="1"/>
  <c r="H52" i="8"/>
  <c r="G52" i="8"/>
  <c r="F52" i="8"/>
  <c r="I34" i="8"/>
  <c r="I33" i="8"/>
  <c r="I32" i="8"/>
  <c r="I20" i="8"/>
  <c r="I19" i="8"/>
  <c r="I18" i="8"/>
  <c r="I17" i="8"/>
  <c r="I16" i="8"/>
  <c r="I15" i="8"/>
  <c r="I14" i="8"/>
  <c r="I13" i="8"/>
  <c r="I12" i="8"/>
  <c r="M31" i="1"/>
  <c r="L31" i="1"/>
  <c r="K31" i="1"/>
  <c r="J31" i="1"/>
  <c r="I31" i="1"/>
  <c r="H31" i="1"/>
  <c r="G31" i="1"/>
  <c r="M30" i="1"/>
  <c r="L30" i="1"/>
  <c r="K30" i="1"/>
  <c r="J30" i="1"/>
  <c r="I30" i="1"/>
  <c r="H30" i="1"/>
  <c r="G30" i="1"/>
  <c r="I27" i="8" l="1"/>
  <c r="I40" i="8"/>
  <c r="F58" i="1"/>
  <c r="L39" i="1"/>
  <c r="M38" i="1"/>
  <c r="L37" i="1"/>
  <c r="N58" i="1"/>
  <c r="M39" i="1"/>
  <c r="L38" i="1"/>
  <c r="K38" i="1"/>
  <c r="M37" i="1"/>
  <c r="J37" i="1"/>
  <c r="M36" i="1"/>
  <c r="L36" i="1"/>
  <c r="K36" i="1"/>
  <c r="J36" i="1"/>
  <c r="I36" i="1"/>
  <c r="M35" i="1"/>
  <c r="L35" i="1"/>
  <c r="K35" i="1"/>
  <c r="J35" i="1"/>
  <c r="I35" i="1"/>
  <c r="M34" i="1"/>
  <c r="L34" i="1"/>
  <c r="K34" i="1"/>
  <c r="J34" i="1"/>
  <c r="I34" i="1"/>
  <c r="H34" i="1"/>
  <c r="M33" i="1"/>
  <c r="L33" i="1"/>
  <c r="K33" i="1"/>
  <c r="J33" i="1"/>
  <c r="I33" i="1"/>
  <c r="H33" i="1"/>
  <c r="M32" i="1"/>
  <c r="L32" i="1"/>
  <c r="K32" i="1"/>
  <c r="J32" i="1"/>
  <c r="I32" i="1"/>
  <c r="H32" i="1"/>
  <c r="I20" i="6"/>
  <c r="H20" i="6"/>
  <c r="G20" i="6"/>
  <c r="J20" i="5"/>
  <c r="M56" i="1"/>
  <c r="L56" i="1"/>
  <c r="K56" i="1"/>
  <c r="J56" i="1"/>
  <c r="I56" i="1"/>
  <c r="H56" i="1"/>
  <c r="H58" i="1" s="1"/>
  <c r="G56" i="1"/>
  <c r="G58" i="1" s="1"/>
  <c r="H40" i="2"/>
  <c r="H34" i="2"/>
  <c r="H33" i="2"/>
  <c r="H32" i="2"/>
  <c r="L20" i="3"/>
  <c r="K20" i="3"/>
  <c r="F17" i="4"/>
  <c r="I16" i="3"/>
  <c r="I15" i="3"/>
  <c r="I14" i="3"/>
  <c r="I11" i="3"/>
  <c r="I10" i="3"/>
  <c r="I9" i="3"/>
  <c r="I8" i="3"/>
  <c r="I7" i="3"/>
  <c r="I6" i="3"/>
  <c r="H20" i="2"/>
  <c r="H19" i="2"/>
  <c r="H18" i="2"/>
  <c r="H17" i="2"/>
  <c r="H16" i="2"/>
  <c r="H15" i="2"/>
  <c r="H14" i="2"/>
  <c r="H13" i="2"/>
  <c r="H12" i="2"/>
  <c r="J58" i="1" l="1"/>
  <c r="L58" i="1"/>
  <c r="I58" i="1"/>
  <c r="M58" i="1"/>
  <c r="K37" i="1"/>
  <c r="K58" i="1" s="1"/>
  <c r="H27" i="2"/>
  <c r="P58" i="1" l="1"/>
</calcChain>
</file>

<file path=xl/sharedStrings.xml><?xml version="1.0" encoding="utf-8"?>
<sst xmlns="http://schemas.openxmlformats.org/spreadsheetml/2006/main" count="167" uniqueCount="102">
  <si>
    <t xml:space="preserve">Algemeen </t>
  </si>
  <si>
    <t>Totaal per jaar</t>
  </si>
  <si>
    <t>Kostenopgave</t>
  </si>
  <si>
    <t>Uurtarief</t>
  </si>
  <si>
    <t>Eerste optionele verlenging</t>
  </si>
  <si>
    <t>Aantal zelfafnamesets</t>
  </si>
  <si>
    <t>Uren inzet</t>
  </si>
  <si>
    <t>Totaal</t>
  </si>
  <si>
    <t>Workflowcomponent</t>
  </si>
  <si>
    <t>Aantal</t>
  </si>
  <si>
    <t>Prijs per stuk</t>
  </si>
  <si>
    <t>Totaal prijs</t>
  </si>
  <si>
    <t>Kosten component</t>
  </si>
  <si>
    <t>overleg</t>
  </si>
  <si>
    <t>batchwissels</t>
  </si>
  <si>
    <t>….</t>
  </si>
  <si>
    <t>voorraadrisico</t>
  </si>
  <si>
    <t>Apparatuur voor de ZAS-opwerking</t>
  </si>
  <si>
    <t>consultant</t>
  </si>
  <si>
    <t>projectleiding</t>
  </si>
  <si>
    <t>technicus apparatuur</t>
  </si>
  <si>
    <t>…</t>
  </si>
  <si>
    <t>Rechtsgeldige ondertekening</t>
  </si>
  <si>
    <t>Naam rechtsgeldige vertegenwoordiger:</t>
  </si>
  <si>
    <t>Datum:</t>
  </si>
  <si>
    <t>Handtekening</t>
  </si>
  <si>
    <t>Toelichting kostenopbouw van de benodigde apparatuur en inventaris o.b.v. de door u voorstelde workflow en de kosten voor all-in service, onderhoud en ondersteuning (u dient de kosten voor één workflow op te geven)</t>
  </si>
  <si>
    <t>Doorbelaste huurprijs voor benodigde apparatuur en inventaris o.b.v. voorgestelde workflow voor jaar 1</t>
  </si>
  <si>
    <t>Doorbelaste huurprijs voor benodigde apparatuur en inventaris o.b.v. voorgestelde workflow voor jaar 2 t/m 5</t>
  </si>
  <si>
    <t>Kosten all-in service, onderhoud en onder-steuning voor jaar 1</t>
  </si>
  <si>
    <t>Kosten all-in service, onderhoud en onder-steuning voor jaar 2 t/m 5</t>
  </si>
  <si>
    <t>Toelichting eenmalige transitiekosten (implementatie en exit)</t>
  </si>
  <si>
    <t>Totaal implementatiekosten</t>
  </si>
  <si>
    <t>Totaal exit kosten</t>
  </si>
  <si>
    <t>bijscholing</t>
  </si>
  <si>
    <t>Zelfafnamesets</t>
  </si>
  <si>
    <t>Uurtarieven inclusief BTW en in Euro’s en inclusief overige heffingen, waaronder opslag kosten voor werken buiten kantoortijden/weekenden/feestdagen en reis-, voorrijd- en verblijfkosten</t>
  </si>
  <si>
    <t>Toelichting kostenopbouw van de benodigde apparatuur en inventaris o.b.v. de door u voorstelde workflow bij verlenging (u dient de kosten voor één workflow op te geven)</t>
  </si>
  <si>
    <t>Toelichting all-in service, onderhoud en ondersteuning o.b.v. de door u voorgestelde workflow (u dient de kosten voor één workflow op te geven)</t>
  </si>
  <si>
    <t>Componenten voor HPV-analyse</t>
  </si>
  <si>
    <t>Prijs bij afname in betreffend jaar t/m 25000</t>
  </si>
  <si>
    <t>BTW percentage</t>
  </si>
  <si>
    <t>Eenmalige vaste kosten transitie</t>
  </si>
  <si>
    <t>Variabele kosten verbruiksmiddelen op basis van opgegeven aantallen</t>
  </si>
  <si>
    <t>Aantallen t.b.v. bepaling inschrijfprijs</t>
  </si>
  <si>
    <t>Van 1 september 2022 tot 1 juni 2023</t>
  </si>
  <si>
    <t xml:space="preserve">Vanaf 1 juni 2023 </t>
  </si>
  <si>
    <t>Prijs bij afname in betreffend jaar 25001 t/m 50000</t>
  </si>
  <si>
    <t>Prijs bij afname in betreffend jaar 50001 t/m 100000</t>
  </si>
  <si>
    <t>Prijs bij afname in betreffend jaar 100001 t/m 150000</t>
  </si>
  <si>
    <t>Prijs bij afname in betreffend jaar 150001 t/m 200000</t>
  </si>
  <si>
    <t>Prijs bij afname in betreffend jaar 200001 t/m 250000</t>
  </si>
  <si>
    <t>Prijs bij afname in betreffend jaar 250001 t/m 300000</t>
  </si>
  <si>
    <t>Prijs bij afname in betreffend jaar 300001 t/m 350000</t>
  </si>
  <si>
    <t>Prijs bij afname in betreffend jaar 350001 t/m 400000</t>
  </si>
  <si>
    <t>Prijs bij afname in betreffend jaar 400001 t/m 450000</t>
  </si>
  <si>
    <t>Doorbelaste huurprijs voor benodigde apparatuur en inventaris o.b.v. voorgestelde workflow voor jaren  6 en 7</t>
  </si>
  <si>
    <t>Kosten all-in service, onderhoud en onder-steuning voor jaar 6 en 7</t>
  </si>
  <si>
    <t>Aantal op te werken geretourneerde zelfafnamesets</t>
  </si>
  <si>
    <t>Kosten opwerking geretourneerde zelfafnamesets conform opwerkprotocol</t>
  </si>
  <si>
    <t>Afstemming en management (overige servicediensten)</t>
  </si>
  <si>
    <t>Toelichting kostenopbouw afstemming en management (overige servicediensten)</t>
  </si>
  <si>
    <t>voorraadbeheer</t>
  </si>
  <si>
    <t>transport/afleveringskosten</t>
  </si>
  <si>
    <t>overleggen inzake contractmanagement</t>
  </si>
  <si>
    <t>borging continuiteit</t>
  </si>
  <si>
    <t>borging kwaliteit en veiligheid</t>
  </si>
  <si>
    <t>Optioneel (deze kosten worden niet meegenomen in uw inschrijfprijs</t>
  </si>
  <si>
    <t>QA-tool</t>
  </si>
  <si>
    <t>Eenmalige implementatiekosten</t>
  </si>
  <si>
    <t>Eenmalige exitkosten</t>
  </si>
  <si>
    <t>Jaarlijkse kosten</t>
  </si>
  <si>
    <t>Toelichting optionele kosten QA tool</t>
  </si>
  <si>
    <t>Processtap</t>
  </si>
  <si>
    <t xml:space="preserve">Overige eenmalige kosten </t>
  </si>
  <si>
    <t>Processtap uit exitplan</t>
  </si>
  <si>
    <t>Overige kosten exit</t>
  </si>
  <si>
    <t xml:space="preserve">Jaarlijkse kosten component </t>
  </si>
  <si>
    <t>Inschrijfprijs</t>
  </si>
  <si>
    <t>Prijs bij afname in betreffend jaar 450001 t/m 500000</t>
  </si>
  <si>
    <t>Prijs bij afname in betreffend jaar 500001 t/m 550000</t>
  </si>
  <si>
    <t>Prijs bij afname in betreffend jaar 550001 t/m 600000</t>
  </si>
  <si>
    <t>Prijs bij afname in betreffend jaar 600001 t/m 650000</t>
  </si>
  <si>
    <t>Prijs bij afname in betreffend jaar 650000 en hoger</t>
  </si>
  <si>
    <t>Prijs bij afname in betreffend jaar 350001 en hoger</t>
  </si>
  <si>
    <t>Implementatiekosten conform Implementatieplan</t>
  </si>
  <si>
    <t>Processtap uit uw Implementatieplan</t>
  </si>
  <si>
    <t>Overige kosten Implementatieplan</t>
  </si>
  <si>
    <t>Processtap uit uw Exitplan</t>
  </si>
  <si>
    <t>Overige kosten Exitplan</t>
  </si>
  <si>
    <t xml:space="preserve">Ter beschikking stellen benodigde apparatuur en inventaris o.b.v. voorgestelde workflow (totale kosten voor 3 laboratoria) </t>
  </si>
  <si>
    <t xml:space="preserve">Jaarlijks vaste kosten (totale kosten voor 3 laboratoria) </t>
  </si>
  <si>
    <t xml:space="preserve">Kosten bij verlening a.g.v. revisie (totale kosten voor 3 laboratoria) </t>
  </si>
  <si>
    <t>Aan genoemde aantallen kunnen geen rechten worden ontleend.</t>
  </si>
  <si>
    <t>Bijlage 12: Prijzenblad voor de aanbesteding AB1: Ter beschikking stellen van een geautomatiseerde en (klinisch) gevalideerde totaaloplossing in combinatie met het leveren van een zelfafnameset ten behoeve van het bevolkingsonderzoek baarmoederhalskanker</t>
  </si>
  <si>
    <t>Voor uitgangspunten en een instructie over de wijze van invullen en de uitgangspunten wordt verwezen naar paragraaf 10.3.2. van het Beschrijvend Document</t>
  </si>
  <si>
    <t>Exit kosten conform Exit plan</t>
  </si>
  <si>
    <t xml:space="preserve">Aantal HPV-testen </t>
  </si>
  <si>
    <t>Prijs per respectievelijk ZAS, ZAS opwerking, prijs per HPV-test,</t>
  </si>
  <si>
    <t>HPV-testen</t>
  </si>
  <si>
    <t xml:space="preserve">In het prijsmodel biedt Aanbestedende Dienst de mogelijkheid aan Inschrijvers om een transparante prijsopgave te doen. Aan de genoemde aantallen kunnen geen rechten worden ontleend, uitsluitend daadwerkelijk afgenomen aantallen en analyses kunnen in rekening worden gebracht (voor het volume van de opdracht wordt naar paragraaf 3.5 van het Beschrijvend Document verwezen). Ook is derving van variabele kosten, bijvoorbeeld als gevolg van het tijdelijk stilleggen van het Bevolkingsonderzoek, voor rekening van Inschrijver. We wijzen u er tevens op dat aantallen kunnen afwijken zoals beschreven paragraaf 3.5 van het Beschrijvend Document. U kunt Aanbestedende Dienst er niet op aanspreken indien de feitelijke afname achterblijft danwel overtreft ten opzichte van uw verwachting. Dit is de reden waarom Aanbestedende Dienst de vaste en variabele kosten apart uitvraagt in het prijzenblad en daarnaast voor de levering van Zelfafnameset en de opwerking van het Zelfafgenomen materiaal staffels hanteert, hiermee kunnen Inschrijvers een Inschrijving doen die ongeacht de feitelijke afname (en zelfs bij eventueel stilleggen van het Bevolkingsonderzoek) een gezonde business case heeft. </t>
  </si>
  <si>
    <t xml:space="preserve">All-in service, onderhoud, ondersteuning op Apparatuur en inventaris (totale kosten voor 3 laboratoria)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</si>
</sst>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 #,##0_ ;_ * \-#,##0_ ;_ * &quot;-&quot;??_ ;_ @_ "/>
  </numFmts>
  <fonts count="17" x14ac:knownFonts="1">
    <font>
      <sz val="11"/>
      <color theme="1"/>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b/>
      <sz val="14"/>
      <color theme="1"/>
      <name val="Calibri"/>
      <family val="2"/>
      <scheme val="minor"/>
    </font>
    <font>
      <i/>
      <sz val="11"/>
      <color rgb="FFFF0000"/>
      <name val="Calibri"/>
      <family val="2"/>
      <scheme val="minor"/>
    </font>
    <font>
      <b/>
      <i/>
      <sz val="11"/>
      <color theme="1"/>
      <name val="Calibri"/>
      <family val="2"/>
      <scheme val="minor"/>
    </font>
    <font>
      <sz val="11"/>
      <name val="Calibri"/>
      <family val="2"/>
      <scheme val="minor"/>
    </font>
    <font>
      <b/>
      <sz val="20"/>
      <color theme="1"/>
      <name val="Calibri"/>
      <family val="2"/>
      <scheme val="minor"/>
    </font>
    <font>
      <b/>
      <sz val="20"/>
      <color theme="4" tint="-0.249977111117893"/>
      <name val="Calibri"/>
      <family val="2"/>
      <scheme val="minor"/>
    </font>
    <font>
      <sz val="14"/>
      <color theme="4" tint="-0.249977111117893"/>
      <name val="Calibri"/>
      <family val="2"/>
      <scheme val="minor"/>
    </font>
    <font>
      <sz val="10"/>
      <color theme="1"/>
      <name val="Calibri"/>
      <family val="2"/>
      <scheme val="minor"/>
    </font>
    <font>
      <b/>
      <sz val="12"/>
      <color theme="1"/>
      <name val="Calibri"/>
      <family val="2"/>
      <scheme val="minor"/>
    </font>
    <font>
      <b/>
      <i/>
      <sz val="12"/>
      <color theme="1"/>
      <name val="Calibri"/>
      <family val="2"/>
      <scheme val="minor"/>
    </font>
    <font>
      <i/>
      <sz val="11"/>
      <name val="Calibri"/>
      <family val="2"/>
      <scheme val="minor"/>
    </font>
    <font>
      <b/>
      <sz val="16"/>
      <color theme="1"/>
      <name val="Calibri"/>
      <family val="2"/>
      <scheme val="minor"/>
    </font>
    <font>
      <sz val="11"/>
      <color theme="1"/>
      <name val="Calibri"/>
      <family val="2"/>
      <scheme val="minor"/>
    </font>
  </fonts>
  <fills count="10">
    <fill>
      <patternFill patternType="none"/>
    </fill>
    <fill>
      <patternFill patternType="gray125"/>
    </fill>
    <fill>
      <patternFill patternType="solid">
        <fgColor theme="0" tint="-0.249977111117893"/>
        <bgColor indexed="64"/>
      </patternFill>
    </fill>
    <fill>
      <patternFill patternType="solid">
        <fgColor theme="4" tint="0.59999389629810485"/>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FFC000"/>
        <bgColor indexed="64"/>
      </patternFill>
    </fill>
    <fill>
      <patternFill patternType="solid">
        <fgColor theme="3" tint="0.39997558519241921"/>
        <bgColor indexed="64"/>
      </patternFill>
    </fill>
    <fill>
      <patternFill patternType="solid">
        <fgColor theme="0" tint="-0.34998626667073579"/>
        <bgColor indexed="64"/>
      </patternFill>
    </fill>
  </fills>
  <borders count="7">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43" fontId="16" fillId="0" borderId="0" applyFont="0" applyFill="0" applyBorder="0" applyAlignment="0" applyProtection="0"/>
  </cellStyleXfs>
  <cellXfs count="48">
    <xf numFmtId="0" fontId="0" fillId="0" borderId="0" xfId="0"/>
    <xf numFmtId="0" fontId="1" fillId="0" borderId="0" xfId="0" applyFont="1"/>
    <xf numFmtId="0" fontId="2" fillId="0" borderId="0" xfId="0" applyFont="1"/>
    <xf numFmtId="0" fontId="2" fillId="2" borderId="0" xfId="0" applyFont="1" applyFill="1"/>
    <xf numFmtId="0" fontId="3" fillId="0" borderId="0" xfId="0" applyFont="1"/>
    <xf numFmtId="0" fontId="0" fillId="3" borderId="0" xfId="0" applyFill="1"/>
    <xf numFmtId="0" fontId="4" fillId="0" borderId="0" xfId="0" applyFont="1"/>
    <xf numFmtId="0" fontId="4" fillId="4" borderId="0" xfId="0" applyFont="1" applyFill="1"/>
    <xf numFmtId="0" fontId="5" fillId="0" borderId="0" xfId="0" applyFont="1"/>
    <xf numFmtId="0" fontId="6" fillId="0" borderId="0" xfId="0" applyFont="1"/>
    <xf numFmtId="0" fontId="0" fillId="0" borderId="0" xfId="0" applyFill="1"/>
    <xf numFmtId="0" fontId="4" fillId="0" borderId="0" xfId="0" applyFont="1" applyFill="1"/>
    <xf numFmtId="0" fontId="8" fillId="0" borderId="0" xfId="0" applyFont="1"/>
    <xf numFmtId="0" fontId="7" fillId="3" borderId="0" xfId="0" applyFont="1" applyFill="1"/>
    <xf numFmtId="0" fontId="2" fillId="5" borderId="0" xfId="0" applyFont="1" applyFill="1"/>
    <xf numFmtId="0" fontId="10" fillId="0" borderId="0" xfId="0" applyFont="1"/>
    <xf numFmtId="0" fontId="0" fillId="6" borderId="0" xfId="0" applyFill="1"/>
    <xf numFmtId="0" fontId="11" fillId="0" borderId="0" xfId="0" applyFont="1" applyAlignment="1">
      <alignment horizontal="right" wrapText="1"/>
    </xf>
    <xf numFmtId="0" fontId="12" fillId="0" borderId="1" xfId="0" applyFont="1"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13" fillId="0" borderId="0" xfId="0" applyFont="1"/>
    <xf numFmtId="0" fontId="0" fillId="7" borderId="0" xfId="0" applyFill="1"/>
    <xf numFmtId="0" fontId="0" fillId="8" borderId="0" xfId="0" applyFill="1"/>
    <xf numFmtId="0" fontId="0" fillId="0" borderId="0" xfId="0" applyAlignment="1">
      <alignment horizontal="right"/>
    </xf>
    <xf numFmtId="0" fontId="0" fillId="9" borderId="0" xfId="0" applyFill="1"/>
    <xf numFmtId="0" fontId="14" fillId="0" borderId="0" xfId="0" applyFont="1"/>
    <xf numFmtId="1" fontId="14" fillId="0" borderId="0" xfId="0" applyNumberFormat="1" applyFont="1"/>
    <xf numFmtId="0" fontId="6" fillId="0" borderId="0" xfId="0" applyFont="1" applyAlignment="1">
      <alignment wrapText="1"/>
    </xf>
    <xf numFmtId="0" fontId="15" fillId="0" borderId="0" xfId="0" applyFont="1"/>
    <xf numFmtId="164" fontId="5" fillId="0" borderId="0" xfId="1" applyNumberFormat="1" applyFont="1"/>
    <xf numFmtId="164" fontId="5" fillId="0" borderId="0" xfId="0" applyNumberFormat="1" applyFont="1"/>
    <xf numFmtId="164" fontId="0" fillId="0" borderId="0" xfId="0" applyNumberFormat="1"/>
    <xf numFmtId="43" fontId="0" fillId="0" borderId="0" xfId="0" applyNumberFormat="1"/>
    <xf numFmtId="43" fontId="0" fillId="0" borderId="0" xfId="1" applyFont="1"/>
    <xf numFmtId="3" fontId="0" fillId="5" borderId="0" xfId="0" applyNumberFormat="1" applyFill="1"/>
    <xf numFmtId="3" fontId="0" fillId="0" borderId="0" xfId="0" applyNumberFormat="1"/>
    <xf numFmtId="3" fontId="2" fillId="5" borderId="0" xfId="0" applyNumberFormat="1" applyFont="1" applyFill="1"/>
    <xf numFmtId="0" fontId="0" fillId="0" borderId="0" xfId="0" applyFont="1" applyAlignment="1">
      <alignment wrapText="1"/>
    </xf>
    <xf numFmtId="0" fontId="7" fillId="0" borderId="0" xfId="0" applyFont="1" applyAlignment="1">
      <alignment wrapText="1"/>
    </xf>
    <xf numFmtId="0" fontId="0" fillId="0" borderId="0" xfId="0" applyFont="1"/>
    <xf numFmtId="164" fontId="7" fillId="0" borderId="0" xfId="1" applyNumberFormat="1" applyFont="1" applyFill="1"/>
    <xf numFmtId="164" fontId="7" fillId="0" borderId="0" xfId="1" applyNumberFormat="1" applyFont="1"/>
    <xf numFmtId="0" fontId="0" fillId="0" borderId="0" xfId="0" applyFont="1" applyAlignment="1">
      <alignment horizontal="right" wrapText="1"/>
    </xf>
    <xf numFmtId="0" fontId="9" fillId="0" borderId="0" xfId="0" applyFont="1" applyAlignment="1">
      <alignment horizontal="left" vertical="top" wrapText="1"/>
    </xf>
  </cellXfs>
  <cellStyles count="2">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D31C2-4803-4416-A9BE-1716C1FC5010}">
  <sheetPr>
    <pageSetUpPr fitToPage="1"/>
  </sheetPr>
  <dimension ref="A1:S76"/>
  <sheetViews>
    <sheetView tabSelected="1" zoomScale="90" zoomScaleNormal="90" workbookViewId="0">
      <selection activeCell="C25" sqref="C25"/>
    </sheetView>
  </sheetViews>
  <sheetFormatPr defaultRowHeight="15" x14ac:dyDescent="0.25"/>
  <cols>
    <col min="1" max="1" width="6" customWidth="1"/>
    <col min="3" max="3" width="108.140625" customWidth="1"/>
    <col min="4" max="4" width="11.28515625" customWidth="1"/>
    <col min="5" max="5" width="21.28515625" customWidth="1"/>
    <col min="6" max="6" width="11.7109375" customWidth="1"/>
    <col min="7" max="11" width="12.140625" customWidth="1"/>
    <col min="12" max="12" width="13.7109375" customWidth="1"/>
    <col min="13" max="13" width="12.42578125" bestFit="1" customWidth="1"/>
    <col min="16" max="16" width="15.28515625" customWidth="1"/>
    <col min="18" max="18" width="35.28515625" customWidth="1"/>
    <col min="19" max="19" width="41.85546875" customWidth="1"/>
  </cols>
  <sheetData>
    <row r="1" spans="1:16" s="12" customFormat="1" ht="51" customHeight="1" x14ac:dyDescent="0.4">
      <c r="A1" s="47" t="s">
        <v>94</v>
      </c>
      <c r="B1" s="47"/>
      <c r="C1" s="47"/>
      <c r="D1" s="47"/>
      <c r="E1" s="47"/>
      <c r="F1" s="47"/>
      <c r="G1" s="47"/>
      <c r="H1" s="47"/>
      <c r="I1" s="47"/>
      <c r="J1" s="47"/>
      <c r="K1" s="47"/>
      <c r="L1" s="47"/>
      <c r="M1" s="47"/>
      <c r="N1" s="47"/>
    </row>
    <row r="3" spans="1:16" s="10" customFormat="1" ht="18.75" x14ac:dyDescent="0.3">
      <c r="A3" s="11" t="s">
        <v>0</v>
      </c>
    </row>
    <row r="4" spans="1:16" s="10" customFormat="1" ht="18.75" x14ac:dyDescent="0.3">
      <c r="A4" s="11"/>
      <c r="B4" s="10" t="s">
        <v>95</v>
      </c>
    </row>
    <row r="5" spans="1:16" s="10" customFormat="1" x14ac:dyDescent="0.25"/>
    <row r="6" spans="1:16" ht="45.75" x14ac:dyDescent="0.3">
      <c r="A6" s="6" t="s">
        <v>44</v>
      </c>
      <c r="K6" s="17"/>
      <c r="L6" s="46" t="s">
        <v>4</v>
      </c>
    </row>
    <row r="7" spans="1:16" x14ac:dyDescent="0.25">
      <c r="B7" t="s">
        <v>93</v>
      </c>
      <c r="C7" s="43"/>
      <c r="F7" s="2">
        <v>2022</v>
      </c>
      <c r="G7" s="2">
        <v>2023</v>
      </c>
      <c r="H7" s="2">
        <v>2024</v>
      </c>
      <c r="I7" s="2">
        <v>2025</v>
      </c>
      <c r="J7" s="2">
        <v>2026</v>
      </c>
      <c r="K7" s="2">
        <v>2027</v>
      </c>
      <c r="L7" s="3">
        <v>2028</v>
      </c>
      <c r="M7" s="3">
        <v>2029</v>
      </c>
    </row>
    <row r="8" spans="1:16" ht="166.9" customHeight="1" x14ac:dyDescent="0.25">
      <c r="C8" s="42" t="s">
        <v>100</v>
      </c>
    </row>
    <row r="9" spans="1:16" x14ac:dyDescent="0.25">
      <c r="F9" s="29"/>
      <c r="G9" s="30"/>
      <c r="H9" s="29"/>
      <c r="I9" s="29"/>
      <c r="J9" s="29"/>
      <c r="K9" s="29"/>
      <c r="L9" s="29"/>
      <c r="M9" s="29"/>
    </row>
    <row r="10" spans="1:16" x14ac:dyDescent="0.25">
      <c r="B10" t="s">
        <v>5</v>
      </c>
      <c r="F10" s="8"/>
      <c r="G10" s="44">
        <v>42000</v>
      </c>
      <c r="H10" s="44">
        <v>182750</v>
      </c>
      <c r="I10" s="44">
        <v>293500</v>
      </c>
      <c r="J10" s="44">
        <v>404250</v>
      </c>
      <c r="K10" s="44">
        <v>515000</v>
      </c>
      <c r="L10" s="45">
        <v>582500</v>
      </c>
      <c r="M10" s="45">
        <v>650000</v>
      </c>
      <c r="P10" s="37"/>
    </row>
    <row r="11" spans="1:16" x14ac:dyDescent="0.25">
      <c r="B11" t="s">
        <v>58</v>
      </c>
      <c r="F11" s="8"/>
      <c r="G11" s="45">
        <v>33250</v>
      </c>
      <c r="H11" s="45">
        <v>137062</v>
      </c>
      <c r="I11" s="45">
        <v>205450</v>
      </c>
      <c r="J11" s="45">
        <v>242550</v>
      </c>
      <c r="K11" s="45">
        <v>265000</v>
      </c>
      <c r="L11" s="45">
        <v>299733</v>
      </c>
      <c r="M11" s="45">
        <v>334466</v>
      </c>
      <c r="O11" s="10"/>
      <c r="P11" s="37"/>
    </row>
    <row r="12" spans="1:16" x14ac:dyDescent="0.25">
      <c r="B12" t="s">
        <v>97</v>
      </c>
      <c r="F12" s="8"/>
      <c r="G12" s="45">
        <v>227500</v>
      </c>
      <c r="H12" s="45">
        <v>422500</v>
      </c>
      <c r="I12" s="45">
        <v>455000</v>
      </c>
      <c r="J12" s="45">
        <v>487500</v>
      </c>
      <c r="K12" s="45">
        <v>520000</v>
      </c>
      <c r="L12" s="45">
        <v>545000</v>
      </c>
      <c r="M12" s="45">
        <v>570000</v>
      </c>
      <c r="P12" s="36"/>
    </row>
    <row r="13" spans="1:16" x14ac:dyDescent="0.25">
      <c r="F13" s="8"/>
      <c r="G13" s="8"/>
      <c r="H13" s="8"/>
      <c r="I13" s="8"/>
      <c r="J13" s="8"/>
      <c r="K13" s="8"/>
      <c r="L13" s="8"/>
      <c r="M13" s="8"/>
      <c r="N13" s="1"/>
    </row>
    <row r="14" spans="1:16" x14ac:dyDescent="0.25">
      <c r="F14" s="8"/>
      <c r="G14" s="33"/>
      <c r="H14" s="33"/>
      <c r="I14" s="33"/>
      <c r="J14" s="33"/>
      <c r="K14" s="33"/>
      <c r="L14" s="34"/>
      <c r="M14" s="34"/>
      <c r="N14" s="1"/>
    </row>
    <row r="15" spans="1:16" x14ac:dyDescent="0.25">
      <c r="G15" s="35"/>
      <c r="H15" s="35"/>
      <c r="I15" s="35"/>
      <c r="J15" s="35"/>
      <c r="K15" s="35"/>
      <c r="L15" s="35"/>
      <c r="M15" s="35"/>
    </row>
    <row r="16" spans="1:16" x14ac:dyDescent="0.25">
      <c r="G16" s="35"/>
      <c r="H16" s="35"/>
      <c r="I16" s="35"/>
      <c r="J16" s="35"/>
      <c r="K16" s="35"/>
      <c r="L16" s="35"/>
      <c r="M16" s="35"/>
    </row>
    <row r="17" spans="1:14" ht="18.75" x14ac:dyDescent="0.3">
      <c r="A17" s="6" t="s">
        <v>2</v>
      </c>
      <c r="D17" s="43" t="s">
        <v>41</v>
      </c>
    </row>
    <row r="18" spans="1:14" x14ac:dyDescent="0.25">
      <c r="B18" s="2" t="s">
        <v>42</v>
      </c>
    </row>
    <row r="19" spans="1:14" x14ac:dyDescent="0.25">
      <c r="C19" t="s">
        <v>85</v>
      </c>
      <c r="D19" s="5">
        <v>21</v>
      </c>
      <c r="F19" s="5"/>
      <c r="G19" s="28" t="s">
        <v>45</v>
      </c>
      <c r="H19" s="28"/>
      <c r="I19" s="28"/>
      <c r="J19" s="28"/>
    </row>
    <row r="20" spans="1:14" x14ac:dyDescent="0.25">
      <c r="C20" t="s">
        <v>96</v>
      </c>
      <c r="D20" s="5">
        <v>21</v>
      </c>
      <c r="N20" s="5"/>
    </row>
    <row r="21" spans="1:14" x14ac:dyDescent="0.25">
      <c r="A21" s="4"/>
      <c r="B21" s="4"/>
    </row>
    <row r="22" spans="1:14" x14ac:dyDescent="0.25">
      <c r="A22" s="4"/>
      <c r="B22" s="2" t="s">
        <v>91</v>
      </c>
      <c r="C22" s="4"/>
      <c r="G22" s="28" t="s">
        <v>46</v>
      </c>
      <c r="H22" s="28"/>
    </row>
    <row r="23" spans="1:14" x14ac:dyDescent="0.25">
      <c r="A23" s="4"/>
      <c r="B23" s="4"/>
      <c r="C23" t="s">
        <v>90</v>
      </c>
      <c r="D23" s="5">
        <v>21</v>
      </c>
      <c r="G23" s="5"/>
      <c r="H23" s="5"/>
      <c r="I23" s="5"/>
      <c r="J23" s="5"/>
      <c r="K23" s="5"/>
    </row>
    <row r="24" spans="1:14" x14ac:dyDescent="0.25">
      <c r="A24" s="4"/>
      <c r="B24" s="4"/>
      <c r="C24" t="s">
        <v>92</v>
      </c>
      <c r="D24" s="5">
        <v>21</v>
      </c>
      <c r="L24" s="5"/>
      <c r="M24" s="5"/>
    </row>
    <row r="25" spans="1:14" x14ac:dyDescent="0.25">
      <c r="A25" s="4"/>
      <c r="B25" s="4"/>
      <c r="C25" t="s">
        <v>101</v>
      </c>
      <c r="D25" s="5">
        <v>21</v>
      </c>
      <c r="G25" s="5"/>
      <c r="H25" s="5"/>
      <c r="I25" s="5"/>
      <c r="J25" s="5"/>
      <c r="K25" s="5"/>
      <c r="L25" s="5"/>
      <c r="M25" s="5"/>
    </row>
    <row r="26" spans="1:14" x14ac:dyDescent="0.25">
      <c r="A26" s="4"/>
      <c r="B26" s="4"/>
      <c r="C26" t="s">
        <v>60</v>
      </c>
      <c r="D26" s="5">
        <v>21</v>
      </c>
      <c r="G26" s="5"/>
      <c r="H26" s="5"/>
      <c r="I26" s="5"/>
      <c r="J26" s="5"/>
      <c r="K26" s="5"/>
      <c r="L26" s="5"/>
      <c r="M26" s="5"/>
    </row>
    <row r="27" spans="1:14" x14ac:dyDescent="0.25">
      <c r="A27" s="4"/>
      <c r="B27" s="4"/>
    </row>
    <row r="28" spans="1:14" ht="64.150000000000006" customHeight="1" x14ac:dyDescent="0.25">
      <c r="A28" s="4"/>
      <c r="B28" s="2" t="s">
        <v>43</v>
      </c>
      <c r="E28" s="41" t="s">
        <v>98</v>
      </c>
    </row>
    <row r="29" spans="1:14" x14ac:dyDescent="0.25">
      <c r="A29" s="4"/>
      <c r="B29" s="4"/>
      <c r="C29" t="s">
        <v>35</v>
      </c>
    </row>
    <row r="30" spans="1:14" x14ac:dyDescent="0.25">
      <c r="A30" s="4"/>
      <c r="B30" s="4"/>
      <c r="C30" s="27" t="s">
        <v>40</v>
      </c>
      <c r="D30" s="5">
        <v>21</v>
      </c>
      <c r="E30" s="13"/>
      <c r="G30" s="38">
        <f>+E30*25000</f>
        <v>0</v>
      </c>
      <c r="H30" s="38">
        <f>+$E$30*25000</f>
        <v>0</v>
      </c>
      <c r="I30" s="38">
        <f t="shared" ref="I30:M30" si="0">+$E$30*25000</f>
        <v>0</v>
      </c>
      <c r="J30" s="38">
        <f t="shared" si="0"/>
        <v>0</v>
      </c>
      <c r="K30" s="38">
        <f t="shared" si="0"/>
        <v>0</v>
      </c>
      <c r="L30" s="38">
        <f t="shared" si="0"/>
        <v>0</v>
      </c>
      <c r="M30" s="38">
        <f t="shared" si="0"/>
        <v>0</v>
      </c>
    </row>
    <row r="31" spans="1:14" x14ac:dyDescent="0.25">
      <c r="C31" s="27" t="s">
        <v>47</v>
      </c>
      <c r="D31" s="5">
        <v>21</v>
      </c>
      <c r="E31" s="13"/>
      <c r="G31" s="38">
        <f>+E31*(G10-25000)</f>
        <v>0</v>
      </c>
      <c r="H31" s="38">
        <f>+$E$31*25000</f>
        <v>0</v>
      </c>
      <c r="I31" s="38">
        <f t="shared" ref="I31:M31" si="1">+$E$31*25000</f>
        <v>0</v>
      </c>
      <c r="J31" s="38">
        <f t="shared" si="1"/>
        <v>0</v>
      </c>
      <c r="K31" s="38">
        <f t="shared" si="1"/>
        <v>0</v>
      </c>
      <c r="L31" s="38">
        <f t="shared" si="1"/>
        <v>0</v>
      </c>
      <c r="M31" s="38">
        <f t="shared" si="1"/>
        <v>0</v>
      </c>
    </row>
    <row r="32" spans="1:14" x14ac:dyDescent="0.25">
      <c r="C32" s="27" t="s">
        <v>48</v>
      </c>
      <c r="D32" s="5">
        <v>21</v>
      </c>
      <c r="E32" s="13"/>
      <c r="G32" s="38"/>
      <c r="H32" s="38">
        <f>+$E$32*50000</f>
        <v>0</v>
      </c>
      <c r="I32" s="38">
        <f t="shared" ref="I32:M32" si="2">+$E$32*50000</f>
        <v>0</v>
      </c>
      <c r="J32" s="38">
        <f t="shared" si="2"/>
        <v>0</v>
      </c>
      <c r="K32" s="38">
        <f t="shared" si="2"/>
        <v>0</v>
      </c>
      <c r="L32" s="38">
        <f t="shared" si="2"/>
        <v>0</v>
      </c>
      <c r="M32" s="38">
        <f t="shared" si="2"/>
        <v>0</v>
      </c>
    </row>
    <row r="33" spans="3:18" x14ac:dyDescent="0.25">
      <c r="C33" s="27" t="s">
        <v>49</v>
      </c>
      <c r="D33" s="5">
        <v>21</v>
      </c>
      <c r="E33" s="13"/>
      <c r="G33" s="38"/>
      <c r="H33" s="38">
        <f>+$E$33*50000</f>
        <v>0</v>
      </c>
      <c r="I33" s="38">
        <f t="shared" ref="I33:M33" si="3">+$E$33*50000</f>
        <v>0</v>
      </c>
      <c r="J33" s="38">
        <f t="shared" si="3"/>
        <v>0</v>
      </c>
      <c r="K33" s="38">
        <f t="shared" si="3"/>
        <v>0</v>
      </c>
      <c r="L33" s="38">
        <f t="shared" si="3"/>
        <v>0</v>
      </c>
      <c r="M33" s="38">
        <f t="shared" si="3"/>
        <v>0</v>
      </c>
    </row>
    <row r="34" spans="3:18" x14ac:dyDescent="0.25">
      <c r="C34" s="27" t="s">
        <v>50</v>
      </c>
      <c r="D34" s="5">
        <v>21</v>
      </c>
      <c r="E34" s="13"/>
      <c r="G34" s="38"/>
      <c r="H34" s="38">
        <f>+(H10-150000)*E34</f>
        <v>0</v>
      </c>
      <c r="I34" s="38">
        <f>+$E$34*50000</f>
        <v>0</v>
      </c>
      <c r="J34" s="38">
        <f t="shared" ref="J34:M34" si="4">+$E$34*50000</f>
        <v>0</v>
      </c>
      <c r="K34" s="38">
        <f t="shared" si="4"/>
        <v>0</v>
      </c>
      <c r="L34" s="38">
        <f t="shared" si="4"/>
        <v>0</v>
      </c>
      <c r="M34" s="38">
        <f t="shared" si="4"/>
        <v>0</v>
      </c>
    </row>
    <row r="35" spans="3:18" x14ac:dyDescent="0.25">
      <c r="C35" s="27" t="s">
        <v>51</v>
      </c>
      <c r="D35" s="5">
        <v>21</v>
      </c>
      <c r="E35" s="13"/>
      <c r="G35" s="38"/>
      <c r="H35" s="38"/>
      <c r="I35" s="38">
        <f>+$E$35*50000</f>
        <v>0</v>
      </c>
      <c r="J35" s="38">
        <f t="shared" ref="J35:M35" si="5">+$E$35*50000</f>
        <v>0</v>
      </c>
      <c r="K35" s="38">
        <f t="shared" si="5"/>
        <v>0</v>
      </c>
      <c r="L35" s="38">
        <f t="shared" si="5"/>
        <v>0</v>
      </c>
      <c r="M35" s="38">
        <f t="shared" si="5"/>
        <v>0</v>
      </c>
    </row>
    <row r="36" spans="3:18" x14ac:dyDescent="0.25">
      <c r="C36" s="27" t="s">
        <v>52</v>
      </c>
      <c r="D36" s="5">
        <v>21</v>
      </c>
      <c r="E36" s="13"/>
      <c r="G36" s="38"/>
      <c r="H36" s="38"/>
      <c r="I36" s="38">
        <f>+(I10-250000)*E36</f>
        <v>0</v>
      </c>
      <c r="J36" s="38">
        <f>+$E$36*50000</f>
        <v>0</v>
      </c>
      <c r="K36" s="38">
        <f t="shared" ref="K36:M36" si="6">+$E$36*50000</f>
        <v>0</v>
      </c>
      <c r="L36" s="38">
        <f t="shared" si="6"/>
        <v>0</v>
      </c>
      <c r="M36" s="38">
        <f t="shared" si="6"/>
        <v>0</v>
      </c>
    </row>
    <row r="37" spans="3:18" x14ac:dyDescent="0.25">
      <c r="C37" s="27" t="s">
        <v>53</v>
      </c>
      <c r="D37" s="5">
        <v>21</v>
      </c>
      <c r="E37" s="13"/>
      <c r="G37" s="38"/>
      <c r="H37" s="38"/>
      <c r="I37" s="38"/>
      <c r="J37" s="38">
        <f>+$E$37*50000</f>
        <v>0</v>
      </c>
      <c r="K37" s="38">
        <f t="shared" ref="K37:M37" si="7">+$E$37*50000</f>
        <v>0</v>
      </c>
      <c r="L37" s="38">
        <f t="shared" si="7"/>
        <v>0</v>
      </c>
      <c r="M37" s="38">
        <f t="shared" si="7"/>
        <v>0</v>
      </c>
    </row>
    <row r="38" spans="3:18" x14ac:dyDescent="0.25">
      <c r="C38" s="27" t="s">
        <v>54</v>
      </c>
      <c r="D38" s="5">
        <v>21</v>
      </c>
      <c r="E38" s="13"/>
      <c r="G38" s="38"/>
      <c r="H38" s="38"/>
      <c r="I38" s="38"/>
      <c r="J38" s="38">
        <f>+$E$38*50000</f>
        <v>0</v>
      </c>
      <c r="K38" s="38">
        <f t="shared" ref="K38:M38" si="8">+$E$38*50000</f>
        <v>0</v>
      </c>
      <c r="L38" s="38">
        <f t="shared" si="8"/>
        <v>0</v>
      </c>
      <c r="M38" s="38">
        <f t="shared" si="8"/>
        <v>0</v>
      </c>
    </row>
    <row r="39" spans="3:18" x14ac:dyDescent="0.25">
      <c r="C39" s="27" t="s">
        <v>55</v>
      </c>
      <c r="D39" s="5">
        <v>21</v>
      </c>
      <c r="E39" s="13"/>
      <c r="G39" s="38"/>
      <c r="H39" s="38"/>
      <c r="I39" s="38"/>
      <c r="J39" s="38">
        <f>+$E$39*(J10-400000)</f>
        <v>0</v>
      </c>
      <c r="K39" s="38">
        <f>+$E$39*50000</f>
        <v>0</v>
      </c>
      <c r="L39" s="38">
        <f>+$E$39*50000</f>
        <v>0</v>
      </c>
      <c r="M39" s="38">
        <f>+$E$39*50000</f>
        <v>0</v>
      </c>
    </row>
    <row r="40" spans="3:18" x14ac:dyDescent="0.25">
      <c r="C40" s="27" t="s">
        <v>79</v>
      </c>
      <c r="D40" s="5">
        <v>21</v>
      </c>
      <c r="E40" s="13"/>
      <c r="G40" s="38"/>
      <c r="H40" s="38"/>
      <c r="I40" s="38"/>
      <c r="J40" s="38"/>
      <c r="K40" s="38">
        <f>+$E$40*50000</f>
        <v>0</v>
      </c>
      <c r="L40" s="38">
        <f>+$E$40*50000</f>
        <v>0</v>
      </c>
      <c r="M40" s="38">
        <f>+$E$40*50000</f>
        <v>0</v>
      </c>
    </row>
    <row r="41" spans="3:18" x14ac:dyDescent="0.25">
      <c r="C41" s="27" t="s">
        <v>80</v>
      </c>
      <c r="D41" s="5">
        <v>21</v>
      </c>
      <c r="E41" s="13"/>
      <c r="G41" s="38"/>
      <c r="H41" s="38"/>
      <c r="I41" s="38"/>
      <c r="J41" s="38"/>
      <c r="K41" s="38">
        <f>+$E$41*(K10-500000)</f>
        <v>0</v>
      </c>
      <c r="L41" s="38">
        <f>+$E$41*50000</f>
        <v>0</v>
      </c>
      <c r="M41" s="38">
        <f>+$E$41*50000</f>
        <v>0</v>
      </c>
    </row>
    <row r="42" spans="3:18" x14ac:dyDescent="0.25">
      <c r="C42" s="27" t="s">
        <v>81</v>
      </c>
      <c r="D42" s="5">
        <v>21</v>
      </c>
      <c r="E42" s="13"/>
      <c r="G42" s="38"/>
      <c r="H42" s="38"/>
      <c r="I42" s="38"/>
      <c r="J42" s="38"/>
      <c r="K42" s="38"/>
      <c r="L42" s="38">
        <f>+$E$42*(L10-550000)</f>
        <v>0</v>
      </c>
      <c r="M42" s="38">
        <f>+$E$42*50000</f>
        <v>0</v>
      </c>
    </row>
    <row r="43" spans="3:18" x14ac:dyDescent="0.25">
      <c r="C43" s="27" t="s">
        <v>82</v>
      </c>
      <c r="D43" s="5">
        <v>21</v>
      </c>
      <c r="E43" s="13"/>
      <c r="G43" s="38"/>
      <c r="H43" s="38"/>
      <c r="I43" s="38"/>
      <c r="J43" s="38"/>
      <c r="K43" s="38"/>
      <c r="L43" s="38"/>
      <c r="M43" s="38">
        <f>+$E$43*(M10-600000)</f>
        <v>0</v>
      </c>
    </row>
    <row r="44" spans="3:18" x14ac:dyDescent="0.25">
      <c r="C44" s="27" t="s">
        <v>83</v>
      </c>
      <c r="D44" s="5">
        <v>21</v>
      </c>
      <c r="E44" s="13"/>
      <c r="G44" s="38"/>
      <c r="H44" s="38"/>
      <c r="I44" s="38"/>
      <c r="J44" s="38"/>
      <c r="K44" s="38"/>
      <c r="L44" s="38"/>
      <c r="M44" s="38"/>
    </row>
    <row r="45" spans="3:18" s="10" customFormat="1" x14ac:dyDescent="0.25">
      <c r="C45" s="10" t="s">
        <v>59</v>
      </c>
      <c r="D45"/>
      <c r="E45"/>
      <c r="F45"/>
      <c r="G45"/>
      <c r="H45"/>
      <c r="I45"/>
      <c r="J45"/>
      <c r="K45"/>
      <c r="L45"/>
      <c r="M45"/>
      <c r="N45"/>
      <c r="O45"/>
      <c r="P45"/>
      <c r="Q45"/>
      <c r="R45"/>
    </row>
    <row r="46" spans="3:18" x14ac:dyDescent="0.25">
      <c r="C46" s="27" t="s">
        <v>40</v>
      </c>
      <c r="D46" s="5">
        <v>21</v>
      </c>
      <c r="E46" s="13"/>
      <c r="G46" s="38">
        <f>+E46*25000</f>
        <v>0</v>
      </c>
      <c r="H46" s="38">
        <f>+$E$46*25000</f>
        <v>0</v>
      </c>
      <c r="I46" s="38">
        <f t="shared" ref="I46:M46" si="9">+$E$46*25000</f>
        <v>0</v>
      </c>
      <c r="J46" s="38">
        <f t="shared" si="9"/>
        <v>0</v>
      </c>
      <c r="K46" s="38">
        <f t="shared" si="9"/>
        <v>0</v>
      </c>
      <c r="L46" s="38">
        <f t="shared" si="9"/>
        <v>0</v>
      </c>
      <c r="M46" s="38">
        <f t="shared" si="9"/>
        <v>0</v>
      </c>
    </row>
    <row r="47" spans="3:18" x14ac:dyDescent="0.25">
      <c r="C47" s="27" t="s">
        <v>47</v>
      </c>
      <c r="D47" s="5">
        <v>21</v>
      </c>
      <c r="E47" s="13"/>
      <c r="G47" s="38">
        <f>+E47*(G11-25000)</f>
        <v>0</v>
      </c>
      <c r="H47" s="38">
        <f>+$E$47*25000</f>
        <v>0</v>
      </c>
      <c r="I47" s="38">
        <f t="shared" ref="I47:M47" si="10">+$E$47*25000</f>
        <v>0</v>
      </c>
      <c r="J47" s="38">
        <f t="shared" si="10"/>
        <v>0</v>
      </c>
      <c r="K47" s="38">
        <f t="shared" si="10"/>
        <v>0</v>
      </c>
      <c r="L47" s="38">
        <f t="shared" si="10"/>
        <v>0</v>
      </c>
      <c r="M47" s="38">
        <f t="shared" si="10"/>
        <v>0</v>
      </c>
    </row>
    <row r="48" spans="3:18" x14ac:dyDescent="0.25">
      <c r="C48" s="27" t="s">
        <v>48</v>
      </c>
      <c r="D48" s="5">
        <v>21</v>
      </c>
      <c r="E48" s="13"/>
      <c r="G48" s="38"/>
      <c r="H48" s="38">
        <f>+$E$48*50000</f>
        <v>0</v>
      </c>
      <c r="I48" s="38">
        <f t="shared" ref="I48:M48" si="11">+$E$48*50000</f>
        <v>0</v>
      </c>
      <c r="J48" s="38">
        <f t="shared" si="11"/>
        <v>0</v>
      </c>
      <c r="K48" s="38">
        <f t="shared" si="11"/>
        <v>0</v>
      </c>
      <c r="L48" s="38">
        <f t="shared" si="11"/>
        <v>0</v>
      </c>
      <c r="M48" s="38">
        <f t="shared" si="11"/>
        <v>0</v>
      </c>
    </row>
    <row r="49" spans="1:16" x14ac:dyDescent="0.25">
      <c r="C49" s="27" t="s">
        <v>49</v>
      </c>
      <c r="D49" s="5">
        <v>21</v>
      </c>
      <c r="E49" s="13"/>
      <c r="G49" s="38"/>
      <c r="H49" s="38">
        <f>+$E$49*(H11-100000)</f>
        <v>0</v>
      </c>
      <c r="I49" s="38">
        <f t="shared" ref="I49:M49" si="12">+$E$49*50000</f>
        <v>0</v>
      </c>
      <c r="J49" s="38">
        <f t="shared" si="12"/>
        <v>0</v>
      </c>
      <c r="K49" s="38">
        <f t="shared" si="12"/>
        <v>0</v>
      </c>
      <c r="L49" s="38">
        <f t="shared" si="12"/>
        <v>0</v>
      </c>
      <c r="M49" s="38">
        <f t="shared" si="12"/>
        <v>0</v>
      </c>
    </row>
    <row r="50" spans="1:16" x14ac:dyDescent="0.25">
      <c r="C50" s="27" t="s">
        <v>50</v>
      </c>
      <c r="D50" s="5">
        <v>21</v>
      </c>
      <c r="E50" s="13"/>
      <c r="G50" s="38"/>
      <c r="H50" s="38"/>
      <c r="I50" s="38">
        <f>+$E$50*50000</f>
        <v>0</v>
      </c>
      <c r="J50" s="38">
        <f t="shared" ref="J50:M50" si="13">+$E$50*50000</f>
        <v>0</v>
      </c>
      <c r="K50" s="38">
        <f t="shared" si="13"/>
        <v>0</v>
      </c>
      <c r="L50" s="38">
        <f t="shared" si="13"/>
        <v>0</v>
      </c>
      <c r="M50" s="38">
        <f t="shared" si="13"/>
        <v>0</v>
      </c>
    </row>
    <row r="51" spans="1:16" x14ac:dyDescent="0.25">
      <c r="C51" s="27" t="s">
        <v>51</v>
      </c>
      <c r="D51" s="5">
        <v>21</v>
      </c>
      <c r="E51" s="13"/>
      <c r="G51" s="38"/>
      <c r="H51" s="38"/>
      <c r="I51" s="38">
        <f>+$E$51*(I11-200000)</f>
        <v>0</v>
      </c>
      <c r="J51" s="38">
        <f>+$E$51*(J11-200000)</f>
        <v>0</v>
      </c>
      <c r="K51" s="38">
        <f t="shared" ref="K51:M51" si="14">+$E$51*50000</f>
        <v>0</v>
      </c>
      <c r="L51" s="38">
        <f t="shared" si="14"/>
        <v>0</v>
      </c>
      <c r="M51" s="38">
        <f t="shared" si="14"/>
        <v>0</v>
      </c>
    </row>
    <row r="52" spans="1:16" x14ac:dyDescent="0.25">
      <c r="C52" s="27" t="s">
        <v>52</v>
      </c>
      <c r="D52" s="5">
        <v>21</v>
      </c>
      <c r="E52" s="13"/>
      <c r="G52" s="38"/>
      <c r="H52" s="38"/>
      <c r="I52" s="38"/>
      <c r="J52" s="38"/>
      <c r="K52" s="38">
        <f>+$E$52*(K11-250000)</f>
        <v>0</v>
      </c>
      <c r="L52" s="38">
        <f>+$E$52*(L11-250000)</f>
        <v>0</v>
      </c>
      <c r="M52" s="38">
        <f>+$E$52*50000</f>
        <v>0</v>
      </c>
    </row>
    <row r="53" spans="1:16" x14ac:dyDescent="0.25">
      <c r="C53" s="27" t="s">
        <v>53</v>
      </c>
      <c r="D53" s="5">
        <v>21</v>
      </c>
      <c r="E53" s="13"/>
      <c r="G53" s="38"/>
      <c r="H53" s="38"/>
      <c r="I53" s="38"/>
      <c r="J53" s="38"/>
      <c r="K53" s="38"/>
      <c r="L53" s="38"/>
      <c r="M53" s="38">
        <f>+$E$53*(M11-300000)</f>
        <v>0</v>
      </c>
    </row>
    <row r="54" spans="1:16" x14ac:dyDescent="0.25">
      <c r="C54" s="27" t="s">
        <v>84</v>
      </c>
      <c r="D54" s="5">
        <v>21</v>
      </c>
      <c r="E54" s="13"/>
      <c r="G54" s="38"/>
      <c r="H54" s="38"/>
      <c r="I54" s="38"/>
      <c r="J54" s="38"/>
      <c r="K54" s="38"/>
      <c r="L54" s="38"/>
      <c r="M54" s="38"/>
    </row>
    <row r="55" spans="1:16" x14ac:dyDescent="0.25">
      <c r="G55" s="39"/>
      <c r="H55" s="39"/>
      <c r="I55" s="39"/>
      <c r="J55" s="39"/>
      <c r="K55" s="39"/>
      <c r="L55" s="39"/>
      <c r="M55" s="39"/>
    </row>
    <row r="56" spans="1:16" x14ac:dyDescent="0.25">
      <c r="C56" t="s">
        <v>99</v>
      </c>
      <c r="D56" s="5">
        <v>21</v>
      </c>
      <c r="E56" s="5"/>
      <c r="G56" s="38">
        <f t="shared" ref="G56:M56" si="15">+$E$56*G12</f>
        <v>0</v>
      </c>
      <c r="H56" s="38">
        <f t="shared" si="15"/>
        <v>0</v>
      </c>
      <c r="I56" s="38">
        <f t="shared" si="15"/>
        <v>0</v>
      </c>
      <c r="J56" s="38">
        <f t="shared" si="15"/>
        <v>0</v>
      </c>
      <c r="K56" s="38">
        <f t="shared" si="15"/>
        <v>0</v>
      </c>
      <c r="L56" s="38">
        <f t="shared" si="15"/>
        <v>0</v>
      </c>
      <c r="M56" s="38">
        <f t="shared" si="15"/>
        <v>0</v>
      </c>
    </row>
    <row r="57" spans="1:16" ht="21" x14ac:dyDescent="0.35">
      <c r="G57" s="39"/>
      <c r="H57" s="39"/>
      <c r="I57" s="39"/>
      <c r="J57" s="39"/>
      <c r="K57" s="39"/>
      <c r="L57" s="39"/>
      <c r="M57" s="39"/>
      <c r="P57" s="32" t="s">
        <v>78</v>
      </c>
    </row>
    <row r="58" spans="1:16" ht="18.75" x14ac:dyDescent="0.3">
      <c r="E58" s="2" t="s">
        <v>1</v>
      </c>
      <c r="F58" s="14">
        <f>+F19</f>
        <v>0</v>
      </c>
      <c r="G58" s="40">
        <f>+G23+G25+G26+SUM(G30:G44)+SUM(G46:G54)+G56</f>
        <v>0</v>
      </c>
      <c r="H58" s="40">
        <f>+H23+H25+H26+SUM(H30:H44)+SUM(H46:H54)+H56</f>
        <v>0</v>
      </c>
      <c r="I58" s="40">
        <f t="shared" ref="I58:K58" si="16">+I23+I25+I26+SUM(I30:I44)+SUM(I46:I54)+I56</f>
        <v>0</v>
      </c>
      <c r="J58" s="40">
        <f t="shared" si="16"/>
        <v>0</v>
      </c>
      <c r="K58" s="40">
        <f t="shared" si="16"/>
        <v>0</v>
      </c>
      <c r="L58" s="40">
        <f>+L24+L25+L26+SUM(L30:L44)+SUM(L46:L54)+L56</f>
        <v>0</v>
      </c>
      <c r="M58" s="40">
        <f>+M24+M25+M26+SUM(M30:M44)+SUM(M46:M54)+M56</f>
        <v>0</v>
      </c>
      <c r="N58" s="14">
        <f>+N20</f>
        <v>0</v>
      </c>
      <c r="P58" s="7">
        <f>SUM(F58:N58)</f>
        <v>0</v>
      </c>
    </row>
    <row r="60" spans="1:16" x14ac:dyDescent="0.25">
      <c r="A60" s="8"/>
    </row>
    <row r="61" spans="1:16" x14ac:dyDescent="0.25">
      <c r="B61" s="2" t="s">
        <v>67</v>
      </c>
    </row>
    <row r="62" spans="1:16" x14ac:dyDescent="0.25">
      <c r="C62" t="s">
        <v>68</v>
      </c>
    </row>
    <row r="63" spans="1:16" x14ac:dyDescent="0.25">
      <c r="C63" s="27" t="s">
        <v>69</v>
      </c>
      <c r="F63" s="5"/>
    </row>
    <row r="64" spans="1:16" x14ac:dyDescent="0.25">
      <c r="C64" s="27" t="s">
        <v>70</v>
      </c>
      <c r="N64" s="5"/>
    </row>
    <row r="65" spans="3:19" x14ac:dyDescent="0.25">
      <c r="C65" s="27" t="s">
        <v>71</v>
      </c>
      <c r="G65" s="5"/>
      <c r="H65" s="5"/>
      <c r="I65" s="5"/>
      <c r="J65" s="5"/>
      <c r="K65" s="5"/>
      <c r="L65" s="5"/>
      <c r="M65" s="5"/>
    </row>
    <row r="68" spans="3:19" ht="15.75" thickBot="1" x14ac:dyDescent="0.3"/>
    <row r="69" spans="3:19" ht="15.75" x14ac:dyDescent="0.25">
      <c r="R69" s="18" t="s">
        <v>22</v>
      </c>
      <c r="S69" s="19"/>
    </row>
    <row r="70" spans="3:19" x14ac:dyDescent="0.25">
      <c r="R70" s="20"/>
      <c r="S70" s="21"/>
    </row>
    <row r="71" spans="3:19" x14ac:dyDescent="0.25">
      <c r="R71" s="20" t="s">
        <v>23</v>
      </c>
      <c r="S71" s="21"/>
    </row>
    <row r="72" spans="3:19" x14ac:dyDescent="0.25">
      <c r="R72" s="20"/>
      <c r="S72" s="21"/>
    </row>
    <row r="73" spans="3:19" x14ac:dyDescent="0.25">
      <c r="R73" s="20" t="s">
        <v>24</v>
      </c>
      <c r="S73" s="21"/>
    </row>
    <row r="74" spans="3:19" x14ac:dyDescent="0.25">
      <c r="R74" s="20"/>
      <c r="S74" s="21"/>
    </row>
    <row r="75" spans="3:19" x14ac:dyDescent="0.25">
      <c r="R75" s="20" t="s">
        <v>25</v>
      </c>
      <c r="S75" s="21"/>
    </row>
    <row r="76" spans="3:19" ht="15.75" thickBot="1" x14ac:dyDescent="0.3">
      <c r="R76" s="22"/>
      <c r="S76" s="23"/>
    </row>
  </sheetData>
  <mergeCells count="1">
    <mergeCell ref="A1:N1"/>
  </mergeCells>
  <pageMargins left="0.7" right="0.7" top="0.75" bottom="0.75" header="0.3" footer="0.3"/>
  <pageSetup paperSize="9" scale="3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FD54E-BF16-4899-8A0C-1D1289C495E5}">
  <dimension ref="A1:J49"/>
  <sheetViews>
    <sheetView topLeftCell="A7" workbookViewId="0">
      <selection activeCell="H40" sqref="H40"/>
    </sheetView>
  </sheetViews>
  <sheetFormatPr defaultRowHeight="15" x14ac:dyDescent="0.25"/>
  <cols>
    <col min="2" max="2" width="19.140625" customWidth="1"/>
    <col min="3" max="3" width="15.5703125" customWidth="1"/>
    <col min="7" max="7" width="15.28515625" customWidth="1"/>
    <col min="9" max="9" width="33.7109375" customWidth="1"/>
    <col min="10" max="10" width="31" customWidth="1"/>
  </cols>
  <sheetData>
    <row r="1" spans="1:8" ht="18.75" x14ac:dyDescent="0.3">
      <c r="A1" s="15" t="s">
        <v>31</v>
      </c>
    </row>
    <row r="2" spans="1:8" ht="18.75" x14ac:dyDescent="0.3">
      <c r="A2" s="15"/>
    </row>
    <row r="3" spans="1:8" s="4" customFormat="1" x14ac:dyDescent="0.25">
      <c r="A3" s="9" t="s">
        <v>36</v>
      </c>
    </row>
    <row r="4" spans="1:8" x14ac:dyDescent="0.25">
      <c r="B4" t="s">
        <v>18</v>
      </c>
      <c r="D4" s="16"/>
    </row>
    <row r="5" spans="1:8" x14ac:dyDescent="0.25">
      <c r="B5" t="s">
        <v>19</v>
      </c>
      <c r="D5" s="16"/>
    </row>
    <row r="6" spans="1:8" x14ac:dyDescent="0.25">
      <c r="B6" t="s">
        <v>20</v>
      </c>
      <c r="D6" s="16"/>
    </row>
    <row r="7" spans="1:8" x14ac:dyDescent="0.25">
      <c r="B7" t="s">
        <v>21</v>
      </c>
      <c r="D7" s="16"/>
    </row>
    <row r="8" spans="1:8" x14ac:dyDescent="0.25">
      <c r="B8" t="s">
        <v>21</v>
      </c>
      <c r="D8" s="16"/>
    </row>
    <row r="10" spans="1:8" s="4" customFormat="1" x14ac:dyDescent="0.25">
      <c r="B10" s="9" t="s">
        <v>86</v>
      </c>
      <c r="C10" s="9"/>
      <c r="D10" s="9" t="s">
        <v>6</v>
      </c>
      <c r="E10" s="9"/>
      <c r="F10" s="9" t="s">
        <v>3</v>
      </c>
    </row>
    <row r="12" spans="1:8" x14ac:dyDescent="0.25">
      <c r="B12" s="16"/>
      <c r="D12" s="16"/>
      <c r="F12" s="16"/>
      <c r="H12">
        <f>+F12*D12</f>
        <v>0</v>
      </c>
    </row>
    <row r="13" spans="1:8" x14ac:dyDescent="0.25">
      <c r="B13" s="16"/>
      <c r="D13" s="16"/>
      <c r="F13" s="16"/>
      <c r="H13">
        <f t="shared" ref="H13:H20" si="0">+F13*D13</f>
        <v>0</v>
      </c>
    </row>
    <row r="14" spans="1:8" x14ac:dyDescent="0.25">
      <c r="B14" s="16"/>
      <c r="D14" s="16"/>
      <c r="F14" s="16"/>
      <c r="H14">
        <f t="shared" si="0"/>
        <v>0</v>
      </c>
    </row>
    <row r="15" spans="1:8" x14ac:dyDescent="0.25">
      <c r="B15" s="16"/>
      <c r="D15" s="16"/>
      <c r="F15" s="16"/>
      <c r="H15">
        <f t="shared" si="0"/>
        <v>0</v>
      </c>
    </row>
    <row r="16" spans="1:8" x14ac:dyDescent="0.25">
      <c r="B16" s="16"/>
      <c r="D16" s="16"/>
      <c r="F16" s="16"/>
      <c r="H16">
        <f t="shared" si="0"/>
        <v>0</v>
      </c>
    </row>
    <row r="17" spans="2:8" x14ac:dyDescent="0.25">
      <c r="B17" s="16"/>
      <c r="D17" s="16"/>
      <c r="F17" s="16"/>
      <c r="H17">
        <f t="shared" si="0"/>
        <v>0</v>
      </c>
    </row>
    <row r="18" spans="2:8" x14ac:dyDescent="0.25">
      <c r="B18" s="16"/>
      <c r="D18" s="16"/>
      <c r="F18" s="16"/>
      <c r="H18">
        <f t="shared" si="0"/>
        <v>0</v>
      </c>
    </row>
    <row r="19" spans="2:8" x14ac:dyDescent="0.25">
      <c r="B19" s="16"/>
      <c r="D19" s="16"/>
      <c r="F19" s="16"/>
      <c r="H19">
        <f t="shared" si="0"/>
        <v>0</v>
      </c>
    </row>
    <row r="20" spans="2:8" x14ac:dyDescent="0.25">
      <c r="B20" s="16"/>
      <c r="D20" s="16"/>
      <c r="F20" s="16"/>
      <c r="H20">
        <f t="shared" si="0"/>
        <v>0</v>
      </c>
    </row>
    <row r="22" spans="2:8" s="9" customFormat="1" x14ac:dyDescent="0.25">
      <c r="B22" s="9" t="s">
        <v>87</v>
      </c>
    </row>
    <row r="23" spans="2:8" x14ac:dyDescent="0.25">
      <c r="B23" s="16"/>
      <c r="H23" s="16"/>
    </row>
    <row r="24" spans="2:8" x14ac:dyDescent="0.25">
      <c r="B24" s="16"/>
      <c r="H24" s="16"/>
    </row>
    <row r="25" spans="2:8" x14ac:dyDescent="0.25">
      <c r="B25" s="16"/>
      <c r="H25" s="16"/>
    </row>
    <row r="27" spans="2:8" ht="15.75" x14ac:dyDescent="0.25">
      <c r="E27" s="24" t="s">
        <v>32</v>
      </c>
      <c r="H27" s="24">
        <f>SUM(H12:H25)</f>
        <v>0</v>
      </c>
    </row>
    <row r="30" spans="2:8" s="4" customFormat="1" x14ac:dyDescent="0.25">
      <c r="B30" s="9" t="s">
        <v>88</v>
      </c>
      <c r="C30" s="9"/>
      <c r="D30" s="9" t="s">
        <v>6</v>
      </c>
      <c r="E30" s="9"/>
      <c r="F30" s="9" t="s">
        <v>3</v>
      </c>
    </row>
    <row r="32" spans="2:8" x14ac:dyDescent="0.25">
      <c r="B32" s="16"/>
      <c r="D32" s="16"/>
      <c r="F32" s="16"/>
      <c r="H32">
        <f>+F32*D32</f>
        <v>0</v>
      </c>
    </row>
    <row r="33" spans="2:10" x14ac:dyDescent="0.25">
      <c r="B33" s="16"/>
      <c r="D33" s="16"/>
      <c r="F33" s="16"/>
      <c r="H33">
        <f t="shared" ref="H33:H34" si="1">+F33*D33</f>
        <v>0</v>
      </c>
    </row>
    <row r="34" spans="2:10" x14ac:dyDescent="0.25">
      <c r="B34" s="16"/>
      <c r="D34" s="16"/>
      <c r="F34" s="16"/>
      <c r="H34">
        <f t="shared" si="1"/>
        <v>0</v>
      </c>
    </row>
    <row r="36" spans="2:10" s="9" customFormat="1" x14ac:dyDescent="0.25">
      <c r="B36" s="9" t="s">
        <v>89</v>
      </c>
    </row>
    <row r="37" spans="2:10" x14ac:dyDescent="0.25">
      <c r="B37" s="16"/>
      <c r="H37" s="16"/>
    </row>
    <row r="38" spans="2:10" x14ac:dyDescent="0.25">
      <c r="B38" s="16"/>
      <c r="H38" s="16"/>
    </row>
    <row r="40" spans="2:10" ht="15.75" x14ac:dyDescent="0.25">
      <c r="E40" s="24" t="s">
        <v>33</v>
      </c>
      <c r="H40" s="24">
        <f>SUM(H32:H38)</f>
        <v>0</v>
      </c>
    </row>
    <row r="41" spans="2:10" ht="15.75" thickBot="1" x14ac:dyDescent="0.3"/>
    <row r="42" spans="2:10" ht="15.75" x14ac:dyDescent="0.25">
      <c r="I42" s="18" t="s">
        <v>22</v>
      </c>
      <c r="J42" s="19"/>
    </row>
    <row r="43" spans="2:10" x14ac:dyDescent="0.25">
      <c r="I43" s="20"/>
      <c r="J43" s="21"/>
    </row>
    <row r="44" spans="2:10" x14ac:dyDescent="0.25">
      <c r="I44" s="20" t="s">
        <v>23</v>
      </c>
      <c r="J44" s="21"/>
    </row>
    <row r="45" spans="2:10" x14ac:dyDescent="0.25">
      <c r="I45" s="20"/>
      <c r="J45" s="21"/>
    </row>
    <row r="46" spans="2:10" x14ac:dyDescent="0.25">
      <c r="I46" s="20" t="s">
        <v>24</v>
      </c>
      <c r="J46" s="21"/>
    </row>
    <row r="47" spans="2:10" x14ac:dyDescent="0.25">
      <c r="I47" s="20"/>
      <c r="J47" s="21"/>
    </row>
    <row r="48" spans="2:10" x14ac:dyDescent="0.25">
      <c r="I48" s="20" t="s">
        <v>25</v>
      </c>
      <c r="J48" s="21"/>
    </row>
    <row r="49" spans="9:10" ht="15.75" thickBot="1" x14ac:dyDescent="0.3">
      <c r="I49" s="22"/>
      <c r="J49" s="2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A1812-13C9-45BA-AB7A-B8DB9FBC53FA}">
  <dimension ref="A1:AZ30"/>
  <sheetViews>
    <sheetView workbookViewId="0">
      <selection activeCell="F26" sqref="F26"/>
    </sheetView>
  </sheetViews>
  <sheetFormatPr defaultRowHeight="15" x14ac:dyDescent="0.25"/>
  <cols>
    <col min="11" max="12" width="18.140625" customWidth="1"/>
    <col min="14" max="14" width="18.7109375" customWidth="1"/>
    <col min="15" max="15" width="33.7109375" customWidth="1"/>
  </cols>
  <sheetData>
    <row r="1" spans="1:52" ht="18.75" x14ac:dyDescent="0.3">
      <c r="A1" s="15" t="s">
        <v>26</v>
      </c>
    </row>
    <row r="4" spans="1:52" s="9" customFormat="1" ht="120" x14ac:dyDescent="0.25">
      <c r="B4" s="9" t="s">
        <v>8</v>
      </c>
      <c r="E4" s="9" t="s">
        <v>9</v>
      </c>
      <c r="G4" s="9" t="s">
        <v>10</v>
      </c>
      <c r="I4" s="9" t="s">
        <v>11</v>
      </c>
      <c r="K4" s="31" t="s">
        <v>27</v>
      </c>
      <c r="L4" s="31" t="s">
        <v>28</v>
      </c>
    </row>
    <row r="5" spans="1:52" x14ac:dyDescent="0.25">
      <c r="A5" t="s">
        <v>39</v>
      </c>
    </row>
    <row r="6" spans="1:52" x14ac:dyDescent="0.25">
      <c r="B6" s="16"/>
      <c r="E6" s="16"/>
      <c r="G6" s="16"/>
      <c r="I6">
        <f>+G6*E6</f>
        <v>0</v>
      </c>
      <c r="K6" s="16"/>
      <c r="L6" s="16"/>
    </row>
    <row r="7" spans="1:52" x14ac:dyDescent="0.25">
      <c r="B7" s="16"/>
      <c r="E7" s="16"/>
      <c r="G7" s="16"/>
      <c r="I7">
        <f t="shared" ref="I7:I16" si="0">+G7*E7</f>
        <v>0</v>
      </c>
      <c r="K7" s="16"/>
      <c r="L7" s="16"/>
    </row>
    <row r="8" spans="1:52" x14ac:dyDescent="0.25">
      <c r="B8" s="16"/>
      <c r="E8" s="16"/>
      <c r="G8" s="16"/>
      <c r="I8">
        <f t="shared" si="0"/>
        <v>0</v>
      </c>
      <c r="K8" s="16"/>
      <c r="L8" s="16"/>
    </row>
    <row r="9" spans="1:52" x14ac:dyDescent="0.25">
      <c r="B9" s="16"/>
      <c r="E9" s="16"/>
      <c r="G9" s="16"/>
      <c r="I9">
        <f t="shared" si="0"/>
        <v>0</v>
      </c>
      <c r="K9" s="16"/>
      <c r="L9" s="16"/>
    </row>
    <row r="10" spans="1:52" x14ac:dyDescent="0.25">
      <c r="B10" s="16"/>
      <c r="E10" s="16"/>
      <c r="G10" s="16"/>
      <c r="I10">
        <f t="shared" si="0"/>
        <v>0</v>
      </c>
      <c r="K10" s="16"/>
      <c r="L10" s="16"/>
    </row>
    <row r="11" spans="1:52" x14ac:dyDescent="0.25">
      <c r="B11" s="16"/>
      <c r="E11" s="16"/>
      <c r="G11" s="16"/>
      <c r="I11">
        <f t="shared" si="0"/>
        <v>0</v>
      </c>
      <c r="K11" s="16"/>
      <c r="L11" s="16"/>
    </row>
    <row r="12" spans="1:52" x14ac:dyDescent="0.25">
      <c r="B12" s="16"/>
      <c r="E12" s="16"/>
      <c r="G12" s="16"/>
      <c r="K12" s="16"/>
      <c r="L12" s="16"/>
    </row>
    <row r="13" spans="1:52" s="10" customFormat="1" x14ac:dyDescent="0.25">
      <c r="A13" s="10" t="s">
        <v>17</v>
      </c>
    </row>
    <row r="14" spans="1:52" s="25" customFormat="1" ht="13.9" customHeight="1" x14ac:dyDescent="0.25">
      <c r="A14" s="10"/>
      <c r="B14" s="16"/>
      <c r="C14" s="10"/>
      <c r="D14" s="10"/>
      <c r="E14" s="16"/>
      <c r="F14" s="10"/>
      <c r="G14" s="16"/>
      <c r="H14" s="10"/>
      <c r="I14" s="10">
        <f t="shared" si="0"/>
        <v>0</v>
      </c>
      <c r="J14" s="10"/>
      <c r="K14" s="16"/>
      <c r="L14" s="16"/>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row>
    <row r="15" spans="1:52" s="25" customFormat="1" x14ac:dyDescent="0.25">
      <c r="A15" s="10"/>
      <c r="B15" s="16"/>
      <c r="C15" s="10"/>
      <c r="D15" s="10"/>
      <c r="E15" s="16"/>
      <c r="F15" s="10"/>
      <c r="G15" s="16"/>
      <c r="H15" s="10"/>
      <c r="I15" s="10">
        <f t="shared" si="0"/>
        <v>0</v>
      </c>
      <c r="J15" s="10"/>
      <c r="K15" s="16"/>
      <c r="L15" s="16"/>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row>
    <row r="16" spans="1:52" s="25" customFormat="1" x14ac:dyDescent="0.25">
      <c r="A16" s="10"/>
      <c r="B16" s="16"/>
      <c r="C16" s="10"/>
      <c r="D16" s="10"/>
      <c r="E16" s="16"/>
      <c r="F16" s="10"/>
      <c r="G16" s="16"/>
      <c r="H16" s="10"/>
      <c r="I16" s="10">
        <f t="shared" si="0"/>
        <v>0</v>
      </c>
      <c r="J16" s="10"/>
      <c r="K16" s="16"/>
      <c r="L16" s="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row>
    <row r="20" spans="10:15" x14ac:dyDescent="0.25">
      <c r="J20" s="2" t="s">
        <v>7</v>
      </c>
      <c r="K20" s="2">
        <f>SUM(K14:K16)+SUM(K6:K12)</f>
        <v>0</v>
      </c>
      <c r="L20" s="2">
        <f>SUM(L14:L16)+SUM(L6:L12)</f>
        <v>0</v>
      </c>
    </row>
    <row r="22" spans="10:15" ht="15.75" thickBot="1" x14ac:dyDescent="0.3"/>
    <row r="23" spans="10:15" ht="15.75" x14ac:dyDescent="0.25">
      <c r="N23" s="18" t="s">
        <v>22</v>
      </c>
      <c r="O23" s="19"/>
    </row>
    <row r="24" spans="10:15" x14ac:dyDescent="0.25">
      <c r="N24" s="20"/>
      <c r="O24" s="21"/>
    </row>
    <row r="25" spans="10:15" x14ac:dyDescent="0.25">
      <c r="N25" s="20" t="s">
        <v>23</v>
      </c>
      <c r="O25" s="21"/>
    </row>
    <row r="26" spans="10:15" x14ac:dyDescent="0.25">
      <c r="N26" s="20"/>
      <c r="O26" s="21"/>
    </row>
    <row r="27" spans="10:15" x14ac:dyDescent="0.25">
      <c r="N27" s="20" t="s">
        <v>24</v>
      </c>
      <c r="O27" s="21"/>
    </row>
    <row r="28" spans="10:15" x14ac:dyDescent="0.25">
      <c r="N28" s="20"/>
      <c r="O28" s="21"/>
    </row>
    <row r="29" spans="10:15" x14ac:dyDescent="0.25">
      <c r="N29" s="20" t="s">
        <v>25</v>
      </c>
      <c r="O29" s="21"/>
    </row>
    <row r="30" spans="10:15" ht="15.75" thickBot="1" x14ac:dyDescent="0.3">
      <c r="N30" s="22"/>
      <c r="O30" s="23"/>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4593A-253E-44D9-A1A5-FCB07366DC92}">
  <dimension ref="A1:N31"/>
  <sheetViews>
    <sheetView workbookViewId="0">
      <selection activeCell="A4" sqref="A4:XFD4"/>
    </sheetView>
  </sheetViews>
  <sheetFormatPr defaultRowHeight="15" x14ac:dyDescent="0.25"/>
  <cols>
    <col min="1" max="1" width="27.7109375" customWidth="1"/>
    <col min="10" max="10" width="18" customWidth="1"/>
    <col min="11" max="11" width="18.7109375" customWidth="1"/>
    <col min="13" max="13" width="23.7109375" customWidth="1"/>
    <col min="14" max="14" width="27" customWidth="1"/>
  </cols>
  <sheetData>
    <row r="1" spans="1:12" ht="18.75" x14ac:dyDescent="0.3">
      <c r="A1" s="15" t="s">
        <v>37</v>
      </c>
    </row>
    <row r="4" spans="1:12" s="9" customFormat="1" ht="120" x14ac:dyDescent="0.25">
      <c r="B4" s="9" t="s">
        <v>8</v>
      </c>
      <c r="E4" s="9" t="s">
        <v>9</v>
      </c>
      <c r="G4" s="9" t="s">
        <v>10</v>
      </c>
      <c r="J4" s="31" t="s">
        <v>56</v>
      </c>
    </row>
    <row r="5" spans="1:12" x14ac:dyDescent="0.25">
      <c r="A5" t="s">
        <v>39</v>
      </c>
    </row>
    <row r="6" spans="1:12" x14ac:dyDescent="0.25">
      <c r="B6" s="16"/>
      <c r="E6" s="16"/>
      <c r="G6" s="16"/>
      <c r="J6" s="16"/>
    </row>
    <row r="7" spans="1:12" x14ac:dyDescent="0.25">
      <c r="B7" s="16"/>
      <c r="E7" s="16"/>
      <c r="G7" s="16"/>
      <c r="J7" s="16"/>
    </row>
    <row r="8" spans="1:12" x14ac:dyDescent="0.25">
      <c r="B8" s="16"/>
      <c r="E8" s="16"/>
      <c r="G8" s="16"/>
      <c r="J8" s="16"/>
    </row>
    <row r="9" spans="1:12" x14ac:dyDescent="0.25">
      <c r="B9" s="16"/>
      <c r="E9" s="16"/>
      <c r="G9" s="16"/>
      <c r="J9" s="16"/>
    </row>
    <row r="10" spans="1:12" x14ac:dyDescent="0.25">
      <c r="B10" s="16"/>
      <c r="E10" s="16"/>
      <c r="G10" s="16"/>
      <c r="J10" s="16"/>
    </row>
    <row r="11" spans="1:12" x14ac:dyDescent="0.25">
      <c r="B11" s="16"/>
      <c r="E11" s="16"/>
      <c r="G11" s="16"/>
      <c r="J11" s="16"/>
    </row>
    <row r="12" spans="1:12" x14ac:dyDescent="0.25">
      <c r="B12" s="16"/>
      <c r="E12" s="16"/>
      <c r="G12" s="16"/>
      <c r="J12" s="16"/>
    </row>
    <row r="13" spans="1:12" s="10" customFormat="1" x14ac:dyDescent="0.25">
      <c r="A13" s="10" t="s">
        <v>17</v>
      </c>
      <c r="K13"/>
    </row>
    <row r="14" spans="1:12" x14ac:dyDescent="0.25">
      <c r="A14" s="10"/>
      <c r="B14" s="16"/>
      <c r="C14" s="10"/>
      <c r="D14" s="10"/>
      <c r="E14" s="16"/>
      <c r="F14" s="10"/>
      <c r="G14" s="16"/>
      <c r="H14" s="10"/>
      <c r="I14" s="10"/>
      <c r="J14" s="16"/>
      <c r="L14" s="10"/>
    </row>
    <row r="15" spans="1:12" x14ac:dyDescent="0.25">
      <c r="A15" s="10"/>
      <c r="B15" s="16"/>
      <c r="C15" s="10"/>
      <c r="D15" s="10"/>
      <c r="E15" s="16"/>
      <c r="F15" s="10"/>
      <c r="G15" s="16"/>
      <c r="H15" s="10"/>
      <c r="I15" s="10"/>
      <c r="J15" s="16"/>
      <c r="L15" s="10"/>
    </row>
    <row r="16" spans="1:12" x14ac:dyDescent="0.25">
      <c r="A16" s="10"/>
      <c r="B16" s="16"/>
      <c r="C16" s="10"/>
      <c r="D16" s="10"/>
      <c r="E16" s="16"/>
      <c r="F16" s="10"/>
      <c r="G16" s="16"/>
      <c r="H16" s="10"/>
      <c r="I16" s="10"/>
      <c r="J16" s="16"/>
      <c r="L16" s="10"/>
    </row>
    <row r="17" spans="1:14" x14ac:dyDescent="0.25">
      <c r="A17" s="10"/>
      <c r="H17" s="10"/>
      <c r="I17" s="10"/>
      <c r="L17" s="10"/>
    </row>
    <row r="18" spans="1:14" x14ac:dyDescent="0.25">
      <c r="L18" s="10"/>
    </row>
    <row r="20" spans="1:14" x14ac:dyDescent="0.25">
      <c r="I20" s="2" t="s">
        <v>7</v>
      </c>
      <c r="J20" s="2">
        <f t="shared" ref="J20" si="0">SUM(J14:J16)+SUM(J6:J12)</f>
        <v>0</v>
      </c>
    </row>
    <row r="23" spans="1:14" ht="15.75" thickBot="1" x14ac:dyDescent="0.3"/>
    <row r="24" spans="1:14" ht="15.75" x14ac:dyDescent="0.25">
      <c r="M24" s="18" t="s">
        <v>22</v>
      </c>
      <c r="N24" s="19"/>
    </row>
    <row r="25" spans="1:14" x14ac:dyDescent="0.25">
      <c r="M25" s="20"/>
      <c r="N25" s="21"/>
    </row>
    <row r="26" spans="1:14" x14ac:dyDescent="0.25">
      <c r="M26" s="20" t="s">
        <v>23</v>
      </c>
      <c r="N26" s="21"/>
    </row>
    <row r="27" spans="1:14" x14ac:dyDescent="0.25">
      <c r="M27" s="20"/>
      <c r="N27" s="21"/>
    </row>
    <row r="28" spans="1:14" x14ac:dyDescent="0.25">
      <c r="M28" s="20" t="s">
        <v>24</v>
      </c>
      <c r="N28" s="21"/>
    </row>
    <row r="29" spans="1:14" x14ac:dyDescent="0.25">
      <c r="M29" s="20"/>
      <c r="N29" s="21"/>
    </row>
    <row r="30" spans="1:14" x14ac:dyDescent="0.25">
      <c r="M30" s="20" t="s">
        <v>25</v>
      </c>
      <c r="N30" s="21"/>
    </row>
    <row r="31" spans="1:14" ht="15.75" thickBot="1" x14ac:dyDescent="0.3">
      <c r="M31" s="22"/>
      <c r="N31" s="2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E4C9E-B7E2-4AD1-BC63-D92C03D7F429}">
  <dimension ref="A1:BX29"/>
  <sheetViews>
    <sheetView workbookViewId="0">
      <selection activeCell="L9" sqref="L9"/>
    </sheetView>
  </sheetViews>
  <sheetFormatPr defaultRowHeight="15" x14ac:dyDescent="0.25"/>
  <cols>
    <col min="7" max="7" width="12.28515625" customWidth="1"/>
    <col min="8" max="8" width="12" customWidth="1"/>
    <col min="9" max="9" width="12.28515625" customWidth="1"/>
    <col min="10" max="10" width="12" customWidth="1"/>
    <col min="12" max="12" width="24.140625" customWidth="1"/>
    <col min="13" max="13" width="33.140625" customWidth="1"/>
  </cols>
  <sheetData>
    <row r="1" spans="1:76" ht="18.75" x14ac:dyDescent="0.3">
      <c r="A1" s="15" t="s">
        <v>38</v>
      </c>
    </row>
    <row r="4" spans="1:76" s="9" customFormat="1" ht="105" x14ac:dyDescent="0.25">
      <c r="B4" s="9" t="s">
        <v>8</v>
      </c>
      <c r="E4" s="9" t="s">
        <v>9</v>
      </c>
      <c r="G4" s="31" t="s">
        <v>29</v>
      </c>
      <c r="H4" s="31" t="s">
        <v>30</v>
      </c>
      <c r="I4" s="31" t="s">
        <v>57</v>
      </c>
    </row>
    <row r="5" spans="1:76" x14ac:dyDescent="0.25">
      <c r="A5" t="s">
        <v>39</v>
      </c>
    </row>
    <row r="6" spans="1:76" x14ac:dyDescent="0.25">
      <c r="B6" s="16"/>
      <c r="E6" s="16"/>
      <c r="G6" s="16"/>
      <c r="H6" s="16"/>
      <c r="I6" s="16"/>
    </row>
    <row r="7" spans="1:76" x14ac:dyDescent="0.25">
      <c r="B7" s="16"/>
      <c r="E7" s="16"/>
      <c r="G7" s="16"/>
      <c r="H7" s="16"/>
      <c r="I7" s="16"/>
    </row>
    <row r="8" spans="1:76" x14ac:dyDescent="0.25">
      <c r="B8" s="16"/>
      <c r="E8" s="16"/>
      <c r="G8" s="16"/>
      <c r="H8" s="16"/>
      <c r="I8" s="16"/>
    </row>
    <row r="9" spans="1:76" x14ac:dyDescent="0.25">
      <c r="B9" s="16"/>
      <c r="E9" s="16"/>
      <c r="G9" s="16"/>
      <c r="H9" s="16"/>
      <c r="I9" s="16"/>
    </row>
    <row r="10" spans="1:76" x14ac:dyDescent="0.25">
      <c r="B10" s="16"/>
      <c r="E10" s="16"/>
      <c r="G10" s="16"/>
      <c r="H10" s="16"/>
      <c r="I10" s="16"/>
    </row>
    <row r="11" spans="1:76" x14ac:dyDescent="0.25">
      <c r="B11" s="16"/>
      <c r="E11" s="16"/>
      <c r="G11" s="16"/>
      <c r="H11" s="16"/>
      <c r="I11" s="16"/>
    </row>
    <row r="12" spans="1:76" x14ac:dyDescent="0.25">
      <c r="B12" s="16"/>
      <c r="E12" s="16"/>
      <c r="G12" s="16"/>
      <c r="H12" s="16"/>
      <c r="I12" s="16"/>
    </row>
    <row r="13" spans="1:76" s="10" customFormat="1" x14ac:dyDescent="0.25">
      <c r="A13" s="10" t="s">
        <v>17</v>
      </c>
      <c r="J13"/>
    </row>
    <row r="14" spans="1:76" s="25" customFormat="1" ht="13.9" customHeight="1" x14ac:dyDescent="0.25">
      <c r="A14" s="10"/>
      <c r="B14" s="26"/>
      <c r="C14" s="10"/>
      <c r="D14" s="10"/>
      <c r="E14" s="26"/>
      <c r="F14" s="10"/>
      <c r="G14" s="26"/>
      <c r="H14" s="26"/>
      <c r="I14" s="26"/>
      <c r="J14"/>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row>
    <row r="15" spans="1:76" s="25" customFormat="1" x14ac:dyDescent="0.25">
      <c r="A15" s="10"/>
      <c r="B15" s="26"/>
      <c r="C15" s="10"/>
      <c r="D15" s="10"/>
      <c r="E15" s="26"/>
      <c r="F15" s="10"/>
      <c r="G15" s="26"/>
      <c r="H15" s="26"/>
      <c r="I15" s="26"/>
      <c r="J15"/>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row>
    <row r="16" spans="1:76" s="25" customFormat="1" x14ac:dyDescent="0.25">
      <c r="A16" s="10"/>
      <c r="B16" s="26"/>
      <c r="C16" s="10"/>
      <c r="D16" s="10"/>
      <c r="E16" s="26"/>
      <c r="F16" s="10"/>
      <c r="G16" s="26"/>
      <c r="H16" s="26"/>
      <c r="I16" s="26"/>
      <c r="J16"/>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row>
    <row r="20" spans="7:13" x14ac:dyDescent="0.25">
      <c r="G20" s="2">
        <f t="shared" ref="G20:I20" si="0">SUM(G14:G16)+SUM(G6:G12)</f>
        <v>0</v>
      </c>
      <c r="H20" s="2">
        <f t="shared" si="0"/>
        <v>0</v>
      </c>
      <c r="I20" s="2">
        <f t="shared" si="0"/>
        <v>0</v>
      </c>
    </row>
    <row r="21" spans="7:13" ht="15.75" thickBot="1" x14ac:dyDescent="0.3"/>
    <row r="22" spans="7:13" ht="15.75" x14ac:dyDescent="0.25">
      <c r="L22" s="18" t="s">
        <v>22</v>
      </c>
      <c r="M22" s="19"/>
    </row>
    <row r="23" spans="7:13" x14ac:dyDescent="0.25">
      <c r="L23" s="20"/>
      <c r="M23" s="21"/>
    </row>
    <row r="24" spans="7:13" x14ac:dyDescent="0.25">
      <c r="L24" s="20" t="s">
        <v>23</v>
      </c>
      <c r="M24" s="21"/>
    </row>
    <row r="25" spans="7:13" x14ac:dyDescent="0.25">
      <c r="L25" s="20"/>
      <c r="M25" s="21"/>
    </row>
    <row r="26" spans="7:13" x14ac:dyDescent="0.25">
      <c r="L26" s="20" t="s">
        <v>24</v>
      </c>
      <c r="M26" s="21"/>
    </row>
    <row r="27" spans="7:13" x14ac:dyDescent="0.25">
      <c r="L27" s="20"/>
      <c r="M27" s="21"/>
    </row>
    <row r="28" spans="7:13" x14ac:dyDescent="0.25">
      <c r="L28" s="20" t="s">
        <v>25</v>
      </c>
      <c r="M28" s="21"/>
    </row>
    <row r="29" spans="7:13" ht="15.75" thickBot="1" x14ac:dyDescent="0.3">
      <c r="L29" s="22"/>
      <c r="M29" s="2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63208-DC76-49DA-8A08-5682E9F1FC60}">
  <dimension ref="A1:H26"/>
  <sheetViews>
    <sheetView workbookViewId="0"/>
  </sheetViews>
  <sheetFormatPr defaultRowHeight="15" x14ac:dyDescent="0.25"/>
  <cols>
    <col min="3" max="3" width="17.28515625" customWidth="1"/>
    <col min="7" max="7" width="33.7109375" customWidth="1"/>
    <col min="8" max="8" width="30.5703125" customWidth="1"/>
  </cols>
  <sheetData>
    <row r="1" spans="1:6" ht="18.75" x14ac:dyDescent="0.3">
      <c r="A1" s="15" t="s">
        <v>61</v>
      </c>
    </row>
    <row r="4" spans="1:6" s="4" customFormat="1" x14ac:dyDescent="0.25">
      <c r="B4" s="9" t="s">
        <v>12</v>
      </c>
    </row>
    <row r="5" spans="1:6" x14ac:dyDescent="0.25">
      <c r="C5" t="s">
        <v>13</v>
      </c>
      <c r="F5" s="16"/>
    </row>
    <row r="6" spans="1:6" x14ac:dyDescent="0.25">
      <c r="C6" t="s">
        <v>62</v>
      </c>
      <c r="F6" s="16"/>
    </row>
    <row r="7" spans="1:6" x14ac:dyDescent="0.25">
      <c r="C7" t="s">
        <v>16</v>
      </c>
      <c r="F7" s="16"/>
    </row>
    <row r="8" spans="1:6" x14ac:dyDescent="0.25">
      <c r="C8" t="s">
        <v>63</v>
      </c>
      <c r="F8" s="16"/>
    </row>
    <row r="9" spans="1:6" x14ac:dyDescent="0.25">
      <c r="C9" t="s">
        <v>14</v>
      </c>
      <c r="F9" s="16"/>
    </row>
    <row r="10" spans="1:6" x14ac:dyDescent="0.25">
      <c r="C10" t="s">
        <v>65</v>
      </c>
      <c r="F10" s="16"/>
    </row>
    <row r="11" spans="1:6" x14ac:dyDescent="0.25">
      <c r="C11" t="s">
        <v>66</v>
      </c>
      <c r="F11" s="16"/>
    </row>
    <row r="12" spans="1:6" x14ac:dyDescent="0.25">
      <c r="C12" t="s">
        <v>34</v>
      </c>
      <c r="F12" s="16"/>
    </row>
    <row r="13" spans="1:6" x14ac:dyDescent="0.25">
      <c r="C13" t="s">
        <v>64</v>
      </c>
      <c r="F13" s="16"/>
    </row>
    <row r="14" spans="1:6" x14ac:dyDescent="0.25">
      <c r="C14" t="s">
        <v>15</v>
      </c>
      <c r="F14" s="16"/>
    </row>
    <row r="15" spans="1:6" x14ac:dyDescent="0.25">
      <c r="C15" t="s">
        <v>15</v>
      </c>
      <c r="F15" s="16"/>
    </row>
    <row r="17" spans="5:8" x14ac:dyDescent="0.25">
      <c r="E17" s="9" t="s">
        <v>7</v>
      </c>
      <c r="F17" s="9">
        <f>SUM(F5:F15)</f>
        <v>0</v>
      </c>
    </row>
    <row r="18" spans="5:8" ht="15.75" thickBot="1" x14ac:dyDescent="0.3"/>
    <row r="19" spans="5:8" ht="15.75" x14ac:dyDescent="0.25">
      <c r="G19" s="18" t="s">
        <v>22</v>
      </c>
      <c r="H19" s="19"/>
    </row>
    <row r="20" spans="5:8" x14ac:dyDescent="0.25">
      <c r="G20" s="20"/>
      <c r="H20" s="21"/>
    </row>
    <row r="21" spans="5:8" x14ac:dyDescent="0.25">
      <c r="G21" s="20" t="s">
        <v>23</v>
      </c>
      <c r="H21" s="21"/>
    </row>
    <row r="22" spans="5:8" x14ac:dyDescent="0.25">
      <c r="G22" s="20"/>
      <c r="H22" s="21"/>
    </row>
    <row r="23" spans="5:8" x14ac:dyDescent="0.25">
      <c r="G23" s="20" t="s">
        <v>24</v>
      </c>
      <c r="H23" s="21"/>
    </row>
    <row r="24" spans="5:8" x14ac:dyDescent="0.25">
      <c r="G24" s="20"/>
      <c r="H24" s="21"/>
    </row>
    <row r="25" spans="5:8" x14ac:dyDescent="0.25">
      <c r="G25" s="20" t="s">
        <v>25</v>
      </c>
      <c r="H25" s="21"/>
    </row>
    <row r="26" spans="5:8" ht="15.75" thickBot="1" x14ac:dyDescent="0.3">
      <c r="G26" s="22"/>
      <c r="H26" s="2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DDD7C-DC1C-4B98-AC09-471BA57A61E4}">
  <dimension ref="A1:L62"/>
  <sheetViews>
    <sheetView workbookViewId="0">
      <selection activeCell="C6" sqref="C6"/>
    </sheetView>
  </sheetViews>
  <sheetFormatPr defaultRowHeight="15" x14ac:dyDescent="0.25"/>
  <cols>
    <col min="2" max="2" width="11.140625" customWidth="1"/>
    <col min="3" max="3" width="26.85546875" customWidth="1"/>
    <col min="8" max="8" width="9.85546875" customWidth="1"/>
    <col min="10" max="10" width="33.42578125" customWidth="1"/>
    <col min="11" max="11" width="34.85546875" customWidth="1"/>
  </cols>
  <sheetData>
    <row r="1" spans="1:12" ht="18.75" x14ac:dyDescent="0.3">
      <c r="A1" s="15" t="s">
        <v>72</v>
      </c>
    </row>
    <row r="3" spans="1:12" x14ac:dyDescent="0.25">
      <c r="B3" s="9" t="s">
        <v>36</v>
      </c>
      <c r="C3" s="4"/>
      <c r="D3" s="4"/>
      <c r="E3" s="4"/>
      <c r="F3" s="4"/>
      <c r="G3" s="4"/>
      <c r="H3" s="4"/>
      <c r="I3" s="4"/>
      <c r="J3" s="4"/>
      <c r="K3" s="4"/>
      <c r="L3" s="4"/>
    </row>
    <row r="4" spans="1:12" x14ac:dyDescent="0.25">
      <c r="C4" t="s">
        <v>18</v>
      </c>
      <c r="E4" s="16"/>
    </row>
    <row r="5" spans="1:12" x14ac:dyDescent="0.25">
      <c r="C5" t="s">
        <v>19</v>
      </c>
      <c r="E5" s="16"/>
    </row>
    <row r="6" spans="1:12" x14ac:dyDescent="0.25">
      <c r="C6" t="s">
        <v>20</v>
      </c>
      <c r="E6" s="16"/>
    </row>
    <row r="7" spans="1:12" x14ac:dyDescent="0.25">
      <c r="C7" t="s">
        <v>21</v>
      </c>
      <c r="E7" s="16"/>
    </row>
    <row r="8" spans="1:12" x14ac:dyDescent="0.25">
      <c r="C8" t="s">
        <v>21</v>
      </c>
      <c r="E8" s="16"/>
    </row>
    <row r="9" spans="1:12" x14ac:dyDescent="0.25">
      <c r="B9" s="9" t="s">
        <v>69</v>
      </c>
    </row>
    <row r="10" spans="1:12" x14ac:dyDescent="0.25">
      <c r="B10" s="4"/>
      <c r="C10" s="9" t="s">
        <v>73</v>
      </c>
      <c r="D10" s="9"/>
      <c r="E10" s="9" t="s">
        <v>6</v>
      </c>
      <c r="F10" s="9"/>
      <c r="G10" s="9" t="s">
        <v>3</v>
      </c>
      <c r="H10" s="4"/>
      <c r="I10" s="4"/>
      <c r="J10" s="4"/>
      <c r="K10" s="4"/>
      <c r="L10" s="4"/>
    </row>
    <row r="12" spans="1:12" x14ac:dyDescent="0.25">
      <c r="C12" s="16"/>
      <c r="E12" s="16"/>
      <c r="G12" s="16"/>
      <c r="I12">
        <f>+G12*E12</f>
        <v>0</v>
      </c>
    </row>
    <row r="13" spans="1:12" x14ac:dyDescent="0.25">
      <c r="C13" s="16"/>
      <c r="E13" s="16"/>
      <c r="G13" s="16"/>
      <c r="I13">
        <f t="shared" ref="I13:I20" si="0">+G13*E13</f>
        <v>0</v>
      </c>
    </row>
    <row r="14" spans="1:12" x14ac:dyDescent="0.25">
      <c r="C14" s="16"/>
      <c r="E14" s="16"/>
      <c r="G14" s="16"/>
      <c r="I14">
        <f t="shared" si="0"/>
        <v>0</v>
      </c>
    </row>
    <row r="15" spans="1:12" x14ac:dyDescent="0.25">
      <c r="C15" s="16"/>
      <c r="E15" s="16"/>
      <c r="G15" s="16"/>
      <c r="I15">
        <f t="shared" si="0"/>
        <v>0</v>
      </c>
    </row>
    <row r="16" spans="1:12" x14ac:dyDescent="0.25">
      <c r="C16" s="16"/>
      <c r="E16" s="16"/>
      <c r="G16" s="16"/>
      <c r="I16">
        <f t="shared" si="0"/>
        <v>0</v>
      </c>
    </row>
    <row r="17" spans="2:12" x14ac:dyDescent="0.25">
      <c r="C17" s="16"/>
      <c r="E17" s="16"/>
      <c r="G17" s="16"/>
      <c r="I17">
        <f t="shared" si="0"/>
        <v>0</v>
      </c>
    </row>
    <row r="18" spans="2:12" x14ac:dyDescent="0.25">
      <c r="C18" s="16"/>
      <c r="E18" s="16"/>
      <c r="G18" s="16"/>
      <c r="I18">
        <f t="shared" si="0"/>
        <v>0</v>
      </c>
    </row>
    <row r="19" spans="2:12" x14ac:dyDescent="0.25">
      <c r="C19" s="16"/>
      <c r="E19" s="16"/>
      <c r="G19" s="16"/>
      <c r="I19">
        <f t="shared" si="0"/>
        <v>0</v>
      </c>
    </row>
    <row r="20" spans="2:12" x14ac:dyDescent="0.25">
      <c r="C20" s="16"/>
      <c r="E20" s="16"/>
      <c r="G20" s="16"/>
      <c r="I20">
        <f t="shared" si="0"/>
        <v>0</v>
      </c>
    </row>
    <row r="22" spans="2:12" x14ac:dyDescent="0.25">
      <c r="B22" s="9"/>
      <c r="C22" s="9" t="s">
        <v>74</v>
      </c>
      <c r="D22" s="9"/>
      <c r="E22" s="9"/>
      <c r="F22" s="9"/>
      <c r="G22" s="9"/>
      <c r="H22" s="9"/>
      <c r="I22" s="9"/>
      <c r="J22" s="9"/>
      <c r="K22" s="9"/>
      <c r="L22" s="9"/>
    </row>
    <row r="23" spans="2:12" x14ac:dyDescent="0.25">
      <c r="C23" s="16"/>
      <c r="I23" s="16"/>
    </row>
    <row r="24" spans="2:12" x14ac:dyDescent="0.25">
      <c r="C24" s="16"/>
      <c r="I24" s="16"/>
    </row>
    <row r="25" spans="2:12" x14ac:dyDescent="0.25">
      <c r="C25" s="16"/>
      <c r="I25" s="16"/>
    </row>
    <row r="27" spans="2:12" ht="15.75" x14ac:dyDescent="0.25">
      <c r="F27" s="24" t="s">
        <v>32</v>
      </c>
      <c r="I27" s="24">
        <f>SUM(I12:I25)</f>
        <v>0</v>
      </c>
    </row>
    <row r="29" spans="2:12" x14ac:dyDescent="0.25">
      <c r="B29" s="9" t="s">
        <v>70</v>
      </c>
    </row>
    <row r="30" spans="2:12" x14ac:dyDescent="0.25">
      <c r="B30" s="4"/>
      <c r="C30" s="9" t="s">
        <v>75</v>
      </c>
      <c r="D30" s="9"/>
      <c r="E30" s="9" t="s">
        <v>6</v>
      </c>
      <c r="F30" s="9"/>
      <c r="G30" s="9" t="s">
        <v>3</v>
      </c>
      <c r="H30" s="4"/>
      <c r="I30" s="4"/>
      <c r="J30" s="4"/>
      <c r="K30" s="4"/>
      <c r="L30" s="4"/>
    </row>
    <row r="32" spans="2:12" x14ac:dyDescent="0.25">
      <c r="C32" s="16"/>
      <c r="E32" s="16"/>
      <c r="G32" s="16"/>
      <c r="I32">
        <f>+G32*E32</f>
        <v>0</v>
      </c>
    </row>
    <row r="33" spans="2:12" x14ac:dyDescent="0.25">
      <c r="C33" s="16"/>
      <c r="E33" s="16"/>
      <c r="G33" s="16"/>
      <c r="I33">
        <f t="shared" ref="I33:I34" si="1">+G33*E33</f>
        <v>0</v>
      </c>
    </row>
    <row r="34" spans="2:12" x14ac:dyDescent="0.25">
      <c r="C34" s="16"/>
      <c r="E34" s="16"/>
      <c r="G34" s="16"/>
      <c r="I34">
        <f t="shared" si="1"/>
        <v>0</v>
      </c>
    </row>
    <row r="36" spans="2:12" x14ac:dyDescent="0.25">
      <c r="B36" s="9"/>
      <c r="C36" s="9" t="s">
        <v>76</v>
      </c>
      <c r="D36" s="9"/>
      <c r="E36" s="9"/>
      <c r="F36" s="9"/>
      <c r="G36" s="9"/>
      <c r="H36" s="9"/>
      <c r="I36" s="9"/>
      <c r="J36" s="9"/>
      <c r="K36" s="9"/>
      <c r="L36" s="9"/>
    </row>
    <row r="37" spans="2:12" x14ac:dyDescent="0.25">
      <c r="C37" s="16"/>
      <c r="I37" s="16"/>
    </row>
    <row r="38" spans="2:12" x14ac:dyDescent="0.25">
      <c r="C38" s="16"/>
      <c r="I38" s="16"/>
    </row>
    <row r="40" spans="2:12" ht="15.75" x14ac:dyDescent="0.25">
      <c r="F40" s="24" t="s">
        <v>33</v>
      </c>
      <c r="I40" s="24">
        <f>SUM(I32:I38)</f>
        <v>0</v>
      </c>
    </row>
    <row r="41" spans="2:12" ht="15.75" x14ac:dyDescent="0.25">
      <c r="F41" s="24"/>
      <c r="I41" s="24"/>
    </row>
    <row r="42" spans="2:12" ht="15.75" x14ac:dyDescent="0.25">
      <c r="B42" s="9" t="s">
        <v>71</v>
      </c>
      <c r="F42" s="24"/>
      <c r="I42" s="24"/>
    </row>
    <row r="43" spans="2:12" ht="150" x14ac:dyDescent="0.25">
      <c r="B43" s="9"/>
      <c r="C43" s="9"/>
      <c r="D43" s="9"/>
      <c r="E43" s="9"/>
      <c r="F43" s="31" t="s">
        <v>29</v>
      </c>
      <c r="G43" s="31" t="s">
        <v>30</v>
      </c>
      <c r="H43" s="31" t="s">
        <v>57</v>
      </c>
      <c r="I43" s="9"/>
    </row>
    <row r="44" spans="2:12" x14ac:dyDescent="0.25">
      <c r="B44" t="s">
        <v>77</v>
      </c>
    </row>
    <row r="45" spans="2:12" x14ac:dyDescent="0.25">
      <c r="C45" s="16"/>
      <c r="F45" s="16"/>
      <c r="G45" s="16"/>
      <c r="H45" s="16"/>
    </row>
    <row r="46" spans="2:12" x14ac:dyDescent="0.25">
      <c r="C46" s="16"/>
      <c r="F46" s="16"/>
      <c r="G46" s="16"/>
      <c r="H46" s="16"/>
    </row>
    <row r="47" spans="2:12" x14ac:dyDescent="0.25">
      <c r="C47" s="16"/>
      <c r="F47" s="16"/>
      <c r="G47" s="16"/>
      <c r="H47" s="16"/>
    </row>
    <row r="48" spans="2:12" x14ac:dyDescent="0.25">
      <c r="C48" s="16"/>
      <c r="F48" s="16"/>
      <c r="G48" s="16"/>
      <c r="H48" s="16"/>
    </row>
    <row r="52" spans="6:11" x14ac:dyDescent="0.25">
      <c r="F52" s="2">
        <f>SUM(F45:F48)</f>
        <v>0</v>
      </c>
      <c r="G52" s="2">
        <f>SUM(G45:G48)</f>
        <v>0</v>
      </c>
      <c r="H52" s="2">
        <f>SUM(H45:H48)</f>
        <v>0</v>
      </c>
    </row>
    <row r="54" spans="6:11" ht="15.75" thickBot="1" x14ac:dyDescent="0.3"/>
    <row r="55" spans="6:11" ht="15.75" x14ac:dyDescent="0.25">
      <c r="J55" s="18" t="s">
        <v>22</v>
      </c>
      <c r="K55" s="19"/>
    </row>
    <row r="56" spans="6:11" x14ac:dyDescent="0.25">
      <c r="J56" s="20"/>
      <c r="K56" s="21"/>
    </row>
    <row r="57" spans="6:11" x14ac:dyDescent="0.25">
      <c r="J57" s="20" t="s">
        <v>23</v>
      </c>
      <c r="K57" s="21"/>
    </row>
    <row r="58" spans="6:11" x14ac:dyDescent="0.25">
      <c r="J58" s="20"/>
      <c r="K58" s="21"/>
    </row>
    <row r="59" spans="6:11" x14ac:dyDescent="0.25">
      <c r="J59" s="20" t="s">
        <v>24</v>
      </c>
      <c r="K59" s="21"/>
    </row>
    <row r="60" spans="6:11" x14ac:dyDescent="0.25">
      <c r="J60" s="20"/>
      <c r="K60" s="21"/>
    </row>
    <row r="61" spans="6:11" x14ac:dyDescent="0.25">
      <c r="J61" s="20" t="s">
        <v>25</v>
      </c>
      <c r="K61" s="21"/>
    </row>
    <row r="62" spans="6:11" ht="15.75" thickBot="1" x14ac:dyDescent="0.3">
      <c r="J62" s="22"/>
      <c r="K62"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Totaal prijzenblad</vt:lpstr>
      <vt:lpstr>Toelichting transitie</vt:lpstr>
      <vt:lpstr>Toelichting apparatuur en inven</vt:lpstr>
      <vt:lpstr>Toelichting apparatuur verleng</vt:lpstr>
      <vt:lpstr>Toelichting all-in service</vt:lpstr>
      <vt:lpstr>Toelichting afst en management</vt:lpstr>
      <vt:lpstr>Toelichting optionele kosten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Heijne den Bak</dc:creator>
  <cp:lastModifiedBy>Monique Maas</cp:lastModifiedBy>
  <cp:lastPrinted>2021-07-06T07:03:18Z</cp:lastPrinted>
  <dcterms:created xsi:type="dcterms:W3CDTF">2020-11-05T05:34:47Z</dcterms:created>
  <dcterms:modified xsi:type="dcterms:W3CDTF">2021-07-08T11:51:54Z</dcterms:modified>
</cp:coreProperties>
</file>