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Vertrouwelijk\Aanbesteding beveiliging 2021\4. NvI 1\"/>
    </mc:Choice>
  </mc:AlternateContent>
  <xr:revisionPtr revIDLastSave="0" documentId="13_ncr:1_{56379313-E99C-4709-BC7A-926E189E6729}" xr6:coauthVersionLast="45" xr6:coauthVersionMax="45" xr10:uidLastSave="{00000000-0000-0000-0000-000000000000}"/>
  <bookViews>
    <workbookView xWindow="-120" yWindow="-120" windowWidth="29040" windowHeight="15840" tabRatio="855" xr2:uid="{AE875712-CA48-4D06-A48D-B1A7ACC458AD}"/>
  </bookViews>
  <sheets>
    <sheet name="0. Invulinstructie" sheetId="11" r:id="rId1"/>
    <sheet name="1. Inschrijfstaat" sheetId="12" r:id="rId2"/>
    <sheet name="2a. Toezicht op locatie" sheetId="1" r:id="rId3"/>
    <sheet name="2b. Open- en brand-sluitrondes" sheetId="9" r:id="rId4"/>
    <sheet name="2c. Meldkamer en alarmopvolging" sheetId="3" r:id="rId5"/>
    <sheet name="3a. Preventief onderhoud" sheetId="4" r:id="rId6"/>
    <sheet name="3b. Correctief onderhoud" sheetId="5" r:id="rId7"/>
    <sheet name="3c. Levering materiaal" sheetId="6" r:id="rId8"/>
    <sheet name="4. Staffelprijzen &lt; 3 uur" sheetId="7" r:id="rId9"/>
  </sheets>
  <definedNames>
    <definedName name="_xlnm.Print_Area" localSheetId="0">'0. Invulinstructie'!$A$1:$S$45</definedName>
    <definedName name="_xlnm.Print_Titles" localSheetId="3">'2b. Open- en brand-sluitrondes'!$1:$3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1" l="1"/>
  <c r="O45" i="6" l="1"/>
  <c r="G10" i="7" l="1"/>
  <c r="D6" i="7"/>
  <c r="D7" i="7" s="1"/>
  <c r="C6" i="7"/>
  <c r="C8" i="7" s="1"/>
  <c r="C27" i="12"/>
  <c r="D56" i="6"/>
  <c r="J45" i="6"/>
  <c r="J44" i="6"/>
  <c r="J43" i="6"/>
  <c r="J42" i="6"/>
  <c r="J41" i="6"/>
  <c r="O41" i="6" s="1"/>
  <c r="J40" i="6"/>
  <c r="J39" i="6"/>
  <c r="J38" i="6"/>
  <c r="J37" i="6"/>
  <c r="J36" i="6"/>
  <c r="J35" i="6"/>
  <c r="O35" i="6" s="1"/>
  <c r="J34" i="6"/>
  <c r="J33" i="6"/>
  <c r="J32" i="6"/>
  <c r="J31" i="6"/>
  <c r="J30" i="6"/>
  <c r="J29" i="6"/>
  <c r="O29" i="6" s="1"/>
  <c r="J28" i="6"/>
  <c r="O28" i="6" s="1"/>
  <c r="J27" i="6"/>
  <c r="J26" i="6"/>
  <c r="J25" i="6"/>
  <c r="J24" i="6"/>
  <c r="J23" i="6"/>
  <c r="J22" i="6"/>
  <c r="I48" i="6" s="1"/>
  <c r="J21" i="6"/>
  <c r="J20" i="6"/>
  <c r="J19" i="6"/>
  <c r="J18" i="6"/>
  <c r="J17" i="6"/>
  <c r="O17" i="6" s="1"/>
  <c r="J16" i="6"/>
  <c r="O16" i="6" s="1"/>
  <c r="J15" i="6"/>
  <c r="J14" i="6"/>
  <c r="J13" i="6"/>
  <c r="J12" i="6"/>
  <c r="J11" i="6"/>
  <c r="O11" i="6" s="1"/>
  <c r="J10" i="6"/>
  <c r="O10" i="6" s="1"/>
  <c r="J9" i="6"/>
  <c r="J8" i="6"/>
  <c r="J7" i="6"/>
  <c r="J6" i="6"/>
  <c r="O6" i="6" s="1"/>
  <c r="E49" i="6"/>
  <c r="O12" i="6"/>
  <c r="O18" i="6"/>
  <c r="O24" i="6"/>
  <c r="O30" i="6"/>
  <c r="O36" i="6"/>
  <c r="O42" i="6"/>
  <c r="O7" i="6"/>
  <c r="O8" i="6"/>
  <c r="O9" i="6"/>
  <c r="O13" i="6"/>
  <c r="O14" i="6"/>
  <c r="O15" i="6"/>
  <c r="O19" i="6"/>
  <c r="O20" i="6"/>
  <c r="O21" i="6"/>
  <c r="O23" i="6"/>
  <c r="O25" i="6"/>
  <c r="O26" i="6"/>
  <c r="O27" i="6"/>
  <c r="O31" i="6"/>
  <c r="O32" i="6"/>
  <c r="O33" i="6"/>
  <c r="O34" i="6"/>
  <c r="O37" i="6"/>
  <c r="O38" i="6"/>
  <c r="O39" i="6"/>
  <c r="O40" i="6"/>
  <c r="O43" i="6"/>
  <c r="O44" i="6"/>
  <c r="C16" i="5"/>
  <c r="C19" i="3"/>
  <c r="E44" i="4"/>
  <c r="E83" i="9"/>
  <c r="E79" i="9"/>
  <c r="E72" i="9"/>
  <c r="M73" i="9" s="1"/>
  <c r="E63" i="9"/>
  <c r="E55" i="9"/>
  <c r="L79" i="9"/>
  <c r="K79" i="9"/>
  <c r="J79" i="9"/>
  <c r="I79" i="9"/>
  <c r="H79" i="9"/>
  <c r="G79" i="9"/>
  <c r="F79" i="9"/>
  <c r="M80" i="9"/>
  <c r="L72" i="9"/>
  <c r="K72" i="9"/>
  <c r="J72" i="9"/>
  <c r="I72" i="9"/>
  <c r="H72" i="9"/>
  <c r="G72" i="9"/>
  <c r="F72" i="9"/>
  <c r="L63" i="9"/>
  <c r="K63" i="9"/>
  <c r="J63" i="9"/>
  <c r="I63" i="9"/>
  <c r="H63" i="9"/>
  <c r="G63" i="9"/>
  <c r="F63" i="9"/>
  <c r="M64" i="9"/>
  <c r="L55" i="9"/>
  <c r="K55" i="9"/>
  <c r="J55" i="9"/>
  <c r="I55" i="9"/>
  <c r="H55" i="9"/>
  <c r="G55" i="9"/>
  <c r="F55" i="9"/>
  <c r="M56" i="9"/>
  <c r="J40" i="9"/>
  <c r="I33" i="9"/>
  <c r="G24" i="9"/>
  <c r="K40" i="9"/>
  <c r="I40" i="9"/>
  <c r="H40" i="9"/>
  <c r="G40" i="9"/>
  <c r="F40" i="9"/>
  <c r="E40" i="9"/>
  <c r="M41" i="9" s="1"/>
  <c r="M34" i="9"/>
  <c r="K33" i="9"/>
  <c r="J33" i="9"/>
  <c r="H33" i="9"/>
  <c r="G33" i="9"/>
  <c r="F33" i="9"/>
  <c r="E33" i="9"/>
  <c r="K24" i="9"/>
  <c r="J24" i="9"/>
  <c r="I24" i="9"/>
  <c r="H24" i="9"/>
  <c r="F24" i="9"/>
  <c r="E24" i="9"/>
  <c r="M25" i="9" s="1"/>
  <c r="K16" i="9"/>
  <c r="J16" i="9"/>
  <c r="I16" i="9"/>
  <c r="H16" i="9"/>
  <c r="G16" i="9"/>
  <c r="F16" i="9"/>
  <c r="E16" i="9"/>
  <c r="M17" i="9" s="1"/>
  <c r="C40" i="7" l="1"/>
  <c r="C37" i="7"/>
  <c r="C34" i="7"/>
  <c r="C31" i="7"/>
  <c r="O22" i="6"/>
  <c r="O46" i="6" s="1"/>
  <c r="C25" i="7"/>
  <c r="C10" i="7"/>
  <c r="D40" i="7"/>
  <c r="D37" i="7"/>
  <c r="D34" i="7"/>
  <c r="D31" i="7"/>
  <c r="D28" i="7"/>
  <c r="D25" i="7"/>
  <c r="D22" i="7"/>
  <c r="D19" i="7"/>
  <c r="D16" i="7"/>
  <c r="D13" i="7"/>
  <c r="D10" i="7"/>
  <c r="D39" i="7"/>
  <c r="D36" i="7"/>
  <c r="D33" i="7"/>
  <c r="D30" i="7"/>
  <c r="D27" i="7"/>
  <c r="D24" i="7"/>
  <c r="D21" i="7"/>
  <c r="D18" i="7"/>
  <c r="D15" i="7"/>
  <c r="D12" i="7"/>
  <c r="D9" i="7"/>
  <c r="C39" i="7"/>
  <c r="C36" i="7"/>
  <c r="C33" i="7"/>
  <c r="C30" i="7"/>
  <c r="C27" i="7"/>
  <c r="C24" i="7"/>
  <c r="C21" i="7"/>
  <c r="C18" i="7"/>
  <c r="C15" i="7"/>
  <c r="C12" i="7"/>
  <c r="C9" i="7"/>
  <c r="C28" i="7"/>
  <c r="C19" i="7"/>
  <c r="C13" i="7"/>
  <c r="C7" i="7"/>
  <c r="D38" i="7"/>
  <c r="D35" i="7"/>
  <c r="D32" i="7"/>
  <c r="D29" i="7"/>
  <c r="D26" i="7"/>
  <c r="D23" i="7"/>
  <c r="D20" i="7"/>
  <c r="D17" i="7"/>
  <c r="D14" i="7"/>
  <c r="D11" i="7"/>
  <c r="D8" i="7"/>
  <c r="C22" i="7"/>
  <c r="C16" i="7"/>
  <c r="C38" i="7"/>
  <c r="C35" i="7"/>
  <c r="C32" i="7"/>
  <c r="C29" i="7"/>
  <c r="C26" i="7"/>
  <c r="C23" i="7"/>
  <c r="C20" i="7"/>
  <c r="C17" i="7"/>
  <c r="C14" i="7"/>
  <c r="C11" i="7"/>
  <c r="E7" i="3"/>
  <c r="D43" i="7" l="1"/>
  <c r="C12" i="12" s="1"/>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E6" i="3"/>
  <c r="L21" i="1"/>
  <c r="S15" i="1"/>
  <c r="S14" i="1"/>
  <c r="S16" i="1"/>
  <c r="S13" i="1"/>
  <c r="S12" i="1"/>
  <c r="S11" i="1"/>
  <c r="S10" i="1"/>
  <c r="S9" i="1"/>
  <c r="S8" i="1"/>
  <c r="S7" i="1"/>
  <c r="S19" i="1" l="1"/>
  <c r="J42" i="4"/>
  <c r="C9" i="12" s="1"/>
  <c r="C6" i="12"/>
  <c r="E52" i="6" l="1"/>
  <c r="E51" i="6"/>
  <c r="E50" i="6"/>
  <c r="E10" i="5"/>
  <c r="E6" i="5"/>
  <c r="E13" i="3"/>
  <c r="E12" i="3"/>
  <c r="E8" i="3"/>
  <c r="E53" i="6" l="1"/>
  <c r="C11" i="12" s="1"/>
  <c r="E13" i="5"/>
  <c r="C10" i="12" s="1"/>
  <c r="E16" i="3"/>
  <c r="C8" i="12" s="1"/>
  <c r="L77" i="9"/>
  <c r="L76" i="9"/>
  <c r="L75" i="9"/>
  <c r="L71" i="9"/>
  <c r="L70" i="9"/>
  <c r="L69" i="9"/>
  <c r="L68" i="9"/>
  <c r="L67" i="9"/>
  <c r="L66" i="9"/>
  <c r="L62" i="9"/>
  <c r="L61" i="9"/>
  <c r="L60" i="9"/>
  <c r="L59" i="9"/>
  <c r="L58" i="9"/>
  <c r="L54" i="9"/>
  <c r="L53" i="9"/>
  <c r="L52" i="9"/>
  <c r="L51" i="9"/>
  <c r="L50" i="9"/>
  <c r="L49" i="9"/>
  <c r="L48" i="9"/>
  <c r="L47" i="9"/>
  <c r="L46" i="9"/>
  <c r="M81" i="9" s="1"/>
  <c r="L38" i="9"/>
  <c r="L37" i="9"/>
  <c r="L36" i="9"/>
  <c r="L40" i="9" s="1"/>
  <c r="L32" i="9"/>
  <c r="L31" i="9"/>
  <c r="L30" i="9"/>
  <c r="L29" i="9"/>
  <c r="L28" i="9"/>
  <c r="L27" i="9"/>
  <c r="L23" i="9"/>
  <c r="L22" i="9"/>
  <c r="L21" i="9"/>
  <c r="L20" i="9"/>
  <c r="L19" i="9"/>
  <c r="L15" i="9"/>
  <c r="L14" i="9"/>
  <c r="L13" i="9"/>
  <c r="L12" i="9"/>
  <c r="L11" i="9"/>
  <c r="L10" i="9"/>
  <c r="L9" i="9"/>
  <c r="L8" i="9"/>
  <c r="L7" i="9"/>
  <c r="L24" i="9" l="1"/>
  <c r="L33" i="9"/>
  <c r="L16" i="9"/>
  <c r="M42" i="9"/>
  <c r="M83" i="9" s="1"/>
  <c r="C7" i="12" s="1"/>
  <c r="C13" i="12" s="1"/>
</calcChain>
</file>

<file path=xl/sharedStrings.xml><?xml version="1.0" encoding="utf-8"?>
<sst xmlns="http://schemas.openxmlformats.org/spreadsheetml/2006/main" count="889" uniqueCount="362">
  <si>
    <t>Locatie</t>
  </si>
  <si>
    <t>Adres</t>
  </si>
  <si>
    <t xml:space="preserve">Functie </t>
  </si>
  <si>
    <t>Dagen</t>
  </si>
  <si>
    <t>Bezetting</t>
  </si>
  <si>
    <t>Aantal uren per dag 
ma t/m vr</t>
  </si>
  <si>
    <t>Van</t>
  </si>
  <si>
    <t>Tot</t>
  </si>
  <si>
    <t>00:00 tot 07:00</t>
  </si>
  <si>
    <t>07:00 tot 18:00</t>
  </si>
  <si>
    <t>18:00 tot 24:00</t>
  </si>
  <si>
    <t>00:00 tot 24:00</t>
  </si>
  <si>
    <t>Objectbeveiliger</t>
  </si>
  <si>
    <t>OLP</t>
  </si>
  <si>
    <t>za + zo (okt t/m apr)</t>
  </si>
  <si>
    <t>za + zo (schoolvakanties)</t>
  </si>
  <si>
    <t>SK6</t>
  </si>
  <si>
    <t>Sportpunt</t>
  </si>
  <si>
    <t>SPO</t>
  </si>
  <si>
    <t>Stappegoorweg 1, Tilburg</t>
  </si>
  <si>
    <t>vrijdag</t>
  </si>
  <si>
    <t>zondag</t>
  </si>
  <si>
    <t>ma t/m vr (schoolvakanties)</t>
  </si>
  <si>
    <t>STH</t>
  </si>
  <si>
    <t>Stadhuisplein 130, Tilburg</t>
  </si>
  <si>
    <t>ma + di</t>
  </si>
  <si>
    <t>woe + do + vr</t>
  </si>
  <si>
    <t>Uurtarief za/zo</t>
  </si>
  <si>
    <t>Paleis Raadhuis Kantoor</t>
  </si>
  <si>
    <t>PAL</t>
  </si>
  <si>
    <t>Stadskantoor 5</t>
  </si>
  <si>
    <t>SK5</t>
  </si>
  <si>
    <t>Prijs per keer</t>
  </si>
  <si>
    <t>Onderdeel</t>
  </si>
  <si>
    <t>Gebouw Begraafplaats RUV</t>
  </si>
  <si>
    <t>BEG</t>
  </si>
  <si>
    <t>Sporthal de Blaak</t>
  </si>
  <si>
    <t>BLA</t>
  </si>
  <si>
    <t>Verkiezingen opslag</t>
  </si>
  <si>
    <t>CEO</t>
  </si>
  <si>
    <t>Brabants Afval Team Kantoor</t>
  </si>
  <si>
    <t>CER</t>
  </si>
  <si>
    <t>Werkplaats BAT en Sport</t>
  </si>
  <si>
    <t>CEW</t>
  </si>
  <si>
    <t>Sporthal Dongewijk</t>
  </si>
  <si>
    <t>DNW</t>
  </si>
  <si>
    <t>Parkeergarage Emmapassage</t>
  </si>
  <si>
    <t>EMP</t>
  </si>
  <si>
    <t>De Blaak Kantine</t>
  </si>
  <si>
    <t>GRE</t>
  </si>
  <si>
    <t>Hazennest Onderkomen RUV</t>
  </si>
  <si>
    <t>HAZ</t>
  </si>
  <si>
    <t>Heuvel Fietsenkelder</t>
  </si>
  <si>
    <t>HEU</t>
  </si>
  <si>
    <t>Sportcomplex Reeshof</t>
  </si>
  <si>
    <t>HVD</t>
  </si>
  <si>
    <t>Stadswinkel Tilburg Reeshof</t>
  </si>
  <si>
    <t>KHS</t>
  </si>
  <si>
    <t>Spijkerbeemden Wijkcentrum</t>
  </si>
  <si>
    <t>LZZ</t>
  </si>
  <si>
    <t>Milieustraat Berkel-Enschot</t>
  </si>
  <si>
    <t>MSB</t>
  </si>
  <si>
    <t>Milieustraat Tilburg</t>
  </si>
  <si>
    <t>MST</t>
  </si>
  <si>
    <t>Sportcomplex T-Kwadraat</t>
  </si>
  <si>
    <t>Parkeergarage Stappegoor</t>
  </si>
  <si>
    <t>PGL</t>
  </si>
  <si>
    <t>Sporthal de Roomley</t>
  </si>
  <si>
    <t>RML</t>
  </si>
  <si>
    <t>Sporthal 't Ruiven</t>
  </si>
  <si>
    <t>RUI</t>
  </si>
  <si>
    <t>Stadskantoor 6</t>
  </si>
  <si>
    <t>Parkeergarage 013 - Tivoli</t>
  </si>
  <si>
    <t>TIV</t>
  </si>
  <si>
    <t>Stadswinkel Udenhout</t>
  </si>
  <si>
    <t>TLP</t>
  </si>
  <si>
    <t>Stadswinkel Berkel-Enschot</t>
  </si>
  <si>
    <t>TRA</t>
  </si>
  <si>
    <t>Stadswinkel Noord</t>
  </si>
  <si>
    <t>WG4</t>
  </si>
  <si>
    <t>Sportcomplex Drieburcht</t>
  </si>
  <si>
    <t>WGP</t>
  </si>
  <si>
    <t>IJssportcentrum</t>
  </si>
  <si>
    <t>YSC</t>
  </si>
  <si>
    <t>Parkeergarage Schouwburg</t>
  </si>
  <si>
    <t>Parkeergarage Koningsplein</t>
  </si>
  <si>
    <t>Koepelhal</t>
  </si>
  <si>
    <t>Wagenmakerij</t>
  </si>
  <si>
    <t>Soort medewerker</t>
  </si>
  <si>
    <t>Fictief aantal uur per jaar</t>
  </si>
  <si>
    <t>Uurtarief</t>
  </si>
  <si>
    <t>Overige kosten</t>
  </si>
  <si>
    <t>Fictief aantal keer per jaar</t>
  </si>
  <si>
    <t>Tarief per keer</t>
  </si>
  <si>
    <t>Voorrijtarief</t>
  </si>
  <si>
    <t>Categorie</t>
  </si>
  <si>
    <t>Omschrijving</t>
  </si>
  <si>
    <t>Inkoopprijs</t>
  </si>
  <si>
    <t>Verkoopprijs</t>
  </si>
  <si>
    <t>Monteren, aansluiten, programmeren, in bedrijf stellen</t>
  </si>
  <si>
    <t>Tekenwerk</t>
  </si>
  <si>
    <t>Projectmanagement</t>
  </si>
  <si>
    <t>Abonnement aansluiting op meldkamer (AL1)</t>
  </si>
  <si>
    <t>Abonnement aansluiting op meldkamer (AL2)</t>
  </si>
  <si>
    <t>Alarmopvolging, incl. 15 minuten ter plaatse</t>
  </si>
  <si>
    <t>Vervolg alarmopvolging per 5 minuten ter plaatse</t>
  </si>
  <si>
    <t>Inbraakalarmsysteem</t>
  </si>
  <si>
    <t>Camerabewakingsysteem</t>
  </si>
  <si>
    <t>Installatiemonteur</t>
  </si>
  <si>
    <t>Projectleider</t>
  </si>
  <si>
    <t>Software engineer</t>
  </si>
  <si>
    <t>Design engineer/tekenaar/werkvoorbereider</t>
  </si>
  <si>
    <t>Hoflaan 150</t>
  </si>
  <si>
    <t>Grebbe 65</t>
  </si>
  <si>
    <t>Ceramstraat 6a</t>
  </si>
  <si>
    <t>Ceramstraat 6</t>
  </si>
  <si>
    <t>Ceramstraat 8</t>
  </si>
  <si>
    <t>Dongewijkdreef 40</t>
  </si>
  <si>
    <t>Paleisring 27</t>
  </si>
  <si>
    <t>Grebbe 63</t>
  </si>
  <si>
    <t>Hazennest 87</t>
  </si>
  <si>
    <t>Heuvel 17</t>
  </si>
  <si>
    <t>Heereveldendreef 10</t>
  </si>
  <si>
    <t>Pieter Vreedeplein fietsenstalling</t>
  </si>
  <si>
    <t>IJZ</t>
  </si>
  <si>
    <t>IJzerstraat 20</t>
  </si>
  <si>
    <t>Ketelhavenstraat 91</t>
  </si>
  <si>
    <t>KOP</t>
  </si>
  <si>
    <t>Piusstraat 1</t>
  </si>
  <si>
    <t>LBP</t>
  </si>
  <si>
    <t>Louis Bouwmeesterplein 2</t>
  </si>
  <si>
    <t>Don Sartostraat 4</t>
  </si>
  <si>
    <t>Hoolstraat 2B</t>
  </si>
  <si>
    <t>Caledoniastraat 13</t>
  </si>
  <si>
    <t>Burgemeester Brokxlaan 2</t>
  </si>
  <si>
    <t>Burgemeester Brokxlaan 4</t>
  </si>
  <si>
    <t>Olympiaplein 382</t>
  </si>
  <si>
    <t>Willemsplein 1-1A</t>
  </si>
  <si>
    <t>Professor Goossenslaan 16</t>
  </si>
  <si>
    <t>Groenvelde 20</t>
  </si>
  <si>
    <t>Vlierakkerweg 4</t>
  </si>
  <si>
    <t>Spoorlaan 448</t>
  </si>
  <si>
    <t>Spoorlaan 181</t>
  </si>
  <si>
    <t>Stappegoorweg 1</t>
  </si>
  <si>
    <t>Stadhuisplein 130</t>
  </si>
  <si>
    <t>Achter de Heuvel 3</t>
  </si>
  <si>
    <t>Tongerloplein 15</t>
  </si>
  <si>
    <t>Trappistinnentuin 77</t>
  </si>
  <si>
    <t>Wagnerplein 4</t>
  </si>
  <si>
    <t>Wagnerplein 1</t>
  </si>
  <si>
    <t>Stappegoorweg 3</t>
  </si>
  <si>
    <t>Palenplan</t>
  </si>
  <si>
    <t>Stadsparken</t>
  </si>
  <si>
    <t>Toegangscontrolesysteem</t>
  </si>
  <si>
    <t>Calamiteitenoproepsysteem</t>
  </si>
  <si>
    <t>Intercomsysteem</t>
  </si>
  <si>
    <t>Inbraakdetectie centrale met geïntegreerde IP kiezer, max. 64 zones</t>
  </si>
  <si>
    <t>ATS2000A</t>
  </si>
  <si>
    <t>Inbraakdetectie centrale met geïntegreerde IP kiezer, max. 128 zones</t>
  </si>
  <si>
    <t>ATS3500A</t>
  </si>
  <si>
    <t>Inbraakdetectie centrale met geïntegreerde IP kiezer, max. 512 zones</t>
  </si>
  <si>
    <t>ATS4000A</t>
  </si>
  <si>
    <t>GSM module voor ATS controlepanelen</t>
  </si>
  <si>
    <t>ATS7310</t>
  </si>
  <si>
    <t>Advisor Advanced bediendeel met LCD uitlezing</t>
  </si>
  <si>
    <t>ATS1110A</t>
  </si>
  <si>
    <t>Advisor Advanced bediendeel met LCD uitlezing met prox</t>
  </si>
  <si>
    <t>ATS1115A</t>
  </si>
  <si>
    <t>DI in kast</t>
  </si>
  <si>
    <t>ATS1210</t>
  </si>
  <si>
    <t>DI met voeding 12V 2A</t>
  </si>
  <si>
    <t>ATS1201</t>
  </si>
  <si>
    <t>Uitbreiding 8 ingangen, opsteekprint</t>
  </si>
  <si>
    <t>ATS608</t>
  </si>
  <si>
    <t>Uitbreiding 8 relais uitgangen, opsteekprint</t>
  </si>
  <si>
    <t>ATS1811</t>
  </si>
  <si>
    <t>Akoestische alarmgever voor binnen 116 dBa</t>
  </si>
  <si>
    <t>AS270</t>
  </si>
  <si>
    <t>Optische alarmgever, oranje, voor buiten, IP54</t>
  </si>
  <si>
    <t>AB301</t>
  </si>
  <si>
    <t>Aritech Voeding 12V 2Amp</t>
  </si>
  <si>
    <t>PG822</t>
  </si>
  <si>
    <t>Gel accu 12V-7Ah</t>
  </si>
  <si>
    <t>12V-7Ah</t>
  </si>
  <si>
    <t>Opbouw magneetcontact, wit</t>
  </si>
  <si>
    <t>DC101</t>
  </si>
  <si>
    <t>Inbouw magneetcontact</t>
  </si>
  <si>
    <t>DC106</t>
  </si>
  <si>
    <t>Roldeur/overheaddeur contact</t>
  </si>
  <si>
    <t>DC108</t>
  </si>
  <si>
    <t>Paniekknop dubbele bediening wit</t>
  </si>
  <si>
    <t>HB194</t>
  </si>
  <si>
    <t>Trildetector met geheugen</t>
  </si>
  <si>
    <t>GS620</t>
  </si>
  <si>
    <t>Passief infrarood detector, wide beam, AM</t>
  </si>
  <si>
    <t>VE1012AM</t>
  </si>
  <si>
    <t>Passief infrarood/radar detector, AM</t>
  </si>
  <si>
    <t>DD1012AM</t>
  </si>
  <si>
    <t>Passief infrarood gordijn detector, wide beam/long beam AM</t>
  </si>
  <si>
    <t>VE735AM</t>
  </si>
  <si>
    <t>4 aderige kabel, aanleg in aanwezige kabelgoot, per 10 meter, inclusief afmontage</t>
  </si>
  <si>
    <t>4x0,22 AS</t>
  </si>
  <si>
    <t>2x0,5+4x0,22 AS</t>
  </si>
  <si>
    <t xml:space="preserve">IP camera, vaste dome HDTV 1080p, day/night, lightfinder </t>
  </si>
  <si>
    <t>Synology Diskstation geschikt voor 8 IP camera's, 4TB opslag, RAID5</t>
  </si>
  <si>
    <t>NVR216</t>
  </si>
  <si>
    <t>APC Back-UPS 1400VA</t>
  </si>
  <si>
    <t>BX1400U-GR</t>
  </si>
  <si>
    <t>LED monitor, 21.5 Inch, 1920 x 1080 @ 60Hz t.b.v. NVR, geschikt voor 24/7/365 gebruik</t>
  </si>
  <si>
    <t>21REDE</t>
  </si>
  <si>
    <t>Netwerk decoder voor 4 IP camera's</t>
  </si>
  <si>
    <t>SPD-400</t>
  </si>
  <si>
    <t>CAT6 kabel, aanleg in aanwezige kabelgoot, per 10 meter, inclusief aansluiten RJ45, 2-zijdig</t>
  </si>
  <si>
    <t>UTP CAT-6</t>
  </si>
  <si>
    <t>Inbraaksignaleringsinstallatie</t>
  </si>
  <si>
    <t>Inbraaksignalering, accu</t>
  </si>
  <si>
    <t>Inbraaksignalering, sensor</t>
  </si>
  <si>
    <t>Inbraaksignalering, bekabeling</t>
  </si>
  <si>
    <t>CCTV camera</t>
  </si>
  <si>
    <t>CCTV netwerk video recorder</t>
  </si>
  <si>
    <t>CCTV NVR noodstroom</t>
  </si>
  <si>
    <t>CCTV monitor</t>
  </si>
  <si>
    <t>CCTV decoder</t>
  </si>
  <si>
    <t>CCTV bekabeling</t>
  </si>
  <si>
    <t>Openingsronde</t>
  </si>
  <si>
    <t>Locatie/object</t>
  </si>
  <si>
    <t>Tijdvenster</t>
  </si>
  <si>
    <t>Totaal per week</t>
  </si>
  <si>
    <t>Ma t/m zo</t>
  </si>
  <si>
    <t>Damstraat</t>
  </si>
  <si>
    <t>05:00-05.30</t>
  </si>
  <si>
    <t>Uri-liften (omlaag)</t>
  </si>
  <si>
    <t>x</t>
  </si>
  <si>
    <t>Stadspark</t>
  </si>
  <si>
    <t>05.30-05.45</t>
  </si>
  <si>
    <t>Stadhuis</t>
  </si>
  <si>
    <t>05.45-06.00</t>
  </si>
  <si>
    <t>Paleis Raadhuis</t>
  </si>
  <si>
    <t>Vrijheidspark</t>
  </si>
  <si>
    <t>06.00-06.30</t>
  </si>
  <si>
    <t>Muzentuin</t>
  </si>
  <si>
    <t>Sluitronde</t>
  </si>
  <si>
    <t>19:30-20:00</t>
  </si>
  <si>
    <t>20.00-20.30</t>
  </si>
  <si>
    <t>23.00-23.30</t>
  </si>
  <si>
    <t>23.30-00.00</t>
  </si>
  <si>
    <t>Uri-liften (omhoog)</t>
  </si>
  <si>
    <t>20.30-21.00</t>
  </si>
  <si>
    <t>11:00-12:00</t>
  </si>
  <si>
    <t>21.45-22.00</t>
  </si>
  <si>
    <t>22.00-23.00</t>
  </si>
  <si>
    <t>Maandag</t>
  </si>
  <si>
    <t>Dinsdag</t>
  </si>
  <si>
    <t>Woensdag</t>
  </si>
  <si>
    <t>Donderdag</t>
  </si>
  <si>
    <t>Vrijdag</t>
  </si>
  <si>
    <t>Zaterdag</t>
  </si>
  <si>
    <t>Zondag</t>
  </si>
  <si>
    <t>Wintertijd</t>
  </si>
  <si>
    <t>Zomertijd</t>
  </si>
  <si>
    <t>Toegangscontrole, paslezer</t>
  </si>
  <si>
    <t>NBE-5503-AL</t>
  </si>
  <si>
    <t>NDE-8503-RT</t>
  </si>
  <si>
    <t>IP camera, voor binnen-buiten, HDTV 1080p, H.264/JPEG, PoE</t>
  </si>
  <si>
    <t>INID XS reader</t>
  </si>
  <si>
    <t>Toegangscontrole, server</t>
  </si>
  <si>
    <t>502-3041/B</t>
  </si>
  <si>
    <t>Toegangscontrole, netwerkcontroler</t>
  </si>
  <si>
    <t>503-1830</t>
  </si>
  <si>
    <t>Toegangscontrole, deurcontroler</t>
  </si>
  <si>
    <t>501-1910</t>
  </si>
  <si>
    <t>Toegangscontrole, noodstroom</t>
  </si>
  <si>
    <t>Toegangscontrole, behuizing</t>
  </si>
  <si>
    <t>501-1961</t>
  </si>
  <si>
    <t>Toegangscontrole, voeding</t>
  </si>
  <si>
    <t>SCP-75</t>
  </si>
  <si>
    <t>Toegangscontrole, USB lezer</t>
  </si>
  <si>
    <t>801-520X</t>
  </si>
  <si>
    <t>Paslezer t.b.v. toegangscontrole</t>
  </si>
  <si>
    <t>Deurcontroler t.b.v. toegangscontrole</t>
  </si>
  <si>
    <t>Voeding t.b.v. toegangscontrole</t>
  </si>
  <si>
    <t>Server t.b.v. toegangscontrole</t>
  </si>
  <si>
    <t>Netwerkcontroler t.b.v. toegangscontrole</t>
  </si>
  <si>
    <t>Behuizing t.b.v. toegangscontrole</t>
  </si>
  <si>
    <t>USB lezer t.b.v. toegangscontrole</t>
  </si>
  <si>
    <t>UPS t.b.v. toegangscontrole</t>
  </si>
  <si>
    <t>SUA750RMI1U</t>
  </si>
  <si>
    <t>Het Stadhuis</t>
  </si>
  <si>
    <t>1. Inschrijfstaat</t>
  </si>
  <si>
    <t>Functie:</t>
  </si>
  <si>
    <t>Totaal: 2a. Toezicht op locatie</t>
  </si>
  <si>
    <t>Totaal: 2c. Meldkamer en alarmopvolging</t>
  </si>
  <si>
    <t>Totaal: 3a. Preventief onderhoud</t>
  </si>
  <si>
    <t>Totaal: 3b. Correctief onderhoud</t>
  </si>
  <si>
    <t>Totaal: 4a. Staffelprijzen &lt; 3 uur</t>
  </si>
  <si>
    <t>2a. Toezicht op locatie</t>
  </si>
  <si>
    <t>2c. Meldkamer en alarmopvolging</t>
  </si>
  <si>
    <t>3a. Preventief onderhoud</t>
  </si>
  <si>
    <t>3b. Correctief onderhoud</t>
  </si>
  <si>
    <t>Bedrijfsnaam:</t>
  </si>
  <si>
    <t>Prijzenblad Beveiligingsdienstverlening Perceel 1 (2021/457/RJ)</t>
  </si>
  <si>
    <t>Naam bevoegd vertegenwoordiger:</t>
  </si>
  <si>
    <t>Handtekening:</t>
  </si>
  <si>
    <t>Plaats en datum:</t>
  </si>
  <si>
    <t>(digitaal invullen)</t>
  </si>
  <si>
    <t>(handmatig invullen)</t>
  </si>
  <si>
    <t>Aantal uren 
per dag za/zo</t>
  </si>
  <si>
    <t>Werkbare 
dagen</t>
  </si>
  <si>
    <t>Aantal 
in functie</t>
  </si>
  <si>
    <t>Locatie-
code</t>
  </si>
  <si>
    <t>Uurtarief ma t/m vr</t>
  </si>
  <si>
    <t>Schaatsbaan Ireen Wüst</t>
  </si>
  <si>
    <t>IWB</t>
  </si>
  <si>
    <t>Curlingstraat 17, Tilburg</t>
  </si>
  <si>
    <t>Diverse locaties</t>
  </si>
  <si>
    <t>Tilburg</t>
  </si>
  <si>
    <t>ma t/m vr</t>
  </si>
  <si>
    <t>Recreatiebad Stappegoor</t>
  </si>
  <si>
    <t>STP</t>
  </si>
  <si>
    <t>Ma / di</t>
  </si>
  <si>
    <t>Wo / do / vr</t>
  </si>
  <si>
    <t>Za / zo</t>
  </si>
  <si>
    <t>Inschrijfprijs per week</t>
  </si>
  <si>
    <t>Totaal inschrijfprijs open- en brand-/sluitrondes</t>
  </si>
  <si>
    <t>Totaal: 2b. Open- en brand-/sluitrondes</t>
  </si>
  <si>
    <t>Wo / do/ vr</t>
  </si>
  <si>
    <t>Aantal keer per jaar</t>
  </si>
  <si>
    <t>Inschrijfprijs per jaar</t>
  </si>
  <si>
    <t>Prijs per abonnement per jaar</t>
  </si>
  <si>
    <t>Totaal inschrijfprijs preventief onderhoud</t>
  </si>
  <si>
    <t>Abonnement persoonlijke beveiligingsmiddelen (bijv. TWIG)</t>
  </si>
  <si>
    <t>Aantal locaties
/stuks</t>
  </si>
  <si>
    <t>Incidenteel openen/sluiten</t>
  </si>
  <si>
    <t>Fysieke inzet beveiliger</t>
  </si>
  <si>
    <t>Inschrijfprijs per onderdeel</t>
  </si>
  <si>
    <t>Totaal inschrijfprijs per jaar</t>
  </si>
  <si>
    <t>Totaal inschrijfprijs toezicht op locatie</t>
  </si>
  <si>
    <t>Totaal inzet per dag</t>
  </si>
  <si>
    <t>2b. Open- en brand-/sluitrondes</t>
  </si>
  <si>
    <t>Totaal inschrijfprijs open- en brand-/sluitrondes per week wintertijd</t>
  </si>
  <si>
    <t>Totaal inschrijfprijs open- en brand-/sluitrondes per week zomertijd</t>
  </si>
  <si>
    <t xml:space="preserve">Totaal inschrijfprijs abonnementen (meldkamer) en alarmopvolging  </t>
  </si>
  <si>
    <t>Z</t>
  </si>
  <si>
    <t xml:space="preserve">Totaal inschrijfprijs correctief onderhoud (fictief)  </t>
  </si>
  <si>
    <t>6 aderige kabel, aanleg opbouw met zakstuk van max 50 cm per component, per 10 meter, inclusief afmontage</t>
  </si>
  <si>
    <t xml:space="preserve">Voorbeeld
Fabricaat / Type </t>
  </si>
  <si>
    <t>Inschrijfprijs</t>
  </si>
  <si>
    <t>Aantal</t>
  </si>
  <si>
    <t>Totaal inschrijfprijs levering (componenten)</t>
  </si>
  <si>
    <t>Totaal inschrijfprijs levering (arbeid)</t>
  </si>
  <si>
    <t>Opslag (marge) in % op de inkoopprijs</t>
  </si>
  <si>
    <t>X</t>
  </si>
  <si>
    <t>Inschrijfprijs preventief onderhoud per locatie per jaar</t>
  </si>
  <si>
    <t>Aantal minuten inzet</t>
  </si>
  <si>
    <t>Totaal inschrijfprijs staffelprijzen</t>
  </si>
  <si>
    <t>Starttarief 1e 10 minuten</t>
  </si>
  <si>
    <t>Opslag voor iedere 5 minuten daarna</t>
  </si>
  <si>
    <t>0. Invulinstructie</t>
  </si>
  <si>
    <t>3c. Levering materiaal</t>
  </si>
  <si>
    <t>4. Staffelprijzen</t>
  </si>
  <si>
    <t>Totaal: 3c. Levering materiaal</t>
  </si>
  <si>
    <r>
      <rPr>
        <b/>
        <sz val="10"/>
        <rFont val="Calibri"/>
        <family val="2"/>
        <scheme val="minor"/>
      </rPr>
      <t>Algemeen:</t>
    </r>
    <r>
      <rPr>
        <sz val="10"/>
        <rFont val="Calibri"/>
        <family val="2"/>
        <scheme val="minor"/>
      </rPr>
      <t xml:space="preserve"> Inschrijver dient alle navolgende tabbladen volledig en digitaal in te vullen om haar tarieven (in euro's en op 2 decimalen nauwkeurig) te offreren inzake de aanbesteding Beveiligingdienstverlening Gemeente Tilburg Perceel 1, rekening houdend met en op basis van alle voorschriften en bepalingen die daarover zijn opgenomen in de betreffende aanbestedingsdocumentatie. Alle aantallen die worden vermeld in dit Prijzenblad dienen ter indicatie van de te verwachten behoefte aan beveiligingsdienstverlening van Aanbestedende Dienst gedurende de komende contractperiode. Hieraan kunnen door Inschrijvers echter geen rechten worden ontleend. Inschrijvingen die voor wat betreft geoffreerde (uur)tarieven manipulatief van aard zijn of als niet-marktconform worden verondersteld (zoals bijvoorbeeld negatieve tarieven of tarieven onder de kostprijs) worden als ongeldig terzijde gelegd, waardoor Inschrijver niet voor gunning in aanmerking komt. 
De invulinstructie per tabblad van dit Prijzenblad is als volgt: 
</t>
    </r>
    <r>
      <rPr>
        <b/>
        <sz val="10"/>
        <rFont val="Calibri"/>
        <family val="2"/>
        <scheme val="minor"/>
      </rPr>
      <t>1. Inschrijfstaat:</t>
    </r>
    <r>
      <rPr>
        <sz val="10"/>
        <rFont val="Calibri"/>
        <family val="2"/>
        <scheme val="minor"/>
      </rPr>
      <t xml:space="preserve"> in dit tabblad worden de totalen van de tabbladen 2a/b/c, 3a/b/c/ en 4 bij elkaar opgeteld wat in </t>
    </r>
    <r>
      <rPr>
        <b/>
        <sz val="10"/>
        <rFont val="Calibri"/>
        <family val="2"/>
        <scheme val="minor"/>
      </rPr>
      <t xml:space="preserve">cel C13 </t>
    </r>
    <r>
      <rPr>
        <sz val="10"/>
        <rFont val="Calibri"/>
        <family val="2"/>
        <scheme val="minor"/>
      </rPr>
      <t xml:space="preserve">leidt tot de inschrijfprijs per jaar voor Inschrijver. Op dit tabblad dient door Inschrijver in de grijs gemarkeerde cellen de bedrijfsnaam, naam bevoegd vertegenwoordiger, functie, plaats en datum digitaal te worden ingevuld, nadat de rest van de tabbladen volledig is ingevuld. Daarna dienen alle tabbladen te worden afgedrukt en op de aangegeven plek te worden ondertekend door de rechtsgeldig vertegenwoordiger (dit dient onomstotelijk te blijken uit het Uittreksel uit het Handelsregister). Na ondertekening dient het Prijzenblad te worden gescand om vervolgens als één (1) PDF-document bij de Inschrijving te worden gevoegd.
</t>
    </r>
    <r>
      <rPr>
        <b/>
        <sz val="10"/>
        <rFont val="Calibri"/>
        <family val="2"/>
        <scheme val="minor"/>
      </rPr>
      <t xml:space="preserve">2a. Toezicht op locatie: </t>
    </r>
    <r>
      <rPr>
        <sz val="10"/>
        <rFont val="Calibri"/>
        <family val="2"/>
        <scheme val="minor"/>
      </rPr>
      <t xml:space="preserve">in dit tabblad dient Inschrijver in de grijs gemarkeerde cellen haar uurtarieven voor de dienstverlening toezicht op locatie te offreren, overeenkomstig de dagen en de tijden die in de kop van de kolommen O t/m R staan vermeld. Zie voor meer informatie tevens de locatiematrix in Bijlage 8A en paragraaf 4.3 van de opdrachtbeschrijving. Deze tarieven gelden tevens voor diensten op afroep &gt; 3 uur. Vermenigvuldigd met de verwachte inzet op jaarbasis leidt dit in </t>
    </r>
    <r>
      <rPr>
        <b/>
        <sz val="10"/>
        <rFont val="Calibri"/>
        <family val="2"/>
        <scheme val="minor"/>
      </rPr>
      <t>cel S19</t>
    </r>
    <r>
      <rPr>
        <sz val="10"/>
        <rFont val="Calibri"/>
        <family val="2"/>
        <scheme val="minor"/>
      </rPr>
      <t xml:space="preserve"> tot de inschrijfprijs per Inschrijver op dit onderdeel.  
</t>
    </r>
    <r>
      <rPr>
        <b/>
        <sz val="10"/>
        <rFont val="Calibri"/>
        <family val="2"/>
        <scheme val="minor"/>
      </rPr>
      <t xml:space="preserve">2b. Open- en brand-/sluitrondes: </t>
    </r>
    <r>
      <rPr>
        <sz val="10"/>
        <rFont val="Calibri"/>
        <family val="2"/>
        <scheme val="minor"/>
      </rPr>
      <t xml:space="preserve">in dit tabblad dient Inschrijver in de grijs gemarkeerde cellen haar uurtarieven voor de dienstverlening open- en brand-/sluitrondes te offreren conform de tijdvensters en de gevraagde inzet per dag zoals vermeld door Aanbestedende Dienst. Zie voor meer informatie tevens de locatiematrix in Bijlage 8A en paragrafen 4.5 t/m 4.7 van de opdrachtbeschrijving. Vanwege verschillende tijdvensters tijdens de zomertijd respectievelijk de wintertijd wordt dit apart vermeld. Vermenigvuldigd met de verwachte inzet op jaarbasis, op basis van 21 weken wintertijd en het restant van het jaar zomertijd, leidt dit in </t>
    </r>
    <r>
      <rPr>
        <b/>
        <sz val="10"/>
        <rFont val="Calibri"/>
        <family val="2"/>
        <scheme val="minor"/>
      </rPr>
      <t>cel M83</t>
    </r>
    <r>
      <rPr>
        <sz val="10"/>
        <rFont val="Calibri"/>
        <family val="2"/>
        <scheme val="minor"/>
      </rPr>
      <t xml:space="preserve"> tot de inschrijfprijs per Inschrijver op dit onderdeel.</t>
    </r>
    <r>
      <rPr>
        <b/>
        <sz val="10"/>
        <rFont val="Calibri"/>
        <family val="2"/>
        <scheme val="minor"/>
      </rPr>
      <t xml:space="preserve">
2c. Meldkamer en alarmopvolging: </t>
    </r>
    <r>
      <rPr>
        <sz val="10"/>
        <rFont val="Calibri"/>
        <family val="2"/>
        <scheme val="minor"/>
      </rPr>
      <t xml:space="preserve">in dit tabblad dient Inschrijver in de grijs gemarkeerde cellen haar tarieven voor de dienstverlening meldkamer en alarmopvolging te offreren conform de onderdelen en de verwachte aantallen zoals vermeld door Aanbestedende Dienst. Zie voor meer informatie tevens het overzicht beveiligingstechniek in Bijlage 9 en paragrafen 4.8 t/m 4.10 van de opdrachtbeschrijving. Vermenigvuldigd met de verwachte aantallen leidt dit in </t>
    </r>
    <r>
      <rPr>
        <b/>
        <sz val="10"/>
        <rFont val="Calibri"/>
        <family val="2"/>
        <scheme val="minor"/>
      </rPr>
      <t>cel E16</t>
    </r>
    <r>
      <rPr>
        <sz val="10"/>
        <rFont val="Calibri"/>
        <family val="2"/>
        <scheme val="minor"/>
      </rPr>
      <t xml:space="preserve"> tot de inschrijfprijs per Inschrijver op dit onderdeel.</t>
    </r>
    <r>
      <rPr>
        <b/>
        <sz val="10"/>
        <rFont val="Calibri"/>
        <family val="2"/>
        <scheme val="minor"/>
      </rPr>
      <t xml:space="preserve">
3a. Preventief onderhoud: </t>
    </r>
    <r>
      <rPr>
        <sz val="10"/>
        <rFont val="Calibri"/>
        <family val="2"/>
        <scheme val="minor"/>
      </rPr>
      <t xml:space="preserve">in dit tabblad dient Inschrijver in de grijs gemarkeerde cellen haar tarieven voor de dienstverlening preventief onderhoud te offreren op basis van de locaties en de systemen zoals vermeld door Aanbestedende Dienst. Zie voor meer informatie tevens het overzicht beveiligingstechniek in Bijlage 9 en paragraaf 4.15 van de opdrachtbeschrijving. Deze tarieven tezamen leiden in </t>
    </r>
    <r>
      <rPr>
        <b/>
        <sz val="10"/>
        <rFont val="Calibri"/>
        <family val="2"/>
        <scheme val="minor"/>
      </rPr>
      <t xml:space="preserve">cel J42 </t>
    </r>
    <r>
      <rPr>
        <sz val="10"/>
        <rFont val="Calibri"/>
        <family val="2"/>
        <scheme val="minor"/>
      </rPr>
      <t>tot de inschrijfprijs per Inschrijver op dit onderdeel.</t>
    </r>
    <r>
      <rPr>
        <b/>
        <sz val="10"/>
        <rFont val="Calibri"/>
        <family val="2"/>
        <scheme val="minor"/>
      </rPr>
      <t xml:space="preserve">
3b. Correctief onderhoud: </t>
    </r>
    <r>
      <rPr>
        <sz val="10"/>
        <rFont val="Calibri"/>
        <family val="2"/>
        <scheme val="minor"/>
      </rPr>
      <t xml:space="preserve">in dit tabblad dient Inschrijver in de grijs gemarkeerde cellen haar (uur)tarieven voor de dienstverlening correctief onderhoud te offreren op basis van de onderdelen en de verwachte aantallen zoals vermeld door Aanbestedende Dienst. Zie voor meer informatie tevens het overzicht beveiligingstechniek in Bijlage 9 en paragraaf 4.16 van de opdrachtbeschrijving. Vermenigvuldigd met de verwachte aantallen leidt dit in </t>
    </r>
    <r>
      <rPr>
        <b/>
        <sz val="10"/>
        <rFont val="Calibri"/>
        <family val="2"/>
        <scheme val="minor"/>
      </rPr>
      <t>cel E13</t>
    </r>
    <r>
      <rPr>
        <sz val="10"/>
        <rFont val="Calibri"/>
        <family val="2"/>
        <scheme val="minor"/>
      </rPr>
      <t xml:space="preserve"> tot de inschrijfprijs per Inschrijver op dit onderdeel.</t>
    </r>
    <r>
      <rPr>
        <b/>
        <sz val="10"/>
        <rFont val="Calibri"/>
        <family val="2"/>
        <scheme val="minor"/>
      </rPr>
      <t xml:space="preserve">
3c. Levering materiaal:</t>
    </r>
    <r>
      <rPr>
        <sz val="10"/>
        <rFont val="Calibri"/>
        <family val="2"/>
        <scheme val="minor"/>
      </rPr>
      <t xml:space="preserve"> in dit tabblad dient Inschrijver in de grijs gemarkeerde cellen haar tarieven en opslagpercentage(s) voor de dienstverlening levering materiaal en de betreffende uurtarieven medewerkers te offreren op basis van de componenten en de verwachte aantallen zoals vermeld door Aanbestedende Dienst. Zie voor meer informatie tevens het overzicht beveiligingstechniek in Bijlage 9 en paragraaf 4.17 van de opdrachtbeschrijving. Alle cellen dienen te worden ingevuld. Indien een bepaald tarief niet van toepassing is, dient Inschrijver hier een tarief of percentage "0" te offreren, zodat hierover geen misverstanden kunnen bestaan. Vermenigvuldigd met de verwachte aantallen leidt dit in de </t>
    </r>
    <r>
      <rPr>
        <b/>
        <sz val="10"/>
        <rFont val="Calibri"/>
        <family val="2"/>
        <scheme val="minor"/>
      </rPr>
      <t>cellen O46 en E53</t>
    </r>
    <r>
      <rPr>
        <sz val="10"/>
        <rFont val="Calibri"/>
        <family val="2"/>
        <scheme val="minor"/>
      </rPr>
      <t xml:space="preserve"> tot de inschrijfprijs per Inschrijver op dit onderdeel.</t>
    </r>
    <r>
      <rPr>
        <b/>
        <sz val="10"/>
        <rFont val="Calibri"/>
        <family val="2"/>
        <scheme val="minor"/>
      </rPr>
      <t xml:space="preserve">
4. Staffelprijzen &lt; 3 uur: </t>
    </r>
    <r>
      <rPr>
        <sz val="10"/>
        <rFont val="Calibri"/>
        <family val="2"/>
        <scheme val="minor"/>
      </rPr>
      <t xml:space="preserve">in dit tabblad dient Inschrijver in de grijs gemarkeerde cellen haar tarieven voor de beveiligingsdienstverlening &lt; 3 uur te offereren. Zie voor meer informatie tevens eisen 6 en 18 van de opdrachtbeschrijving. Deze tarieven dienen geoffreerd te worden als een vast starttarief met inbegrip van de eerste tien (10) minuten beveiligingsdienstverlening en als een variabel tarief wat bovenop het starttarief komt voor iedere vijf (5) minuten dat de inzet langer voortduurt dan de initiële tien (10) minuten. Na het invullen van deze tarieven zullen in de tabel de overeenkomstige tarieven per tijdseenheid zichtbaar worden. Vermenigvuldigd met de verwachte aantallen leidt dit in </t>
    </r>
    <r>
      <rPr>
        <b/>
        <sz val="10"/>
        <rFont val="Calibri"/>
        <family val="2"/>
        <scheme val="minor"/>
      </rPr>
      <t>cel D43</t>
    </r>
    <r>
      <rPr>
        <sz val="10"/>
        <rFont val="Calibri"/>
        <family val="2"/>
        <scheme val="minor"/>
      </rPr>
      <t xml:space="preserve"> tot de inschrijfprijs per Inschrijver op dit onderdeel.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</si>
</sst>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0.00_-;_-* #,##0.00\-;_-* &quot;-&quot;??_-;_-@_-"/>
    <numFmt numFmtId="165" formatCode="_ [$€-2]\ * #,##0.00_ ;_ [$€-2]\ * \-#,##0.00_ ;_ [$€-2]\ * &quot;-&quot;??_ ;_ @_ "/>
    <numFmt numFmtId="166" formatCode="#,##0_ ;\-#,##0\ "/>
  </numFmts>
  <fonts count="17" x14ac:knownFonts="1">
    <font>
      <sz val="11"/>
      <color theme="1"/>
      <name val="Calibri"/>
      <family val="2"/>
      <scheme val="minor"/>
    </font>
    <font>
      <sz val="10"/>
      <color theme="1"/>
      <name val="Arial"/>
      <family val="2"/>
    </font>
    <font>
      <sz val="8"/>
      <name val="Calibri"/>
      <family val="2"/>
      <scheme val="minor"/>
    </font>
    <font>
      <sz val="10"/>
      <name val="Arial"/>
      <family val="2"/>
    </font>
    <font>
      <sz val="11"/>
      <color theme="1"/>
      <name val="Calibri"/>
      <family val="2"/>
      <scheme val="minor"/>
    </font>
    <font>
      <b/>
      <sz val="11"/>
      <color theme="1"/>
      <name val="Calibri"/>
      <family val="2"/>
      <scheme val="minor"/>
    </font>
    <font>
      <b/>
      <sz val="10"/>
      <color rgb="FFF28A05"/>
      <name val="Calibri"/>
      <family val="2"/>
      <scheme val="minor"/>
    </font>
    <font>
      <sz val="10"/>
      <name val="Calibri"/>
      <family val="2"/>
      <scheme val="minor"/>
    </font>
    <font>
      <b/>
      <sz val="10"/>
      <name val="Calibri"/>
      <family val="2"/>
      <scheme val="minor"/>
    </font>
    <font>
      <sz val="10"/>
      <color theme="1"/>
      <name val="Calibri"/>
      <family val="2"/>
      <scheme val="minor"/>
    </font>
    <font>
      <b/>
      <sz val="10"/>
      <color rgb="FFFF0000"/>
      <name val="Calibri"/>
      <family val="2"/>
      <scheme val="minor"/>
    </font>
    <font>
      <b/>
      <sz val="12"/>
      <name val="Calibri"/>
      <family val="2"/>
      <scheme val="minor"/>
    </font>
    <font>
      <b/>
      <sz val="12"/>
      <color theme="1"/>
      <name val="Calibri"/>
      <family val="2"/>
      <scheme val="minor"/>
    </font>
    <font>
      <sz val="10"/>
      <color rgb="FFFF0000"/>
      <name val="Calibri"/>
      <family val="2"/>
      <scheme val="minor"/>
    </font>
    <font>
      <sz val="12"/>
      <color theme="1"/>
      <name val="Calibri"/>
      <family val="2"/>
      <scheme val="minor"/>
    </font>
    <font>
      <sz val="11"/>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86">
    <border>
      <left/>
      <right/>
      <top/>
      <bottom/>
      <diagonal/>
    </border>
    <border>
      <left style="thin">
        <color rgb="FF586574"/>
      </left>
      <right style="thin">
        <color rgb="FF586574"/>
      </right>
      <top style="thin">
        <color rgb="FF586574"/>
      </top>
      <bottom/>
      <diagonal/>
    </border>
    <border>
      <left style="thin">
        <color rgb="FF586574"/>
      </left>
      <right/>
      <top style="thin">
        <color rgb="FF586574"/>
      </top>
      <bottom style="thin">
        <color rgb="FF586574"/>
      </bottom>
      <diagonal/>
    </border>
    <border>
      <left style="thin">
        <color rgb="FF586574"/>
      </left>
      <right style="thin">
        <color rgb="FF586574"/>
      </right>
      <top/>
      <bottom style="thin">
        <color rgb="FF586574"/>
      </bottom>
      <diagonal/>
    </border>
    <border>
      <left style="thin">
        <color rgb="FF586574"/>
      </left>
      <right style="thin">
        <color rgb="FF586574"/>
      </right>
      <top style="thin">
        <color rgb="FF586574"/>
      </top>
      <bottom style="thin">
        <color rgb="FF586574"/>
      </bottom>
      <diagonal/>
    </border>
    <border>
      <left style="thin">
        <color rgb="FF586574"/>
      </left>
      <right/>
      <top style="thin">
        <color rgb="FF58657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rgb="FF586574"/>
      </right>
      <top style="medium">
        <color indexed="64"/>
      </top>
      <bottom style="thin">
        <color rgb="FF586574"/>
      </bottom>
      <diagonal/>
    </border>
    <border>
      <left style="medium">
        <color indexed="64"/>
      </left>
      <right style="thin">
        <color rgb="FF586574"/>
      </right>
      <top style="thin">
        <color rgb="FF586574"/>
      </top>
      <bottom style="thin">
        <color rgb="FF586574"/>
      </bottom>
      <diagonal/>
    </border>
    <border>
      <left style="thin">
        <color rgb="FF586574"/>
      </left>
      <right style="medium">
        <color indexed="64"/>
      </right>
      <top style="thin">
        <color rgb="FF586574"/>
      </top>
      <bottom style="thin">
        <color rgb="FF586574"/>
      </bottom>
      <diagonal/>
    </border>
    <border>
      <left style="medium">
        <color indexed="64"/>
      </left>
      <right style="thin">
        <color rgb="FF586574"/>
      </right>
      <top style="thin">
        <color rgb="FF586574"/>
      </top>
      <bottom/>
      <diagonal/>
    </border>
    <border>
      <left style="thin">
        <color rgb="FF586574"/>
      </left>
      <right style="medium">
        <color indexed="64"/>
      </right>
      <top style="thin">
        <color rgb="FF586574"/>
      </top>
      <bottom/>
      <diagonal/>
    </border>
    <border>
      <left style="medium">
        <color indexed="64"/>
      </left>
      <right style="thin">
        <color rgb="FF586574"/>
      </right>
      <top style="medium">
        <color indexed="64"/>
      </top>
      <bottom style="medium">
        <color indexed="64"/>
      </bottom>
      <diagonal/>
    </border>
    <border>
      <left style="thin">
        <color rgb="FF586574"/>
      </left>
      <right style="medium">
        <color indexed="64"/>
      </right>
      <top style="medium">
        <color indexed="64"/>
      </top>
      <bottom style="medium">
        <color indexed="64"/>
      </bottom>
      <diagonal/>
    </border>
    <border>
      <left style="medium">
        <color indexed="64"/>
      </left>
      <right style="thin">
        <color rgb="FF586574"/>
      </right>
      <top/>
      <bottom style="thin">
        <color rgb="FF586574"/>
      </bottom>
      <diagonal/>
    </border>
    <border>
      <left style="thin">
        <color rgb="FF586574"/>
      </left>
      <right style="medium">
        <color indexed="64"/>
      </right>
      <top/>
      <bottom style="thin">
        <color rgb="FF586574"/>
      </bottom>
      <diagonal/>
    </border>
    <border>
      <left style="medium">
        <color indexed="64"/>
      </left>
      <right/>
      <top/>
      <bottom style="thin">
        <color rgb="FF586574"/>
      </bottom>
      <diagonal/>
    </border>
    <border>
      <left style="medium">
        <color indexed="64"/>
      </left>
      <right/>
      <top style="thin">
        <color rgb="FF586574"/>
      </top>
      <bottom style="thin">
        <color rgb="FF586574"/>
      </bottom>
      <diagonal/>
    </border>
    <border>
      <left style="medium">
        <color indexed="64"/>
      </left>
      <right/>
      <top style="thin">
        <color rgb="FF586574"/>
      </top>
      <bottom/>
      <diagonal/>
    </border>
    <border>
      <left style="medium">
        <color indexed="64"/>
      </left>
      <right style="medium">
        <color indexed="64"/>
      </right>
      <top/>
      <bottom style="thin">
        <color rgb="FF586574"/>
      </bottom>
      <diagonal/>
    </border>
    <border>
      <left style="medium">
        <color indexed="64"/>
      </left>
      <right style="medium">
        <color indexed="64"/>
      </right>
      <top style="thin">
        <color rgb="FF586574"/>
      </top>
      <bottom style="thin">
        <color rgb="FF586574"/>
      </bottom>
      <diagonal/>
    </border>
    <border>
      <left style="medium">
        <color indexed="64"/>
      </left>
      <right style="medium">
        <color indexed="64"/>
      </right>
      <top style="thin">
        <color rgb="FF58657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rgb="FF586574"/>
      </right>
      <top style="medium">
        <color indexed="64"/>
      </top>
      <bottom/>
      <diagonal/>
    </border>
    <border>
      <left style="thin">
        <color rgb="FF586574"/>
      </left>
      <right style="thin">
        <color rgb="FF586574"/>
      </right>
      <top style="medium">
        <color indexed="64"/>
      </top>
      <bottom/>
      <diagonal/>
    </border>
    <border>
      <left style="medium">
        <color indexed="64"/>
      </left>
      <right style="thin">
        <color rgb="FF586574"/>
      </right>
      <top/>
      <bottom style="medium">
        <color indexed="64"/>
      </bottom>
      <diagonal/>
    </border>
    <border>
      <left style="thin">
        <color rgb="FF586574"/>
      </left>
      <right style="thin">
        <color rgb="FF586574"/>
      </right>
      <top/>
      <bottom style="medium">
        <color indexed="64"/>
      </bottom>
      <diagonal/>
    </border>
    <border>
      <left style="thin">
        <color rgb="FF586574"/>
      </left>
      <right style="thin">
        <color rgb="FF586574"/>
      </right>
      <top style="medium">
        <color indexed="64"/>
      </top>
      <bottom style="thin">
        <color rgb="FF586574"/>
      </bottom>
      <diagonal/>
    </border>
    <border>
      <left style="thin">
        <color rgb="FF586574"/>
      </left>
      <right style="medium">
        <color indexed="64"/>
      </right>
      <top style="medium">
        <color indexed="64"/>
      </top>
      <bottom/>
      <diagonal/>
    </border>
    <border>
      <left style="thin">
        <color rgb="FF586574"/>
      </left>
      <right style="medium">
        <color indexed="64"/>
      </right>
      <top/>
      <bottom style="medium">
        <color indexed="64"/>
      </bottom>
      <diagonal/>
    </border>
    <border>
      <left style="medium">
        <color indexed="64"/>
      </left>
      <right style="medium">
        <color indexed="64"/>
      </right>
      <top style="medium">
        <color indexed="64"/>
      </top>
      <bottom style="thin">
        <color rgb="FF586574"/>
      </bottom>
      <diagonal/>
    </border>
    <border>
      <left style="medium">
        <color indexed="64"/>
      </left>
      <right style="medium">
        <color indexed="64"/>
      </right>
      <top style="thin">
        <color rgb="FF58657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rgb="FF58657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rgb="FF586574"/>
      </left>
      <right style="thin">
        <color rgb="FF586574"/>
      </right>
      <top style="medium">
        <color indexed="64"/>
      </top>
      <bottom style="medium">
        <color indexed="64"/>
      </bottom>
      <diagonal/>
    </border>
    <border>
      <left style="medium">
        <color indexed="64"/>
      </left>
      <right/>
      <top style="thin">
        <color rgb="FF586574"/>
      </top>
      <bottom style="medium">
        <color indexed="64"/>
      </bottom>
      <diagonal/>
    </border>
    <border>
      <left/>
      <right style="medium">
        <color indexed="64"/>
      </right>
      <top/>
      <bottom style="thin">
        <color rgb="FF586574"/>
      </bottom>
      <diagonal/>
    </border>
    <border>
      <left/>
      <right style="medium">
        <color indexed="64"/>
      </right>
      <top style="thin">
        <color rgb="FF586574"/>
      </top>
      <bottom style="thin">
        <color rgb="FF58657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586574"/>
      </left>
      <right/>
      <top style="medium">
        <color indexed="64"/>
      </top>
      <bottom style="medium">
        <color indexed="64"/>
      </bottom>
      <diagonal/>
    </border>
    <border>
      <left style="thin">
        <color rgb="FF586574"/>
      </left>
      <right/>
      <top style="medium">
        <color indexed="64"/>
      </top>
      <bottom style="thin">
        <color rgb="FF58657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s>
  <cellStyleXfs count="7">
    <xf numFmtId="0" fontId="0" fillId="0" borderId="0"/>
    <xf numFmtId="0" fontId="1" fillId="0" borderId="0"/>
    <xf numFmtId="0" fontId="3" fillId="0" borderId="0"/>
    <xf numFmtId="164" fontId="3"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406">
    <xf numFmtId="0" fontId="0" fillId="0" borderId="0" xfId="0"/>
    <xf numFmtId="0" fontId="6" fillId="2" borderId="0" xfId="2" applyFont="1" applyFill="1"/>
    <xf numFmtId="0" fontId="7" fillId="2" borderId="0" xfId="2" applyFont="1" applyFill="1"/>
    <xf numFmtId="0" fontId="7" fillId="0" borderId="0" xfId="2" applyFont="1"/>
    <xf numFmtId="0" fontId="8" fillId="0" borderId="0" xfId="2" applyFont="1" applyFill="1"/>
    <xf numFmtId="0" fontId="7" fillId="0" borderId="0" xfId="2" applyFont="1" applyFill="1"/>
    <xf numFmtId="0" fontId="7" fillId="0" borderId="0" xfId="5" applyFont="1" applyFill="1"/>
    <xf numFmtId="0" fontId="7" fillId="0" borderId="0" xfId="5" applyFont="1" applyFill="1" applyAlignment="1">
      <alignment horizontal="left"/>
    </xf>
    <xf numFmtId="0" fontId="8" fillId="3" borderId="6" xfId="2" applyFont="1" applyFill="1" applyBorder="1" applyAlignment="1">
      <alignment vertical="center" wrapText="1"/>
    </xf>
    <xf numFmtId="0" fontId="8" fillId="3" borderId="6" xfId="2" applyFont="1" applyFill="1" applyBorder="1" applyAlignment="1">
      <alignment vertical="top" wrapText="1"/>
    </xf>
    <xf numFmtId="0" fontId="8" fillId="0" borderId="0" xfId="5" applyFont="1" applyFill="1" applyBorder="1" applyAlignment="1">
      <alignment horizontal="left"/>
    </xf>
    <xf numFmtId="44" fontId="8" fillId="0" borderId="0" xfId="4" applyFont="1" applyFill="1" applyBorder="1"/>
    <xf numFmtId="0" fontId="8" fillId="3" borderId="7" xfId="2" applyFont="1" applyFill="1" applyBorder="1" applyAlignment="1">
      <alignment vertical="top"/>
    </xf>
    <xf numFmtId="0" fontId="7" fillId="0" borderId="19" xfId="5" applyFont="1" applyFill="1" applyBorder="1" applyAlignment="1">
      <alignment horizontal="left" vertical="top" wrapText="1"/>
    </xf>
    <xf numFmtId="0" fontId="7" fillId="0" borderId="20" xfId="5" applyFont="1" applyFill="1" applyBorder="1" applyAlignment="1">
      <alignment horizontal="left" vertical="top" wrapText="1"/>
    </xf>
    <xf numFmtId="0" fontId="7" fillId="0" borderId="21" xfId="5" applyFont="1" applyFill="1" applyBorder="1" applyAlignment="1">
      <alignment horizontal="left" vertical="top" wrapText="1"/>
    </xf>
    <xf numFmtId="0" fontId="8" fillId="3" borderId="7" xfId="5" applyFont="1" applyFill="1" applyBorder="1" applyAlignment="1">
      <alignment horizontal="left"/>
    </xf>
    <xf numFmtId="0" fontId="8" fillId="3" borderId="6" xfId="2" applyFont="1" applyFill="1" applyBorder="1" applyAlignment="1">
      <alignment horizontal="center" vertical="center" wrapText="1"/>
    </xf>
    <xf numFmtId="44" fontId="7" fillId="0" borderId="22" xfId="4" applyFont="1" applyFill="1" applyBorder="1"/>
    <xf numFmtId="44" fontId="7" fillId="0" borderId="23" xfId="4" applyFont="1" applyFill="1" applyBorder="1"/>
    <xf numFmtId="44" fontId="7" fillId="0" borderId="24" xfId="4" applyFont="1" applyFill="1" applyBorder="1"/>
    <xf numFmtId="44" fontId="8" fillId="3" borderId="6" xfId="4" applyFont="1" applyFill="1" applyBorder="1"/>
    <xf numFmtId="0" fontId="9" fillId="0" borderId="0" xfId="0" applyFont="1" applyAlignment="1" applyProtection="1">
      <alignment horizontal="left"/>
      <protection hidden="1"/>
    </xf>
    <xf numFmtId="0" fontId="6" fillId="2" borderId="0" xfId="0" applyFont="1" applyFill="1" applyAlignment="1" applyProtection="1">
      <alignment vertical="center"/>
    </xf>
    <xf numFmtId="0" fontId="9" fillId="0" borderId="0" xfId="0" applyFont="1" applyProtection="1"/>
    <xf numFmtId="0" fontId="13" fillId="0" borderId="0" xfId="0" applyFont="1" applyAlignment="1" applyProtection="1">
      <alignment horizontal="center"/>
    </xf>
    <xf numFmtId="0" fontId="9" fillId="0" borderId="0" xfId="0" applyFont="1" applyAlignment="1" applyProtection="1">
      <alignment horizontal="center"/>
    </xf>
    <xf numFmtId="0" fontId="9" fillId="0" borderId="0" xfId="0" applyFont="1" applyBorder="1" applyAlignment="1" applyProtection="1">
      <alignment horizontal="center"/>
    </xf>
    <xf numFmtId="0" fontId="9" fillId="0" borderId="0" xfId="0" applyFont="1" applyBorder="1" applyProtection="1"/>
    <xf numFmtId="0" fontId="7" fillId="0" borderId="0" xfId="0" applyFont="1" applyFill="1" applyProtection="1"/>
    <xf numFmtId="0" fontId="7" fillId="0" borderId="45" xfId="0" applyFont="1" applyFill="1" applyBorder="1" applyAlignment="1" applyProtection="1">
      <alignment vertical="center"/>
    </xf>
    <xf numFmtId="0" fontId="7" fillId="0" borderId="45" xfId="0" applyFont="1" applyFill="1" applyBorder="1" applyAlignment="1" applyProtection="1">
      <alignment horizontal="center" vertical="center"/>
    </xf>
    <xf numFmtId="4" fontId="7" fillId="0" borderId="45" xfId="1" applyNumberFormat="1" applyFont="1" applyFill="1" applyBorder="1" applyAlignment="1" applyProtection="1">
      <alignment horizontal="center" vertical="center"/>
    </xf>
    <xf numFmtId="0" fontId="7" fillId="0" borderId="46" xfId="0" applyFont="1" applyFill="1" applyBorder="1" applyAlignment="1" applyProtection="1">
      <alignment vertical="center"/>
    </xf>
    <xf numFmtId="0" fontId="7" fillId="0" borderId="47" xfId="1" applyFont="1" applyFill="1" applyBorder="1" applyAlignment="1" applyProtection="1">
      <alignment horizontal="left" vertical="center"/>
    </xf>
    <xf numFmtId="0" fontId="7" fillId="0" borderId="48" xfId="0" applyFont="1" applyFill="1" applyBorder="1" applyAlignment="1" applyProtection="1">
      <alignment vertical="center"/>
    </xf>
    <xf numFmtId="0" fontId="7" fillId="0" borderId="49" xfId="0" applyFont="1" applyFill="1" applyBorder="1" applyAlignment="1" applyProtection="1">
      <alignment horizontal="center" vertical="center"/>
    </xf>
    <xf numFmtId="0" fontId="7" fillId="0" borderId="49" xfId="0" applyFont="1" applyFill="1" applyBorder="1" applyAlignment="1" applyProtection="1">
      <alignment vertical="center"/>
    </xf>
    <xf numFmtId="0" fontId="7" fillId="0" borderId="50" xfId="1" applyFont="1" applyFill="1" applyBorder="1" applyAlignment="1" applyProtection="1">
      <alignment horizontal="left"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4" fontId="7" fillId="0" borderId="46" xfId="1" applyNumberFormat="1" applyFont="1" applyFill="1" applyBorder="1" applyAlignment="1" applyProtection="1">
      <alignment horizontal="center" vertical="center"/>
    </xf>
    <xf numFmtId="4" fontId="7" fillId="0" borderId="47" xfId="1" applyNumberFormat="1" applyFont="1" applyFill="1" applyBorder="1" applyAlignment="1" applyProtection="1">
      <alignment horizontal="center" vertical="center"/>
    </xf>
    <xf numFmtId="4" fontId="7" fillId="0" borderId="48" xfId="1" applyNumberFormat="1" applyFont="1" applyFill="1" applyBorder="1" applyAlignment="1" applyProtection="1">
      <alignment horizontal="center" vertical="center"/>
    </xf>
    <xf numFmtId="4" fontId="7" fillId="0" borderId="49" xfId="1" applyNumberFormat="1" applyFont="1" applyFill="1" applyBorder="1" applyAlignment="1" applyProtection="1">
      <alignment horizontal="center" vertical="center"/>
    </xf>
    <xf numFmtId="4" fontId="7" fillId="0" borderId="50" xfId="1" applyNumberFormat="1" applyFont="1" applyFill="1" applyBorder="1" applyAlignment="1" applyProtection="1">
      <alignment horizontal="center" vertical="center"/>
    </xf>
    <xf numFmtId="4" fontId="7" fillId="0" borderId="51" xfId="1" applyNumberFormat="1" applyFont="1" applyFill="1" applyBorder="1" applyAlignment="1" applyProtection="1">
      <alignment horizontal="center" vertical="center"/>
    </xf>
    <xf numFmtId="4" fontId="7" fillId="0" borderId="52" xfId="1" applyNumberFormat="1" applyFont="1" applyFill="1" applyBorder="1" applyAlignment="1" applyProtection="1">
      <alignment horizontal="center" vertical="center"/>
    </xf>
    <xf numFmtId="44" fontId="7" fillId="0" borderId="51" xfId="1" applyNumberFormat="1" applyFont="1" applyFill="1" applyBorder="1" applyAlignment="1" applyProtection="1">
      <alignment horizontal="right" vertical="center"/>
    </xf>
    <xf numFmtId="44" fontId="7" fillId="0" borderId="52" xfId="1" applyNumberFormat="1" applyFont="1" applyFill="1" applyBorder="1" applyAlignment="1" applyProtection="1">
      <alignment horizontal="right" vertical="center"/>
    </xf>
    <xf numFmtId="44" fontId="8" fillId="3" borderId="6" xfId="0" applyNumberFormat="1" applyFont="1" applyFill="1" applyBorder="1" applyProtection="1"/>
    <xf numFmtId="0" fontId="7" fillId="0" borderId="54" xfId="0" applyFont="1" applyFill="1" applyBorder="1" applyAlignment="1" applyProtection="1">
      <alignment vertical="center"/>
    </xf>
    <xf numFmtId="0" fontId="7" fillId="0" borderId="55" xfId="0" applyFont="1" applyFill="1" applyBorder="1" applyAlignment="1" applyProtection="1">
      <alignment horizontal="center" vertical="center"/>
    </xf>
    <xf numFmtId="0" fontId="7" fillId="0" borderId="55" xfId="0" applyFont="1" applyFill="1" applyBorder="1" applyAlignment="1" applyProtection="1">
      <alignment vertical="center"/>
    </xf>
    <xf numFmtId="0" fontId="7" fillId="0" borderId="56" xfId="1" applyFont="1" applyFill="1" applyBorder="1" applyAlignment="1" applyProtection="1">
      <alignment horizontal="left" vertical="center"/>
    </xf>
    <xf numFmtId="0" fontId="7" fillId="0" borderId="57" xfId="1" applyFont="1" applyFill="1" applyBorder="1" applyAlignment="1" applyProtection="1">
      <alignment horizontal="center" vertical="center"/>
    </xf>
    <xf numFmtId="4" fontId="7" fillId="0" borderId="54" xfId="1" applyNumberFormat="1" applyFont="1" applyFill="1" applyBorder="1" applyAlignment="1" applyProtection="1">
      <alignment horizontal="center" vertical="center"/>
    </xf>
    <xf numFmtId="4" fontId="7" fillId="0" borderId="55" xfId="1" applyNumberFormat="1" applyFont="1" applyFill="1" applyBorder="1" applyAlignment="1" applyProtection="1">
      <alignment horizontal="center" vertical="center"/>
    </xf>
    <xf numFmtId="4" fontId="7" fillId="0" borderId="56" xfId="1" applyNumberFormat="1" applyFont="1" applyFill="1" applyBorder="1" applyAlignment="1" applyProtection="1">
      <alignment horizontal="center" vertical="center"/>
    </xf>
    <xf numFmtId="4" fontId="7" fillId="0" borderId="57" xfId="1" applyNumberFormat="1" applyFont="1" applyFill="1" applyBorder="1" applyAlignment="1" applyProtection="1">
      <alignment horizontal="center" vertical="center"/>
    </xf>
    <xf numFmtId="44" fontId="7" fillId="0" borderId="57" xfId="1" applyNumberFormat="1"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7" fillId="0" borderId="58" xfId="0" applyFont="1" applyFill="1" applyBorder="1" applyAlignment="1" applyProtection="1">
      <alignment vertical="center"/>
    </xf>
    <xf numFmtId="0" fontId="7" fillId="0" borderId="59" xfId="0" applyFont="1" applyFill="1" applyBorder="1" applyAlignment="1" applyProtection="1">
      <alignment horizontal="center" vertical="center"/>
    </xf>
    <xf numFmtId="0" fontId="7" fillId="0" borderId="59" xfId="0" applyFont="1" applyFill="1" applyBorder="1" applyAlignment="1" applyProtection="1">
      <alignment vertical="center"/>
    </xf>
    <xf numFmtId="0" fontId="7" fillId="0" borderId="60" xfId="1" applyFont="1" applyFill="1" applyBorder="1" applyAlignment="1" applyProtection="1">
      <alignment horizontal="left" vertical="center"/>
    </xf>
    <xf numFmtId="0" fontId="7" fillId="0" borderId="61" xfId="1" applyFont="1" applyFill="1" applyBorder="1" applyAlignment="1" applyProtection="1">
      <alignment horizontal="center" vertical="center"/>
    </xf>
    <xf numFmtId="4" fontId="7" fillId="0" borderId="58" xfId="1" applyNumberFormat="1" applyFont="1" applyFill="1" applyBorder="1" applyAlignment="1" applyProtection="1">
      <alignment horizontal="center" vertical="center"/>
    </xf>
    <xf numFmtId="4" fontId="7" fillId="0" borderId="59" xfId="1" applyNumberFormat="1" applyFont="1" applyFill="1" applyBorder="1" applyAlignment="1" applyProtection="1">
      <alignment horizontal="center" vertical="center"/>
    </xf>
    <xf numFmtId="4" fontId="7" fillId="0" borderId="60" xfId="1" applyNumberFormat="1" applyFont="1" applyFill="1" applyBorder="1" applyAlignment="1" applyProtection="1">
      <alignment horizontal="center" vertical="center"/>
    </xf>
    <xf numFmtId="4" fontId="7" fillId="0" borderId="61" xfId="1" applyNumberFormat="1" applyFont="1" applyFill="1" applyBorder="1" applyAlignment="1" applyProtection="1">
      <alignment horizontal="center" vertical="center"/>
    </xf>
    <xf numFmtId="0" fontId="10" fillId="0" borderId="0" xfId="0" applyFont="1" applyProtection="1"/>
    <xf numFmtId="4" fontId="8" fillId="3" borderId="38" xfId="0" applyNumberFormat="1" applyFont="1" applyFill="1" applyBorder="1" applyAlignment="1" applyProtection="1">
      <alignment horizontal="center" vertical="center" wrapText="1"/>
    </xf>
    <xf numFmtId="4" fontId="8" fillId="3" borderId="39" xfId="0" applyNumberFormat="1" applyFont="1" applyFill="1" applyBorder="1" applyAlignment="1" applyProtection="1">
      <alignment horizontal="center" vertical="center" wrapText="1"/>
    </xf>
    <xf numFmtId="4" fontId="8" fillId="3" borderId="6" xfId="0" applyNumberFormat="1" applyFont="1" applyFill="1" applyBorder="1" applyAlignment="1" applyProtection="1">
      <alignment horizontal="center" vertical="center" wrapText="1"/>
    </xf>
    <xf numFmtId="20" fontId="7" fillId="0" borderId="54" xfId="1" applyNumberFormat="1" applyFont="1" applyFill="1" applyBorder="1" applyAlignment="1" applyProtection="1">
      <alignment horizontal="center" vertical="center"/>
    </xf>
    <xf numFmtId="20" fontId="7" fillId="0" borderId="56" xfId="1" applyNumberFormat="1" applyFont="1" applyFill="1" applyBorder="1" applyAlignment="1" applyProtection="1">
      <alignment horizontal="center" vertical="center"/>
    </xf>
    <xf numFmtId="20" fontId="7" fillId="0" borderId="46" xfId="1" applyNumberFormat="1" applyFont="1" applyFill="1" applyBorder="1" applyAlignment="1" applyProtection="1">
      <alignment horizontal="center" vertical="center"/>
    </xf>
    <xf numFmtId="20" fontId="7" fillId="0" borderId="47" xfId="1" applyNumberFormat="1" applyFont="1" applyFill="1" applyBorder="1" applyAlignment="1" applyProtection="1">
      <alignment horizontal="center" vertical="center"/>
    </xf>
    <xf numFmtId="20" fontId="7" fillId="0" borderId="58" xfId="1" applyNumberFormat="1" applyFont="1" applyFill="1" applyBorder="1" applyAlignment="1" applyProtection="1">
      <alignment horizontal="center" vertical="center"/>
    </xf>
    <xf numFmtId="20" fontId="7" fillId="0" borderId="60" xfId="1" applyNumberFormat="1" applyFont="1" applyFill="1" applyBorder="1" applyAlignment="1" applyProtection="1">
      <alignment horizontal="center" vertical="center"/>
    </xf>
    <xf numFmtId="20" fontId="7" fillId="0" borderId="48" xfId="1" applyNumberFormat="1" applyFont="1" applyFill="1" applyBorder="1" applyAlignment="1" applyProtection="1">
      <alignment horizontal="center" vertical="center"/>
    </xf>
    <xf numFmtId="20" fontId="7" fillId="0" borderId="50" xfId="1" applyNumberFormat="1" applyFont="1" applyFill="1" applyBorder="1" applyAlignment="1" applyProtection="1">
      <alignment horizontal="center" vertical="center"/>
    </xf>
    <xf numFmtId="0" fontId="7" fillId="0" borderId="0" xfId="0" applyFont="1" applyFill="1" applyAlignment="1" applyProtection="1">
      <alignment horizontal="left"/>
    </xf>
    <xf numFmtId="0" fontId="7" fillId="0" borderId="0" xfId="0" applyFont="1" applyFill="1" applyBorder="1" applyProtection="1"/>
    <xf numFmtId="0" fontId="8" fillId="3" borderId="7" xfId="0" applyFont="1" applyFill="1" applyBorder="1" applyAlignment="1" applyProtection="1">
      <alignment horizontal="left" vertical="center"/>
    </xf>
    <xf numFmtId="0" fontId="8" fillId="3" borderId="62" xfId="0" applyFont="1" applyFill="1" applyBorder="1" applyAlignment="1" applyProtection="1">
      <alignment horizontal="center" vertical="center" wrapText="1"/>
    </xf>
    <xf numFmtId="0" fontId="8" fillId="3" borderId="6" xfId="0" applyFont="1" applyFill="1" applyBorder="1" applyAlignment="1" applyProtection="1">
      <alignment horizontal="left" vertical="center"/>
    </xf>
    <xf numFmtId="0" fontId="9" fillId="0" borderId="0" xfId="0" applyFont="1" applyAlignment="1" applyProtection="1">
      <alignment horizontal="center" vertical="center"/>
    </xf>
    <xf numFmtId="0" fontId="7" fillId="0" borderId="0" xfId="0" applyFont="1" applyFill="1" applyAlignment="1" applyProtection="1">
      <alignment horizontal="center" vertical="center"/>
    </xf>
    <xf numFmtId="0" fontId="8" fillId="3" borderId="6" xfId="0" applyFont="1" applyFill="1" applyBorder="1" applyAlignment="1" applyProtection="1">
      <alignment horizontal="center" vertical="center"/>
    </xf>
    <xf numFmtId="0" fontId="7" fillId="0" borderId="0" xfId="0" applyFont="1" applyFill="1" applyAlignment="1" applyProtection="1">
      <alignment vertical="center"/>
    </xf>
    <xf numFmtId="0" fontId="8" fillId="3" borderId="6" xfId="0" applyFont="1" applyFill="1" applyBorder="1" applyAlignment="1" applyProtection="1">
      <alignment horizontal="center" vertical="center" wrapText="1"/>
    </xf>
    <xf numFmtId="0" fontId="7" fillId="0" borderId="0" xfId="0" applyFont="1" applyFill="1" applyAlignment="1" applyProtection="1">
      <alignment horizontal="center"/>
    </xf>
    <xf numFmtId="44" fontId="7" fillId="0" borderId="0" xfId="1" applyNumberFormat="1" applyFont="1" applyFill="1" applyBorder="1" applyAlignment="1" applyProtection="1">
      <alignment horizontal="center" vertical="center"/>
    </xf>
    <xf numFmtId="44" fontId="8" fillId="3" borderId="6" xfId="0" applyNumberFormat="1" applyFont="1" applyFill="1" applyBorder="1" applyAlignment="1" applyProtection="1">
      <alignment horizontal="center"/>
    </xf>
    <xf numFmtId="0" fontId="7" fillId="3" borderId="19" xfId="0" applyFont="1" applyFill="1" applyBorder="1" applyAlignment="1" applyProtection="1">
      <alignment vertical="center"/>
    </xf>
    <xf numFmtId="0" fontId="7" fillId="3" borderId="63" xfId="0" applyFont="1" applyFill="1" applyBorder="1" applyAlignment="1" applyProtection="1">
      <alignment vertical="center"/>
    </xf>
    <xf numFmtId="0" fontId="7" fillId="3" borderId="20" xfId="0" applyFont="1" applyFill="1" applyBorder="1" applyAlignment="1" applyProtection="1">
      <alignment vertical="center"/>
    </xf>
    <xf numFmtId="0" fontId="7" fillId="3" borderId="19" xfId="0" applyFont="1" applyFill="1" applyBorder="1" applyAlignment="1" applyProtection="1">
      <alignment horizontal="center" vertical="center"/>
    </xf>
    <xf numFmtId="0" fontId="7" fillId="3" borderId="63"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44" fontId="7" fillId="0" borderId="52" xfId="1" applyNumberFormat="1" applyFont="1" applyFill="1" applyBorder="1" applyAlignment="1" applyProtection="1">
      <alignment horizontal="center" vertical="center"/>
    </xf>
    <xf numFmtId="44" fontId="7" fillId="0" borderId="57" xfId="1" applyNumberFormat="1" applyFont="1" applyFill="1" applyBorder="1" applyAlignment="1" applyProtection="1">
      <alignment horizontal="center" vertical="center"/>
    </xf>
    <xf numFmtId="44" fontId="7" fillId="4" borderId="52" xfId="1"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xf>
    <xf numFmtId="0" fontId="7" fillId="0" borderId="66" xfId="0" applyFont="1" applyFill="1" applyBorder="1" applyAlignment="1" applyProtection="1">
      <alignment vertical="center"/>
    </xf>
    <xf numFmtId="0" fontId="7" fillId="0" borderId="67" xfId="0" applyFont="1" applyFill="1" applyBorder="1" applyAlignment="1" applyProtection="1">
      <alignment horizontal="center" vertical="center"/>
    </xf>
    <xf numFmtId="44" fontId="7" fillId="4" borderId="51" xfId="1" applyNumberFormat="1" applyFont="1" applyFill="1" applyBorder="1" applyAlignment="1" applyProtection="1">
      <alignment horizontal="right" vertical="center"/>
      <protection locked="0"/>
    </xf>
    <xf numFmtId="4" fontId="8" fillId="3" borderId="33" xfId="0" applyNumberFormat="1" applyFont="1" applyFill="1" applyBorder="1" applyAlignment="1" applyProtection="1">
      <alignment horizontal="center" vertical="center" wrapText="1"/>
    </xf>
    <xf numFmtId="44" fontId="7" fillId="4" borderId="73" xfId="1" applyNumberFormat="1" applyFont="1" applyFill="1" applyBorder="1" applyAlignment="1" applyProtection="1">
      <alignment horizontal="right" vertical="center"/>
      <protection locked="0"/>
    </xf>
    <xf numFmtId="44" fontId="7" fillId="4" borderId="74" xfId="1" applyNumberFormat="1" applyFont="1" applyFill="1" applyBorder="1" applyAlignment="1" applyProtection="1">
      <alignment horizontal="right" vertical="center"/>
      <protection locked="0"/>
    </xf>
    <xf numFmtId="44" fontId="7" fillId="4" borderId="75" xfId="1" applyNumberFormat="1" applyFont="1" applyFill="1" applyBorder="1" applyAlignment="1" applyProtection="1">
      <alignment horizontal="right" vertical="center"/>
      <protection locked="0"/>
    </xf>
    <xf numFmtId="0" fontId="7" fillId="0" borderId="68" xfId="0" applyFont="1" applyFill="1" applyBorder="1" applyAlignment="1" applyProtection="1">
      <alignment vertical="center"/>
    </xf>
    <xf numFmtId="0" fontId="7" fillId="0" borderId="47" xfId="0" applyFont="1" applyFill="1" applyBorder="1" applyAlignment="1" applyProtection="1">
      <alignment vertical="center"/>
    </xf>
    <xf numFmtId="0" fontId="7" fillId="0" borderId="50" xfId="0" applyFont="1" applyFill="1" applyBorder="1" applyAlignment="1" applyProtection="1">
      <alignment vertical="center"/>
    </xf>
    <xf numFmtId="0" fontId="7" fillId="0" borderId="69" xfId="1" applyNumberFormat="1" applyFont="1" applyFill="1" applyBorder="1" applyAlignment="1" applyProtection="1">
      <alignment horizontal="center" vertical="center"/>
    </xf>
    <xf numFmtId="0" fontId="7" fillId="0" borderId="51" xfId="1" applyNumberFormat="1" applyFont="1" applyFill="1" applyBorder="1" applyAlignment="1" applyProtection="1">
      <alignment horizontal="center" vertical="center"/>
    </xf>
    <xf numFmtId="0" fontId="7" fillId="0" borderId="52" xfId="1" applyNumberFormat="1" applyFont="1" applyFill="1" applyBorder="1" applyAlignment="1" applyProtection="1">
      <alignment horizontal="center" vertical="center"/>
    </xf>
    <xf numFmtId="44" fontId="7" fillId="4" borderId="70" xfId="1" applyNumberFormat="1" applyFont="1" applyFill="1" applyBorder="1" applyAlignment="1" applyProtection="1">
      <alignment horizontal="right" vertical="center"/>
      <protection locked="0"/>
    </xf>
    <xf numFmtId="44" fontId="7" fillId="4" borderId="71" xfId="1" applyNumberFormat="1" applyFont="1" applyFill="1" applyBorder="1" applyAlignment="1" applyProtection="1">
      <alignment horizontal="right" vertical="center"/>
      <protection locked="0"/>
    </xf>
    <xf numFmtId="44" fontId="7" fillId="4" borderId="72" xfId="1" applyNumberFormat="1" applyFont="1" applyFill="1" applyBorder="1" applyAlignment="1" applyProtection="1">
      <alignment horizontal="right" vertical="center"/>
      <protection locked="0"/>
    </xf>
    <xf numFmtId="0" fontId="7" fillId="0" borderId="70" xfId="1" applyNumberFormat="1" applyFont="1" applyFill="1" applyBorder="1" applyAlignment="1" applyProtection="1">
      <alignment horizontal="center" vertical="center"/>
    </xf>
    <xf numFmtId="0" fontId="7" fillId="0" borderId="71" xfId="1" applyNumberFormat="1" applyFont="1" applyFill="1" applyBorder="1" applyAlignment="1" applyProtection="1">
      <alignment horizontal="center" vertical="center"/>
    </xf>
    <xf numFmtId="0" fontId="7" fillId="0" borderId="72" xfId="1" applyNumberFormat="1" applyFont="1" applyFill="1" applyBorder="1" applyAlignment="1" applyProtection="1">
      <alignment horizontal="center" vertical="center"/>
    </xf>
    <xf numFmtId="44" fontId="7" fillId="0" borderId="69" xfId="1" applyNumberFormat="1" applyFont="1" applyFill="1" applyBorder="1" applyAlignment="1" applyProtection="1">
      <alignment horizontal="right" vertical="center"/>
    </xf>
    <xf numFmtId="44" fontId="7" fillId="4" borderId="57" xfId="1" applyNumberFormat="1" applyFont="1" applyFill="1" applyBorder="1" applyAlignment="1" applyProtection="1">
      <alignment horizontal="center" vertical="center"/>
      <protection locked="0"/>
    </xf>
    <xf numFmtId="4" fontId="8" fillId="3" borderId="8" xfId="0" applyNumberFormat="1" applyFont="1" applyFill="1" applyBorder="1" applyAlignment="1" applyProtection="1">
      <alignment horizontal="center" vertical="center" wrapText="1"/>
    </xf>
    <xf numFmtId="4" fontId="8" fillId="3" borderId="25" xfId="0" applyNumberFormat="1"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7" fillId="3" borderId="30" xfId="0" applyFont="1" applyFill="1" applyBorder="1" applyAlignment="1" applyProtection="1">
      <alignment vertical="center"/>
    </xf>
    <xf numFmtId="0" fontId="7" fillId="3" borderId="30" xfId="0" applyFont="1" applyFill="1" applyBorder="1" applyAlignment="1" applyProtection="1">
      <alignment horizontal="center" vertical="center"/>
    </xf>
    <xf numFmtId="44" fontId="7" fillId="4" borderId="26" xfId="1" applyNumberFormat="1" applyFont="1" applyFill="1" applyBorder="1" applyAlignment="1" applyProtection="1">
      <alignment horizontal="center" vertical="center"/>
      <protection locked="0"/>
    </xf>
    <xf numFmtId="0" fontId="9" fillId="0" borderId="0" xfId="0" applyFont="1" applyAlignment="1" applyProtection="1">
      <alignment vertical="center"/>
    </xf>
    <xf numFmtId="0" fontId="7" fillId="0" borderId="0" xfId="0" applyFont="1" applyFill="1" applyAlignment="1" applyProtection="1">
      <alignment horizontal="left" vertical="center"/>
    </xf>
    <xf numFmtId="0" fontId="10" fillId="0" borderId="0" xfId="0" applyFont="1" applyAlignment="1" applyProtection="1">
      <alignment vertical="center"/>
    </xf>
    <xf numFmtId="44" fontId="7" fillId="0" borderId="0" xfId="1" applyNumberFormat="1" applyFont="1" applyFill="1" applyBorder="1" applyAlignment="1" applyProtection="1">
      <alignment horizontal="right" vertical="center"/>
    </xf>
    <xf numFmtId="0" fontId="8" fillId="3" borderId="15" xfId="0" applyFont="1" applyFill="1" applyBorder="1" applyAlignment="1" applyProtection="1">
      <alignment horizontal="left" vertical="center"/>
    </xf>
    <xf numFmtId="0" fontId="7" fillId="0" borderId="38" xfId="0" applyFont="1" applyFill="1" applyBorder="1" applyAlignment="1" applyProtection="1">
      <alignment vertical="center"/>
    </xf>
    <xf numFmtId="0" fontId="7" fillId="0" borderId="39" xfId="0" applyFont="1" applyFill="1" applyBorder="1" applyAlignment="1" applyProtection="1">
      <alignment horizontal="center" vertical="center"/>
    </xf>
    <xf numFmtId="44" fontId="7" fillId="0" borderId="42" xfId="1" applyNumberFormat="1" applyFont="1" applyFill="1" applyBorder="1" applyAlignment="1" applyProtection="1">
      <alignment horizontal="right" vertical="center"/>
    </xf>
    <xf numFmtId="165" fontId="7" fillId="4" borderId="39" xfId="1" applyNumberFormat="1" applyFont="1" applyFill="1" applyBorder="1" applyAlignment="1" applyProtection="1">
      <alignment horizontal="right" vertical="center"/>
      <protection locked="0"/>
    </xf>
    <xf numFmtId="44" fontId="8" fillId="3" borderId="6" xfId="0" applyNumberFormat="1" applyFont="1" applyFill="1" applyBorder="1" applyAlignment="1" applyProtection="1">
      <alignment vertical="center"/>
    </xf>
    <xf numFmtId="0" fontId="10" fillId="2" borderId="0" xfId="0" applyFont="1" applyFill="1" applyAlignment="1" applyProtection="1">
      <alignment vertical="center"/>
    </xf>
    <xf numFmtId="0" fontId="7" fillId="0" borderId="0" xfId="0" applyFont="1" applyFill="1" applyAlignment="1" applyProtection="1">
      <alignment vertical="center" wrapText="1"/>
    </xf>
    <xf numFmtId="4" fontId="8" fillId="3" borderId="8" xfId="0" applyNumberFormat="1" applyFont="1" applyFill="1" applyBorder="1" applyAlignment="1" applyProtection="1">
      <alignment horizontal="center" vertical="center"/>
    </xf>
    <xf numFmtId="44" fontId="8" fillId="3" borderId="35" xfId="0" applyNumberFormat="1" applyFont="1" applyFill="1" applyBorder="1" applyAlignment="1" applyProtection="1">
      <alignment vertical="center"/>
    </xf>
    <xf numFmtId="0" fontId="8" fillId="3" borderId="81" xfId="0" applyFont="1" applyFill="1" applyBorder="1" applyAlignment="1" applyProtection="1">
      <alignment horizontal="left" vertical="center" wrapText="1"/>
    </xf>
    <xf numFmtId="4" fontId="8" fillId="3" borderId="78" xfId="0" applyNumberFormat="1" applyFont="1" applyFill="1" applyBorder="1" applyAlignment="1" applyProtection="1">
      <alignment horizontal="center" vertical="center" wrapText="1"/>
    </xf>
    <xf numFmtId="4" fontId="8" fillId="3" borderId="82" xfId="0" applyNumberFormat="1" applyFont="1" applyFill="1" applyBorder="1" applyAlignment="1" applyProtection="1">
      <alignment horizontal="center" vertical="center" wrapText="1"/>
    </xf>
    <xf numFmtId="44" fontId="8" fillId="3" borderId="27" xfId="0" applyNumberFormat="1" applyFont="1" applyFill="1" applyBorder="1" applyAlignment="1" applyProtection="1">
      <alignment vertical="center"/>
    </xf>
    <xf numFmtId="0" fontId="8" fillId="3" borderId="9" xfId="0" applyFont="1" applyFill="1" applyBorder="1" applyAlignment="1" applyProtection="1">
      <alignment horizontal="center" vertical="center"/>
    </xf>
    <xf numFmtId="0" fontId="7" fillId="0" borderId="83"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7" fillId="0" borderId="72" xfId="0" applyFont="1" applyFill="1" applyBorder="1" applyAlignment="1" applyProtection="1">
      <alignment horizontal="center" vertical="center"/>
    </xf>
    <xf numFmtId="44" fontId="7" fillId="0" borderId="84" xfId="1" applyNumberFormat="1" applyFont="1" applyFill="1" applyBorder="1" applyAlignment="1" applyProtection="1">
      <alignment horizontal="right" vertical="center"/>
    </xf>
    <xf numFmtId="44" fontId="7" fillId="0" borderId="74" xfId="1" applyNumberFormat="1" applyFont="1" applyFill="1" applyBorder="1" applyAlignment="1" applyProtection="1">
      <alignment horizontal="right" vertical="center"/>
    </xf>
    <xf numFmtId="44" fontId="7" fillId="0" borderId="75" xfId="1" applyNumberFormat="1" applyFont="1" applyFill="1" applyBorder="1" applyAlignment="1" applyProtection="1">
      <alignment horizontal="right" vertical="center"/>
    </xf>
    <xf numFmtId="44" fontId="7" fillId="4" borderId="57" xfId="1" applyNumberFormat="1" applyFont="1" applyFill="1" applyBorder="1" applyAlignment="1" applyProtection="1">
      <alignment horizontal="right" vertical="center"/>
      <protection locked="0"/>
    </xf>
    <xf numFmtId="44" fontId="7" fillId="4" borderId="52" xfId="1" applyNumberFormat="1" applyFont="1" applyFill="1" applyBorder="1" applyAlignment="1" applyProtection="1">
      <alignment horizontal="right" vertical="center"/>
      <protection locked="0"/>
    </xf>
    <xf numFmtId="0" fontId="8" fillId="3" borderId="82" xfId="0" applyFont="1" applyFill="1" applyBorder="1" applyAlignment="1" applyProtection="1">
      <alignment horizontal="center" vertical="center" wrapText="1"/>
    </xf>
    <xf numFmtId="0" fontId="7" fillId="3" borderId="54" xfId="0" applyFont="1" applyFill="1" applyBorder="1" applyAlignment="1" applyProtection="1">
      <alignment vertical="center"/>
    </xf>
    <xf numFmtId="0" fontId="7" fillId="3" borderId="56" xfId="0" applyFont="1" applyFill="1" applyBorder="1" applyAlignment="1" applyProtection="1">
      <alignment horizontal="center" vertical="center"/>
    </xf>
    <xf numFmtId="0" fontId="7" fillId="3" borderId="46" xfId="0" applyFont="1" applyFill="1" applyBorder="1" applyAlignment="1" applyProtection="1">
      <alignment vertical="center"/>
    </xf>
    <xf numFmtId="0" fontId="7" fillId="3" borderId="47" xfId="0" applyFont="1" applyFill="1" applyBorder="1" applyAlignment="1" applyProtection="1">
      <alignment horizontal="center" vertical="center"/>
    </xf>
    <xf numFmtId="0" fontId="7" fillId="3" borderId="48" xfId="0" applyFont="1" applyFill="1" applyBorder="1" applyAlignment="1" applyProtection="1">
      <alignment vertical="center"/>
    </xf>
    <xf numFmtId="0" fontId="7" fillId="3" borderId="50" xfId="0" applyFont="1" applyFill="1" applyBorder="1" applyAlignment="1" applyProtection="1">
      <alignment horizontal="center" vertical="center"/>
    </xf>
    <xf numFmtId="4" fontId="8" fillId="3" borderId="81" xfId="0" applyNumberFormat="1" applyFont="1" applyFill="1" applyBorder="1" applyAlignment="1" applyProtection="1">
      <alignment horizontal="center" vertical="center" wrapText="1"/>
    </xf>
    <xf numFmtId="165" fontId="7" fillId="4" borderId="46" xfId="1" applyNumberFormat="1" applyFont="1" applyFill="1" applyBorder="1" applyAlignment="1" applyProtection="1">
      <alignment horizontal="right" vertical="center"/>
      <protection locked="0"/>
    </xf>
    <xf numFmtId="165" fontId="7" fillId="4" borderId="45" xfId="1" applyNumberFormat="1" applyFont="1" applyFill="1" applyBorder="1" applyAlignment="1" applyProtection="1">
      <alignment horizontal="right" vertical="center"/>
      <protection locked="0"/>
    </xf>
    <xf numFmtId="165" fontId="7" fillId="4" borderId="47" xfId="1" applyNumberFormat="1" applyFont="1" applyFill="1" applyBorder="1" applyAlignment="1" applyProtection="1">
      <alignment horizontal="right" vertical="center"/>
      <protection locked="0"/>
    </xf>
    <xf numFmtId="165" fontId="7" fillId="4" borderId="48" xfId="1" applyNumberFormat="1" applyFont="1" applyFill="1" applyBorder="1" applyAlignment="1" applyProtection="1">
      <alignment horizontal="right" vertical="center"/>
      <protection locked="0"/>
    </xf>
    <xf numFmtId="165" fontId="7" fillId="4" borderId="49" xfId="1" applyNumberFormat="1" applyFont="1" applyFill="1" applyBorder="1" applyAlignment="1" applyProtection="1">
      <alignment horizontal="right" vertical="center"/>
      <protection locked="0"/>
    </xf>
    <xf numFmtId="165" fontId="7" fillId="4" borderId="50" xfId="1" applyNumberFormat="1" applyFont="1" applyFill="1" applyBorder="1" applyAlignment="1" applyProtection="1">
      <alignment horizontal="right" vertical="center"/>
      <protection locked="0"/>
    </xf>
    <xf numFmtId="165" fontId="7" fillId="4" borderId="66" xfId="1" applyNumberFormat="1" applyFont="1" applyFill="1" applyBorder="1" applyAlignment="1" applyProtection="1">
      <alignment horizontal="right" vertical="center"/>
      <protection locked="0"/>
    </xf>
    <xf numFmtId="165" fontId="7" fillId="4" borderId="67" xfId="1" applyNumberFormat="1" applyFont="1" applyFill="1" applyBorder="1" applyAlignment="1" applyProtection="1">
      <alignment horizontal="right" vertical="center"/>
      <protection locked="0"/>
    </xf>
    <xf numFmtId="165" fontId="7" fillId="4" borderId="68" xfId="1" applyNumberFormat="1" applyFont="1" applyFill="1" applyBorder="1" applyAlignment="1" applyProtection="1">
      <alignment horizontal="right" vertical="center"/>
      <protection locked="0"/>
    </xf>
    <xf numFmtId="9" fontId="7" fillId="4" borderId="67" xfId="6" applyFont="1" applyFill="1" applyBorder="1" applyAlignment="1" applyProtection="1">
      <alignment horizontal="center" vertical="center"/>
      <protection locked="0"/>
    </xf>
    <xf numFmtId="9" fontId="7" fillId="4" borderId="45" xfId="6" applyFont="1" applyFill="1" applyBorder="1" applyAlignment="1" applyProtection="1">
      <alignment horizontal="center" vertical="center"/>
      <protection locked="0"/>
    </xf>
    <xf numFmtId="9" fontId="7" fillId="4" borderId="49" xfId="6" applyFont="1" applyFill="1" applyBorder="1" applyAlignment="1" applyProtection="1">
      <alignment horizontal="center" vertical="center"/>
      <protection locked="0"/>
    </xf>
    <xf numFmtId="0" fontId="13" fillId="0" borderId="0" xfId="0" applyFont="1" applyAlignment="1" applyProtection="1">
      <alignment vertical="center"/>
    </xf>
    <xf numFmtId="44" fontId="8" fillId="0" borderId="0" xfId="0" applyNumberFormat="1" applyFont="1" applyFill="1" applyBorder="1" applyAlignment="1" applyProtection="1">
      <alignment vertical="center"/>
    </xf>
    <xf numFmtId="0" fontId="7" fillId="3" borderId="57" xfId="0" applyFont="1" applyFill="1" applyBorder="1" applyAlignment="1" applyProtection="1">
      <alignment vertical="center"/>
    </xf>
    <xf numFmtId="0" fontId="7" fillId="3" borderId="51" xfId="0" applyFont="1" applyFill="1" applyBorder="1" applyAlignment="1" applyProtection="1">
      <alignment vertical="center"/>
    </xf>
    <xf numFmtId="0" fontId="7" fillId="3" borderId="52" xfId="0" applyFont="1" applyFill="1" applyBorder="1" applyAlignment="1" applyProtection="1">
      <alignment vertical="center"/>
    </xf>
    <xf numFmtId="0" fontId="8" fillId="0" borderId="0" xfId="2" applyFont="1"/>
    <xf numFmtId="165" fontId="7" fillId="4" borderId="80" xfId="0" applyNumberFormat="1" applyFont="1" applyFill="1" applyBorder="1" applyAlignment="1" applyProtection="1">
      <alignment horizontal="center" vertical="center"/>
      <protection locked="0"/>
    </xf>
    <xf numFmtId="165" fontId="7" fillId="4" borderId="78" xfId="0" applyNumberFormat="1" applyFont="1" applyFill="1" applyBorder="1" applyAlignment="1" applyProtection="1">
      <alignment horizontal="center" vertical="center"/>
      <protection locked="0"/>
    </xf>
    <xf numFmtId="165" fontId="7" fillId="4" borderId="79"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14" fillId="0" borderId="0" xfId="0" applyFont="1" applyBorder="1" applyAlignment="1" applyProtection="1">
      <alignment vertical="center" wrapText="1"/>
    </xf>
    <xf numFmtId="0" fontId="14" fillId="0" borderId="0" xfId="0" applyFont="1" applyFill="1" applyBorder="1" applyAlignment="1" applyProtection="1">
      <alignment wrapText="1"/>
    </xf>
    <xf numFmtId="165" fontId="7" fillId="0" borderId="67" xfId="1" applyNumberFormat="1" applyFont="1" applyFill="1" applyBorder="1" applyAlignment="1" applyProtection="1">
      <alignment horizontal="right" vertical="center"/>
    </xf>
    <xf numFmtId="166" fontId="7" fillId="0" borderId="57" xfId="1" applyNumberFormat="1" applyFont="1" applyFill="1" applyBorder="1" applyAlignment="1" applyProtection="1">
      <alignment horizontal="center" vertical="center"/>
    </xf>
    <xf numFmtId="165" fontId="7" fillId="0" borderId="55" xfId="1" applyNumberFormat="1" applyFont="1" applyFill="1" applyBorder="1" applyAlignment="1" applyProtection="1">
      <alignment horizontal="right" vertical="center"/>
    </xf>
    <xf numFmtId="166" fontId="7" fillId="0" borderId="51" xfId="1" applyNumberFormat="1" applyFont="1" applyFill="1" applyBorder="1" applyAlignment="1" applyProtection="1">
      <alignment horizontal="center" vertical="center"/>
    </xf>
    <xf numFmtId="165" fontId="7" fillId="0" borderId="85" xfId="1" applyNumberFormat="1" applyFont="1" applyFill="1" applyBorder="1" applyAlignment="1" applyProtection="1">
      <alignment horizontal="right" vertical="center"/>
    </xf>
    <xf numFmtId="0" fontId="8" fillId="3" borderId="6" xfId="0" applyFont="1" applyFill="1" applyBorder="1" applyProtection="1"/>
    <xf numFmtId="0" fontId="7" fillId="3" borderId="57" xfId="0" applyFont="1" applyFill="1" applyBorder="1" applyAlignment="1" applyProtection="1">
      <alignment horizontal="center" vertical="center"/>
    </xf>
    <xf numFmtId="0" fontId="7" fillId="0" borderId="57" xfId="0" applyFont="1" applyFill="1" applyBorder="1" applyAlignment="1" applyProtection="1">
      <alignment horizontal="left"/>
    </xf>
    <xf numFmtId="0" fontId="7" fillId="3" borderId="51" xfId="0" applyFont="1" applyFill="1" applyBorder="1" applyAlignment="1" applyProtection="1">
      <alignment horizontal="center" vertical="center"/>
    </xf>
    <xf numFmtId="0" fontId="7" fillId="0" borderId="52" xfId="0" applyFont="1" applyFill="1" applyBorder="1" applyAlignment="1" applyProtection="1">
      <alignment horizontal="left"/>
    </xf>
    <xf numFmtId="0" fontId="7" fillId="3" borderId="52" xfId="0" applyFont="1" applyFill="1" applyBorder="1" applyAlignment="1" applyProtection="1">
      <alignment horizontal="center" vertical="center"/>
    </xf>
    <xf numFmtId="165" fontId="7" fillId="4" borderId="57" xfId="4" applyNumberFormat="1" applyFont="1" applyFill="1" applyBorder="1" applyProtection="1">
      <protection locked="0"/>
    </xf>
    <xf numFmtId="165" fontId="7" fillId="4" borderId="84" xfId="4" applyNumberFormat="1" applyFont="1" applyFill="1" applyBorder="1" applyProtection="1">
      <protection locked="0"/>
    </xf>
    <xf numFmtId="165" fontId="7" fillId="4" borderId="52" xfId="4" applyNumberFormat="1" applyFont="1" applyFill="1" applyBorder="1" applyProtection="1">
      <protection locked="0"/>
    </xf>
    <xf numFmtId="165" fontId="7" fillId="4" borderId="75" xfId="4" applyNumberFormat="1" applyFont="1" applyFill="1" applyBorder="1" applyProtection="1">
      <protection locked="0"/>
    </xf>
    <xf numFmtId="166" fontId="7" fillId="0" borderId="52" xfId="1" applyNumberFormat="1" applyFont="1" applyFill="1" applyBorder="1" applyAlignment="1" applyProtection="1">
      <alignment horizontal="center" vertical="center"/>
    </xf>
    <xf numFmtId="0" fontId="8" fillId="3" borderId="39"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9" fillId="0" borderId="0" xfId="0" applyFont="1" applyBorder="1" applyAlignment="1" applyProtection="1">
      <alignment vertical="center"/>
    </xf>
    <xf numFmtId="0" fontId="9" fillId="0" borderId="0" xfId="0" applyFont="1" applyAlignment="1" applyProtection="1">
      <alignment horizontal="left" vertical="center"/>
    </xf>
    <xf numFmtId="0" fontId="8" fillId="3" borderId="25"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4" fontId="8"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4" fontId="8" fillId="3" borderId="62" xfId="0" applyNumberFormat="1" applyFont="1" applyFill="1" applyBorder="1" applyAlignment="1" applyProtection="1">
      <alignment horizontal="center" vertical="center" wrapText="1"/>
    </xf>
    <xf numFmtId="0" fontId="8" fillId="3" borderId="76" xfId="0" applyFont="1" applyFill="1" applyBorder="1" applyAlignment="1" applyProtection="1">
      <alignment horizontal="center" vertical="center"/>
    </xf>
    <xf numFmtId="0" fontId="7" fillId="3" borderId="22" xfId="0" applyFont="1" applyFill="1" applyBorder="1" applyAlignment="1" applyProtection="1">
      <alignment vertical="center"/>
    </xf>
    <xf numFmtId="20" fontId="7" fillId="3" borderId="64" xfId="0" applyNumberFormat="1" applyFont="1" applyFill="1" applyBorder="1" applyAlignment="1" applyProtection="1">
      <alignment horizontal="center" vertical="center"/>
    </xf>
    <xf numFmtId="20" fontId="7" fillId="0" borderId="10" xfId="0" applyNumberFormat="1" applyFont="1" applyFill="1" applyBorder="1" applyAlignment="1" applyProtection="1">
      <alignment horizontal="center" vertical="center"/>
    </xf>
    <xf numFmtId="20" fontId="7" fillId="0" borderId="40" xfId="0" applyNumberFormat="1" applyFont="1" applyFill="1" applyBorder="1" applyAlignment="1" applyProtection="1">
      <alignment horizontal="center" vertical="center"/>
    </xf>
    <xf numFmtId="20" fontId="7" fillId="0" borderId="77" xfId="0" applyNumberFormat="1" applyFont="1" applyFill="1" applyBorder="1" applyAlignment="1" applyProtection="1">
      <alignment horizontal="center" vertical="center"/>
    </xf>
    <xf numFmtId="20" fontId="7" fillId="0" borderId="43" xfId="0" applyNumberFormat="1" applyFont="1" applyFill="1" applyBorder="1" applyAlignment="1" applyProtection="1">
      <alignment horizontal="center" vertical="center"/>
    </xf>
    <xf numFmtId="165" fontId="7" fillId="0" borderId="33" xfId="0" applyNumberFormat="1" applyFont="1" applyFill="1" applyBorder="1" applyAlignment="1" applyProtection="1">
      <alignment vertical="center"/>
    </xf>
    <xf numFmtId="0" fontId="7" fillId="3" borderId="23" xfId="0" applyFont="1" applyFill="1" applyBorder="1" applyAlignment="1" applyProtection="1">
      <alignment vertical="center"/>
    </xf>
    <xf numFmtId="20" fontId="7" fillId="3" borderId="65" xfId="0" applyNumberFormat="1" applyFont="1" applyFill="1" applyBorder="1" applyAlignment="1" applyProtection="1">
      <alignment horizontal="center" vertical="center"/>
    </xf>
    <xf numFmtId="20" fontId="7" fillId="0" borderId="11" xfId="0" applyNumberFormat="1" applyFont="1" applyFill="1" applyBorder="1" applyAlignment="1" applyProtection="1">
      <alignment horizontal="center" vertical="center"/>
    </xf>
    <xf numFmtId="20" fontId="7" fillId="0" borderId="4" xfId="0" applyNumberFormat="1" applyFont="1" applyFill="1" applyBorder="1" applyAlignment="1" applyProtection="1">
      <alignment horizontal="center" vertical="center"/>
    </xf>
    <xf numFmtId="20" fontId="7" fillId="0" borderId="2" xfId="0" applyNumberFormat="1" applyFont="1" applyFill="1" applyBorder="1" applyAlignment="1" applyProtection="1">
      <alignment horizontal="center" vertical="center"/>
    </xf>
    <xf numFmtId="20" fontId="7" fillId="0" borderId="23" xfId="0" applyNumberFormat="1" applyFont="1" applyFill="1" applyBorder="1" applyAlignment="1" applyProtection="1">
      <alignment horizontal="center" vertical="center"/>
    </xf>
    <xf numFmtId="165" fontId="7" fillId="0" borderId="26" xfId="0" applyNumberFormat="1" applyFont="1" applyFill="1" applyBorder="1" applyAlignment="1" applyProtection="1">
      <alignment vertical="center"/>
    </xf>
    <xf numFmtId="0" fontId="7" fillId="3" borderId="24" xfId="0" applyFont="1" applyFill="1" applyBorder="1" applyAlignment="1" applyProtection="1">
      <alignment vertical="center"/>
    </xf>
    <xf numFmtId="20" fontId="7" fillId="3" borderId="53" xfId="0" applyNumberFormat="1" applyFont="1" applyFill="1" applyBorder="1" applyAlignment="1" applyProtection="1">
      <alignment horizontal="center" vertical="center"/>
    </xf>
    <xf numFmtId="20" fontId="7" fillId="0" borderId="13" xfId="0" applyNumberFormat="1" applyFont="1" applyFill="1" applyBorder="1" applyAlignment="1" applyProtection="1">
      <alignment horizontal="center" vertical="center"/>
    </xf>
    <xf numFmtId="20" fontId="7" fillId="0" borderId="1" xfId="0" applyNumberFormat="1" applyFont="1" applyFill="1" applyBorder="1" applyAlignment="1" applyProtection="1">
      <alignment horizontal="center" vertical="center"/>
    </xf>
    <xf numFmtId="20" fontId="7" fillId="0" borderId="5" xfId="0" applyNumberFormat="1" applyFont="1" applyFill="1" applyBorder="1" applyAlignment="1" applyProtection="1">
      <alignment horizontal="center" vertical="center"/>
    </xf>
    <xf numFmtId="20" fontId="7" fillId="0" borderId="24" xfId="0" applyNumberFormat="1"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20" fontId="8" fillId="0" borderId="80" xfId="0" applyNumberFormat="1" applyFont="1" applyFill="1" applyBorder="1" applyAlignment="1" applyProtection="1">
      <alignment horizontal="center" vertical="center"/>
    </xf>
    <xf numFmtId="20" fontId="8" fillId="0" borderId="78" xfId="0" applyNumberFormat="1" applyFont="1" applyFill="1" applyBorder="1" applyAlignment="1" applyProtection="1">
      <alignment horizontal="center" vertical="center"/>
    </xf>
    <xf numFmtId="20" fontId="8" fillId="0" borderId="79" xfId="0" applyNumberFormat="1" applyFont="1" applyFill="1" applyBorder="1" applyAlignment="1" applyProtection="1">
      <alignment horizontal="center" vertical="center"/>
    </xf>
    <xf numFmtId="20" fontId="8" fillId="0" borderId="6" xfId="0" applyNumberFormat="1" applyFont="1" applyFill="1" applyBorder="1" applyAlignment="1" applyProtection="1">
      <alignment horizontal="center" vertical="center"/>
    </xf>
    <xf numFmtId="165" fontId="8" fillId="0" borderId="35" xfId="0" applyNumberFormat="1" applyFont="1" applyFill="1" applyBorder="1" applyAlignment="1" applyProtection="1">
      <alignment vertical="center"/>
    </xf>
    <xf numFmtId="0" fontId="8" fillId="0" borderId="0" xfId="0" applyFont="1" applyFill="1" applyAlignment="1" applyProtection="1">
      <alignment vertical="center"/>
    </xf>
    <xf numFmtId="20" fontId="7" fillId="0" borderId="6" xfId="0" applyNumberFormat="1" applyFont="1" applyFill="1" applyBorder="1" applyAlignment="1" applyProtection="1">
      <alignment horizontal="center" vertical="center"/>
    </xf>
    <xf numFmtId="165" fontId="8" fillId="3" borderId="8" xfId="0" applyNumberFormat="1" applyFont="1" applyFill="1" applyBorder="1" applyAlignment="1" applyProtection="1">
      <alignment vertical="center"/>
    </xf>
    <xf numFmtId="0" fontId="8" fillId="3" borderId="27" xfId="0" applyFont="1" applyFill="1" applyBorder="1" applyAlignment="1" applyProtection="1">
      <alignment horizontal="left" vertical="center"/>
    </xf>
    <xf numFmtId="0" fontId="8" fillId="3" borderId="35"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8" fillId="3" borderId="42" xfId="0" applyFont="1" applyFill="1" applyBorder="1" applyAlignment="1" applyProtection="1">
      <alignment horizontal="center" vertical="center"/>
    </xf>
    <xf numFmtId="20" fontId="7" fillId="0" borderId="17" xfId="0" applyNumberFormat="1" applyFont="1" applyFill="1" applyBorder="1" applyAlignment="1" applyProtection="1">
      <alignment horizontal="center" vertical="center"/>
    </xf>
    <xf numFmtId="20" fontId="7" fillId="0" borderId="3" xfId="0" applyNumberFormat="1" applyFont="1" applyFill="1" applyBorder="1" applyAlignment="1" applyProtection="1">
      <alignment horizontal="center" vertical="center"/>
    </xf>
    <xf numFmtId="20" fontId="7" fillId="0" borderId="18" xfId="0" applyNumberFormat="1" applyFont="1" applyFill="1" applyBorder="1" applyAlignment="1" applyProtection="1">
      <alignment horizontal="center" vertical="center"/>
    </xf>
    <xf numFmtId="20" fontId="7" fillId="0" borderId="64" xfId="0" applyNumberFormat="1" applyFont="1" applyFill="1" applyBorder="1" applyAlignment="1" applyProtection="1">
      <alignment horizontal="center" vertical="center"/>
    </xf>
    <xf numFmtId="165" fontId="7" fillId="0" borderId="34" xfId="0" applyNumberFormat="1" applyFont="1" applyFill="1" applyBorder="1" applyAlignment="1" applyProtection="1">
      <alignment vertical="center"/>
    </xf>
    <xf numFmtId="20" fontId="7" fillId="0" borderId="12" xfId="0" applyNumberFormat="1" applyFont="1" applyFill="1" applyBorder="1" applyAlignment="1" applyProtection="1">
      <alignment horizontal="center" vertical="center"/>
    </xf>
    <xf numFmtId="20" fontId="7" fillId="0" borderId="65" xfId="0" applyNumberFormat="1"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20" fontId="7" fillId="0" borderId="14" xfId="0" applyNumberFormat="1" applyFont="1" applyFill="1" applyBorder="1" applyAlignment="1" applyProtection="1">
      <alignment horizontal="center" vertical="center"/>
    </xf>
    <xf numFmtId="20" fontId="7" fillId="0" borderId="53" xfId="0" applyNumberFormat="1" applyFont="1" applyFill="1" applyBorder="1" applyAlignment="1" applyProtection="1">
      <alignment horizontal="center" vertical="center"/>
    </xf>
    <xf numFmtId="165" fontId="8" fillId="0" borderId="27" xfId="0" applyNumberFormat="1" applyFont="1" applyFill="1" applyBorder="1" applyAlignment="1" applyProtection="1">
      <alignment vertical="center"/>
    </xf>
    <xf numFmtId="0" fontId="8" fillId="3" borderId="16" xfId="0" applyFont="1" applyFill="1" applyBorder="1" applyAlignment="1" applyProtection="1">
      <alignment horizontal="center" vertical="center"/>
    </xf>
    <xf numFmtId="0" fontId="8" fillId="0" borderId="0" xfId="0" applyFont="1" applyFill="1" applyBorder="1" applyAlignment="1" applyProtection="1">
      <alignment vertical="center"/>
    </xf>
    <xf numFmtId="165" fontId="8" fillId="3" borderId="6" xfId="0" applyNumberFormat="1" applyFont="1" applyFill="1" applyBorder="1" applyAlignment="1" applyProtection="1">
      <alignment vertical="center"/>
    </xf>
    <xf numFmtId="0" fontId="8" fillId="0" borderId="0" xfId="0" applyFont="1" applyFill="1" applyBorder="1" applyAlignment="1" applyProtection="1">
      <alignment horizontal="right" vertical="center"/>
    </xf>
    <xf numFmtId="165" fontId="8" fillId="0" borderId="0" xfId="0" applyNumberFormat="1" applyFont="1" applyFill="1" applyBorder="1" applyAlignment="1" applyProtection="1">
      <alignment vertical="center"/>
    </xf>
    <xf numFmtId="0" fontId="7" fillId="3" borderId="43" xfId="0" applyFont="1" applyFill="1" applyBorder="1" applyAlignment="1" applyProtection="1">
      <alignment vertical="center"/>
    </xf>
    <xf numFmtId="20" fontId="7" fillId="3" borderId="43" xfId="0" applyNumberFormat="1" applyFont="1" applyFill="1" applyBorder="1" applyAlignment="1" applyProtection="1">
      <alignment horizontal="center" vertical="center"/>
    </xf>
    <xf numFmtId="20" fontId="7" fillId="3" borderId="23" xfId="0" applyNumberFormat="1" applyFont="1" applyFill="1" applyBorder="1" applyAlignment="1" applyProtection="1">
      <alignment horizontal="center" vertical="center"/>
    </xf>
    <xf numFmtId="20" fontId="7" fillId="3" borderId="24" xfId="0" applyNumberFormat="1" applyFont="1" applyFill="1" applyBorder="1" applyAlignment="1" applyProtection="1">
      <alignment horizontal="center" vertical="center"/>
    </xf>
    <xf numFmtId="20" fontId="7" fillId="3" borderId="22" xfId="0" applyNumberFormat="1"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9" fillId="0" borderId="0" xfId="0" applyFont="1" applyAlignment="1" applyProtection="1">
      <alignment horizontal="left"/>
    </xf>
    <xf numFmtId="0" fontId="8" fillId="3" borderId="38" xfId="0" applyFont="1" applyFill="1" applyBorder="1" applyAlignment="1" applyProtection="1">
      <alignment horizontal="center" vertical="center" wrapText="1"/>
    </xf>
    <xf numFmtId="0" fontId="8" fillId="3" borderId="42"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20" fontId="7" fillId="0" borderId="0" xfId="1" applyNumberFormat="1" applyFont="1" applyFill="1" applyBorder="1" applyAlignment="1" applyProtection="1">
      <alignment horizontal="center" vertical="center"/>
    </xf>
    <xf numFmtId="4" fontId="7" fillId="0" borderId="0" xfId="1" applyNumberFormat="1" applyFont="1" applyFill="1" applyBorder="1" applyAlignment="1" applyProtection="1">
      <alignment horizontal="center" vertical="center"/>
    </xf>
    <xf numFmtId="44" fontId="7" fillId="0" borderId="27" xfId="1" applyNumberFormat="1" applyFont="1" applyFill="1" applyBorder="1" applyAlignment="1" applyProtection="1">
      <alignment horizontal="right" vertical="center"/>
    </xf>
    <xf numFmtId="0" fontId="11" fillId="3" borderId="7" xfId="2" applyFont="1" applyFill="1" applyBorder="1" applyAlignment="1">
      <alignment horizontal="center" wrapText="1"/>
    </xf>
    <xf numFmtId="0" fontId="12" fillId="3" borderId="9" xfId="0" applyFont="1" applyFill="1" applyBorder="1" applyAlignment="1">
      <alignment horizontal="center" wrapText="1"/>
    </xf>
    <xf numFmtId="0" fontId="0" fillId="0" borderId="9" xfId="0" applyBorder="1" applyAlignment="1">
      <alignment wrapText="1"/>
    </xf>
    <xf numFmtId="0" fontId="0" fillId="0" borderId="8" xfId="0" applyBorder="1" applyAlignment="1">
      <alignment wrapText="1"/>
    </xf>
    <xf numFmtId="0" fontId="7" fillId="3" borderId="28" xfId="2" applyFont="1" applyFill="1" applyBorder="1" applyAlignment="1">
      <alignment vertical="top" wrapText="1"/>
    </xf>
    <xf numFmtId="0" fontId="15" fillId="3" borderId="29" xfId="0" applyFont="1" applyFill="1" applyBorder="1" applyAlignment="1">
      <alignment vertical="top" wrapText="1"/>
    </xf>
    <xf numFmtId="0" fontId="15" fillId="3" borderId="33" xfId="0" applyFont="1" applyFill="1" applyBorder="1" applyAlignment="1">
      <alignment vertical="top" wrapText="1"/>
    </xf>
    <xf numFmtId="0" fontId="15" fillId="3" borderId="30" xfId="0" applyFont="1" applyFill="1" applyBorder="1" applyAlignment="1">
      <alignment vertical="top" wrapText="1"/>
    </xf>
    <xf numFmtId="0" fontId="15" fillId="3" borderId="0" xfId="0" applyFont="1" applyFill="1" applyBorder="1" applyAlignment="1">
      <alignment vertical="top" wrapText="1"/>
    </xf>
    <xf numFmtId="0" fontId="15" fillId="3" borderId="34" xfId="0" applyFont="1" applyFill="1" applyBorder="1" applyAlignment="1">
      <alignment vertical="top" wrapText="1"/>
    </xf>
    <xf numFmtId="0" fontId="15" fillId="3" borderId="31" xfId="0" applyFont="1" applyFill="1" applyBorder="1" applyAlignment="1">
      <alignment vertical="top" wrapText="1"/>
    </xf>
    <xf numFmtId="0" fontId="15" fillId="3" borderId="32" xfId="0" applyFont="1" applyFill="1" applyBorder="1" applyAlignment="1">
      <alignment vertical="top" wrapText="1"/>
    </xf>
    <xf numFmtId="0" fontId="15" fillId="3" borderId="35" xfId="0" applyFont="1" applyFill="1" applyBorder="1" applyAlignment="1">
      <alignment vertical="top" wrapText="1"/>
    </xf>
    <xf numFmtId="0" fontId="7" fillId="4" borderId="7" xfId="2" applyFont="1" applyFill="1" applyBorder="1" applyAlignment="1" applyProtection="1">
      <alignment horizontal="center" vertical="center"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wrapText="1"/>
      <protection locked="0"/>
    </xf>
    <xf numFmtId="0" fontId="8" fillId="3" borderId="25" xfId="2" applyFont="1" applyFill="1"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7" fillId="4" borderId="28" xfId="2" applyFont="1" applyFill="1" applyBorder="1" applyAlignment="1" applyProtection="1">
      <alignment horizontal="center" vertical="center" wrapText="1"/>
      <protection locked="0"/>
    </xf>
    <xf numFmtId="0" fontId="0" fillId="4" borderId="29" xfId="0" applyFill="1" applyBorder="1" applyAlignment="1" applyProtection="1">
      <alignment wrapText="1"/>
      <protection locked="0"/>
    </xf>
    <xf numFmtId="0" fontId="0" fillId="4" borderId="33" xfId="0" applyFill="1" applyBorder="1" applyAlignment="1" applyProtection="1">
      <alignment wrapText="1"/>
      <protection locked="0"/>
    </xf>
    <xf numFmtId="0" fontId="0" fillId="4" borderId="30" xfId="0" applyFill="1" applyBorder="1" applyAlignment="1" applyProtection="1">
      <alignment wrapText="1"/>
      <protection locked="0"/>
    </xf>
    <xf numFmtId="0" fontId="0" fillId="4" borderId="0" xfId="0" applyFill="1" applyBorder="1" applyAlignment="1" applyProtection="1">
      <alignment wrapText="1"/>
      <protection locked="0"/>
    </xf>
    <xf numFmtId="0" fontId="0" fillId="4" borderId="34" xfId="0" applyFill="1" applyBorder="1" applyAlignment="1" applyProtection="1">
      <alignment wrapText="1"/>
      <protection locked="0"/>
    </xf>
    <xf numFmtId="0" fontId="0" fillId="4" borderId="31" xfId="0" applyFill="1" applyBorder="1" applyAlignment="1" applyProtection="1">
      <alignment wrapText="1"/>
      <protection locked="0"/>
    </xf>
    <xf numFmtId="0" fontId="0" fillId="4" borderId="32" xfId="0" applyFill="1" applyBorder="1" applyAlignment="1" applyProtection="1">
      <alignment wrapText="1"/>
      <protection locked="0"/>
    </xf>
    <xf numFmtId="0" fontId="0" fillId="4" borderId="35" xfId="0" applyFill="1" applyBorder="1" applyAlignment="1" applyProtection="1">
      <alignment wrapText="1"/>
      <protection locked="0"/>
    </xf>
    <xf numFmtId="0" fontId="11" fillId="3" borderId="7" xfId="2" applyFont="1" applyFill="1" applyBorder="1" applyAlignment="1" applyProtection="1">
      <alignment horizontal="center" wrapText="1"/>
    </xf>
    <xf numFmtId="0" fontId="12" fillId="3" borderId="9" xfId="0" applyFont="1" applyFill="1" applyBorder="1" applyAlignment="1" applyProtection="1">
      <alignment horizontal="center" wrapText="1"/>
    </xf>
    <xf numFmtId="0" fontId="14" fillId="0" borderId="9" xfId="0" applyFont="1" applyBorder="1" applyAlignment="1" applyProtection="1">
      <alignment wrapText="1"/>
    </xf>
    <xf numFmtId="0" fontId="14" fillId="0" borderId="8" xfId="0" applyFont="1" applyBorder="1" applyAlignment="1" applyProtection="1">
      <alignment wrapText="1"/>
    </xf>
    <xf numFmtId="4" fontId="8" fillId="3" borderId="7" xfId="0" applyNumberFormat="1" applyFont="1" applyFill="1" applyBorder="1" applyAlignment="1" applyProtection="1">
      <alignment horizontal="center" vertical="center" wrapText="1"/>
    </xf>
    <xf numFmtId="4" fontId="8" fillId="3" borderId="9" xfId="0" applyNumberFormat="1" applyFont="1" applyFill="1" applyBorder="1" applyAlignment="1" applyProtection="1">
      <alignment horizontal="center" vertical="center" wrapText="1"/>
    </xf>
    <xf numFmtId="4" fontId="8" fillId="3" borderId="8" xfId="0" applyNumberFormat="1" applyFont="1" applyFill="1" applyBorder="1" applyAlignment="1" applyProtection="1">
      <alignment horizontal="center" vertical="center" wrapText="1"/>
    </xf>
    <xf numFmtId="4" fontId="8" fillId="3" borderId="25" xfId="0" applyNumberFormat="1" applyFont="1" applyFill="1" applyBorder="1" applyAlignment="1" applyProtection="1">
      <alignment horizontal="center" vertical="center" wrapText="1"/>
    </xf>
    <xf numFmtId="4" fontId="8" fillId="3" borderId="27" xfId="0" applyNumberFormat="1" applyFont="1" applyFill="1" applyBorder="1" applyAlignment="1" applyProtection="1">
      <alignment horizontal="center" vertical="center" wrapText="1"/>
    </xf>
    <xf numFmtId="0" fontId="8" fillId="3" borderId="36" xfId="0" applyFont="1" applyFill="1" applyBorder="1" applyAlignment="1" applyProtection="1">
      <alignment horizontal="center" vertical="center" wrapText="1"/>
    </xf>
    <xf numFmtId="0" fontId="8" fillId="3" borderId="38"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39"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8" fillId="3" borderId="42"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44" fontId="7" fillId="4" borderId="54" xfId="1" applyNumberFormat="1" applyFont="1" applyFill="1" applyBorder="1" applyAlignment="1" applyProtection="1">
      <alignment horizontal="center" vertical="center"/>
      <protection locked="0"/>
    </xf>
    <xf numFmtId="0" fontId="15" fillId="4" borderId="46" xfId="0" applyFont="1" applyFill="1" applyBorder="1" applyAlignment="1" applyProtection="1">
      <alignment horizontal="center" vertical="center"/>
      <protection locked="0"/>
    </xf>
    <xf numFmtId="0" fontId="15" fillId="4" borderId="58" xfId="0" applyFont="1"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44" fontId="7" fillId="4" borderId="55" xfId="1" applyNumberFormat="1" applyFont="1" applyFill="1" applyBorder="1" applyAlignment="1" applyProtection="1">
      <alignment horizontal="center" vertical="center"/>
      <protection locked="0"/>
    </xf>
    <xf numFmtId="0" fontId="15" fillId="4" borderId="45" xfId="0" applyFont="1" applyFill="1" applyBorder="1" applyAlignment="1" applyProtection="1">
      <alignment horizontal="center" vertical="center"/>
      <protection locked="0"/>
    </xf>
    <xf numFmtId="0" fontId="15" fillId="4" borderId="59" xfId="0" applyFont="1" applyFill="1" applyBorder="1" applyAlignment="1" applyProtection="1">
      <alignment horizontal="center" vertical="center"/>
      <protection locked="0"/>
    </xf>
    <xf numFmtId="0" fontId="15" fillId="4" borderId="49" xfId="0" applyFont="1" applyFill="1" applyBorder="1" applyAlignment="1" applyProtection="1">
      <alignment horizontal="center" vertical="center"/>
      <protection locked="0"/>
    </xf>
    <xf numFmtId="44" fontId="7" fillId="4" borderId="56" xfId="1" applyNumberFormat="1" applyFont="1" applyFill="1" applyBorder="1" applyAlignment="1" applyProtection="1">
      <alignment horizontal="center" vertical="center"/>
      <protection locked="0"/>
    </xf>
    <xf numFmtId="0" fontId="15" fillId="4" borderId="47" xfId="0" applyFont="1" applyFill="1" applyBorder="1" applyAlignment="1" applyProtection="1">
      <alignment horizontal="center" vertical="center"/>
      <protection locked="0"/>
    </xf>
    <xf numFmtId="0" fontId="15" fillId="4" borderId="60" xfId="0" applyFont="1" applyFill="1" applyBorder="1" applyAlignment="1" applyProtection="1">
      <alignment horizontal="center" vertical="center"/>
      <protection locked="0"/>
    </xf>
    <xf numFmtId="0" fontId="15" fillId="4" borderId="50" xfId="0" applyFont="1" applyFill="1" applyBorder="1" applyAlignment="1" applyProtection="1">
      <alignment horizontal="center" vertical="center"/>
      <protection locked="0"/>
    </xf>
    <xf numFmtId="44" fontId="7" fillId="4" borderId="57" xfId="1" applyNumberFormat="1" applyFont="1" applyFill="1" applyBorder="1" applyAlignment="1" applyProtection="1">
      <alignment horizontal="center" vertical="center"/>
      <protection locked="0"/>
    </xf>
    <xf numFmtId="0" fontId="15" fillId="4" borderId="51" xfId="0" applyFont="1" applyFill="1" applyBorder="1" applyAlignment="1" applyProtection="1">
      <alignment horizontal="center" vertical="center"/>
      <protection locked="0"/>
    </xf>
    <xf numFmtId="0" fontId="15" fillId="4" borderId="61" xfId="0" applyFont="1" applyFill="1" applyBorder="1" applyAlignment="1" applyProtection="1">
      <alignment horizontal="center" vertical="center"/>
      <protection locked="0"/>
    </xf>
    <xf numFmtId="0" fontId="15" fillId="4" borderId="52" xfId="0" applyFont="1" applyFill="1" applyBorder="1" applyAlignment="1" applyProtection="1">
      <alignment horizontal="center" vertical="center"/>
      <protection locked="0"/>
    </xf>
    <xf numFmtId="0" fontId="8" fillId="3" borderId="43" xfId="0" applyFont="1" applyFill="1" applyBorder="1" applyAlignment="1" applyProtection="1">
      <alignment horizontal="center" vertical="center"/>
    </xf>
    <xf numFmtId="0" fontId="8" fillId="3" borderId="23"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8" fillId="3" borderId="22" xfId="0" applyFont="1" applyFill="1" applyBorder="1" applyAlignment="1" applyProtection="1">
      <alignment horizontal="center" vertical="center"/>
    </xf>
    <xf numFmtId="0" fontId="8" fillId="3" borderId="44"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8" fillId="3" borderId="21" xfId="0" applyFont="1" applyFill="1" applyBorder="1" applyAlignment="1" applyProtection="1">
      <alignment horizontal="center" vertical="center"/>
    </xf>
    <xf numFmtId="0" fontId="8" fillId="3" borderId="63"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5" fillId="0" borderId="8" xfId="0" applyFont="1" applyBorder="1" applyAlignment="1" applyProtection="1">
      <alignment horizontal="center" vertical="center"/>
    </xf>
    <xf numFmtId="0" fontId="11" fillId="3" borderId="7" xfId="2" applyFont="1" applyFill="1" applyBorder="1" applyAlignment="1" applyProtection="1">
      <alignment horizontal="center" vertical="center" wrapText="1"/>
    </xf>
    <xf numFmtId="0" fontId="0" fillId="0" borderId="9" xfId="0" applyBorder="1" applyAlignment="1" applyProtection="1">
      <alignment vertical="center" wrapText="1"/>
    </xf>
    <xf numFmtId="0" fontId="0" fillId="0" borderId="8" xfId="0" applyBorder="1" applyAlignment="1" applyProtection="1">
      <alignment vertical="center" wrapText="1"/>
    </xf>
    <xf numFmtId="0" fontId="0" fillId="3" borderId="9" xfId="0" applyFill="1" applyBorder="1" applyAlignment="1" applyProtection="1">
      <alignment vertical="center" wrapText="1"/>
    </xf>
    <xf numFmtId="0" fontId="0" fillId="3" borderId="8" xfId="0" applyFill="1" applyBorder="1" applyAlignment="1" applyProtection="1">
      <alignment vertical="center" wrapText="1"/>
    </xf>
    <xf numFmtId="0" fontId="0" fillId="3" borderId="9" xfId="0" applyFill="1" applyBorder="1" applyAlignment="1" applyProtection="1">
      <alignment vertical="center"/>
    </xf>
    <xf numFmtId="0" fontId="0" fillId="3" borderId="8" xfId="0" applyFill="1" applyBorder="1" applyAlignment="1" applyProtection="1">
      <alignment vertical="center"/>
    </xf>
    <xf numFmtId="0" fontId="0" fillId="0" borderId="9" xfId="0" applyBorder="1" applyAlignment="1" applyProtection="1">
      <alignment wrapText="1"/>
    </xf>
    <xf numFmtId="0" fontId="0" fillId="0" borderId="8" xfId="0" applyBorder="1" applyAlignment="1" applyProtection="1">
      <alignment wrapText="1"/>
    </xf>
    <xf numFmtId="0" fontId="8" fillId="3" borderId="7" xfId="0" applyFont="1" applyFill="1" applyBorder="1" applyAlignment="1" applyProtection="1">
      <alignment horizontal="right"/>
    </xf>
    <xf numFmtId="0" fontId="5" fillId="3" borderId="9" xfId="0" applyFont="1" applyFill="1" applyBorder="1" applyAlignment="1" applyProtection="1">
      <alignment horizontal="right"/>
    </xf>
    <xf numFmtId="0" fontId="5" fillId="3" borderId="8" xfId="0" applyFont="1" applyFill="1" applyBorder="1" applyAlignment="1" applyProtection="1">
      <alignment horizontal="right"/>
    </xf>
    <xf numFmtId="44" fontId="8" fillId="3" borderId="31" xfId="0" applyNumberFormat="1" applyFont="1"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8" fillId="3" borderId="66" xfId="0" applyFont="1" applyFill="1" applyBorder="1" applyAlignment="1" applyProtection="1">
      <alignment horizontal="left" vertical="center"/>
    </xf>
    <xf numFmtId="0" fontId="8" fillId="3" borderId="48" xfId="0" applyFont="1" applyFill="1" applyBorder="1" applyAlignment="1" applyProtection="1">
      <alignment horizontal="left" vertical="center"/>
    </xf>
    <xf numFmtId="0" fontId="8" fillId="3" borderId="67" xfId="0" applyFont="1" applyFill="1" applyBorder="1" applyAlignment="1" applyProtection="1">
      <alignment horizontal="center" vertical="center" wrapText="1"/>
    </xf>
    <xf numFmtId="0" fontId="8" fillId="3" borderId="49" xfId="0" applyFont="1" applyFill="1" applyBorder="1" applyAlignment="1" applyProtection="1">
      <alignment horizontal="center" vertical="center"/>
    </xf>
    <xf numFmtId="0" fontId="8" fillId="3" borderId="68" xfId="0" applyFont="1" applyFill="1" applyBorder="1" applyAlignment="1" applyProtection="1">
      <alignment horizontal="left" vertical="center"/>
    </xf>
    <xf numFmtId="0" fontId="8" fillId="3" borderId="50" xfId="0" applyFont="1" applyFill="1" applyBorder="1" applyAlignment="1" applyProtection="1">
      <alignment horizontal="left" vertical="center"/>
    </xf>
    <xf numFmtId="4" fontId="8" fillId="3" borderId="34" xfId="0" applyNumberFormat="1" applyFont="1" applyFill="1" applyBorder="1" applyAlignment="1" applyProtection="1">
      <alignment horizontal="center" vertical="center" wrapText="1"/>
    </xf>
    <xf numFmtId="0" fontId="0" fillId="3" borderId="9" xfId="0" applyFill="1" applyBorder="1" applyAlignment="1" applyProtection="1">
      <alignment wrapText="1"/>
    </xf>
    <xf numFmtId="0" fontId="0" fillId="3" borderId="8" xfId="0" applyFill="1" applyBorder="1" applyAlignment="1" applyProtection="1">
      <alignment wrapText="1"/>
    </xf>
    <xf numFmtId="0" fontId="8" fillId="3" borderId="7" xfId="0" applyFont="1" applyFill="1" applyBorder="1" applyAlignment="1" applyProtection="1">
      <alignment horizontal="right" vertical="center"/>
    </xf>
    <xf numFmtId="0" fontId="5" fillId="3" borderId="9"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7" fillId="3" borderId="45" xfId="0" applyFont="1" applyFill="1" applyBorder="1" applyAlignment="1" applyProtection="1">
      <alignment vertical="center"/>
    </xf>
    <xf numFmtId="0" fontId="0" fillId="3" borderId="45" xfId="0" applyFont="1" applyFill="1" applyBorder="1" applyAlignment="1" applyProtection="1">
      <alignment vertical="center"/>
    </xf>
    <xf numFmtId="0" fontId="8" fillId="3" borderId="78" xfId="0" applyFont="1" applyFill="1" applyBorder="1" applyAlignment="1" applyProtection="1">
      <alignment horizontal="left" vertical="center" wrapText="1"/>
    </xf>
    <xf numFmtId="0" fontId="0" fillId="0" borderId="78" xfId="0" applyBorder="1" applyAlignment="1" applyProtection="1">
      <alignment horizontal="left" vertical="center" wrapText="1"/>
    </xf>
    <xf numFmtId="0" fontId="7" fillId="3" borderId="55" xfId="0" applyFont="1" applyFill="1" applyBorder="1" applyAlignment="1" applyProtection="1">
      <alignment vertical="center"/>
    </xf>
    <xf numFmtId="0" fontId="0" fillId="3" borderId="55" xfId="0" applyFont="1" applyFill="1" applyBorder="1" applyAlignment="1" applyProtection="1">
      <alignment vertical="center"/>
    </xf>
    <xf numFmtId="0" fontId="16" fillId="3" borderId="31" xfId="0" applyFont="1" applyFill="1" applyBorder="1" applyAlignment="1" applyProtection="1">
      <alignment horizontal="center" vertical="center"/>
    </xf>
    <xf numFmtId="0" fontId="9" fillId="0" borderId="35" xfId="0" applyFont="1" applyBorder="1" applyAlignment="1" applyProtection="1">
      <alignment horizontal="center" vertical="center"/>
    </xf>
    <xf numFmtId="0" fontId="7" fillId="3" borderId="49" xfId="0" applyFont="1" applyFill="1" applyBorder="1" applyAlignment="1" applyProtection="1">
      <alignment vertical="center"/>
    </xf>
    <xf numFmtId="0" fontId="0" fillId="3" borderId="49" xfId="0" applyFont="1" applyFill="1" applyBorder="1" applyAlignment="1" applyProtection="1">
      <alignment vertical="center"/>
    </xf>
    <xf numFmtId="0" fontId="8" fillId="3" borderId="31" xfId="0" applyFont="1" applyFill="1" applyBorder="1" applyAlignment="1" applyProtection="1">
      <alignment horizontal="center" vertical="center"/>
    </xf>
    <xf numFmtId="0" fontId="5" fillId="3" borderId="32" xfId="0" applyFont="1" applyFill="1" applyBorder="1" applyAlignment="1" applyProtection="1">
      <alignment horizontal="center" vertical="center"/>
    </xf>
    <xf numFmtId="0" fontId="5" fillId="3" borderId="35" xfId="0" applyFont="1" applyFill="1" applyBorder="1" applyAlignment="1" applyProtection="1">
      <alignment horizontal="center" vertical="center"/>
    </xf>
    <xf numFmtId="0" fontId="9" fillId="3" borderId="8" xfId="0" applyFont="1" applyFill="1" applyBorder="1" applyAlignment="1" applyProtection="1">
      <alignment horizontal="center" vertical="center"/>
    </xf>
  </cellXfs>
  <cellStyles count="7">
    <cellStyle name="Komma 4" xfId="3" xr:uid="{48CD2584-6F35-458C-96C5-C49B166AB8DA}"/>
    <cellStyle name="Procent" xfId="6" builtinId="5"/>
    <cellStyle name="Standaard" xfId="0" builtinId="0"/>
    <cellStyle name="Standaard 2" xfId="2" xr:uid="{CC8AC6AE-6393-4053-817C-DA49AE7A7106}"/>
    <cellStyle name="Standaard 3" xfId="5" xr:uid="{AAE7800A-854A-4DE1-8913-62A9C485410A}"/>
    <cellStyle name="Standaard 7" xfId="1" xr:uid="{2DBDE5A6-8E06-4B1F-8A04-889FC7DA8D1F}"/>
    <cellStyle name="Valuta" xfId="4" builtinId="4"/>
  </cellStyles>
  <dxfs count="0"/>
  <tableStyles count="0" defaultTableStyle="TableStyleMedium2" defaultPivotStyle="PivotStyleLight16"/>
  <colors>
    <mruColors>
      <color rgb="FF5865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3B70-A1B7-42C0-997B-7BF273D8CA60}">
  <sheetPr>
    <pageSetUpPr fitToPage="1"/>
  </sheetPr>
  <dimension ref="B1:S45"/>
  <sheetViews>
    <sheetView tabSelected="1" zoomScaleNormal="100" zoomScaleSheetLayoutView="85" workbookViewId="0"/>
  </sheetViews>
  <sheetFormatPr defaultRowHeight="12.75" customHeight="1" x14ac:dyDescent="0.2"/>
  <cols>
    <col min="1" max="1" width="2.7109375" style="3" customWidth="1"/>
    <col min="2" max="19" width="8.28515625" style="3" customWidth="1"/>
    <col min="20" max="266" width="8.85546875" style="3"/>
    <col min="267" max="267" width="13" style="3" customWidth="1"/>
    <col min="268" max="271" width="8.85546875" style="3"/>
    <col min="272" max="272" width="9.140625" style="3" customWidth="1"/>
    <col min="273" max="522" width="8.85546875" style="3"/>
    <col min="523" max="523" width="13" style="3" customWidth="1"/>
    <col min="524" max="527" width="8.85546875" style="3"/>
    <col min="528" max="528" width="9.140625" style="3" customWidth="1"/>
    <col min="529" max="778" width="8.85546875" style="3"/>
    <col min="779" max="779" width="13" style="3" customWidth="1"/>
    <col min="780" max="783" width="8.85546875" style="3"/>
    <col min="784" max="784" width="9.140625" style="3" customWidth="1"/>
    <col min="785" max="1034" width="8.85546875" style="3"/>
    <col min="1035" max="1035" width="13" style="3" customWidth="1"/>
    <col min="1036" max="1039" width="8.85546875" style="3"/>
    <col min="1040" max="1040" width="9.140625" style="3" customWidth="1"/>
    <col min="1041" max="1290" width="8.85546875" style="3"/>
    <col min="1291" max="1291" width="13" style="3" customWidth="1"/>
    <col min="1292" max="1295" width="8.85546875" style="3"/>
    <col min="1296" max="1296" width="9.140625" style="3" customWidth="1"/>
    <col min="1297" max="1546" width="8.85546875" style="3"/>
    <col min="1547" max="1547" width="13" style="3" customWidth="1"/>
    <col min="1548" max="1551" width="8.85546875" style="3"/>
    <col min="1552" max="1552" width="9.140625" style="3" customWidth="1"/>
    <col min="1553" max="1802" width="8.85546875" style="3"/>
    <col min="1803" max="1803" width="13" style="3" customWidth="1"/>
    <col min="1804" max="1807" width="8.85546875" style="3"/>
    <col min="1808" max="1808" width="9.140625" style="3" customWidth="1"/>
    <col min="1809" max="2058" width="8.85546875" style="3"/>
    <col min="2059" max="2059" width="13" style="3" customWidth="1"/>
    <col min="2060" max="2063" width="8.85546875" style="3"/>
    <col min="2064" max="2064" width="9.140625" style="3" customWidth="1"/>
    <col min="2065" max="2314" width="8.85546875" style="3"/>
    <col min="2315" max="2315" width="13" style="3" customWidth="1"/>
    <col min="2316" max="2319" width="8.85546875" style="3"/>
    <col min="2320" max="2320" width="9.140625" style="3" customWidth="1"/>
    <col min="2321" max="2570" width="8.85546875" style="3"/>
    <col min="2571" max="2571" width="13" style="3" customWidth="1"/>
    <col min="2572" max="2575" width="8.85546875" style="3"/>
    <col min="2576" max="2576" width="9.140625" style="3" customWidth="1"/>
    <col min="2577" max="2826" width="8.85546875" style="3"/>
    <col min="2827" max="2827" width="13" style="3" customWidth="1"/>
    <col min="2828" max="2831" width="8.85546875" style="3"/>
    <col min="2832" max="2832" width="9.140625" style="3" customWidth="1"/>
    <col min="2833" max="3082" width="8.85546875" style="3"/>
    <col min="3083" max="3083" width="13" style="3" customWidth="1"/>
    <col min="3084" max="3087" width="8.85546875" style="3"/>
    <col min="3088" max="3088" width="9.140625" style="3" customWidth="1"/>
    <col min="3089" max="3338" width="8.85546875" style="3"/>
    <col min="3339" max="3339" width="13" style="3" customWidth="1"/>
    <col min="3340" max="3343" width="8.85546875" style="3"/>
    <col min="3344" max="3344" width="9.140625" style="3" customWidth="1"/>
    <col min="3345" max="3594" width="8.85546875" style="3"/>
    <col min="3595" max="3595" width="13" style="3" customWidth="1"/>
    <col min="3596" max="3599" width="8.85546875" style="3"/>
    <col min="3600" max="3600" width="9.140625" style="3" customWidth="1"/>
    <col min="3601" max="3850" width="8.85546875" style="3"/>
    <col min="3851" max="3851" width="13" style="3" customWidth="1"/>
    <col min="3852" max="3855" width="8.85546875" style="3"/>
    <col min="3856" max="3856" width="9.140625" style="3" customWidth="1"/>
    <col min="3857" max="4106" width="8.85546875" style="3"/>
    <col min="4107" max="4107" width="13" style="3" customWidth="1"/>
    <col min="4108" max="4111" width="8.85546875" style="3"/>
    <col min="4112" max="4112" width="9.140625" style="3" customWidth="1"/>
    <col min="4113" max="4362" width="8.85546875" style="3"/>
    <col min="4363" max="4363" width="13" style="3" customWidth="1"/>
    <col min="4364" max="4367" width="8.85546875" style="3"/>
    <col min="4368" max="4368" width="9.140625" style="3" customWidth="1"/>
    <col min="4369" max="4618" width="8.85546875" style="3"/>
    <col min="4619" max="4619" width="13" style="3" customWidth="1"/>
    <col min="4620" max="4623" width="8.85546875" style="3"/>
    <col min="4624" max="4624" width="9.140625" style="3" customWidth="1"/>
    <col min="4625" max="4874" width="8.85546875" style="3"/>
    <col min="4875" max="4875" width="13" style="3" customWidth="1"/>
    <col min="4876" max="4879" width="8.85546875" style="3"/>
    <col min="4880" max="4880" width="9.140625" style="3" customWidth="1"/>
    <col min="4881" max="5130" width="8.85546875" style="3"/>
    <col min="5131" max="5131" width="13" style="3" customWidth="1"/>
    <col min="5132" max="5135" width="8.85546875" style="3"/>
    <col min="5136" max="5136" width="9.140625" style="3" customWidth="1"/>
    <col min="5137" max="5386" width="8.85546875" style="3"/>
    <col min="5387" max="5387" width="13" style="3" customWidth="1"/>
    <col min="5388" max="5391" width="8.85546875" style="3"/>
    <col min="5392" max="5392" width="9.140625" style="3" customWidth="1"/>
    <col min="5393" max="5642" width="8.85546875" style="3"/>
    <col min="5643" max="5643" width="13" style="3" customWidth="1"/>
    <col min="5644" max="5647" width="8.85546875" style="3"/>
    <col min="5648" max="5648" width="9.140625" style="3" customWidth="1"/>
    <col min="5649" max="5898" width="8.85546875" style="3"/>
    <col min="5899" max="5899" width="13" style="3" customWidth="1"/>
    <col min="5900" max="5903" width="8.85546875" style="3"/>
    <col min="5904" max="5904" width="9.140625" style="3" customWidth="1"/>
    <col min="5905" max="6154" width="8.85546875" style="3"/>
    <col min="6155" max="6155" width="13" style="3" customWidth="1"/>
    <col min="6156" max="6159" width="8.85546875" style="3"/>
    <col min="6160" max="6160" width="9.140625" style="3" customWidth="1"/>
    <col min="6161" max="6410" width="8.85546875" style="3"/>
    <col min="6411" max="6411" width="13" style="3" customWidth="1"/>
    <col min="6412" max="6415" width="8.85546875" style="3"/>
    <col min="6416" max="6416" width="9.140625" style="3" customWidth="1"/>
    <col min="6417" max="6666" width="8.85546875" style="3"/>
    <col min="6667" max="6667" width="13" style="3" customWidth="1"/>
    <col min="6668" max="6671" width="8.85546875" style="3"/>
    <col min="6672" max="6672" width="9.140625" style="3" customWidth="1"/>
    <col min="6673" max="6922" width="8.85546875" style="3"/>
    <col min="6923" max="6923" width="13" style="3" customWidth="1"/>
    <col min="6924" max="6927" width="8.85546875" style="3"/>
    <col min="6928" max="6928" width="9.140625" style="3" customWidth="1"/>
    <col min="6929" max="7178" width="8.85546875" style="3"/>
    <col min="7179" max="7179" width="13" style="3" customWidth="1"/>
    <col min="7180" max="7183" width="8.85546875" style="3"/>
    <col min="7184" max="7184" width="9.140625" style="3" customWidth="1"/>
    <col min="7185" max="7434" width="8.85546875" style="3"/>
    <col min="7435" max="7435" width="13" style="3" customWidth="1"/>
    <col min="7436" max="7439" width="8.85546875" style="3"/>
    <col min="7440" max="7440" width="9.140625" style="3" customWidth="1"/>
    <col min="7441" max="7690" width="8.85546875" style="3"/>
    <col min="7691" max="7691" width="13" style="3" customWidth="1"/>
    <col min="7692" max="7695" width="8.85546875" style="3"/>
    <col min="7696" max="7696" width="9.140625" style="3" customWidth="1"/>
    <col min="7697" max="7946" width="8.85546875" style="3"/>
    <col min="7947" max="7947" width="13" style="3" customWidth="1"/>
    <col min="7948" max="7951" width="8.85546875" style="3"/>
    <col min="7952" max="7952" width="9.140625" style="3" customWidth="1"/>
    <col min="7953" max="8202" width="8.85546875" style="3"/>
    <col min="8203" max="8203" width="13" style="3" customWidth="1"/>
    <col min="8204" max="8207" width="8.85546875" style="3"/>
    <col min="8208" max="8208" width="9.140625" style="3" customWidth="1"/>
    <col min="8209" max="8458" width="8.85546875" style="3"/>
    <col min="8459" max="8459" width="13" style="3" customWidth="1"/>
    <col min="8460" max="8463" width="8.85546875" style="3"/>
    <col min="8464" max="8464" width="9.140625" style="3" customWidth="1"/>
    <col min="8465" max="8714" width="8.85546875" style="3"/>
    <col min="8715" max="8715" width="13" style="3" customWidth="1"/>
    <col min="8716" max="8719" width="8.85546875" style="3"/>
    <col min="8720" max="8720" width="9.140625" style="3" customWidth="1"/>
    <col min="8721" max="8970" width="8.85546875" style="3"/>
    <col min="8971" max="8971" width="13" style="3" customWidth="1"/>
    <col min="8972" max="8975" width="8.85546875" style="3"/>
    <col min="8976" max="8976" width="9.140625" style="3" customWidth="1"/>
    <col min="8977" max="9226" width="8.85546875" style="3"/>
    <col min="9227" max="9227" width="13" style="3" customWidth="1"/>
    <col min="9228" max="9231" width="8.85546875" style="3"/>
    <col min="9232" max="9232" width="9.140625" style="3" customWidth="1"/>
    <col min="9233" max="9482" width="8.85546875" style="3"/>
    <col min="9483" max="9483" width="13" style="3" customWidth="1"/>
    <col min="9484" max="9487" width="8.85546875" style="3"/>
    <col min="9488" max="9488" width="9.140625" style="3" customWidth="1"/>
    <col min="9489" max="9738" width="8.85546875" style="3"/>
    <col min="9739" max="9739" width="13" style="3" customWidth="1"/>
    <col min="9740" max="9743" width="8.85546875" style="3"/>
    <col min="9744" max="9744" width="9.140625" style="3" customWidth="1"/>
    <col min="9745" max="9994" width="8.85546875" style="3"/>
    <col min="9995" max="9995" width="13" style="3" customWidth="1"/>
    <col min="9996" max="9999" width="8.85546875" style="3"/>
    <col min="10000" max="10000" width="9.140625" style="3" customWidth="1"/>
    <col min="10001" max="10250" width="8.85546875" style="3"/>
    <col min="10251" max="10251" width="13" style="3" customWidth="1"/>
    <col min="10252" max="10255" width="8.85546875" style="3"/>
    <col min="10256" max="10256" width="9.140625" style="3" customWidth="1"/>
    <col min="10257" max="10506" width="8.85546875" style="3"/>
    <col min="10507" max="10507" width="13" style="3" customWidth="1"/>
    <col min="10508" max="10511" width="8.85546875" style="3"/>
    <col min="10512" max="10512" width="9.140625" style="3" customWidth="1"/>
    <col min="10513" max="10762" width="8.85546875" style="3"/>
    <col min="10763" max="10763" width="13" style="3" customWidth="1"/>
    <col min="10764" max="10767" width="8.85546875" style="3"/>
    <col min="10768" max="10768" width="9.140625" style="3" customWidth="1"/>
    <col min="10769" max="11018" width="8.85546875" style="3"/>
    <col min="11019" max="11019" width="13" style="3" customWidth="1"/>
    <col min="11020" max="11023" width="8.85546875" style="3"/>
    <col min="11024" max="11024" width="9.140625" style="3" customWidth="1"/>
    <col min="11025" max="11274" width="8.85546875" style="3"/>
    <col min="11275" max="11275" width="13" style="3" customWidth="1"/>
    <col min="11276" max="11279" width="8.85546875" style="3"/>
    <col min="11280" max="11280" width="9.140625" style="3" customWidth="1"/>
    <col min="11281" max="11530" width="8.85546875" style="3"/>
    <col min="11531" max="11531" width="13" style="3" customWidth="1"/>
    <col min="11532" max="11535" width="8.85546875" style="3"/>
    <col min="11536" max="11536" width="9.140625" style="3" customWidth="1"/>
    <col min="11537" max="11786" width="8.85546875" style="3"/>
    <col min="11787" max="11787" width="13" style="3" customWidth="1"/>
    <col min="11788" max="11791" width="8.85546875" style="3"/>
    <col min="11792" max="11792" width="9.140625" style="3" customWidth="1"/>
    <col min="11793" max="12042" width="8.85546875" style="3"/>
    <col min="12043" max="12043" width="13" style="3" customWidth="1"/>
    <col min="12044" max="12047" width="8.85546875" style="3"/>
    <col min="12048" max="12048" width="9.140625" style="3" customWidth="1"/>
    <col min="12049" max="12298" width="8.85546875" style="3"/>
    <col min="12299" max="12299" width="13" style="3" customWidth="1"/>
    <col min="12300" max="12303" width="8.85546875" style="3"/>
    <col min="12304" max="12304" width="9.140625" style="3" customWidth="1"/>
    <col min="12305" max="12554" width="8.85546875" style="3"/>
    <col min="12555" max="12555" width="13" style="3" customWidth="1"/>
    <col min="12556" max="12559" width="8.85546875" style="3"/>
    <col min="12560" max="12560" width="9.140625" style="3" customWidth="1"/>
    <col min="12561" max="12810" width="8.85546875" style="3"/>
    <col min="12811" max="12811" width="13" style="3" customWidth="1"/>
    <col min="12812" max="12815" width="8.85546875" style="3"/>
    <col min="12816" max="12816" width="9.140625" style="3" customWidth="1"/>
    <col min="12817" max="13066" width="8.85546875" style="3"/>
    <col min="13067" max="13067" width="13" style="3" customWidth="1"/>
    <col min="13068" max="13071" width="8.85546875" style="3"/>
    <col min="13072" max="13072" width="9.140625" style="3" customWidth="1"/>
    <col min="13073" max="13322" width="8.85546875" style="3"/>
    <col min="13323" max="13323" width="13" style="3" customWidth="1"/>
    <col min="13324" max="13327" width="8.85546875" style="3"/>
    <col min="13328" max="13328" width="9.140625" style="3" customWidth="1"/>
    <col min="13329" max="13578" width="8.85546875" style="3"/>
    <col min="13579" max="13579" width="13" style="3" customWidth="1"/>
    <col min="13580" max="13583" width="8.85546875" style="3"/>
    <col min="13584" max="13584" width="9.140625" style="3" customWidth="1"/>
    <col min="13585" max="13834" width="8.85546875" style="3"/>
    <col min="13835" max="13835" width="13" style="3" customWidth="1"/>
    <col min="13836" max="13839" width="8.85546875" style="3"/>
    <col min="13840" max="13840" width="9.140625" style="3" customWidth="1"/>
    <col min="13841" max="14090" width="8.85546875" style="3"/>
    <col min="14091" max="14091" width="13" style="3" customWidth="1"/>
    <col min="14092" max="14095" width="8.85546875" style="3"/>
    <col min="14096" max="14096" width="9.140625" style="3" customWidth="1"/>
    <col min="14097" max="14346" width="8.85546875" style="3"/>
    <col min="14347" max="14347" width="13" style="3" customWidth="1"/>
    <col min="14348" max="14351" width="8.85546875" style="3"/>
    <col min="14352" max="14352" width="9.140625" style="3" customWidth="1"/>
    <col min="14353" max="14602" width="8.85546875" style="3"/>
    <col min="14603" max="14603" width="13" style="3" customWidth="1"/>
    <col min="14604" max="14607" width="8.85546875" style="3"/>
    <col min="14608" max="14608" width="9.140625" style="3" customWidth="1"/>
    <col min="14609" max="14858" width="8.85546875" style="3"/>
    <col min="14859" max="14859" width="13" style="3" customWidth="1"/>
    <col min="14860" max="14863" width="8.85546875" style="3"/>
    <col min="14864" max="14864" width="9.140625" style="3" customWidth="1"/>
    <col min="14865" max="15114" width="8.85546875" style="3"/>
    <col min="15115" max="15115" width="13" style="3" customWidth="1"/>
    <col min="15116" max="15119" width="8.85546875" style="3"/>
    <col min="15120" max="15120" width="9.140625" style="3" customWidth="1"/>
    <col min="15121" max="15370" width="8.85546875" style="3"/>
    <col min="15371" max="15371" width="13" style="3" customWidth="1"/>
    <col min="15372" max="15375" width="8.85546875" style="3"/>
    <col min="15376" max="15376" width="9.140625" style="3" customWidth="1"/>
    <col min="15377" max="15626" width="8.85546875" style="3"/>
    <col min="15627" max="15627" width="13" style="3" customWidth="1"/>
    <col min="15628" max="15631" width="8.85546875" style="3"/>
    <col min="15632" max="15632" width="9.140625" style="3" customWidth="1"/>
    <col min="15633" max="15882" width="8.85546875" style="3"/>
    <col min="15883" max="15883" width="13" style="3" customWidth="1"/>
    <col min="15884" max="15887" width="8.85546875" style="3"/>
    <col min="15888" max="15888" width="9.140625" style="3" customWidth="1"/>
    <col min="15889" max="16138" width="8.85546875" style="3"/>
    <col min="16139" max="16139" width="13" style="3" customWidth="1"/>
    <col min="16140" max="16143" width="8.85546875" style="3"/>
    <col min="16144" max="16144" width="9.140625" style="3" customWidth="1"/>
    <col min="16145" max="16384" width="8.85546875" style="3"/>
  </cols>
  <sheetData>
    <row r="1" spans="2:19" ht="16.5" thickBot="1" x14ac:dyDescent="0.3">
      <c r="B1" s="289" t="s">
        <v>300</v>
      </c>
      <c r="C1" s="290"/>
      <c r="D1" s="291"/>
      <c r="E1" s="291"/>
      <c r="F1" s="291"/>
      <c r="G1" s="291"/>
      <c r="H1" s="291"/>
      <c r="I1" s="291"/>
      <c r="J1" s="291"/>
      <c r="K1" s="291"/>
      <c r="L1" s="291"/>
      <c r="M1" s="291"/>
      <c r="N1" s="291"/>
      <c r="O1" s="291"/>
      <c r="P1" s="291"/>
      <c r="Q1" s="291"/>
      <c r="R1" s="291"/>
      <c r="S1" s="292"/>
    </row>
    <row r="3" spans="2:19" ht="12.75" customHeight="1" x14ac:dyDescent="0.2">
      <c r="B3" s="1" t="s">
        <v>357</v>
      </c>
    </row>
    <row r="4" spans="2:19" ht="12.75" customHeight="1" thickBot="1" x14ac:dyDescent="0.25"/>
    <row r="5" spans="2:19" ht="12.75" customHeight="1" x14ac:dyDescent="0.2">
      <c r="B5" s="293" t="s">
        <v>361</v>
      </c>
      <c r="C5" s="294"/>
      <c r="D5" s="294"/>
      <c r="E5" s="294"/>
      <c r="F5" s="294"/>
      <c r="G5" s="294"/>
      <c r="H5" s="294"/>
      <c r="I5" s="294"/>
      <c r="J5" s="294"/>
      <c r="K5" s="294"/>
      <c r="L5" s="294"/>
      <c r="M5" s="294"/>
      <c r="N5" s="294"/>
      <c r="O5" s="294"/>
      <c r="P5" s="294"/>
      <c r="Q5" s="294"/>
      <c r="R5" s="294"/>
      <c r="S5" s="295"/>
    </row>
    <row r="6" spans="2:19" ht="12.75" customHeight="1" x14ac:dyDescent="0.2">
      <c r="B6" s="296"/>
      <c r="C6" s="297"/>
      <c r="D6" s="297"/>
      <c r="E6" s="297"/>
      <c r="F6" s="297"/>
      <c r="G6" s="297"/>
      <c r="H6" s="297"/>
      <c r="I6" s="297"/>
      <c r="J6" s="297"/>
      <c r="K6" s="297"/>
      <c r="L6" s="297"/>
      <c r="M6" s="297"/>
      <c r="N6" s="297"/>
      <c r="O6" s="297"/>
      <c r="P6" s="297"/>
      <c r="Q6" s="297"/>
      <c r="R6" s="297"/>
      <c r="S6" s="298"/>
    </row>
    <row r="7" spans="2:19" ht="12.75" customHeight="1" x14ac:dyDescent="0.2">
      <c r="B7" s="296"/>
      <c r="C7" s="297"/>
      <c r="D7" s="297"/>
      <c r="E7" s="297"/>
      <c r="F7" s="297"/>
      <c r="G7" s="297"/>
      <c r="H7" s="297"/>
      <c r="I7" s="297"/>
      <c r="J7" s="297"/>
      <c r="K7" s="297"/>
      <c r="L7" s="297"/>
      <c r="M7" s="297"/>
      <c r="N7" s="297"/>
      <c r="O7" s="297"/>
      <c r="P7" s="297"/>
      <c r="Q7" s="297"/>
      <c r="R7" s="297"/>
      <c r="S7" s="298"/>
    </row>
    <row r="8" spans="2:19" ht="12.75" customHeight="1" x14ac:dyDescent="0.2">
      <c r="B8" s="296"/>
      <c r="C8" s="297"/>
      <c r="D8" s="297"/>
      <c r="E8" s="297"/>
      <c r="F8" s="297"/>
      <c r="G8" s="297"/>
      <c r="H8" s="297"/>
      <c r="I8" s="297"/>
      <c r="J8" s="297"/>
      <c r="K8" s="297"/>
      <c r="L8" s="297"/>
      <c r="M8" s="297"/>
      <c r="N8" s="297"/>
      <c r="O8" s="297"/>
      <c r="P8" s="297"/>
      <c r="Q8" s="297"/>
      <c r="R8" s="297"/>
      <c r="S8" s="298"/>
    </row>
    <row r="9" spans="2:19" ht="12.75" customHeight="1" x14ac:dyDescent="0.2">
      <c r="B9" s="296"/>
      <c r="C9" s="297"/>
      <c r="D9" s="297"/>
      <c r="E9" s="297"/>
      <c r="F9" s="297"/>
      <c r="G9" s="297"/>
      <c r="H9" s="297"/>
      <c r="I9" s="297"/>
      <c r="J9" s="297"/>
      <c r="K9" s="297"/>
      <c r="L9" s="297"/>
      <c r="M9" s="297"/>
      <c r="N9" s="297"/>
      <c r="O9" s="297"/>
      <c r="P9" s="297"/>
      <c r="Q9" s="297"/>
      <c r="R9" s="297"/>
      <c r="S9" s="298"/>
    </row>
    <row r="10" spans="2:19" ht="12.75" customHeight="1" x14ac:dyDescent="0.2">
      <c r="B10" s="296"/>
      <c r="C10" s="297"/>
      <c r="D10" s="297"/>
      <c r="E10" s="297"/>
      <c r="F10" s="297"/>
      <c r="G10" s="297"/>
      <c r="H10" s="297"/>
      <c r="I10" s="297"/>
      <c r="J10" s="297"/>
      <c r="K10" s="297"/>
      <c r="L10" s="297"/>
      <c r="M10" s="297"/>
      <c r="N10" s="297"/>
      <c r="O10" s="297"/>
      <c r="P10" s="297"/>
      <c r="Q10" s="297"/>
      <c r="R10" s="297"/>
      <c r="S10" s="298"/>
    </row>
    <row r="11" spans="2:19" ht="12.75" customHeight="1" x14ac:dyDescent="0.2">
      <c r="B11" s="296"/>
      <c r="C11" s="297"/>
      <c r="D11" s="297"/>
      <c r="E11" s="297"/>
      <c r="F11" s="297"/>
      <c r="G11" s="297"/>
      <c r="H11" s="297"/>
      <c r="I11" s="297"/>
      <c r="J11" s="297"/>
      <c r="K11" s="297"/>
      <c r="L11" s="297"/>
      <c r="M11" s="297"/>
      <c r="N11" s="297"/>
      <c r="O11" s="297"/>
      <c r="P11" s="297"/>
      <c r="Q11" s="297"/>
      <c r="R11" s="297"/>
      <c r="S11" s="298"/>
    </row>
    <row r="12" spans="2:19" ht="12.75" customHeight="1" x14ac:dyDescent="0.2">
      <c r="B12" s="296"/>
      <c r="C12" s="297"/>
      <c r="D12" s="297"/>
      <c r="E12" s="297"/>
      <c r="F12" s="297"/>
      <c r="G12" s="297"/>
      <c r="H12" s="297"/>
      <c r="I12" s="297"/>
      <c r="J12" s="297"/>
      <c r="K12" s="297"/>
      <c r="L12" s="297"/>
      <c r="M12" s="297"/>
      <c r="N12" s="297"/>
      <c r="O12" s="297"/>
      <c r="P12" s="297"/>
      <c r="Q12" s="297"/>
      <c r="R12" s="297"/>
      <c r="S12" s="298"/>
    </row>
    <row r="13" spans="2:19" ht="12.75" customHeight="1" x14ac:dyDescent="0.2">
      <c r="B13" s="296"/>
      <c r="C13" s="297"/>
      <c r="D13" s="297"/>
      <c r="E13" s="297"/>
      <c r="F13" s="297"/>
      <c r="G13" s="297"/>
      <c r="H13" s="297"/>
      <c r="I13" s="297"/>
      <c r="J13" s="297"/>
      <c r="K13" s="297"/>
      <c r="L13" s="297"/>
      <c r="M13" s="297"/>
      <c r="N13" s="297"/>
      <c r="O13" s="297"/>
      <c r="P13" s="297"/>
      <c r="Q13" s="297"/>
      <c r="R13" s="297"/>
      <c r="S13" s="298"/>
    </row>
    <row r="14" spans="2:19" ht="12.75" customHeight="1" x14ac:dyDescent="0.2">
      <c r="B14" s="296"/>
      <c r="C14" s="297"/>
      <c r="D14" s="297"/>
      <c r="E14" s="297"/>
      <c r="F14" s="297"/>
      <c r="G14" s="297"/>
      <c r="H14" s="297"/>
      <c r="I14" s="297"/>
      <c r="J14" s="297"/>
      <c r="K14" s="297"/>
      <c r="L14" s="297"/>
      <c r="M14" s="297"/>
      <c r="N14" s="297"/>
      <c r="O14" s="297"/>
      <c r="P14" s="297"/>
      <c r="Q14" s="297"/>
      <c r="R14" s="297"/>
      <c r="S14" s="298"/>
    </row>
    <row r="15" spans="2:19" ht="12.75" customHeight="1" x14ac:dyDescent="0.2">
      <c r="B15" s="296"/>
      <c r="C15" s="297"/>
      <c r="D15" s="297"/>
      <c r="E15" s="297"/>
      <c r="F15" s="297"/>
      <c r="G15" s="297"/>
      <c r="H15" s="297"/>
      <c r="I15" s="297"/>
      <c r="J15" s="297"/>
      <c r="K15" s="297"/>
      <c r="L15" s="297"/>
      <c r="M15" s="297"/>
      <c r="N15" s="297"/>
      <c r="O15" s="297"/>
      <c r="P15" s="297"/>
      <c r="Q15" s="297"/>
      <c r="R15" s="297"/>
      <c r="S15" s="298"/>
    </row>
    <row r="16" spans="2:19" ht="12.75" customHeight="1" x14ac:dyDescent="0.2">
      <c r="B16" s="296"/>
      <c r="C16" s="297"/>
      <c r="D16" s="297"/>
      <c r="E16" s="297"/>
      <c r="F16" s="297"/>
      <c r="G16" s="297"/>
      <c r="H16" s="297"/>
      <c r="I16" s="297"/>
      <c r="J16" s="297"/>
      <c r="K16" s="297"/>
      <c r="L16" s="297"/>
      <c r="M16" s="297"/>
      <c r="N16" s="297"/>
      <c r="O16" s="297"/>
      <c r="P16" s="297"/>
      <c r="Q16" s="297"/>
      <c r="R16" s="297"/>
      <c r="S16" s="298"/>
    </row>
    <row r="17" spans="2:19" ht="12.75" customHeight="1" x14ac:dyDescent="0.2">
      <c r="B17" s="296"/>
      <c r="C17" s="297"/>
      <c r="D17" s="297"/>
      <c r="E17" s="297"/>
      <c r="F17" s="297"/>
      <c r="G17" s="297"/>
      <c r="H17" s="297"/>
      <c r="I17" s="297"/>
      <c r="J17" s="297"/>
      <c r="K17" s="297"/>
      <c r="L17" s="297"/>
      <c r="M17" s="297"/>
      <c r="N17" s="297"/>
      <c r="O17" s="297"/>
      <c r="P17" s="297"/>
      <c r="Q17" s="297"/>
      <c r="R17" s="297"/>
      <c r="S17" s="298"/>
    </row>
    <row r="18" spans="2:19" ht="12.75" customHeight="1" x14ac:dyDescent="0.2">
      <c r="B18" s="296"/>
      <c r="C18" s="297"/>
      <c r="D18" s="297"/>
      <c r="E18" s="297"/>
      <c r="F18" s="297"/>
      <c r="G18" s="297"/>
      <c r="H18" s="297"/>
      <c r="I18" s="297"/>
      <c r="J18" s="297"/>
      <c r="K18" s="297"/>
      <c r="L18" s="297"/>
      <c r="M18" s="297"/>
      <c r="N18" s="297"/>
      <c r="O18" s="297"/>
      <c r="P18" s="297"/>
      <c r="Q18" s="297"/>
      <c r="R18" s="297"/>
      <c r="S18" s="298"/>
    </row>
    <row r="19" spans="2:19" ht="12.75" customHeight="1" x14ac:dyDescent="0.2">
      <c r="B19" s="296"/>
      <c r="C19" s="297"/>
      <c r="D19" s="297"/>
      <c r="E19" s="297"/>
      <c r="F19" s="297"/>
      <c r="G19" s="297"/>
      <c r="H19" s="297"/>
      <c r="I19" s="297"/>
      <c r="J19" s="297"/>
      <c r="K19" s="297"/>
      <c r="L19" s="297"/>
      <c r="M19" s="297"/>
      <c r="N19" s="297"/>
      <c r="O19" s="297"/>
      <c r="P19" s="297"/>
      <c r="Q19" s="297"/>
      <c r="R19" s="297"/>
      <c r="S19" s="298"/>
    </row>
    <row r="20" spans="2:19" ht="12.75" customHeight="1" x14ac:dyDescent="0.2">
      <c r="B20" s="296"/>
      <c r="C20" s="297"/>
      <c r="D20" s="297"/>
      <c r="E20" s="297"/>
      <c r="F20" s="297"/>
      <c r="G20" s="297"/>
      <c r="H20" s="297"/>
      <c r="I20" s="297"/>
      <c r="J20" s="297"/>
      <c r="K20" s="297"/>
      <c r="L20" s="297"/>
      <c r="M20" s="297"/>
      <c r="N20" s="297"/>
      <c r="O20" s="297"/>
      <c r="P20" s="297"/>
      <c r="Q20" s="297"/>
      <c r="R20" s="297"/>
      <c r="S20" s="298"/>
    </row>
    <row r="21" spans="2:19" ht="12.75" customHeight="1" x14ac:dyDescent="0.2">
      <c r="B21" s="296"/>
      <c r="C21" s="297"/>
      <c r="D21" s="297"/>
      <c r="E21" s="297"/>
      <c r="F21" s="297"/>
      <c r="G21" s="297"/>
      <c r="H21" s="297"/>
      <c r="I21" s="297"/>
      <c r="J21" s="297"/>
      <c r="K21" s="297"/>
      <c r="L21" s="297"/>
      <c r="M21" s="297"/>
      <c r="N21" s="297"/>
      <c r="O21" s="297"/>
      <c r="P21" s="297"/>
      <c r="Q21" s="297"/>
      <c r="R21" s="297"/>
      <c r="S21" s="298"/>
    </row>
    <row r="22" spans="2:19" ht="12.75" customHeight="1" x14ac:dyDescent="0.2">
      <c r="B22" s="296"/>
      <c r="C22" s="297"/>
      <c r="D22" s="297"/>
      <c r="E22" s="297"/>
      <c r="F22" s="297"/>
      <c r="G22" s="297"/>
      <c r="H22" s="297"/>
      <c r="I22" s="297"/>
      <c r="J22" s="297"/>
      <c r="K22" s="297"/>
      <c r="L22" s="297"/>
      <c r="M22" s="297"/>
      <c r="N22" s="297"/>
      <c r="O22" s="297"/>
      <c r="P22" s="297"/>
      <c r="Q22" s="297"/>
      <c r="R22" s="297"/>
      <c r="S22" s="298"/>
    </row>
    <row r="23" spans="2:19" ht="12.75" customHeight="1" x14ac:dyDescent="0.2">
      <c r="B23" s="296"/>
      <c r="C23" s="297"/>
      <c r="D23" s="297"/>
      <c r="E23" s="297"/>
      <c r="F23" s="297"/>
      <c r="G23" s="297"/>
      <c r="H23" s="297"/>
      <c r="I23" s="297"/>
      <c r="J23" s="297"/>
      <c r="K23" s="297"/>
      <c r="L23" s="297"/>
      <c r="M23" s="297"/>
      <c r="N23" s="297"/>
      <c r="O23" s="297"/>
      <c r="P23" s="297"/>
      <c r="Q23" s="297"/>
      <c r="R23" s="297"/>
      <c r="S23" s="298"/>
    </row>
    <row r="24" spans="2:19" ht="12.75" customHeight="1" x14ac:dyDescent="0.2">
      <c r="B24" s="296"/>
      <c r="C24" s="297"/>
      <c r="D24" s="297"/>
      <c r="E24" s="297"/>
      <c r="F24" s="297"/>
      <c r="G24" s="297"/>
      <c r="H24" s="297"/>
      <c r="I24" s="297"/>
      <c r="J24" s="297"/>
      <c r="K24" s="297"/>
      <c r="L24" s="297"/>
      <c r="M24" s="297"/>
      <c r="N24" s="297"/>
      <c r="O24" s="297"/>
      <c r="P24" s="297"/>
      <c r="Q24" s="297"/>
      <c r="R24" s="297"/>
      <c r="S24" s="298"/>
    </row>
    <row r="25" spans="2:19" ht="12.75" customHeight="1" x14ac:dyDescent="0.2">
      <c r="B25" s="296"/>
      <c r="C25" s="297"/>
      <c r="D25" s="297"/>
      <c r="E25" s="297"/>
      <c r="F25" s="297"/>
      <c r="G25" s="297"/>
      <c r="H25" s="297"/>
      <c r="I25" s="297"/>
      <c r="J25" s="297"/>
      <c r="K25" s="297"/>
      <c r="L25" s="297"/>
      <c r="M25" s="297"/>
      <c r="N25" s="297"/>
      <c r="O25" s="297"/>
      <c r="P25" s="297"/>
      <c r="Q25" s="297"/>
      <c r="R25" s="297"/>
      <c r="S25" s="298"/>
    </row>
    <row r="26" spans="2:19" ht="12.75" customHeight="1" x14ac:dyDescent="0.2">
      <c r="B26" s="296"/>
      <c r="C26" s="297"/>
      <c r="D26" s="297"/>
      <c r="E26" s="297"/>
      <c r="F26" s="297"/>
      <c r="G26" s="297"/>
      <c r="H26" s="297"/>
      <c r="I26" s="297"/>
      <c r="J26" s="297"/>
      <c r="K26" s="297"/>
      <c r="L26" s="297"/>
      <c r="M26" s="297"/>
      <c r="N26" s="297"/>
      <c r="O26" s="297"/>
      <c r="P26" s="297"/>
      <c r="Q26" s="297"/>
      <c r="R26" s="297"/>
      <c r="S26" s="298"/>
    </row>
    <row r="27" spans="2:19" ht="12.75" customHeight="1" x14ac:dyDescent="0.2">
      <c r="B27" s="296"/>
      <c r="C27" s="297"/>
      <c r="D27" s="297"/>
      <c r="E27" s="297"/>
      <c r="F27" s="297"/>
      <c r="G27" s="297"/>
      <c r="H27" s="297"/>
      <c r="I27" s="297"/>
      <c r="J27" s="297"/>
      <c r="K27" s="297"/>
      <c r="L27" s="297"/>
      <c r="M27" s="297"/>
      <c r="N27" s="297"/>
      <c r="O27" s="297"/>
      <c r="P27" s="297"/>
      <c r="Q27" s="297"/>
      <c r="R27" s="297"/>
      <c r="S27" s="298"/>
    </row>
    <row r="28" spans="2:19" ht="12.75" customHeight="1" x14ac:dyDescent="0.2">
      <c r="B28" s="296"/>
      <c r="C28" s="297"/>
      <c r="D28" s="297"/>
      <c r="E28" s="297"/>
      <c r="F28" s="297"/>
      <c r="G28" s="297"/>
      <c r="H28" s="297"/>
      <c r="I28" s="297"/>
      <c r="J28" s="297"/>
      <c r="K28" s="297"/>
      <c r="L28" s="297"/>
      <c r="M28" s="297"/>
      <c r="N28" s="297"/>
      <c r="O28" s="297"/>
      <c r="P28" s="297"/>
      <c r="Q28" s="297"/>
      <c r="R28" s="297"/>
      <c r="S28" s="298"/>
    </row>
    <row r="29" spans="2:19" ht="12.75" customHeight="1" x14ac:dyDescent="0.2">
      <c r="B29" s="296"/>
      <c r="C29" s="297"/>
      <c r="D29" s="297"/>
      <c r="E29" s="297"/>
      <c r="F29" s="297"/>
      <c r="G29" s="297"/>
      <c r="H29" s="297"/>
      <c r="I29" s="297"/>
      <c r="J29" s="297"/>
      <c r="K29" s="297"/>
      <c r="L29" s="297"/>
      <c r="M29" s="297"/>
      <c r="N29" s="297"/>
      <c r="O29" s="297"/>
      <c r="P29" s="297"/>
      <c r="Q29" s="297"/>
      <c r="R29" s="297"/>
      <c r="S29" s="298"/>
    </row>
    <row r="30" spans="2:19" ht="12.75" customHeight="1" x14ac:dyDescent="0.2">
      <c r="B30" s="296"/>
      <c r="C30" s="297"/>
      <c r="D30" s="297"/>
      <c r="E30" s="297"/>
      <c r="F30" s="297"/>
      <c r="G30" s="297"/>
      <c r="H30" s="297"/>
      <c r="I30" s="297"/>
      <c r="J30" s="297"/>
      <c r="K30" s="297"/>
      <c r="L30" s="297"/>
      <c r="M30" s="297"/>
      <c r="N30" s="297"/>
      <c r="O30" s="297"/>
      <c r="P30" s="297"/>
      <c r="Q30" s="297"/>
      <c r="R30" s="297"/>
      <c r="S30" s="298"/>
    </row>
    <row r="31" spans="2:19" ht="12.75" customHeight="1" x14ac:dyDescent="0.2">
      <c r="B31" s="296"/>
      <c r="C31" s="297"/>
      <c r="D31" s="297"/>
      <c r="E31" s="297"/>
      <c r="F31" s="297"/>
      <c r="G31" s="297"/>
      <c r="H31" s="297"/>
      <c r="I31" s="297"/>
      <c r="J31" s="297"/>
      <c r="K31" s="297"/>
      <c r="L31" s="297"/>
      <c r="M31" s="297"/>
      <c r="N31" s="297"/>
      <c r="O31" s="297"/>
      <c r="P31" s="297"/>
      <c r="Q31" s="297"/>
      <c r="R31" s="297"/>
      <c r="S31" s="298"/>
    </row>
    <row r="32" spans="2:19" ht="12.75" customHeight="1" x14ac:dyDescent="0.2">
      <c r="B32" s="296"/>
      <c r="C32" s="297"/>
      <c r="D32" s="297"/>
      <c r="E32" s="297"/>
      <c r="F32" s="297"/>
      <c r="G32" s="297"/>
      <c r="H32" s="297"/>
      <c r="I32" s="297"/>
      <c r="J32" s="297"/>
      <c r="K32" s="297"/>
      <c r="L32" s="297"/>
      <c r="M32" s="297"/>
      <c r="N32" s="297"/>
      <c r="O32" s="297"/>
      <c r="P32" s="297"/>
      <c r="Q32" s="297"/>
      <c r="R32" s="297"/>
      <c r="S32" s="298"/>
    </row>
    <row r="33" spans="2:19" ht="12.75" customHeight="1" x14ac:dyDescent="0.2">
      <c r="B33" s="296"/>
      <c r="C33" s="297"/>
      <c r="D33" s="297"/>
      <c r="E33" s="297"/>
      <c r="F33" s="297"/>
      <c r="G33" s="297"/>
      <c r="H33" s="297"/>
      <c r="I33" s="297"/>
      <c r="J33" s="297"/>
      <c r="K33" s="297"/>
      <c r="L33" s="297"/>
      <c r="M33" s="297"/>
      <c r="N33" s="297"/>
      <c r="O33" s="297"/>
      <c r="P33" s="297"/>
      <c r="Q33" s="297"/>
      <c r="R33" s="297"/>
      <c r="S33" s="298"/>
    </row>
    <row r="34" spans="2:19" ht="12.75" customHeight="1" x14ac:dyDescent="0.2">
      <c r="B34" s="296"/>
      <c r="C34" s="297"/>
      <c r="D34" s="297"/>
      <c r="E34" s="297"/>
      <c r="F34" s="297"/>
      <c r="G34" s="297"/>
      <c r="H34" s="297"/>
      <c r="I34" s="297"/>
      <c r="J34" s="297"/>
      <c r="K34" s="297"/>
      <c r="L34" s="297"/>
      <c r="M34" s="297"/>
      <c r="N34" s="297"/>
      <c r="O34" s="297"/>
      <c r="P34" s="297"/>
      <c r="Q34" s="297"/>
      <c r="R34" s="297"/>
      <c r="S34" s="298"/>
    </row>
    <row r="35" spans="2:19" ht="12.75" customHeight="1" x14ac:dyDescent="0.2">
      <c r="B35" s="296"/>
      <c r="C35" s="297"/>
      <c r="D35" s="297"/>
      <c r="E35" s="297"/>
      <c r="F35" s="297"/>
      <c r="G35" s="297"/>
      <c r="H35" s="297"/>
      <c r="I35" s="297"/>
      <c r="J35" s="297"/>
      <c r="K35" s="297"/>
      <c r="L35" s="297"/>
      <c r="M35" s="297"/>
      <c r="N35" s="297"/>
      <c r="O35" s="297"/>
      <c r="P35" s="297"/>
      <c r="Q35" s="297"/>
      <c r="R35" s="297"/>
      <c r="S35" s="298"/>
    </row>
    <row r="36" spans="2:19" ht="12.75" customHeight="1" x14ac:dyDescent="0.2">
      <c r="B36" s="296"/>
      <c r="C36" s="297"/>
      <c r="D36" s="297"/>
      <c r="E36" s="297"/>
      <c r="F36" s="297"/>
      <c r="G36" s="297"/>
      <c r="H36" s="297"/>
      <c r="I36" s="297"/>
      <c r="J36" s="297"/>
      <c r="K36" s="297"/>
      <c r="L36" s="297"/>
      <c r="M36" s="297"/>
      <c r="N36" s="297"/>
      <c r="O36" s="297"/>
      <c r="P36" s="297"/>
      <c r="Q36" s="297"/>
      <c r="R36" s="297"/>
      <c r="S36" s="298"/>
    </row>
    <row r="37" spans="2:19" ht="12.75" customHeight="1" x14ac:dyDescent="0.2">
      <c r="B37" s="296"/>
      <c r="C37" s="297"/>
      <c r="D37" s="297"/>
      <c r="E37" s="297"/>
      <c r="F37" s="297"/>
      <c r="G37" s="297"/>
      <c r="H37" s="297"/>
      <c r="I37" s="297"/>
      <c r="J37" s="297"/>
      <c r="K37" s="297"/>
      <c r="L37" s="297"/>
      <c r="M37" s="297"/>
      <c r="N37" s="297"/>
      <c r="O37" s="297"/>
      <c r="P37" s="297"/>
      <c r="Q37" s="297"/>
      <c r="R37" s="297"/>
      <c r="S37" s="298"/>
    </row>
    <row r="38" spans="2:19" ht="12.75" customHeight="1" x14ac:dyDescent="0.2">
      <c r="B38" s="296"/>
      <c r="C38" s="297"/>
      <c r="D38" s="297"/>
      <c r="E38" s="297"/>
      <c r="F38" s="297"/>
      <c r="G38" s="297"/>
      <c r="H38" s="297"/>
      <c r="I38" s="297"/>
      <c r="J38" s="297"/>
      <c r="K38" s="297"/>
      <c r="L38" s="297"/>
      <c r="M38" s="297"/>
      <c r="N38" s="297"/>
      <c r="O38" s="297"/>
      <c r="P38" s="297"/>
      <c r="Q38" s="297"/>
      <c r="R38" s="297"/>
      <c r="S38" s="298"/>
    </row>
    <row r="39" spans="2:19" ht="12.75" customHeight="1" x14ac:dyDescent="0.2">
      <c r="B39" s="296"/>
      <c r="C39" s="297"/>
      <c r="D39" s="297"/>
      <c r="E39" s="297"/>
      <c r="F39" s="297"/>
      <c r="G39" s="297"/>
      <c r="H39" s="297"/>
      <c r="I39" s="297"/>
      <c r="J39" s="297"/>
      <c r="K39" s="297"/>
      <c r="L39" s="297"/>
      <c r="M39" s="297"/>
      <c r="N39" s="297"/>
      <c r="O39" s="297"/>
      <c r="P39" s="297"/>
      <c r="Q39" s="297"/>
      <c r="R39" s="297"/>
      <c r="S39" s="298"/>
    </row>
    <row r="40" spans="2:19" ht="12.75" customHeight="1" x14ac:dyDescent="0.2">
      <c r="B40" s="296"/>
      <c r="C40" s="297"/>
      <c r="D40" s="297"/>
      <c r="E40" s="297"/>
      <c r="F40" s="297"/>
      <c r="G40" s="297"/>
      <c r="H40" s="297"/>
      <c r="I40" s="297"/>
      <c r="J40" s="297"/>
      <c r="K40" s="297"/>
      <c r="L40" s="297"/>
      <c r="M40" s="297"/>
      <c r="N40" s="297"/>
      <c r="O40" s="297"/>
      <c r="P40" s="297"/>
      <c r="Q40" s="297"/>
      <c r="R40" s="297"/>
      <c r="S40" s="298"/>
    </row>
    <row r="41" spans="2:19" ht="12.75" customHeight="1" x14ac:dyDescent="0.2">
      <c r="B41" s="296"/>
      <c r="C41" s="297"/>
      <c r="D41" s="297"/>
      <c r="E41" s="297"/>
      <c r="F41" s="297"/>
      <c r="G41" s="297"/>
      <c r="H41" s="297"/>
      <c r="I41" s="297"/>
      <c r="J41" s="297"/>
      <c r="K41" s="297"/>
      <c r="L41" s="297"/>
      <c r="M41" s="297"/>
      <c r="N41" s="297"/>
      <c r="O41" s="297"/>
      <c r="P41" s="297"/>
      <c r="Q41" s="297"/>
      <c r="R41" s="297"/>
      <c r="S41" s="298"/>
    </row>
    <row r="42" spans="2:19" ht="12.75" customHeight="1" x14ac:dyDescent="0.2">
      <c r="B42" s="296"/>
      <c r="C42" s="297"/>
      <c r="D42" s="297"/>
      <c r="E42" s="297"/>
      <c r="F42" s="297"/>
      <c r="G42" s="297"/>
      <c r="H42" s="297"/>
      <c r="I42" s="297"/>
      <c r="J42" s="297"/>
      <c r="K42" s="297"/>
      <c r="L42" s="297"/>
      <c r="M42" s="297"/>
      <c r="N42" s="297"/>
      <c r="O42" s="297"/>
      <c r="P42" s="297"/>
      <c r="Q42" s="297"/>
      <c r="R42" s="297"/>
      <c r="S42" s="298"/>
    </row>
    <row r="43" spans="2:19" ht="12.75" customHeight="1" x14ac:dyDescent="0.2">
      <c r="B43" s="296"/>
      <c r="C43" s="297"/>
      <c r="D43" s="297"/>
      <c r="E43" s="297"/>
      <c r="F43" s="297"/>
      <c r="G43" s="297"/>
      <c r="H43" s="297"/>
      <c r="I43" s="297"/>
      <c r="J43" s="297"/>
      <c r="K43" s="297"/>
      <c r="L43" s="297"/>
      <c r="M43" s="297"/>
      <c r="N43" s="297"/>
      <c r="O43" s="297"/>
      <c r="P43" s="297"/>
      <c r="Q43" s="297"/>
      <c r="R43" s="297"/>
      <c r="S43" s="298"/>
    </row>
    <row r="44" spans="2:19" ht="12.75" customHeight="1" thickBot="1" x14ac:dyDescent="0.25">
      <c r="B44" s="299"/>
      <c r="C44" s="300"/>
      <c r="D44" s="300"/>
      <c r="E44" s="300"/>
      <c r="F44" s="300"/>
      <c r="G44" s="300"/>
      <c r="H44" s="300"/>
      <c r="I44" s="300"/>
      <c r="J44" s="300"/>
      <c r="K44" s="300"/>
      <c r="L44" s="300"/>
      <c r="M44" s="300"/>
      <c r="N44" s="300"/>
      <c r="O44" s="300"/>
      <c r="P44" s="300"/>
      <c r="Q44" s="300"/>
      <c r="R44" s="300"/>
      <c r="S44" s="301"/>
    </row>
    <row r="45" spans="2:19" ht="12.75" customHeight="1" x14ac:dyDescent="0.2">
      <c r="B45" s="187"/>
    </row>
  </sheetData>
  <sheetProtection algorithmName="SHA-512" hashValue="PiZ7pK9LBJEXTGXcv/qDnTn3OUixjwh9MEEOCff4rpyFEg21F597ASgtXPWswVPHvewX1oXuoaa92aPEcFbWtQ==" saltValue="t1gZseb7/JoncmLlE7FZjw==" spinCount="100000" sheet="1" objects="1" scenarios="1"/>
  <mergeCells count="2">
    <mergeCell ref="B1:S1"/>
    <mergeCell ref="B5:S44"/>
  </mergeCells>
  <pageMargins left="0.70866141732283472" right="0.70866141732283472" top="0.74803149606299213" bottom="0.74803149606299213" header="0.31496062992125984" footer="0.31496062992125984"/>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2402-F3F5-4003-B694-6AFC73BA7E43}">
  <dimension ref="B1:G31"/>
  <sheetViews>
    <sheetView zoomScaleNormal="100" zoomScaleSheetLayoutView="85" workbookViewId="0"/>
  </sheetViews>
  <sheetFormatPr defaultRowHeight="12.75" x14ac:dyDescent="0.2"/>
  <cols>
    <col min="1" max="1" width="2.7109375" style="3" customWidth="1"/>
    <col min="2" max="2" width="34.42578125" style="3" bestFit="1" customWidth="1"/>
    <col min="3" max="3" width="22.42578125" style="3" bestFit="1" customWidth="1"/>
    <col min="4" max="4" width="4.7109375" style="3" customWidth="1"/>
    <col min="5" max="5" width="8.85546875" style="3"/>
    <col min="6" max="6" width="3.7109375" style="3" customWidth="1"/>
    <col min="7" max="7" width="17.7109375" style="3" bestFit="1" customWidth="1"/>
    <col min="8" max="11" width="8.85546875" style="3"/>
    <col min="12" max="12" width="5" style="3" bestFit="1" customWidth="1"/>
    <col min="13" max="251" width="8.85546875" style="3"/>
    <col min="252" max="252" width="38" style="3" bestFit="1" customWidth="1"/>
    <col min="253" max="253" width="34.7109375" style="3" customWidth="1"/>
    <col min="254" max="507" width="8.85546875" style="3"/>
    <col min="508" max="508" width="38" style="3" bestFit="1" customWidth="1"/>
    <col min="509" max="509" width="34.7109375" style="3" customWidth="1"/>
    <col min="510" max="763" width="8.85546875" style="3"/>
    <col min="764" max="764" width="38" style="3" bestFit="1" customWidth="1"/>
    <col min="765" max="765" width="34.7109375" style="3" customWidth="1"/>
    <col min="766" max="1019" width="8.85546875" style="3"/>
    <col min="1020" max="1020" width="38" style="3" bestFit="1" customWidth="1"/>
    <col min="1021" max="1021" width="34.7109375" style="3" customWidth="1"/>
    <col min="1022" max="1275" width="8.85546875" style="3"/>
    <col min="1276" max="1276" width="38" style="3" bestFit="1" customWidth="1"/>
    <col min="1277" max="1277" width="34.7109375" style="3" customWidth="1"/>
    <col min="1278" max="1531" width="8.85546875" style="3"/>
    <col min="1532" max="1532" width="38" style="3" bestFit="1" customWidth="1"/>
    <col min="1533" max="1533" width="34.7109375" style="3" customWidth="1"/>
    <col min="1534" max="1787" width="8.85546875" style="3"/>
    <col min="1788" max="1788" width="38" style="3" bestFit="1" customWidth="1"/>
    <col min="1789" max="1789" width="34.7109375" style="3" customWidth="1"/>
    <col min="1790" max="2043" width="8.85546875" style="3"/>
    <col min="2044" max="2044" width="38" style="3" bestFit="1" customWidth="1"/>
    <col min="2045" max="2045" width="34.7109375" style="3" customWidth="1"/>
    <col min="2046" max="2299" width="8.85546875" style="3"/>
    <col min="2300" max="2300" width="38" style="3" bestFit="1" customWidth="1"/>
    <col min="2301" max="2301" width="34.7109375" style="3" customWidth="1"/>
    <col min="2302" max="2555" width="8.85546875" style="3"/>
    <col min="2556" max="2556" width="38" style="3" bestFit="1" customWidth="1"/>
    <col min="2557" max="2557" width="34.7109375" style="3" customWidth="1"/>
    <col min="2558" max="2811" width="8.85546875" style="3"/>
    <col min="2812" max="2812" width="38" style="3" bestFit="1" customWidth="1"/>
    <col min="2813" max="2813" width="34.7109375" style="3" customWidth="1"/>
    <col min="2814" max="3067" width="8.85546875" style="3"/>
    <col min="3068" max="3068" width="38" style="3" bestFit="1" customWidth="1"/>
    <col min="3069" max="3069" width="34.7109375" style="3" customWidth="1"/>
    <col min="3070" max="3323" width="8.85546875" style="3"/>
    <col min="3324" max="3324" width="38" style="3" bestFit="1" customWidth="1"/>
    <col min="3325" max="3325" width="34.7109375" style="3" customWidth="1"/>
    <col min="3326" max="3579" width="8.85546875" style="3"/>
    <col min="3580" max="3580" width="38" style="3" bestFit="1" customWidth="1"/>
    <col min="3581" max="3581" width="34.7109375" style="3" customWidth="1"/>
    <col min="3582" max="3835" width="8.85546875" style="3"/>
    <col min="3836" max="3836" width="38" style="3" bestFit="1" customWidth="1"/>
    <col min="3837" max="3837" width="34.7109375" style="3" customWidth="1"/>
    <col min="3838" max="4091" width="8.85546875" style="3"/>
    <col min="4092" max="4092" width="38" style="3" bestFit="1" customWidth="1"/>
    <col min="4093" max="4093" width="34.7109375" style="3" customWidth="1"/>
    <col min="4094" max="4347" width="8.85546875" style="3"/>
    <col min="4348" max="4348" width="38" style="3" bestFit="1" customWidth="1"/>
    <col min="4349" max="4349" width="34.7109375" style="3" customWidth="1"/>
    <col min="4350" max="4603" width="8.85546875" style="3"/>
    <col min="4604" max="4604" width="38" style="3" bestFit="1" customWidth="1"/>
    <col min="4605" max="4605" width="34.7109375" style="3" customWidth="1"/>
    <col min="4606" max="4859" width="8.85546875" style="3"/>
    <col min="4860" max="4860" width="38" style="3" bestFit="1" customWidth="1"/>
    <col min="4861" max="4861" width="34.7109375" style="3" customWidth="1"/>
    <col min="4862" max="5115" width="8.85546875" style="3"/>
    <col min="5116" max="5116" width="38" style="3" bestFit="1" customWidth="1"/>
    <col min="5117" max="5117" width="34.7109375" style="3" customWidth="1"/>
    <col min="5118" max="5371" width="8.85546875" style="3"/>
    <col min="5372" max="5372" width="38" style="3" bestFit="1" customWidth="1"/>
    <col min="5373" max="5373" width="34.7109375" style="3" customWidth="1"/>
    <col min="5374" max="5627" width="8.85546875" style="3"/>
    <col min="5628" max="5628" width="38" style="3" bestFit="1" customWidth="1"/>
    <col min="5629" max="5629" width="34.7109375" style="3" customWidth="1"/>
    <col min="5630" max="5883" width="8.85546875" style="3"/>
    <col min="5884" max="5884" width="38" style="3" bestFit="1" customWidth="1"/>
    <col min="5885" max="5885" width="34.7109375" style="3" customWidth="1"/>
    <col min="5886" max="6139" width="8.85546875" style="3"/>
    <col min="6140" max="6140" width="38" style="3" bestFit="1" customWidth="1"/>
    <col min="6141" max="6141" width="34.7109375" style="3" customWidth="1"/>
    <col min="6142" max="6395" width="8.85546875" style="3"/>
    <col min="6396" max="6396" width="38" style="3" bestFit="1" customWidth="1"/>
    <col min="6397" max="6397" width="34.7109375" style="3" customWidth="1"/>
    <col min="6398" max="6651" width="8.85546875" style="3"/>
    <col min="6652" max="6652" width="38" style="3" bestFit="1" customWidth="1"/>
    <col min="6653" max="6653" width="34.7109375" style="3" customWidth="1"/>
    <col min="6654" max="6907" width="8.85546875" style="3"/>
    <col min="6908" max="6908" width="38" style="3" bestFit="1" customWidth="1"/>
    <col min="6909" max="6909" width="34.7109375" style="3" customWidth="1"/>
    <col min="6910" max="7163" width="8.85546875" style="3"/>
    <col min="7164" max="7164" width="38" style="3" bestFit="1" customWidth="1"/>
    <col min="7165" max="7165" width="34.7109375" style="3" customWidth="1"/>
    <col min="7166" max="7419" width="8.85546875" style="3"/>
    <col min="7420" max="7420" width="38" style="3" bestFit="1" customWidth="1"/>
    <col min="7421" max="7421" width="34.7109375" style="3" customWidth="1"/>
    <col min="7422" max="7675" width="8.85546875" style="3"/>
    <col min="7676" max="7676" width="38" style="3" bestFit="1" customWidth="1"/>
    <col min="7677" max="7677" width="34.7109375" style="3" customWidth="1"/>
    <col min="7678" max="7931" width="8.85546875" style="3"/>
    <col min="7932" max="7932" width="38" style="3" bestFit="1" customWidth="1"/>
    <col min="7933" max="7933" width="34.7109375" style="3" customWidth="1"/>
    <col min="7934" max="8187" width="8.85546875" style="3"/>
    <col min="8188" max="8188" width="38" style="3" bestFit="1" customWidth="1"/>
    <col min="8189" max="8189" width="34.7109375" style="3" customWidth="1"/>
    <col min="8190" max="8443" width="8.85546875" style="3"/>
    <col min="8444" max="8444" width="38" style="3" bestFit="1" customWidth="1"/>
    <col min="8445" max="8445" width="34.7109375" style="3" customWidth="1"/>
    <col min="8446" max="8699" width="8.85546875" style="3"/>
    <col min="8700" max="8700" width="38" style="3" bestFit="1" customWidth="1"/>
    <col min="8701" max="8701" width="34.7109375" style="3" customWidth="1"/>
    <col min="8702" max="8955" width="8.85546875" style="3"/>
    <col min="8956" max="8956" width="38" style="3" bestFit="1" customWidth="1"/>
    <col min="8957" max="8957" width="34.7109375" style="3" customWidth="1"/>
    <col min="8958" max="9211" width="8.85546875" style="3"/>
    <col min="9212" max="9212" width="38" style="3" bestFit="1" customWidth="1"/>
    <col min="9213" max="9213" width="34.7109375" style="3" customWidth="1"/>
    <col min="9214" max="9467" width="8.85546875" style="3"/>
    <col min="9468" max="9468" width="38" style="3" bestFit="1" customWidth="1"/>
    <col min="9469" max="9469" width="34.7109375" style="3" customWidth="1"/>
    <col min="9470" max="9723" width="8.85546875" style="3"/>
    <col min="9724" max="9724" width="38" style="3" bestFit="1" customWidth="1"/>
    <col min="9725" max="9725" width="34.7109375" style="3" customWidth="1"/>
    <col min="9726" max="9979" width="8.85546875" style="3"/>
    <col min="9980" max="9980" width="38" style="3" bestFit="1" customWidth="1"/>
    <col min="9981" max="9981" width="34.7109375" style="3" customWidth="1"/>
    <col min="9982" max="10235" width="8.85546875" style="3"/>
    <col min="10236" max="10236" width="38" style="3" bestFit="1" customWidth="1"/>
    <col min="10237" max="10237" width="34.7109375" style="3" customWidth="1"/>
    <col min="10238" max="10491" width="8.85546875" style="3"/>
    <col min="10492" max="10492" width="38" style="3" bestFit="1" customWidth="1"/>
    <col min="10493" max="10493" width="34.7109375" style="3" customWidth="1"/>
    <col min="10494" max="10747" width="8.85546875" style="3"/>
    <col min="10748" max="10748" width="38" style="3" bestFit="1" customWidth="1"/>
    <col min="10749" max="10749" width="34.7109375" style="3" customWidth="1"/>
    <col min="10750" max="11003" width="8.85546875" style="3"/>
    <col min="11004" max="11004" width="38" style="3" bestFit="1" customWidth="1"/>
    <col min="11005" max="11005" width="34.7109375" style="3" customWidth="1"/>
    <col min="11006" max="11259" width="8.85546875" style="3"/>
    <col min="11260" max="11260" width="38" style="3" bestFit="1" customWidth="1"/>
    <col min="11261" max="11261" width="34.7109375" style="3" customWidth="1"/>
    <col min="11262" max="11515" width="8.85546875" style="3"/>
    <col min="11516" max="11516" width="38" style="3" bestFit="1" customWidth="1"/>
    <col min="11517" max="11517" width="34.7109375" style="3" customWidth="1"/>
    <col min="11518" max="11771" width="8.85546875" style="3"/>
    <col min="11772" max="11772" width="38" style="3" bestFit="1" customWidth="1"/>
    <col min="11773" max="11773" width="34.7109375" style="3" customWidth="1"/>
    <col min="11774" max="12027" width="8.85546875" style="3"/>
    <col min="12028" max="12028" width="38" style="3" bestFit="1" customWidth="1"/>
    <col min="12029" max="12029" width="34.7109375" style="3" customWidth="1"/>
    <col min="12030" max="12283" width="8.85546875" style="3"/>
    <col min="12284" max="12284" width="38" style="3" bestFit="1" customWidth="1"/>
    <col min="12285" max="12285" width="34.7109375" style="3" customWidth="1"/>
    <col min="12286" max="12539" width="8.85546875" style="3"/>
    <col min="12540" max="12540" width="38" style="3" bestFit="1" customWidth="1"/>
    <col min="12541" max="12541" width="34.7109375" style="3" customWidth="1"/>
    <col min="12542" max="12795" width="8.85546875" style="3"/>
    <col min="12796" max="12796" width="38" style="3" bestFit="1" customWidth="1"/>
    <col min="12797" max="12797" width="34.7109375" style="3" customWidth="1"/>
    <col min="12798" max="13051" width="8.85546875" style="3"/>
    <col min="13052" max="13052" width="38" style="3" bestFit="1" customWidth="1"/>
    <col min="13053" max="13053" width="34.7109375" style="3" customWidth="1"/>
    <col min="13054" max="13307" width="8.85546875" style="3"/>
    <col min="13308" max="13308" width="38" style="3" bestFit="1" customWidth="1"/>
    <col min="13309" max="13309" width="34.7109375" style="3" customWidth="1"/>
    <col min="13310" max="13563" width="8.85546875" style="3"/>
    <col min="13564" max="13564" width="38" style="3" bestFit="1" customWidth="1"/>
    <col min="13565" max="13565" width="34.7109375" style="3" customWidth="1"/>
    <col min="13566" max="13819" width="8.85546875" style="3"/>
    <col min="13820" max="13820" width="38" style="3" bestFit="1" customWidth="1"/>
    <col min="13821" max="13821" width="34.7109375" style="3" customWidth="1"/>
    <col min="13822" max="14075" width="8.85546875" style="3"/>
    <col min="14076" max="14076" width="38" style="3" bestFit="1" customWidth="1"/>
    <col min="14077" max="14077" width="34.7109375" style="3" customWidth="1"/>
    <col min="14078" max="14331" width="8.85546875" style="3"/>
    <col min="14332" max="14332" width="38" style="3" bestFit="1" customWidth="1"/>
    <col min="14333" max="14333" width="34.7109375" style="3" customWidth="1"/>
    <col min="14334" max="14587" width="8.85546875" style="3"/>
    <col min="14588" max="14588" width="38" style="3" bestFit="1" customWidth="1"/>
    <col min="14589" max="14589" width="34.7109375" style="3" customWidth="1"/>
    <col min="14590" max="14843" width="8.85546875" style="3"/>
    <col min="14844" max="14844" width="38" style="3" bestFit="1" customWidth="1"/>
    <col min="14845" max="14845" width="34.7109375" style="3" customWidth="1"/>
    <col min="14846" max="15099" width="8.85546875" style="3"/>
    <col min="15100" max="15100" width="38" style="3" bestFit="1" customWidth="1"/>
    <col min="15101" max="15101" width="34.7109375" style="3" customWidth="1"/>
    <col min="15102" max="15355" width="8.85546875" style="3"/>
    <col min="15356" max="15356" width="38" style="3" bestFit="1" customWidth="1"/>
    <col min="15357" max="15357" width="34.7109375" style="3" customWidth="1"/>
    <col min="15358" max="15611" width="8.85546875" style="3"/>
    <col min="15612" max="15612" width="38" style="3" bestFit="1" customWidth="1"/>
    <col min="15613" max="15613" width="34.7109375" style="3" customWidth="1"/>
    <col min="15614" max="15867" width="8.85546875" style="3"/>
    <col min="15868" max="15868" width="38" style="3" bestFit="1" customWidth="1"/>
    <col min="15869" max="15869" width="34.7109375" style="3" customWidth="1"/>
    <col min="15870" max="16123" width="8.85546875" style="3"/>
    <col min="16124" max="16124" width="38" style="3" bestFit="1" customWidth="1"/>
    <col min="16125" max="16125" width="34.7109375" style="3" customWidth="1"/>
    <col min="16126" max="16384" width="8.85546875" style="3"/>
  </cols>
  <sheetData>
    <row r="1" spans="2:7" ht="16.5" thickBot="1" x14ac:dyDescent="0.3">
      <c r="B1" s="289" t="s">
        <v>300</v>
      </c>
      <c r="C1" s="290"/>
      <c r="D1" s="291"/>
      <c r="E1" s="291"/>
      <c r="F1" s="291"/>
      <c r="G1" s="292"/>
    </row>
    <row r="2" spans="2:7" ht="12.75" customHeight="1" x14ac:dyDescent="0.2"/>
    <row r="3" spans="2:7" ht="12.75" customHeight="1" x14ac:dyDescent="0.2">
      <c r="B3" s="1" t="s">
        <v>288</v>
      </c>
      <c r="C3" s="2"/>
      <c r="D3" s="2"/>
    </row>
    <row r="4" spans="2:7" s="5" customFormat="1" ht="12.75" customHeight="1" thickBot="1" x14ac:dyDescent="0.25">
      <c r="B4" s="4"/>
    </row>
    <row r="5" spans="2:7" s="4" customFormat="1" ht="12.75" customHeight="1" thickBot="1" x14ac:dyDescent="0.25">
      <c r="B5" s="12" t="s">
        <v>33</v>
      </c>
      <c r="C5" s="17" t="s">
        <v>334</v>
      </c>
    </row>
    <row r="6" spans="2:7" s="5" customFormat="1" ht="12.75" customHeight="1" x14ac:dyDescent="0.2">
      <c r="B6" s="13" t="s">
        <v>290</v>
      </c>
      <c r="C6" s="18">
        <f>'2a. Toezicht op locatie'!S19</f>
        <v>0</v>
      </c>
    </row>
    <row r="7" spans="2:7" s="5" customFormat="1" ht="12.75" customHeight="1" x14ac:dyDescent="0.2">
      <c r="B7" s="14" t="s">
        <v>324</v>
      </c>
      <c r="C7" s="19">
        <f>'2b. Open- en brand-sluitrondes'!M83</f>
        <v>0</v>
      </c>
    </row>
    <row r="8" spans="2:7" s="5" customFormat="1" ht="12.75" customHeight="1" x14ac:dyDescent="0.2">
      <c r="B8" s="14" t="s">
        <v>291</v>
      </c>
      <c r="C8" s="19">
        <f>'2c. Meldkamer en alarmopvolging'!E16</f>
        <v>0</v>
      </c>
    </row>
    <row r="9" spans="2:7" s="5" customFormat="1" ht="12.75" customHeight="1" x14ac:dyDescent="0.2">
      <c r="B9" s="14" t="s">
        <v>292</v>
      </c>
      <c r="C9" s="19">
        <f>'3a. Preventief onderhoud'!J42</f>
        <v>0</v>
      </c>
      <c r="E9" s="6"/>
    </row>
    <row r="10" spans="2:7" s="5" customFormat="1" ht="12.75" customHeight="1" x14ac:dyDescent="0.2">
      <c r="B10" s="14" t="s">
        <v>293</v>
      </c>
      <c r="C10" s="19">
        <f>'3b. Correctief onderhoud'!E13</f>
        <v>0</v>
      </c>
    </row>
    <row r="11" spans="2:7" s="5" customFormat="1" ht="12.75" customHeight="1" x14ac:dyDescent="0.2">
      <c r="B11" s="15" t="s">
        <v>360</v>
      </c>
      <c r="C11" s="19">
        <f>'3c. Levering materiaal'!O46+'3c. Levering materiaal'!E53</f>
        <v>0</v>
      </c>
    </row>
    <row r="12" spans="2:7" s="5" customFormat="1" ht="12.75" customHeight="1" thickBot="1" x14ac:dyDescent="0.25">
      <c r="B12" s="15" t="s">
        <v>294</v>
      </c>
      <c r="C12" s="20">
        <f>'4. Staffelprijzen &lt; 3 uur'!D43</f>
        <v>0</v>
      </c>
      <c r="E12" s="6"/>
    </row>
    <row r="13" spans="2:7" s="5" customFormat="1" ht="12.75" customHeight="1" thickBot="1" x14ac:dyDescent="0.25">
      <c r="B13" s="16" t="s">
        <v>335</v>
      </c>
      <c r="C13" s="21">
        <f>SUM(C6:C12)</f>
        <v>0</v>
      </c>
      <c r="E13" s="6"/>
    </row>
    <row r="14" spans="2:7" s="5" customFormat="1" ht="12.75" customHeight="1" x14ac:dyDescent="0.2">
      <c r="B14" s="10"/>
      <c r="C14" s="11"/>
      <c r="E14" s="6"/>
    </row>
    <row r="15" spans="2:7" s="5" customFormat="1" ht="12.75" customHeight="1" thickBot="1" x14ac:dyDescent="0.25">
      <c r="B15" s="7"/>
      <c r="C15" s="6"/>
      <c r="E15" s="6"/>
    </row>
    <row r="16" spans="2:7" s="5" customFormat="1" ht="12.75" customHeight="1" thickBot="1" x14ac:dyDescent="0.3">
      <c r="B16" s="8" t="s">
        <v>299</v>
      </c>
      <c r="C16" s="302"/>
      <c r="D16" s="303"/>
      <c r="E16" s="304"/>
      <c r="G16" s="22" t="s">
        <v>304</v>
      </c>
    </row>
    <row r="17" spans="2:7" s="5" customFormat="1" ht="12.75" customHeight="1" thickBot="1" x14ac:dyDescent="0.3">
      <c r="B17" s="9" t="s">
        <v>301</v>
      </c>
      <c r="C17" s="302"/>
      <c r="D17" s="303"/>
      <c r="E17" s="304"/>
      <c r="G17" s="22" t="s">
        <v>304</v>
      </c>
    </row>
    <row r="18" spans="2:7" s="5" customFormat="1" ht="12.75" customHeight="1" thickBot="1" x14ac:dyDescent="0.3">
      <c r="B18" s="8" t="s">
        <v>289</v>
      </c>
      <c r="C18" s="302"/>
      <c r="D18" s="303"/>
      <c r="E18" s="304"/>
      <c r="G18" s="22" t="s">
        <v>304</v>
      </c>
    </row>
    <row r="19" spans="2:7" s="5" customFormat="1" ht="12.75" customHeight="1" x14ac:dyDescent="0.2">
      <c r="B19" s="305" t="s">
        <v>302</v>
      </c>
      <c r="C19" s="308"/>
      <c r="D19" s="309"/>
      <c r="E19" s="310"/>
      <c r="G19" s="22"/>
    </row>
    <row r="20" spans="2:7" s="5" customFormat="1" ht="12.75" customHeight="1" x14ac:dyDescent="0.2">
      <c r="B20" s="306"/>
      <c r="C20" s="311"/>
      <c r="D20" s="312"/>
      <c r="E20" s="313"/>
      <c r="G20" s="22"/>
    </row>
    <row r="21" spans="2:7" s="5" customFormat="1" ht="12.75" customHeight="1" x14ac:dyDescent="0.2">
      <c r="B21" s="306"/>
      <c r="C21" s="311"/>
      <c r="D21" s="312"/>
      <c r="E21" s="313"/>
      <c r="G21" s="22" t="s">
        <v>305</v>
      </c>
    </row>
    <row r="22" spans="2:7" s="5" customFormat="1" ht="12.75" customHeight="1" x14ac:dyDescent="0.2">
      <c r="B22" s="306"/>
      <c r="C22" s="311"/>
      <c r="D22" s="312"/>
      <c r="E22" s="313"/>
      <c r="G22" s="22"/>
    </row>
    <row r="23" spans="2:7" s="5" customFormat="1" ht="12.75" customHeight="1" thickBot="1" x14ac:dyDescent="0.25">
      <c r="B23" s="307"/>
      <c r="C23" s="314"/>
      <c r="D23" s="315"/>
      <c r="E23" s="316"/>
      <c r="G23" s="22"/>
    </row>
    <row r="24" spans="2:7" s="5" customFormat="1" ht="12.75" customHeight="1" thickBot="1" x14ac:dyDescent="0.3">
      <c r="B24" s="8" t="s">
        <v>303</v>
      </c>
      <c r="C24" s="302"/>
      <c r="D24" s="303"/>
      <c r="E24" s="304"/>
      <c r="G24" s="22" t="s">
        <v>304</v>
      </c>
    </row>
    <row r="25" spans="2:7" s="5" customFormat="1" ht="12.75" customHeight="1" x14ac:dyDescent="0.2"/>
    <row r="26" spans="2:7" s="5" customFormat="1" ht="12.75" customHeight="1" x14ac:dyDescent="0.2"/>
    <row r="27" spans="2:7" s="5" customFormat="1" ht="12.75" customHeight="1" x14ac:dyDescent="0.2">
      <c r="C27" s="72" t="str">
        <f>IF(COUNTBLANK(C16:E24)&gt;23,"LET OP: niet alle benodigde cellen zijn ingevuld"," ")</f>
        <v>LET OP: niet alle benodigde cellen zijn ingevuld</v>
      </c>
    </row>
    <row r="28" spans="2:7" s="5" customFormat="1" ht="12.75" customHeight="1" x14ac:dyDescent="0.2"/>
    <row r="29" spans="2:7" s="5" customFormat="1" ht="12.75" customHeight="1" x14ac:dyDescent="0.2"/>
    <row r="30" spans="2:7" s="5" customFormat="1" ht="12.75" customHeight="1" x14ac:dyDescent="0.2"/>
    <row r="31" spans="2:7" s="5" customFormat="1" ht="12.75" customHeight="1" x14ac:dyDescent="0.2"/>
  </sheetData>
  <sheetProtection algorithmName="SHA-512" hashValue="kIPiAojj4f4J+tavOHYZZqrNJmaWpbVfgXXpjz9O7so90/yzhD9flZRMAgc1m83LSivwlgKbWpG/S7Ao/J+a6A==" saltValue="Du6VJK8LmYrx76+DDk+4Ug==" spinCount="100000" sheet="1" objects="1" scenarios="1"/>
  <mergeCells count="7">
    <mergeCell ref="B1:G1"/>
    <mergeCell ref="C16:E16"/>
    <mergeCell ref="C17:E17"/>
    <mergeCell ref="C18:E18"/>
    <mergeCell ref="C24:E24"/>
    <mergeCell ref="B19:B23"/>
    <mergeCell ref="C19:E23"/>
  </mergeCells>
  <pageMargins left="0.7" right="0.7" top="0.75" bottom="0.75" header="0.3" footer="0.3"/>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043E-9CB2-4B19-BDA0-E4A7FC6230E6}">
  <sheetPr>
    <pageSetUpPr fitToPage="1"/>
  </sheetPr>
  <dimension ref="B1:T44"/>
  <sheetViews>
    <sheetView showGridLines="0" zoomScaleNormal="100" workbookViewId="0"/>
  </sheetViews>
  <sheetFormatPr defaultColWidth="8.85546875" defaultRowHeight="12.75" x14ac:dyDescent="0.2"/>
  <cols>
    <col min="1" max="1" width="2.7109375" style="24" customWidth="1"/>
    <col min="2" max="2" width="30.85546875" style="24" bestFit="1" customWidth="1"/>
    <col min="3" max="3" width="7.140625" style="26" bestFit="1" customWidth="1"/>
    <col min="4" max="4" width="22.140625" style="24" bestFit="1" customWidth="1"/>
    <col min="5" max="5" width="8.28515625" style="24" bestFit="1" customWidth="1"/>
    <col min="6" max="6" width="14" style="24" bestFit="1" customWidth="1"/>
    <col min="7" max="7" width="23.42578125" style="24" bestFit="1" customWidth="1"/>
    <col min="8" max="8" width="8.85546875" style="24" bestFit="1" customWidth="1"/>
    <col min="9" max="10" width="6.7109375" style="26" customWidth="1"/>
    <col min="11" max="14" width="11.7109375" style="24" customWidth="1"/>
    <col min="15" max="18" width="9.7109375" style="24" customWidth="1"/>
    <col min="19" max="19" width="18.7109375" style="24" customWidth="1"/>
    <col min="20" max="16384" width="8.85546875" style="24"/>
  </cols>
  <sheetData>
    <row r="1" spans="2:19" ht="16.5" thickBot="1" x14ac:dyDescent="0.3">
      <c r="B1" s="317" t="s">
        <v>300</v>
      </c>
      <c r="C1" s="318"/>
      <c r="D1" s="319"/>
      <c r="E1" s="319"/>
      <c r="F1" s="319"/>
      <c r="G1" s="319"/>
      <c r="H1" s="319"/>
      <c r="I1" s="319"/>
      <c r="J1" s="319"/>
      <c r="K1" s="319"/>
      <c r="L1" s="319"/>
      <c r="M1" s="319"/>
      <c r="N1" s="319"/>
      <c r="O1" s="319"/>
      <c r="P1" s="319"/>
      <c r="Q1" s="319"/>
      <c r="R1" s="319"/>
      <c r="S1" s="320"/>
    </row>
    <row r="2" spans="2:19" ht="12.75" customHeight="1" x14ac:dyDescent="0.2"/>
    <row r="3" spans="2:19" ht="12.75" customHeight="1" x14ac:dyDescent="0.2">
      <c r="B3" s="23" t="s">
        <v>295</v>
      </c>
      <c r="C3" s="25"/>
    </row>
    <row r="4" spans="2:19" ht="12.75" customHeight="1" thickBot="1" x14ac:dyDescent="0.25">
      <c r="C4" s="25"/>
    </row>
    <row r="5" spans="2:19" s="29" customFormat="1" ht="26.25" thickBot="1" x14ac:dyDescent="0.25">
      <c r="B5" s="326" t="s">
        <v>0</v>
      </c>
      <c r="C5" s="328" t="s">
        <v>309</v>
      </c>
      <c r="D5" s="328" t="s">
        <v>1</v>
      </c>
      <c r="E5" s="328" t="s">
        <v>308</v>
      </c>
      <c r="F5" s="328" t="s">
        <v>2</v>
      </c>
      <c r="G5" s="330" t="s">
        <v>3</v>
      </c>
      <c r="H5" s="332" t="s">
        <v>307</v>
      </c>
      <c r="I5" s="334" t="s">
        <v>4</v>
      </c>
      <c r="J5" s="335"/>
      <c r="K5" s="321" t="s">
        <v>5</v>
      </c>
      <c r="L5" s="322"/>
      <c r="M5" s="323"/>
      <c r="N5" s="75" t="s">
        <v>306</v>
      </c>
      <c r="O5" s="321" t="s">
        <v>310</v>
      </c>
      <c r="P5" s="322"/>
      <c r="Q5" s="323"/>
      <c r="R5" s="75" t="s">
        <v>27</v>
      </c>
      <c r="S5" s="324" t="s">
        <v>327</v>
      </c>
    </row>
    <row r="6" spans="2:19" s="29" customFormat="1" ht="26.25" thickBot="1" x14ac:dyDescent="0.25">
      <c r="B6" s="327"/>
      <c r="C6" s="329"/>
      <c r="D6" s="329"/>
      <c r="E6" s="329"/>
      <c r="F6" s="329"/>
      <c r="G6" s="331"/>
      <c r="H6" s="333"/>
      <c r="I6" s="281" t="s">
        <v>6</v>
      </c>
      <c r="J6" s="282" t="s">
        <v>7</v>
      </c>
      <c r="K6" s="73" t="s">
        <v>8</v>
      </c>
      <c r="L6" s="74" t="s">
        <v>9</v>
      </c>
      <c r="M6" s="282" t="s">
        <v>10</v>
      </c>
      <c r="N6" s="283" t="s">
        <v>11</v>
      </c>
      <c r="O6" s="73" t="s">
        <v>8</v>
      </c>
      <c r="P6" s="74" t="s">
        <v>9</v>
      </c>
      <c r="Q6" s="282" t="s">
        <v>10</v>
      </c>
      <c r="R6" s="283" t="s">
        <v>11</v>
      </c>
      <c r="S6" s="325"/>
    </row>
    <row r="7" spans="2:19" s="29" customFormat="1" ht="12.75" customHeight="1" x14ac:dyDescent="0.2">
      <c r="B7" s="51" t="s">
        <v>311</v>
      </c>
      <c r="C7" s="52" t="s">
        <v>312</v>
      </c>
      <c r="D7" s="53" t="s">
        <v>313</v>
      </c>
      <c r="E7" s="52">
        <v>1</v>
      </c>
      <c r="F7" s="52" t="s">
        <v>12</v>
      </c>
      <c r="G7" s="54" t="s">
        <v>14</v>
      </c>
      <c r="H7" s="55">
        <v>52</v>
      </c>
      <c r="I7" s="76">
        <v>0.41666666666666669</v>
      </c>
      <c r="J7" s="77">
        <v>0.70833333333333337</v>
      </c>
      <c r="K7" s="56">
        <v>0</v>
      </c>
      <c r="L7" s="57">
        <v>0</v>
      </c>
      <c r="M7" s="58">
        <v>0</v>
      </c>
      <c r="N7" s="59">
        <v>7</v>
      </c>
      <c r="O7" s="339"/>
      <c r="P7" s="343"/>
      <c r="Q7" s="347"/>
      <c r="R7" s="351"/>
      <c r="S7" s="127">
        <f t="shared" ref="S7:S16" si="0">((K7*$O$7)+(L7*$P$7)+(M7*$Q$7)+(N7*$R$7))*H7</f>
        <v>0</v>
      </c>
    </row>
    <row r="8" spans="2:19" s="29" customFormat="1" ht="12.75" customHeight="1" x14ac:dyDescent="0.2">
      <c r="B8" s="51" t="s">
        <v>311</v>
      </c>
      <c r="C8" s="31" t="s">
        <v>312</v>
      </c>
      <c r="D8" s="53" t="s">
        <v>313</v>
      </c>
      <c r="E8" s="31">
        <v>1</v>
      </c>
      <c r="F8" s="31" t="s">
        <v>12</v>
      </c>
      <c r="G8" s="34" t="s">
        <v>15</v>
      </c>
      <c r="H8" s="39">
        <v>8</v>
      </c>
      <c r="I8" s="78">
        <v>0.41666666666666669</v>
      </c>
      <c r="J8" s="79">
        <v>0.70833333333333337</v>
      </c>
      <c r="K8" s="41">
        <v>0</v>
      </c>
      <c r="L8" s="32">
        <v>0</v>
      </c>
      <c r="M8" s="42">
        <v>0</v>
      </c>
      <c r="N8" s="46">
        <v>7</v>
      </c>
      <c r="O8" s="340"/>
      <c r="P8" s="344"/>
      <c r="Q8" s="348"/>
      <c r="R8" s="352"/>
      <c r="S8" s="60">
        <f t="shared" si="0"/>
        <v>0</v>
      </c>
    </row>
    <row r="9" spans="2:19" s="29" customFormat="1" ht="12.75" customHeight="1" x14ac:dyDescent="0.2">
      <c r="B9" s="33" t="s">
        <v>317</v>
      </c>
      <c r="C9" s="31" t="s">
        <v>318</v>
      </c>
      <c r="D9" s="30" t="s">
        <v>19</v>
      </c>
      <c r="E9" s="31">
        <v>1</v>
      </c>
      <c r="F9" s="31" t="s">
        <v>12</v>
      </c>
      <c r="G9" s="34" t="s">
        <v>20</v>
      </c>
      <c r="H9" s="39">
        <v>41</v>
      </c>
      <c r="I9" s="78">
        <v>0.70833333333333337</v>
      </c>
      <c r="J9" s="79">
        <v>0.89583333333333337</v>
      </c>
      <c r="K9" s="41">
        <v>0</v>
      </c>
      <c r="L9" s="32">
        <v>1</v>
      </c>
      <c r="M9" s="42">
        <v>3.5</v>
      </c>
      <c r="N9" s="46">
        <v>0</v>
      </c>
      <c r="O9" s="340"/>
      <c r="P9" s="344"/>
      <c r="Q9" s="348"/>
      <c r="R9" s="352"/>
      <c r="S9" s="60">
        <f t="shared" si="0"/>
        <v>0</v>
      </c>
    </row>
    <row r="10" spans="2:19" s="29" customFormat="1" ht="12.75" customHeight="1" x14ac:dyDescent="0.2">
      <c r="B10" s="33" t="s">
        <v>317</v>
      </c>
      <c r="C10" s="31" t="s">
        <v>318</v>
      </c>
      <c r="D10" s="30" t="s">
        <v>19</v>
      </c>
      <c r="E10" s="31">
        <v>1</v>
      </c>
      <c r="F10" s="31" t="s">
        <v>12</v>
      </c>
      <c r="G10" s="34" t="s">
        <v>21</v>
      </c>
      <c r="H10" s="39">
        <v>41</v>
      </c>
      <c r="I10" s="78">
        <v>0.52083333333333337</v>
      </c>
      <c r="J10" s="79">
        <v>0.70833333333333337</v>
      </c>
      <c r="K10" s="41">
        <v>0</v>
      </c>
      <c r="L10" s="32">
        <v>0</v>
      </c>
      <c r="M10" s="42">
        <v>0</v>
      </c>
      <c r="N10" s="46">
        <v>4.5</v>
      </c>
      <c r="O10" s="340"/>
      <c r="P10" s="344"/>
      <c r="Q10" s="348"/>
      <c r="R10" s="352"/>
      <c r="S10" s="60">
        <f t="shared" si="0"/>
        <v>0</v>
      </c>
    </row>
    <row r="11" spans="2:19" s="29" customFormat="1" ht="12.75" customHeight="1" x14ac:dyDescent="0.2">
      <c r="B11" s="33" t="s">
        <v>317</v>
      </c>
      <c r="C11" s="31" t="s">
        <v>318</v>
      </c>
      <c r="D11" s="30" t="s">
        <v>19</v>
      </c>
      <c r="E11" s="31">
        <v>1</v>
      </c>
      <c r="F11" s="31" t="s">
        <v>12</v>
      </c>
      <c r="G11" s="34" t="s">
        <v>22</v>
      </c>
      <c r="H11" s="39">
        <v>55</v>
      </c>
      <c r="I11" s="78">
        <v>0.41666666666666669</v>
      </c>
      <c r="J11" s="79">
        <v>0.70833333333333337</v>
      </c>
      <c r="K11" s="41">
        <v>0</v>
      </c>
      <c r="L11" s="32">
        <v>7</v>
      </c>
      <c r="M11" s="42">
        <v>0</v>
      </c>
      <c r="N11" s="46">
        <v>0</v>
      </c>
      <c r="O11" s="340"/>
      <c r="P11" s="344"/>
      <c r="Q11" s="348"/>
      <c r="R11" s="352"/>
      <c r="S11" s="60">
        <f t="shared" si="0"/>
        <v>0</v>
      </c>
    </row>
    <row r="12" spans="2:19" s="29" customFormat="1" ht="12.75" customHeight="1" x14ac:dyDescent="0.2">
      <c r="B12" s="33" t="s">
        <v>317</v>
      </c>
      <c r="C12" s="31" t="s">
        <v>318</v>
      </c>
      <c r="D12" s="30" t="s">
        <v>19</v>
      </c>
      <c r="E12" s="31">
        <v>1</v>
      </c>
      <c r="F12" s="31" t="s">
        <v>12</v>
      </c>
      <c r="G12" s="34" t="s">
        <v>15</v>
      </c>
      <c r="H12" s="39">
        <v>22</v>
      </c>
      <c r="I12" s="78">
        <v>0.41666666666666669</v>
      </c>
      <c r="J12" s="79">
        <v>0.70833333333333337</v>
      </c>
      <c r="K12" s="41">
        <v>0</v>
      </c>
      <c r="L12" s="32">
        <v>0</v>
      </c>
      <c r="M12" s="42">
        <v>0</v>
      </c>
      <c r="N12" s="46">
        <v>7</v>
      </c>
      <c r="O12" s="340"/>
      <c r="P12" s="344"/>
      <c r="Q12" s="348"/>
      <c r="R12" s="352"/>
      <c r="S12" s="60">
        <f t="shared" si="0"/>
        <v>0</v>
      </c>
    </row>
    <row r="13" spans="2:19" s="29" customFormat="1" ht="12.75" customHeight="1" x14ac:dyDescent="0.2">
      <c r="B13" s="33" t="s">
        <v>287</v>
      </c>
      <c r="C13" s="31" t="s">
        <v>23</v>
      </c>
      <c r="D13" s="30" t="s">
        <v>24</v>
      </c>
      <c r="E13" s="31">
        <v>1</v>
      </c>
      <c r="F13" s="31" t="s">
        <v>12</v>
      </c>
      <c r="G13" s="34" t="s">
        <v>25</v>
      </c>
      <c r="H13" s="39">
        <v>104</v>
      </c>
      <c r="I13" s="78">
        <v>0.3125</v>
      </c>
      <c r="J13" s="79">
        <v>0</v>
      </c>
      <c r="K13" s="41">
        <v>0</v>
      </c>
      <c r="L13" s="32">
        <v>10.5</v>
      </c>
      <c r="M13" s="42">
        <v>6</v>
      </c>
      <c r="N13" s="46">
        <v>0</v>
      </c>
      <c r="O13" s="340"/>
      <c r="P13" s="344"/>
      <c r="Q13" s="348"/>
      <c r="R13" s="352"/>
      <c r="S13" s="60">
        <f t="shared" si="0"/>
        <v>0</v>
      </c>
    </row>
    <row r="14" spans="2:19" s="29" customFormat="1" ht="12.75" customHeight="1" x14ac:dyDescent="0.2">
      <c r="B14" s="63" t="s">
        <v>287</v>
      </c>
      <c r="C14" s="64" t="s">
        <v>23</v>
      </c>
      <c r="D14" s="65" t="s">
        <v>24</v>
      </c>
      <c r="E14" s="64">
        <v>1</v>
      </c>
      <c r="F14" s="64" t="s">
        <v>12</v>
      </c>
      <c r="G14" s="66" t="s">
        <v>26</v>
      </c>
      <c r="H14" s="67">
        <v>156</v>
      </c>
      <c r="I14" s="80">
        <v>0.3125</v>
      </c>
      <c r="J14" s="81">
        <v>0.875</v>
      </c>
      <c r="K14" s="68">
        <v>0</v>
      </c>
      <c r="L14" s="69">
        <v>10.5</v>
      </c>
      <c r="M14" s="70">
        <v>3</v>
      </c>
      <c r="N14" s="71">
        <v>0</v>
      </c>
      <c r="O14" s="341"/>
      <c r="P14" s="345"/>
      <c r="Q14" s="349"/>
      <c r="R14" s="353"/>
      <c r="S14" s="60">
        <f t="shared" si="0"/>
        <v>0</v>
      </c>
    </row>
    <row r="15" spans="2:19" s="29" customFormat="1" ht="12.75" customHeight="1" x14ac:dyDescent="0.2">
      <c r="B15" s="63" t="s">
        <v>314</v>
      </c>
      <c r="C15" s="64"/>
      <c r="D15" s="65" t="s">
        <v>315</v>
      </c>
      <c r="E15" s="64">
        <v>1</v>
      </c>
      <c r="F15" s="64" t="s">
        <v>12</v>
      </c>
      <c r="G15" s="66" t="s">
        <v>316</v>
      </c>
      <c r="H15" s="67">
        <v>208</v>
      </c>
      <c r="I15" s="80">
        <v>0.41666666666666669</v>
      </c>
      <c r="J15" s="81">
        <v>0.58333333333333337</v>
      </c>
      <c r="K15" s="68">
        <v>0</v>
      </c>
      <c r="L15" s="69">
        <v>4</v>
      </c>
      <c r="M15" s="70">
        <v>0</v>
      </c>
      <c r="N15" s="71">
        <v>0</v>
      </c>
      <c r="O15" s="341"/>
      <c r="P15" s="345"/>
      <c r="Q15" s="349"/>
      <c r="R15" s="353"/>
      <c r="S15" s="60">
        <f t="shared" si="0"/>
        <v>0</v>
      </c>
    </row>
    <row r="16" spans="2:19" s="29" customFormat="1" ht="12.75" customHeight="1" thickBot="1" x14ac:dyDescent="0.25">
      <c r="B16" s="35" t="s">
        <v>314</v>
      </c>
      <c r="C16" s="36"/>
      <c r="D16" s="37" t="s">
        <v>315</v>
      </c>
      <c r="E16" s="36">
        <v>1</v>
      </c>
      <c r="F16" s="36" t="s">
        <v>12</v>
      </c>
      <c r="G16" s="38" t="s">
        <v>316</v>
      </c>
      <c r="H16" s="40">
        <v>52</v>
      </c>
      <c r="I16" s="82">
        <v>0.75</v>
      </c>
      <c r="J16" s="83">
        <v>0.95833333333333337</v>
      </c>
      <c r="K16" s="43">
        <v>0</v>
      </c>
      <c r="L16" s="44">
        <v>0</v>
      </c>
      <c r="M16" s="45">
        <v>5</v>
      </c>
      <c r="N16" s="47">
        <v>0</v>
      </c>
      <c r="O16" s="342"/>
      <c r="P16" s="346"/>
      <c r="Q16" s="350"/>
      <c r="R16" s="354"/>
      <c r="S16" s="288">
        <f t="shared" si="0"/>
        <v>0</v>
      </c>
    </row>
    <row r="17" spans="2:20" s="29" customFormat="1" ht="12.75" customHeight="1" x14ac:dyDescent="0.2">
      <c r="B17" s="61"/>
      <c r="C17" s="62"/>
      <c r="D17" s="61"/>
      <c r="E17" s="62"/>
      <c r="F17" s="62"/>
      <c r="G17" s="284"/>
      <c r="H17" s="285"/>
      <c r="I17" s="286"/>
      <c r="J17" s="286"/>
      <c r="K17" s="287"/>
      <c r="L17" s="287"/>
      <c r="M17" s="287"/>
      <c r="N17" s="287"/>
      <c r="O17" s="24"/>
      <c r="P17" s="24"/>
      <c r="Q17" s="24"/>
      <c r="R17" s="24"/>
      <c r="S17" s="24"/>
      <c r="T17" s="24"/>
    </row>
    <row r="18" spans="2:20" s="29" customFormat="1" ht="12.75" customHeight="1" thickBot="1" x14ac:dyDescent="0.25">
      <c r="B18" s="61"/>
      <c r="C18" s="62"/>
      <c r="D18" s="61"/>
      <c r="E18" s="62"/>
      <c r="F18" s="62"/>
      <c r="G18" s="284"/>
      <c r="H18" s="285"/>
      <c r="I18" s="286"/>
      <c r="J18" s="286"/>
      <c r="K18" s="287"/>
      <c r="L18" s="72" t="str">
        <f>IF(COUNTBLANK(O7:R16)&gt;36,"LET OP: niet alle benodigde cellen zijn ingevuld"," ")</f>
        <v>LET OP: niet alle benodigde cellen zijn ingevuld</v>
      </c>
      <c r="M18" s="287"/>
      <c r="N18" s="287"/>
      <c r="O18" s="24"/>
      <c r="P18" s="24"/>
      <c r="Q18" s="24"/>
      <c r="R18" s="24"/>
      <c r="S18" s="24"/>
      <c r="T18" s="24"/>
    </row>
    <row r="19" spans="2:20" ht="12.75" customHeight="1" thickBot="1" x14ac:dyDescent="0.25">
      <c r="C19" s="27"/>
      <c r="D19" s="28"/>
      <c r="E19" s="28"/>
      <c r="F19" s="28"/>
      <c r="G19" s="28"/>
      <c r="H19" s="28"/>
      <c r="I19" s="27"/>
      <c r="J19" s="27"/>
      <c r="K19" s="28"/>
      <c r="L19" s="28"/>
      <c r="M19" s="28"/>
      <c r="N19" s="28"/>
      <c r="O19" s="336" t="s">
        <v>336</v>
      </c>
      <c r="P19" s="337"/>
      <c r="Q19" s="337"/>
      <c r="R19" s="338"/>
      <c r="S19" s="50">
        <f>SUM(S7:S16)</f>
        <v>0</v>
      </c>
    </row>
    <row r="20" spans="2:20" ht="12.75" customHeight="1" x14ac:dyDescent="0.2"/>
    <row r="21" spans="2:20" ht="12.75" customHeight="1" x14ac:dyDescent="0.2">
      <c r="L21" s="72" t="str">
        <f>IF(COUNTBLANK(O7:R16)&gt;44,"LET OP: niet alle benodigde cellen zijn ingevuld"," ")</f>
        <v xml:space="preserve"> </v>
      </c>
    </row>
    <row r="22" spans="2:20" ht="12.75" customHeight="1" x14ac:dyDescent="0.2"/>
    <row r="23" spans="2:20" ht="12.75" customHeight="1" x14ac:dyDescent="0.2"/>
    <row r="24" spans="2:20" ht="12.75" customHeight="1" x14ac:dyDescent="0.2"/>
    <row r="25" spans="2:20" ht="12.75" customHeight="1" x14ac:dyDescent="0.2"/>
    <row r="26" spans="2:20" ht="12.75" customHeight="1" x14ac:dyDescent="0.2"/>
    <row r="27" spans="2:20" ht="12.75" customHeight="1" x14ac:dyDescent="0.2"/>
    <row r="28" spans="2:20" ht="12.75" customHeight="1" x14ac:dyDescent="0.2"/>
    <row r="29" spans="2:20" ht="12.75" customHeight="1" x14ac:dyDescent="0.2"/>
    <row r="30" spans="2:20" ht="12.75" customHeight="1" x14ac:dyDescent="0.2"/>
    <row r="31" spans="2:20" ht="12.75" customHeight="1" x14ac:dyDescent="0.2"/>
    <row r="32" spans="2:2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sheetData>
  <sheetProtection algorithmName="SHA-512" hashValue="9ji4GfxMK3MmW3LoBcxhX7tYwi+NiCmi1n5DgYv4z7i1ZUGlX0rl07C6AisJ2v9vyQ51fd3FF0A9elisyfP4YA==" saltValue="blwec4vXYjfqQzouZq6kzw==" spinCount="100000" sheet="1" objects="1" scenarios="1"/>
  <mergeCells count="17">
    <mergeCell ref="O19:R19"/>
    <mergeCell ref="O7:O16"/>
    <mergeCell ref="P7:P16"/>
    <mergeCell ref="Q7:Q16"/>
    <mergeCell ref="R7:R16"/>
    <mergeCell ref="B1:S1"/>
    <mergeCell ref="O5:Q5"/>
    <mergeCell ref="S5:S6"/>
    <mergeCell ref="K5:M5"/>
    <mergeCell ref="B5:B6"/>
    <mergeCell ref="E5:E6"/>
    <mergeCell ref="F5:F6"/>
    <mergeCell ref="G5:G6"/>
    <mergeCell ref="H5:H6"/>
    <mergeCell ref="I5:J5"/>
    <mergeCell ref="D5:D6"/>
    <mergeCell ref="C5:C6"/>
  </mergeCells>
  <phoneticPr fontId="2" type="noConversion"/>
  <pageMargins left="0.70866141732283472" right="0.70866141732283472" top="0.74803149606299213" bottom="0.74803149606299213"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1C8E2-5A35-4EEF-8612-B0128CD43F79}">
  <dimension ref="B1:R93"/>
  <sheetViews>
    <sheetView showGridLines="0" zoomScaleNormal="100" workbookViewId="0"/>
  </sheetViews>
  <sheetFormatPr defaultColWidth="8.85546875" defaultRowHeight="12.75" customHeight="1" x14ac:dyDescent="0.2"/>
  <cols>
    <col min="1" max="1" width="2.7109375" style="24" customWidth="1"/>
    <col min="2" max="2" width="20.5703125" style="24" bestFit="1" customWidth="1"/>
    <col min="3" max="3" width="16.140625" style="24" bestFit="1" customWidth="1"/>
    <col min="4" max="4" width="12.7109375" style="89" customWidth="1"/>
    <col min="5" max="5" width="12.7109375" style="280" customWidth="1"/>
    <col min="6" max="11" width="12.7109375" style="24" customWidth="1"/>
    <col min="12" max="12" width="13.7109375" style="24" bestFit="1" customWidth="1"/>
    <col min="13" max="13" width="12.7109375" style="24" customWidth="1"/>
    <col min="14" max="16384" width="8.85546875" style="24"/>
  </cols>
  <sheetData>
    <row r="1" spans="2:18" s="213" customFormat="1" ht="16.5" thickBot="1" x14ac:dyDescent="0.3">
      <c r="B1" s="366" t="s">
        <v>300</v>
      </c>
      <c r="C1" s="367"/>
      <c r="D1" s="367"/>
      <c r="E1" s="367"/>
      <c r="F1" s="367"/>
      <c r="G1" s="367"/>
      <c r="H1" s="367"/>
      <c r="I1" s="367"/>
      <c r="J1" s="367"/>
      <c r="K1" s="367"/>
      <c r="L1" s="367"/>
      <c r="M1" s="368"/>
      <c r="N1" s="192"/>
      <c r="O1" s="192"/>
      <c r="P1" s="192"/>
      <c r="Q1" s="192"/>
      <c r="R1" s="192"/>
    </row>
    <row r="2" spans="2:18" s="135" customFormat="1" ht="12.75" customHeight="1" x14ac:dyDescent="0.25">
      <c r="D2" s="89"/>
      <c r="E2" s="214"/>
    </row>
    <row r="3" spans="2:18" s="135" customFormat="1" ht="12.75" customHeight="1" x14ac:dyDescent="0.25">
      <c r="B3" s="23" t="s">
        <v>338</v>
      </c>
      <c r="C3" s="23"/>
      <c r="D3" s="89"/>
      <c r="E3" s="214"/>
    </row>
    <row r="4" spans="2:18" s="92" customFormat="1" ht="12.75" customHeight="1" thickBot="1" x14ac:dyDescent="0.3">
      <c r="D4" s="90"/>
      <c r="E4" s="136"/>
    </row>
    <row r="5" spans="2:18" s="92" customFormat="1" ht="12.75" customHeight="1" thickBot="1" x14ac:dyDescent="0.3">
      <c r="B5" s="215" t="s">
        <v>258</v>
      </c>
      <c r="C5" s="216"/>
      <c r="D5" s="217"/>
      <c r="E5" s="217"/>
      <c r="F5" s="218"/>
      <c r="G5" s="218"/>
      <c r="H5" s="218"/>
      <c r="I5" s="218"/>
      <c r="J5" s="219"/>
      <c r="K5" s="217"/>
      <c r="L5" s="217"/>
      <c r="M5" s="220"/>
    </row>
    <row r="6" spans="2:18" s="92" customFormat="1" ht="26.25" thickBot="1" x14ac:dyDescent="0.3">
      <c r="B6" s="86" t="s">
        <v>224</v>
      </c>
      <c r="C6" s="88" t="s">
        <v>225</v>
      </c>
      <c r="D6" s="221" t="s">
        <v>226</v>
      </c>
      <c r="E6" s="222" t="s">
        <v>251</v>
      </c>
      <c r="F6" s="87" t="s">
        <v>252</v>
      </c>
      <c r="G6" s="87" t="s">
        <v>253</v>
      </c>
      <c r="H6" s="87" t="s">
        <v>254</v>
      </c>
      <c r="I6" s="87" t="s">
        <v>255</v>
      </c>
      <c r="J6" s="223" t="s">
        <v>256</v>
      </c>
      <c r="K6" s="224" t="s">
        <v>257</v>
      </c>
      <c r="L6" s="91" t="s">
        <v>227</v>
      </c>
      <c r="M6" s="212" t="s">
        <v>322</v>
      </c>
    </row>
    <row r="7" spans="2:18" s="92" customFormat="1" ht="12.75" customHeight="1" x14ac:dyDescent="0.25">
      <c r="B7" s="360" t="s">
        <v>228</v>
      </c>
      <c r="C7" s="225" t="s">
        <v>229</v>
      </c>
      <c r="D7" s="226" t="s">
        <v>230</v>
      </c>
      <c r="E7" s="227">
        <v>3.472222222222222E-3</v>
      </c>
      <c r="F7" s="228">
        <v>3.472222222222222E-3</v>
      </c>
      <c r="G7" s="228">
        <v>3.472222222222222E-3</v>
      </c>
      <c r="H7" s="228">
        <v>3.472222222222222E-3</v>
      </c>
      <c r="I7" s="228">
        <v>3.472222222222222E-3</v>
      </c>
      <c r="J7" s="228">
        <v>3.472222222222222E-3</v>
      </c>
      <c r="K7" s="229">
        <v>3.472222222222222E-3</v>
      </c>
      <c r="L7" s="230">
        <f>SUM(E7:K7)</f>
        <v>2.4305555555555559E-2</v>
      </c>
      <c r="M7" s="231"/>
    </row>
    <row r="8" spans="2:18" s="92" customFormat="1" ht="12.75" customHeight="1" x14ac:dyDescent="0.25">
      <c r="B8" s="361"/>
      <c r="C8" s="232" t="s">
        <v>151</v>
      </c>
      <c r="D8" s="233" t="s">
        <v>230</v>
      </c>
      <c r="E8" s="234">
        <v>3.472222222222222E-3</v>
      </c>
      <c r="F8" s="235">
        <v>3.472222222222222E-3</v>
      </c>
      <c r="G8" s="235">
        <v>3.472222222222222E-3</v>
      </c>
      <c r="H8" s="235">
        <v>3.472222222222222E-3</v>
      </c>
      <c r="I8" s="235">
        <v>3.472222222222222E-3</v>
      </c>
      <c r="J8" s="235">
        <v>3.472222222222222E-3</v>
      </c>
      <c r="K8" s="236">
        <v>3.472222222222222E-3</v>
      </c>
      <c r="L8" s="237">
        <f t="shared" ref="L8:L15" si="0">SUM(E8:K8)</f>
        <v>2.4305555555555559E-2</v>
      </c>
      <c r="M8" s="238"/>
    </row>
    <row r="9" spans="2:18" s="92" customFormat="1" ht="12.75" customHeight="1" x14ac:dyDescent="0.25">
      <c r="B9" s="361"/>
      <c r="C9" s="232" t="s">
        <v>231</v>
      </c>
      <c r="D9" s="233" t="s">
        <v>230</v>
      </c>
      <c r="E9" s="234" t="s">
        <v>232</v>
      </c>
      <c r="F9" s="235" t="s">
        <v>232</v>
      </c>
      <c r="G9" s="235" t="s">
        <v>232</v>
      </c>
      <c r="H9" s="235" t="s">
        <v>232</v>
      </c>
      <c r="I9" s="235">
        <v>3.472222222222222E-3</v>
      </c>
      <c r="J9" s="235">
        <v>3.472222222222222E-3</v>
      </c>
      <c r="K9" s="236">
        <v>3.472222222222222E-3</v>
      </c>
      <c r="L9" s="237">
        <f t="shared" si="0"/>
        <v>1.0416666666666666E-2</v>
      </c>
      <c r="M9" s="238"/>
    </row>
    <row r="10" spans="2:18" s="92" customFormat="1" ht="12.75" customHeight="1" x14ac:dyDescent="0.25">
      <c r="B10" s="361"/>
      <c r="C10" s="232" t="s">
        <v>233</v>
      </c>
      <c r="D10" s="233" t="s">
        <v>230</v>
      </c>
      <c r="E10" s="234">
        <v>6.9444444444444441E-3</v>
      </c>
      <c r="F10" s="235">
        <v>6.9444444444444441E-3</v>
      </c>
      <c r="G10" s="235">
        <v>6.9444444444444441E-3</v>
      </c>
      <c r="H10" s="235">
        <v>6.9444444444444441E-3</v>
      </c>
      <c r="I10" s="235">
        <v>6.9444444444444441E-3</v>
      </c>
      <c r="J10" s="235">
        <v>6.9444444444444441E-3</v>
      </c>
      <c r="K10" s="236">
        <v>6.9444444444444441E-3</v>
      </c>
      <c r="L10" s="237">
        <f t="shared" si="0"/>
        <v>4.8611111111111119E-2</v>
      </c>
      <c r="M10" s="238"/>
    </row>
    <row r="11" spans="2:18" s="92" customFormat="1" ht="12.75" customHeight="1" x14ac:dyDescent="0.25">
      <c r="B11" s="361"/>
      <c r="C11" s="232" t="s">
        <v>31</v>
      </c>
      <c r="D11" s="233" t="s">
        <v>234</v>
      </c>
      <c r="E11" s="234">
        <v>6.9444444444444441E-3</v>
      </c>
      <c r="F11" s="235">
        <v>6.9444444444444441E-3</v>
      </c>
      <c r="G11" s="235">
        <v>6.9444444444444441E-3</v>
      </c>
      <c r="H11" s="235">
        <v>6.9444444444444441E-3</v>
      </c>
      <c r="I11" s="235">
        <v>6.9444444444444441E-3</v>
      </c>
      <c r="J11" s="235" t="s">
        <v>232</v>
      </c>
      <c r="K11" s="236" t="s">
        <v>232</v>
      </c>
      <c r="L11" s="237">
        <f t="shared" si="0"/>
        <v>3.4722222222222224E-2</v>
      </c>
      <c r="M11" s="238"/>
    </row>
    <row r="12" spans="2:18" s="92" customFormat="1" ht="12.75" customHeight="1" x14ac:dyDescent="0.25">
      <c r="B12" s="361"/>
      <c r="C12" s="232" t="s">
        <v>235</v>
      </c>
      <c r="D12" s="233" t="s">
        <v>236</v>
      </c>
      <c r="E12" s="234">
        <v>6.9444444444444441E-3</v>
      </c>
      <c r="F12" s="235">
        <v>6.9444444444444441E-3</v>
      </c>
      <c r="G12" s="235">
        <v>6.9444444444444441E-3</v>
      </c>
      <c r="H12" s="235">
        <v>6.9444444444444441E-3</v>
      </c>
      <c r="I12" s="235">
        <v>6.9444444444444441E-3</v>
      </c>
      <c r="J12" s="235" t="s">
        <v>232</v>
      </c>
      <c r="K12" s="236" t="s">
        <v>232</v>
      </c>
      <c r="L12" s="237">
        <f t="shared" si="0"/>
        <v>3.4722222222222224E-2</v>
      </c>
      <c r="M12" s="238"/>
    </row>
    <row r="13" spans="2:18" s="92" customFormat="1" ht="12.75" customHeight="1" x14ac:dyDescent="0.25">
      <c r="B13" s="361"/>
      <c r="C13" s="232" t="s">
        <v>237</v>
      </c>
      <c r="D13" s="233" t="s">
        <v>236</v>
      </c>
      <c r="E13" s="234">
        <v>3.472222222222222E-3</v>
      </c>
      <c r="F13" s="235">
        <v>3.472222222222222E-3</v>
      </c>
      <c r="G13" s="235">
        <v>3.472222222222222E-3</v>
      </c>
      <c r="H13" s="235">
        <v>3.472222222222222E-3</v>
      </c>
      <c r="I13" s="235">
        <v>3.472222222222222E-3</v>
      </c>
      <c r="J13" s="235" t="s">
        <v>232</v>
      </c>
      <c r="K13" s="236" t="s">
        <v>232</v>
      </c>
      <c r="L13" s="237">
        <f t="shared" si="0"/>
        <v>1.7361111111111112E-2</v>
      </c>
      <c r="M13" s="238"/>
    </row>
    <row r="14" spans="2:18" s="92" customFormat="1" ht="12.75" customHeight="1" x14ac:dyDescent="0.25">
      <c r="B14" s="361"/>
      <c r="C14" s="232" t="s">
        <v>238</v>
      </c>
      <c r="D14" s="233" t="s">
        <v>239</v>
      </c>
      <c r="E14" s="234">
        <v>3.472222222222222E-3</v>
      </c>
      <c r="F14" s="235">
        <v>3.472222222222222E-3</v>
      </c>
      <c r="G14" s="235">
        <v>3.472222222222222E-3</v>
      </c>
      <c r="H14" s="235">
        <v>3.472222222222222E-3</v>
      </c>
      <c r="I14" s="235">
        <v>3.472222222222222E-3</v>
      </c>
      <c r="J14" s="235">
        <v>3.472222222222222E-3</v>
      </c>
      <c r="K14" s="236">
        <v>3.472222222222222E-3</v>
      </c>
      <c r="L14" s="237">
        <f t="shared" si="0"/>
        <v>2.4305555555555559E-2</v>
      </c>
      <c r="M14" s="238"/>
    </row>
    <row r="15" spans="2:18" s="92" customFormat="1" ht="12.75" customHeight="1" thickBot="1" x14ac:dyDescent="0.3">
      <c r="B15" s="362"/>
      <c r="C15" s="239" t="s">
        <v>240</v>
      </c>
      <c r="D15" s="240" t="s">
        <v>239</v>
      </c>
      <c r="E15" s="241">
        <v>3.472222222222222E-3</v>
      </c>
      <c r="F15" s="242">
        <v>3.472222222222222E-3</v>
      </c>
      <c r="G15" s="242">
        <v>3.472222222222222E-3</v>
      </c>
      <c r="H15" s="242">
        <v>3.472222222222222E-3</v>
      </c>
      <c r="I15" s="242">
        <v>3.472222222222222E-3</v>
      </c>
      <c r="J15" s="242">
        <v>3.472222222222222E-3</v>
      </c>
      <c r="K15" s="243">
        <v>3.472222222222222E-3</v>
      </c>
      <c r="L15" s="244">
        <f t="shared" si="0"/>
        <v>2.4305555555555559E-2</v>
      </c>
      <c r="M15" s="238"/>
    </row>
    <row r="16" spans="2:18" s="251" customFormat="1" ht="12.75" customHeight="1" thickBot="1" x14ac:dyDescent="0.3">
      <c r="B16" s="245"/>
      <c r="C16" s="364" t="s">
        <v>337</v>
      </c>
      <c r="D16" s="365"/>
      <c r="E16" s="246">
        <f>SUM(E7:E15)</f>
        <v>3.8194444444444448E-2</v>
      </c>
      <c r="F16" s="247">
        <f t="shared" ref="F16:L16" si="1">SUM(F7:F15)</f>
        <v>3.8194444444444448E-2</v>
      </c>
      <c r="G16" s="247">
        <f t="shared" si="1"/>
        <v>3.8194444444444448E-2</v>
      </c>
      <c r="H16" s="247">
        <f t="shared" si="1"/>
        <v>3.8194444444444448E-2</v>
      </c>
      <c r="I16" s="247">
        <f t="shared" si="1"/>
        <v>4.1666666666666671E-2</v>
      </c>
      <c r="J16" s="247">
        <f t="shared" si="1"/>
        <v>2.4305555555555559E-2</v>
      </c>
      <c r="K16" s="248">
        <f t="shared" si="1"/>
        <v>2.4305555555555559E-2</v>
      </c>
      <c r="L16" s="249">
        <f t="shared" si="1"/>
        <v>0.24305555555555552</v>
      </c>
      <c r="M16" s="250"/>
    </row>
    <row r="17" spans="2:13" s="92" customFormat="1" ht="12.75" customHeight="1" thickBot="1" x14ac:dyDescent="0.3">
      <c r="B17" s="245"/>
      <c r="C17" s="364" t="s">
        <v>90</v>
      </c>
      <c r="D17" s="365"/>
      <c r="E17" s="188"/>
      <c r="F17" s="189"/>
      <c r="G17" s="189"/>
      <c r="H17" s="189"/>
      <c r="I17" s="189"/>
      <c r="J17" s="189"/>
      <c r="K17" s="190"/>
      <c r="L17" s="252"/>
      <c r="M17" s="253">
        <f>((HOUR(E16)+(MINUTE(E16)/60))*E17)+((HOUR(F16)+(MINUTE(F16)/60))*F17)+((HOUR(G16)+(MINUTE(G16)/60))*G17)+((HOUR(H16)+(MINUTE(H16)/60))*H17)+((HOUR(I16)+(MINUTE(I16)/60))*I17)+((HOUR(J16)+(MINUTE(J16)/60))*J17)+((HOUR(K16)+(MINUTE(K16)/60))*K17)</f>
        <v>0</v>
      </c>
    </row>
    <row r="18" spans="2:13" s="92" customFormat="1" ht="26.25" thickBot="1" x14ac:dyDescent="0.3">
      <c r="B18" s="86" t="s">
        <v>241</v>
      </c>
      <c r="C18" s="254" t="s">
        <v>225</v>
      </c>
      <c r="D18" s="255" t="s">
        <v>226</v>
      </c>
      <c r="E18" s="256" t="s">
        <v>251</v>
      </c>
      <c r="F18" s="210" t="s">
        <v>252</v>
      </c>
      <c r="G18" s="210" t="s">
        <v>253</v>
      </c>
      <c r="H18" s="210" t="s">
        <v>254</v>
      </c>
      <c r="I18" s="210" t="s">
        <v>255</v>
      </c>
      <c r="J18" s="74" t="s">
        <v>256</v>
      </c>
      <c r="K18" s="257" t="s">
        <v>257</v>
      </c>
      <c r="L18" s="255" t="s">
        <v>227</v>
      </c>
      <c r="M18" s="211" t="s">
        <v>322</v>
      </c>
    </row>
    <row r="19" spans="2:13" s="92" customFormat="1" ht="12.75" customHeight="1" x14ac:dyDescent="0.25">
      <c r="B19" s="360" t="s">
        <v>319</v>
      </c>
      <c r="C19" s="225" t="s">
        <v>152</v>
      </c>
      <c r="D19" s="226" t="s">
        <v>242</v>
      </c>
      <c r="E19" s="258">
        <v>1.7361111111111112E-2</v>
      </c>
      <c r="F19" s="259">
        <v>1.7361111111111112E-2</v>
      </c>
      <c r="G19" s="259" t="s">
        <v>232</v>
      </c>
      <c r="H19" s="259" t="s">
        <v>232</v>
      </c>
      <c r="I19" s="259" t="s">
        <v>232</v>
      </c>
      <c r="J19" s="259" t="s">
        <v>232</v>
      </c>
      <c r="K19" s="260" t="s">
        <v>232</v>
      </c>
      <c r="L19" s="261">
        <f>SUM(E19:K19)</f>
        <v>3.4722222222222224E-2</v>
      </c>
      <c r="M19" s="262"/>
    </row>
    <row r="20" spans="2:13" s="92" customFormat="1" ht="12.75" customHeight="1" x14ac:dyDescent="0.25">
      <c r="B20" s="361"/>
      <c r="C20" s="232" t="s">
        <v>229</v>
      </c>
      <c r="D20" s="233" t="s">
        <v>243</v>
      </c>
      <c r="E20" s="234">
        <v>3.472222222222222E-3</v>
      </c>
      <c r="F20" s="235">
        <v>3.472222222222222E-3</v>
      </c>
      <c r="G20" s="235" t="s">
        <v>232</v>
      </c>
      <c r="H20" s="235" t="s">
        <v>232</v>
      </c>
      <c r="I20" s="235" t="s">
        <v>232</v>
      </c>
      <c r="J20" s="235" t="s">
        <v>232</v>
      </c>
      <c r="K20" s="263" t="s">
        <v>232</v>
      </c>
      <c r="L20" s="264">
        <f>SUM(E20:K20)</f>
        <v>6.9444444444444441E-3</v>
      </c>
      <c r="M20" s="238"/>
    </row>
    <row r="21" spans="2:13" s="92" customFormat="1" ht="12.75" customHeight="1" x14ac:dyDescent="0.25">
      <c r="B21" s="361"/>
      <c r="C21" s="232" t="s">
        <v>31</v>
      </c>
      <c r="D21" s="233" t="s">
        <v>244</v>
      </c>
      <c r="E21" s="234">
        <v>2.0833333333333332E-2</v>
      </c>
      <c r="F21" s="235">
        <v>2.0833333333333332E-2</v>
      </c>
      <c r="G21" s="235" t="s">
        <v>232</v>
      </c>
      <c r="H21" s="235" t="s">
        <v>232</v>
      </c>
      <c r="I21" s="235" t="s">
        <v>232</v>
      </c>
      <c r="J21" s="235" t="s">
        <v>232</v>
      </c>
      <c r="K21" s="263" t="s">
        <v>232</v>
      </c>
      <c r="L21" s="264">
        <f>SUM(E21:K21)</f>
        <v>4.1666666666666664E-2</v>
      </c>
      <c r="M21" s="238"/>
    </row>
    <row r="22" spans="2:13" s="92" customFormat="1" ht="12.75" customHeight="1" x14ac:dyDescent="0.25">
      <c r="B22" s="361"/>
      <c r="C22" s="232" t="s">
        <v>237</v>
      </c>
      <c r="D22" s="233" t="s">
        <v>245</v>
      </c>
      <c r="E22" s="234">
        <v>1.0416666666666666E-2</v>
      </c>
      <c r="F22" s="235">
        <v>1.0416666666666666E-2</v>
      </c>
      <c r="G22" s="235" t="s">
        <v>232</v>
      </c>
      <c r="H22" s="235" t="s">
        <v>232</v>
      </c>
      <c r="I22" s="235" t="s">
        <v>232</v>
      </c>
      <c r="J22" s="235" t="s">
        <v>232</v>
      </c>
      <c r="K22" s="263" t="s">
        <v>232</v>
      </c>
      <c r="L22" s="264">
        <f>SUM(E22:K22)</f>
        <v>2.0833333333333332E-2</v>
      </c>
      <c r="M22" s="238"/>
    </row>
    <row r="23" spans="2:13" s="92" customFormat="1" ht="12.75" customHeight="1" thickBot="1" x14ac:dyDescent="0.3">
      <c r="B23" s="362"/>
      <c r="C23" s="239" t="s">
        <v>235</v>
      </c>
      <c r="D23" s="265" t="s">
        <v>245</v>
      </c>
      <c r="E23" s="241">
        <v>3.125E-2</v>
      </c>
      <c r="F23" s="242">
        <v>3.125E-2</v>
      </c>
      <c r="G23" s="242" t="s">
        <v>232</v>
      </c>
      <c r="H23" s="242" t="s">
        <v>232</v>
      </c>
      <c r="I23" s="242" t="s">
        <v>232</v>
      </c>
      <c r="J23" s="242" t="s">
        <v>232</v>
      </c>
      <c r="K23" s="266" t="s">
        <v>232</v>
      </c>
      <c r="L23" s="267">
        <f>SUM(E23:K23)</f>
        <v>6.25E-2</v>
      </c>
      <c r="M23" s="238"/>
    </row>
    <row r="24" spans="2:13" s="251" customFormat="1" ht="12.75" customHeight="1" thickBot="1" x14ac:dyDescent="0.3">
      <c r="B24" s="245"/>
      <c r="C24" s="364" t="s">
        <v>337</v>
      </c>
      <c r="D24" s="365"/>
      <c r="E24" s="246">
        <f>SUM(E19:E23)</f>
        <v>8.3333333333333343E-2</v>
      </c>
      <c r="F24" s="247">
        <f t="shared" ref="F24:K24" si="2">SUM(F19:F23)</f>
        <v>8.3333333333333343E-2</v>
      </c>
      <c r="G24" s="247">
        <f>SUM(G19:G23)</f>
        <v>0</v>
      </c>
      <c r="H24" s="247">
        <f t="shared" si="2"/>
        <v>0</v>
      </c>
      <c r="I24" s="247">
        <f t="shared" si="2"/>
        <v>0</v>
      </c>
      <c r="J24" s="247">
        <f t="shared" si="2"/>
        <v>0</v>
      </c>
      <c r="K24" s="248">
        <f t="shared" si="2"/>
        <v>0</v>
      </c>
      <c r="L24" s="249">
        <f>SUM(L19:L23)</f>
        <v>0.16666666666666669</v>
      </c>
      <c r="M24" s="268"/>
    </row>
    <row r="25" spans="2:13" s="92" customFormat="1" ht="12.75" customHeight="1" thickBot="1" x14ac:dyDescent="0.3">
      <c r="B25" s="245"/>
      <c r="C25" s="364" t="s">
        <v>90</v>
      </c>
      <c r="D25" s="365"/>
      <c r="E25" s="188"/>
      <c r="F25" s="189"/>
      <c r="G25" s="189"/>
      <c r="H25" s="189"/>
      <c r="I25" s="189"/>
      <c r="J25" s="189"/>
      <c r="K25" s="190"/>
      <c r="L25" s="252"/>
      <c r="M25" s="253">
        <f>((HOUR(E24)+(MINUTE(E24)/60))*E25)+((HOUR(F24)+(MINUTE(F24)/60))*F25)+((HOUR(G24)+(MINUTE(G24)/60))*G25)+((HOUR(H24)+(MINUTE(H24)/60))*H25)+((HOUR(I24)+(MINUTE(I24)/60))*I25)+((HOUR(J24)+(MINUTE(J24)/60))*J25)+((HOUR(K24)+(MINUTE(K24)/60))*K25)</f>
        <v>0</v>
      </c>
    </row>
    <row r="26" spans="2:13" s="92" customFormat="1" ht="26.25" thickBot="1" x14ac:dyDescent="0.3">
      <c r="B26" s="86" t="s">
        <v>241</v>
      </c>
      <c r="C26" s="88" t="s">
        <v>225</v>
      </c>
      <c r="D26" s="221" t="s">
        <v>226</v>
      </c>
      <c r="E26" s="222" t="s">
        <v>251</v>
      </c>
      <c r="F26" s="87" t="s">
        <v>252</v>
      </c>
      <c r="G26" s="87" t="s">
        <v>253</v>
      </c>
      <c r="H26" s="87" t="s">
        <v>254</v>
      </c>
      <c r="I26" s="87" t="s">
        <v>255</v>
      </c>
      <c r="J26" s="223" t="s">
        <v>256</v>
      </c>
      <c r="K26" s="269" t="s">
        <v>257</v>
      </c>
      <c r="L26" s="221" t="s">
        <v>227</v>
      </c>
      <c r="M26" s="93" t="s">
        <v>322</v>
      </c>
    </row>
    <row r="27" spans="2:13" s="92" customFormat="1" ht="12.75" customHeight="1" x14ac:dyDescent="0.25">
      <c r="B27" s="360" t="s">
        <v>320</v>
      </c>
      <c r="C27" s="225" t="s">
        <v>152</v>
      </c>
      <c r="D27" s="226" t="s">
        <v>242</v>
      </c>
      <c r="E27" s="258" t="s">
        <v>232</v>
      </c>
      <c r="F27" s="259" t="s">
        <v>232</v>
      </c>
      <c r="G27" s="259">
        <v>1.7361111111111101E-2</v>
      </c>
      <c r="H27" s="259">
        <v>1.7361111111111101E-2</v>
      </c>
      <c r="I27" s="259">
        <v>1.7361111111111101E-2</v>
      </c>
      <c r="J27" s="259" t="s">
        <v>232</v>
      </c>
      <c r="K27" s="260" t="s">
        <v>232</v>
      </c>
      <c r="L27" s="261">
        <f t="shared" ref="L27:L32" si="3">SUM(E27:K27)</f>
        <v>5.2083333333333301E-2</v>
      </c>
      <c r="M27" s="262"/>
    </row>
    <row r="28" spans="2:13" s="92" customFormat="1" ht="12.75" customHeight="1" x14ac:dyDescent="0.25">
      <c r="B28" s="361"/>
      <c r="C28" s="232" t="s">
        <v>229</v>
      </c>
      <c r="D28" s="233" t="s">
        <v>243</v>
      </c>
      <c r="E28" s="234" t="s">
        <v>232</v>
      </c>
      <c r="F28" s="235" t="s">
        <v>232</v>
      </c>
      <c r="G28" s="235">
        <v>3.472222222222222E-3</v>
      </c>
      <c r="H28" s="235">
        <v>3.472222222222222E-3</v>
      </c>
      <c r="I28" s="235">
        <v>3.472222222222222E-3</v>
      </c>
      <c r="J28" s="235" t="s">
        <v>232</v>
      </c>
      <c r="K28" s="263" t="s">
        <v>232</v>
      </c>
      <c r="L28" s="264">
        <f t="shared" si="3"/>
        <v>1.0416666666666666E-2</v>
      </c>
      <c r="M28" s="238"/>
    </row>
    <row r="29" spans="2:13" s="92" customFormat="1" ht="12.75" customHeight="1" x14ac:dyDescent="0.25">
      <c r="B29" s="361"/>
      <c r="C29" s="232" t="s">
        <v>246</v>
      </c>
      <c r="D29" s="233" t="s">
        <v>247</v>
      </c>
      <c r="E29" s="234" t="s">
        <v>232</v>
      </c>
      <c r="F29" s="235" t="s">
        <v>232</v>
      </c>
      <c r="G29" s="235" t="s">
        <v>232</v>
      </c>
      <c r="H29" s="235">
        <v>3.472222222222222E-3</v>
      </c>
      <c r="I29" s="235">
        <v>3.472222222222222E-3</v>
      </c>
      <c r="J29" s="235" t="s">
        <v>232</v>
      </c>
      <c r="K29" s="263" t="s">
        <v>232</v>
      </c>
      <c r="L29" s="264">
        <f t="shared" si="3"/>
        <v>6.9444444444444441E-3</v>
      </c>
      <c r="M29" s="238"/>
    </row>
    <row r="30" spans="2:13" s="92" customFormat="1" ht="12.75" customHeight="1" x14ac:dyDescent="0.25">
      <c r="B30" s="361"/>
      <c r="C30" s="232" t="s">
        <v>237</v>
      </c>
      <c r="D30" s="233" t="s">
        <v>247</v>
      </c>
      <c r="E30" s="234" t="s">
        <v>232</v>
      </c>
      <c r="F30" s="235" t="s">
        <v>232</v>
      </c>
      <c r="G30" s="235">
        <v>1.0416666666666666E-2</v>
      </c>
      <c r="H30" s="235">
        <v>1.0416666666666666E-2</v>
      </c>
      <c r="I30" s="235">
        <v>1.0416666666666666E-2</v>
      </c>
      <c r="J30" s="235" t="s">
        <v>232</v>
      </c>
      <c r="K30" s="263" t="s">
        <v>232</v>
      </c>
      <c r="L30" s="264">
        <f t="shared" si="3"/>
        <v>3.125E-2</v>
      </c>
      <c r="M30" s="238"/>
    </row>
    <row r="31" spans="2:13" s="92" customFormat="1" ht="12.75" customHeight="1" x14ac:dyDescent="0.25">
      <c r="B31" s="361"/>
      <c r="C31" s="232" t="s">
        <v>235</v>
      </c>
      <c r="D31" s="233" t="s">
        <v>247</v>
      </c>
      <c r="E31" s="234" t="s">
        <v>232</v>
      </c>
      <c r="F31" s="235" t="s">
        <v>232</v>
      </c>
      <c r="G31" s="235">
        <v>3.125E-2</v>
      </c>
      <c r="H31" s="235">
        <v>3.125E-2</v>
      </c>
      <c r="I31" s="235">
        <v>3.125E-2</v>
      </c>
      <c r="J31" s="235" t="s">
        <v>232</v>
      </c>
      <c r="K31" s="263" t="s">
        <v>232</v>
      </c>
      <c r="L31" s="264">
        <f t="shared" si="3"/>
        <v>9.375E-2</v>
      </c>
      <c r="M31" s="238"/>
    </row>
    <row r="32" spans="2:13" s="92" customFormat="1" ht="12.75" customHeight="1" thickBot="1" x14ac:dyDescent="0.3">
      <c r="B32" s="362"/>
      <c r="C32" s="239" t="s">
        <v>31</v>
      </c>
      <c r="D32" s="240" t="s">
        <v>244</v>
      </c>
      <c r="E32" s="241" t="s">
        <v>232</v>
      </c>
      <c r="F32" s="242" t="s">
        <v>232</v>
      </c>
      <c r="G32" s="242">
        <v>2.0833333333333332E-2</v>
      </c>
      <c r="H32" s="242">
        <v>2.0833333333333332E-2</v>
      </c>
      <c r="I32" s="242">
        <v>2.0833333333333332E-2</v>
      </c>
      <c r="J32" s="242" t="s">
        <v>232</v>
      </c>
      <c r="K32" s="266" t="s">
        <v>232</v>
      </c>
      <c r="L32" s="267">
        <f t="shared" si="3"/>
        <v>6.25E-2</v>
      </c>
      <c r="M32" s="238"/>
    </row>
    <row r="33" spans="2:13" s="251" customFormat="1" ht="12.75" customHeight="1" thickBot="1" x14ac:dyDescent="0.3">
      <c r="B33" s="245"/>
      <c r="C33" s="364" t="s">
        <v>337</v>
      </c>
      <c r="D33" s="365"/>
      <c r="E33" s="246">
        <f>SUM(E27:E32)</f>
        <v>0</v>
      </c>
      <c r="F33" s="247">
        <f t="shared" ref="F33:L33" si="4">SUM(F27:F32)</f>
        <v>0</v>
      </c>
      <c r="G33" s="247">
        <f t="shared" si="4"/>
        <v>8.3333333333333315E-2</v>
      </c>
      <c r="H33" s="247">
        <f t="shared" si="4"/>
        <v>8.6805555555555539E-2</v>
      </c>
      <c r="I33" s="247">
        <f>SUM(I27:I32)</f>
        <v>8.6805555555555539E-2</v>
      </c>
      <c r="J33" s="247">
        <f t="shared" si="4"/>
        <v>0</v>
      </c>
      <c r="K33" s="248">
        <f t="shared" si="4"/>
        <v>0</v>
      </c>
      <c r="L33" s="249">
        <f t="shared" si="4"/>
        <v>0.25694444444444442</v>
      </c>
      <c r="M33" s="268"/>
    </row>
    <row r="34" spans="2:13" s="92" customFormat="1" ht="12.75" customHeight="1" thickBot="1" x14ac:dyDescent="0.3">
      <c r="B34" s="245"/>
      <c r="C34" s="364" t="s">
        <v>90</v>
      </c>
      <c r="D34" s="365"/>
      <c r="E34" s="188"/>
      <c r="F34" s="189"/>
      <c r="G34" s="189"/>
      <c r="H34" s="189"/>
      <c r="I34" s="189"/>
      <c r="J34" s="189"/>
      <c r="K34" s="190"/>
      <c r="L34" s="252"/>
      <c r="M34" s="253">
        <f>((HOUR(E33)+(MINUTE(E33)/60))*E34)+((HOUR(F33)+(MINUTE(F33)/60))*F34)+((HOUR(G33)+(MINUTE(G33)/60))*G34)+((HOUR(H33)+(MINUTE(H33)/60))*H34)+((HOUR(I33)+(MINUTE(I33)/60))*I34)+((HOUR(J33)+(MINUTE(J33)/60))*J34)+((HOUR(K33)+(MINUTE(K33)/60))*K34)</f>
        <v>0</v>
      </c>
    </row>
    <row r="35" spans="2:13" s="92" customFormat="1" ht="26.25" thickBot="1" x14ac:dyDescent="0.3">
      <c r="B35" s="86" t="s">
        <v>241</v>
      </c>
      <c r="C35" s="88" t="s">
        <v>225</v>
      </c>
      <c r="D35" s="221" t="s">
        <v>226</v>
      </c>
      <c r="E35" s="222" t="s">
        <v>251</v>
      </c>
      <c r="F35" s="87" t="s">
        <v>252</v>
      </c>
      <c r="G35" s="87" t="s">
        <v>253</v>
      </c>
      <c r="H35" s="87" t="s">
        <v>254</v>
      </c>
      <c r="I35" s="87" t="s">
        <v>255</v>
      </c>
      <c r="J35" s="223" t="s">
        <v>256</v>
      </c>
      <c r="K35" s="269" t="s">
        <v>257</v>
      </c>
      <c r="L35" s="221" t="s">
        <v>227</v>
      </c>
      <c r="M35" s="93" t="s">
        <v>322</v>
      </c>
    </row>
    <row r="36" spans="2:13" s="92" customFormat="1" ht="12.75" customHeight="1" x14ac:dyDescent="0.25">
      <c r="B36" s="360" t="s">
        <v>321</v>
      </c>
      <c r="C36" s="225" t="s">
        <v>151</v>
      </c>
      <c r="D36" s="226" t="s">
        <v>248</v>
      </c>
      <c r="E36" s="258" t="s">
        <v>232</v>
      </c>
      <c r="F36" s="259" t="s">
        <v>232</v>
      </c>
      <c r="G36" s="259" t="s">
        <v>232</v>
      </c>
      <c r="H36" s="259" t="s">
        <v>232</v>
      </c>
      <c r="I36" s="259" t="s">
        <v>232</v>
      </c>
      <c r="J36" s="259" t="s">
        <v>232</v>
      </c>
      <c r="K36" s="260">
        <v>3.472222222222222E-3</v>
      </c>
      <c r="L36" s="261">
        <f>SUM(E36:K36)</f>
        <v>3.472222222222222E-3</v>
      </c>
      <c r="M36" s="262"/>
    </row>
    <row r="37" spans="2:13" s="92" customFormat="1" ht="12.75" customHeight="1" x14ac:dyDescent="0.25">
      <c r="B37" s="361"/>
      <c r="C37" s="232" t="s">
        <v>152</v>
      </c>
      <c r="D37" s="233" t="s">
        <v>242</v>
      </c>
      <c r="E37" s="234" t="s">
        <v>232</v>
      </c>
      <c r="F37" s="235" t="s">
        <v>232</v>
      </c>
      <c r="G37" s="235" t="s">
        <v>232</v>
      </c>
      <c r="H37" s="235" t="s">
        <v>232</v>
      </c>
      <c r="I37" s="235" t="s">
        <v>232</v>
      </c>
      <c r="J37" s="235">
        <v>1.7361111111111101E-2</v>
      </c>
      <c r="K37" s="263">
        <v>1.7361111111111101E-2</v>
      </c>
      <c r="L37" s="264">
        <f>SUM(E37:K37)</f>
        <v>3.4722222222222203E-2</v>
      </c>
      <c r="M37" s="238"/>
    </row>
    <row r="38" spans="2:13" s="92" customFormat="1" ht="12.75" customHeight="1" x14ac:dyDescent="0.25">
      <c r="B38" s="361"/>
      <c r="C38" s="232" t="s">
        <v>229</v>
      </c>
      <c r="D38" s="233" t="s">
        <v>243</v>
      </c>
      <c r="E38" s="234" t="s">
        <v>232</v>
      </c>
      <c r="F38" s="235" t="s">
        <v>232</v>
      </c>
      <c r="G38" s="235" t="s">
        <v>232</v>
      </c>
      <c r="H38" s="235" t="s">
        <v>232</v>
      </c>
      <c r="I38" s="235" t="s">
        <v>232</v>
      </c>
      <c r="J38" s="235">
        <v>3.472222222222222E-3</v>
      </c>
      <c r="K38" s="263">
        <v>3.472222222222222E-3</v>
      </c>
      <c r="L38" s="264">
        <f>SUM(E38:K38)</f>
        <v>6.9444444444444441E-3</v>
      </c>
      <c r="M38" s="238"/>
    </row>
    <row r="39" spans="2:13" s="92" customFormat="1" ht="12.75" customHeight="1" thickBot="1" x14ac:dyDescent="0.3">
      <c r="B39" s="362"/>
      <c r="C39" s="239" t="s">
        <v>246</v>
      </c>
      <c r="D39" s="240" t="s">
        <v>247</v>
      </c>
      <c r="E39" s="241" t="s">
        <v>232</v>
      </c>
      <c r="F39" s="242" t="s">
        <v>232</v>
      </c>
      <c r="G39" s="242" t="s">
        <v>232</v>
      </c>
      <c r="H39" s="242" t="s">
        <v>232</v>
      </c>
      <c r="I39" s="242" t="s">
        <v>232</v>
      </c>
      <c r="J39" s="242">
        <v>3.472222222222222E-3</v>
      </c>
      <c r="K39" s="266" t="s">
        <v>232</v>
      </c>
      <c r="L39" s="267">
        <v>3.472222222222222E-3</v>
      </c>
      <c r="M39" s="238"/>
    </row>
    <row r="40" spans="2:13" s="251" customFormat="1" ht="12.75" customHeight="1" thickBot="1" x14ac:dyDescent="0.3">
      <c r="B40" s="362"/>
      <c r="C40" s="364" t="s">
        <v>337</v>
      </c>
      <c r="D40" s="365"/>
      <c r="E40" s="246">
        <f>SUM(E36:E39)</f>
        <v>0</v>
      </c>
      <c r="F40" s="247">
        <f t="shared" ref="F40:L40" si="5">SUM(F36:F39)</f>
        <v>0</v>
      </c>
      <c r="G40" s="247">
        <f t="shared" si="5"/>
        <v>0</v>
      </c>
      <c r="H40" s="247">
        <f t="shared" si="5"/>
        <v>0</v>
      </c>
      <c r="I40" s="247">
        <f t="shared" si="5"/>
        <v>0</v>
      </c>
      <c r="J40" s="247">
        <f>SUM(J36:J39)</f>
        <v>2.4305555555555546E-2</v>
      </c>
      <c r="K40" s="248">
        <f t="shared" si="5"/>
        <v>2.4305555555555546E-2</v>
      </c>
      <c r="L40" s="249">
        <f t="shared" si="5"/>
        <v>4.8611111111111091E-2</v>
      </c>
      <c r="M40" s="268"/>
    </row>
    <row r="41" spans="2:13" s="92" customFormat="1" ht="12.75" customHeight="1" thickBot="1" x14ac:dyDescent="0.3">
      <c r="B41" s="363"/>
      <c r="C41" s="364" t="s">
        <v>90</v>
      </c>
      <c r="D41" s="365"/>
      <c r="E41" s="188"/>
      <c r="F41" s="189"/>
      <c r="G41" s="189"/>
      <c r="H41" s="189"/>
      <c r="I41" s="189"/>
      <c r="J41" s="189"/>
      <c r="K41" s="190"/>
      <c r="L41" s="252"/>
      <c r="M41" s="253">
        <f>((HOUR(E40)+(MINUTE(E40)/60))*E41)+((HOUR(F40)+(MINUTE(F40)/60))*F41)+((HOUR(G40)+(MINUTE(G40)/60))*G41)+((HOUR(H40)+(MINUTE(H40)/60))*H41)+((HOUR(I40)+(MINUTE(I40)/60))*I41)+((HOUR(J40)+(MINUTE(J40)/60))*J41)+((HOUR(K40)+(MINUTE(K40)/60))*K41)</f>
        <v>0</v>
      </c>
    </row>
    <row r="42" spans="2:13" s="61" customFormat="1" ht="12.75" customHeight="1" thickBot="1" x14ac:dyDescent="0.3">
      <c r="C42" s="270"/>
      <c r="D42" s="217"/>
      <c r="E42" s="217"/>
      <c r="F42" s="217"/>
      <c r="G42" s="217"/>
      <c r="H42" s="364" t="s">
        <v>339</v>
      </c>
      <c r="I42" s="371"/>
      <c r="J42" s="371"/>
      <c r="K42" s="371"/>
      <c r="L42" s="372"/>
      <c r="M42" s="271">
        <f>SUM(M7:M41)</f>
        <v>0</v>
      </c>
    </row>
    <row r="43" spans="2:13" s="92" customFormat="1" ht="12.75" customHeight="1" thickBot="1" x14ac:dyDescent="0.3">
      <c r="B43" s="217"/>
      <c r="C43" s="270"/>
      <c r="D43" s="217"/>
      <c r="E43" s="217"/>
      <c r="F43" s="217"/>
      <c r="G43" s="217"/>
      <c r="H43" s="217"/>
      <c r="I43" s="217"/>
      <c r="J43" s="217"/>
      <c r="K43" s="217"/>
      <c r="L43" s="272"/>
      <c r="M43" s="273"/>
    </row>
    <row r="44" spans="2:13" s="92" customFormat="1" ht="12.75" customHeight="1" thickBot="1" x14ac:dyDescent="0.3">
      <c r="B44" s="215" t="s">
        <v>259</v>
      </c>
      <c r="C44" s="216"/>
      <c r="D44" s="217"/>
      <c r="E44" s="217"/>
      <c r="F44" s="218"/>
      <c r="G44" s="218"/>
      <c r="H44" s="218"/>
      <c r="I44" s="218"/>
      <c r="J44" s="219"/>
      <c r="K44" s="217"/>
      <c r="L44" s="217"/>
      <c r="M44" s="220"/>
    </row>
    <row r="45" spans="2:13" s="92" customFormat="1" ht="26.25" thickBot="1" x14ac:dyDescent="0.3">
      <c r="B45" s="86" t="s">
        <v>224</v>
      </c>
      <c r="C45" s="88" t="s">
        <v>225</v>
      </c>
      <c r="D45" s="91" t="s">
        <v>226</v>
      </c>
      <c r="E45" s="222" t="s">
        <v>251</v>
      </c>
      <c r="F45" s="87" t="s">
        <v>252</v>
      </c>
      <c r="G45" s="87" t="s">
        <v>253</v>
      </c>
      <c r="H45" s="87" t="s">
        <v>254</v>
      </c>
      <c r="I45" s="87" t="s">
        <v>255</v>
      </c>
      <c r="J45" s="223" t="s">
        <v>256</v>
      </c>
      <c r="K45" s="269" t="s">
        <v>257</v>
      </c>
      <c r="L45" s="221" t="s">
        <v>227</v>
      </c>
      <c r="M45" s="93" t="s">
        <v>322</v>
      </c>
    </row>
    <row r="46" spans="2:13" s="92" customFormat="1" ht="12.75" customHeight="1" x14ac:dyDescent="0.25">
      <c r="B46" s="355" t="s">
        <v>228</v>
      </c>
      <c r="C46" s="274" t="s">
        <v>229</v>
      </c>
      <c r="D46" s="275" t="s">
        <v>230</v>
      </c>
      <c r="E46" s="258">
        <v>3.472222222222222E-3</v>
      </c>
      <c r="F46" s="259">
        <v>3.472222222222222E-3</v>
      </c>
      <c r="G46" s="259">
        <v>3.472222222222222E-3</v>
      </c>
      <c r="H46" s="259">
        <v>3.472222222222222E-3</v>
      </c>
      <c r="I46" s="259">
        <v>3.472222222222222E-3</v>
      </c>
      <c r="J46" s="259">
        <v>3.472222222222222E-3</v>
      </c>
      <c r="K46" s="260">
        <v>3.472222222222222E-3</v>
      </c>
      <c r="L46" s="261">
        <f>SUM(E46:K46)</f>
        <v>2.4305555555555559E-2</v>
      </c>
      <c r="M46" s="238"/>
    </row>
    <row r="47" spans="2:13" s="92" customFormat="1" ht="12.75" customHeight="1" x14ac:dyDescent="0.25">
      <c r="B47" s="356"/>
      <c r="C47" s="232" t="s">
        <v>151</v>
      </c>
      <c r="D47" s="276" t="s">
        <v>230</v>
      </c>
      <c r="E47" s="234">
        <v>3.472222222222222E-3</v>
      </c>
      <c r="F47" s="235">
        <v>3.472222222222222E-3</v>
      </c>
      <c r="G47" s="235">
        <v>3.472222222222222E-3</v>
      </c>
      <c r="H47" s="235">
        <v>3.472222222222222E-3</v>
      </c>
      <c r="I47" s="235">
        <v>3.472222222222222E-3</v>
      </c>
      <c r="J47" s="235">
        <v>3.472222222222222E-3</v>
      </c>
      <c r="K47" s="263">
        <v>3.472222222222222E-3</v>
      </c>
      <c r="L47" s="264">
        <f t="shared" ref="L47:L54" si="6">SUM(E47:K47)</f>
        <v>2.4305555555555559E-2</v>
      </c>
      <c r="M47" s="238"/>
    </row>
    <row r="48" spans="2:13" s="92" customFormat="1" ht="12.75" customHeight="1" x14ac:dyDescent="0.25">
      <c r="B48" s="356"/>
      <c r="C48" s="232" t="s">
        <v>231</v>
      </c>
      <c r="D48" s="276" t="s">
        <v>230</v>
      </c>
      <c r="E48" s="234" t="s">
        <v>232</v>
      </c>
      <c r="F48" s="235" t="s">
        <v>232</v>
      </c>
      <c r="G48" s="235" t="s">
        <v>232</v>
      </c>
      <c r="H48" s="235" t="s">
        <v>232</v>
      </c>
      <c r="I48" s="235">
        <v>3.472222222222222E-3</v>
      </c>
      <c r="J48" s="235">
        <v>3.472222222222222E-3</v>
      </c>
      <c r="K48" s="263">
        <v>3.472222222222222E-3</v>
      </c>
      <c r="L48" s="264">
        <f t="shared" si="6"/>
        <v>1.0416666666666666E-2</v>
      </c>
      <c r="M48" s="238"/>
    </row>
    <row r="49" spans="2:13" s="92" customFormat="1" ht="12.75" customHeight="1" x14ac:dyDescent="0.25">
      <c r="B49" s="356"/>
      <c r="C49" s="232" t="s">
        <v>233</v>
      </c>
      <c r="D49" s="276" t="s">
        <v>230</v>
      </c>
      <c r="E49" s="234">
        <v>6.9444444444444441E-3</v>
      </c>
      <c r="F49" s="235">
        <v>6.9444444444444441E-3</v>
      </c>
      <c r="G49" s="235">
        <v>6.9444444444444441E-3</v>
      </c>
      <c r="H49" s="235">
        <v>6.9444444444444441E-3</v>
      </c>
      <c r="I49" s="235">
        <v>6.9444444444444441E-3</v>
      </c>
      <c r="J49" s="235">
        <v>6.9444444444444441E-3</v>
      </c>
      <c r="K49" s="263">
        <v>6.9444444444444441E-3</v>
      </c>
      <c r="L49" s="264">
        <f t="shared" si="6"/>
        <v>4.8611111111111119E-2</v>
      </c>
      <c r="M49" s="238"/>
    </row>
    <row r="50" spans="2:13" s="92" customFormat="1" ht="12.75" customHeight="1" x14ac:dyDescent="0.25">
      <c r="B50" s="356"/>
      <c r="C50" s="232" t="s">
        <v>31</v>
      </c>
      <c r="D50" s="276" t="s">
        <v>234</v>
      </c>
      <c r="E50" s="234">
        <v>6.9444444444444441E-3</v>
      </c>
      <c r="F50" s="235">
        <v>6.9444444444444441E-3</v>
      </c>
      <c r="G50" s="235">
        <v>6.9444444444444441E-3</v>
      </c>
      <c r="H50" s="235">
        <v>6.9444444444444441E-3</v>
      </c>
      <c r="I50" s="235">
        <v>6.9444444444444441E-3</v>
      </c>
      <c r="J50" s="235" t="s">
        <v>232</v>
      </c>
      <c r="K50" s="263" t="s">
        <v>232</v>
      </c>
      <c r="L50" s="264">
        <f t="shared" si="6"/>
        <v>3.4722222222222224E-2</v>
      </c>
      <c r="M50" s="238"/>
    </row>
    <row r="51" spans="2:13" s="92" customFormat="1" ht="12.75" customHeight="1" x14ac:dyDescent="0.25">
      <c r="B51" s="356"/>
      <c r="C51" s="232" t="s">
        <v>235</v>
      </c>
      <c r="D51" s="276" t="s">
        <v>236</v>
      </c>
      <c r="E51" s="234">
        <v>6.9444444444444441E-3</v>
      </c>
      <c r="F51" s="235">
        <v>6.9444444444444441E-3</v>
      </c>
      <c r="G51" s="235">
        <v>6.9444444444444441E-3</v>
      </c>
      <c r="H51" s="235">
        <v>6.9444444444444441E-3</v>
      </c>
      <c r="I51" s="235">
        <v>6.9444444444444441E-3</v>
      </c>
      <c r="J51" s="235" t="s">
        <v>232</v>
      </c>
      <c r="K51" s="263" t="s">
        <v>232</v>
      </c>
      <c r="L51" s="264">
        <f t="shared" si="6"/>
        <v>3.4722222222222224E-2</v>
      </c>
      <c r="M51" s="238"/>
    </row>
    <row r="52" spans="2:13" s="92" customFormat="1" ht="12.75" customHeight="1" x14ac:dyDescent="0.25">
      <c r="B52" s="356"/>
      <c r="C52" s="232" t="s">
        <v>237</v>
      </c>
      <c r="D52" s="276" t="s">
        <v>236</v>
      </c>
      <c r="E52" s="234">
        <v>3.472222222222222E-3</v>
      </c>
      <c r="F52" s="235">
        <v>3.472222222222222E-3</v>
      </c>
      <c r="G52" s="235">
        <v>3.472222222222222E-3</v>
      </c>
      <c r="H52" s="235">
        <v>3.472222222222222E-3</v>
      </c>
      <c r="I52" s="235">
        <v>3.472222222222222E-3</v>
      </c>
      <c r="J52" s="235" t="s">
        <v>232</v>
      </c>
      <c r="K52" s="263" t="s">
        <v>232</v>
      </c>
      <c r="L52" s="264">
        <f t="shared" si="6"/>
        <v>1.7361111111111112E-2</v>
      </c>
      <c r="M52" s="238"/>
    </row>
    <row r="53" spans="2:13" s="92" customFormat="1" ht="12.75" customHeight="1" x14ac:dyDescent="0.25">
      <c r="B53" s="356"/>
      <c r="C53" s="232" t="s">
        <v>238</v>
      </c>
      <c r="D53" s="276" t="s">
        <v>239</v>
      </c>
      <c r="E53" s="234">
        <v>3.472222222222222E-3</v>
      </c>
      <c r="F53" s="235">
        <v>3.472222222222222E-3</v>
      </c>
      <c r="G53" s="235">
        <v>3.472222222222222E-3</v>
      </c>
      <c r="H53" s="235">
        <v>3.472222222222222E-3</v>
      </c>
      <c r="I53" s="235">
        <v>3.472222222222222E-3</v>
      </c>
      <c r="J53" s="235">
        <v>3.472222222222222E-3</v>
      </c>
      <c r="K53" s="263">
        <v>3.472222222222222E-3</v>
      </c>
      <c r="L53" s="264">
        <f t="shared" si="6"/>
        <v>2.4305555555555559E-2</v>
      </c>
      <c r="M53" s="238"/>
    </row>
    <row r="54" spans="2:13" s="92" customFormat="1" ht="12.75" customHeight="1" thickBot="1" x14ac:dyDescent="0.3">
      <c r="B54" s="357"/>
      <c r="C54" s="239" t="s">
        <v>240</v>
      </c>
      <c r="D54" s="277" t="s">
        <v>239</v>
      </c>
      <c r="E54" s="241">
        <v>3.472222222222222E-3</v>
      </c>
      <c r="F54" s="242">
        <v>3.472222222222222E-3</v>
      </c>
      <c r="G54" s="242">
        <v>3.472222222222222E-3</v>
      </c>
      <c r="H54" s="242">
        <v>3.472222222222222E-3</v>
      </c>
      <c r="I54" s="242">
        <v>3.472222222222222E-3</v>
      </c>
      <c r="J54" s="242">
        <v>3.472222222222222E-3</v>
      </c>
      <c r="K54" s="266">
        <v>3.472222222222222E-3</v>
      </c>
      <c r="L54" s="267">
        <f t="shared" si="6"/>
        <v>2.4305555555555559E-2</v>
      </c>
      <c r="M54" s="238"/>
    </row>
    <row r="55" spans="2:13" s="251" customFormat="1" ht="12.75" customHeight="1" thickBot="1" x14ac:dyDescent="0.3">
      <c r="B55" s="245"/>
      <c r="C55" s="364" t="s">
        <v>337</v>
      </c>
      <c r="D55" s="365"/>
      <c r="E55" s="246">
        <f>SUM(E46:E54)</f>
        <v>3.8194444444444448E-2</v>
      </c>
      <c r="F55" s="247">
        <f t="shared" ref="F55" si="7">SUM(F46:F54)</f>
        <v>3.8194444444444448E-2</v>
      </c>
      <c r="G55" s="247">
        <f t="shared" ref="G55" si="8">SUM(G46:G54)</f>
        <v>3.8194444444444448E-2</v>
      </c>
      <c r="H55" s="247">
        <f t="shared" ref="H55" si="9">SUM(H46:H54)</f>
        <v>3.8194444444444448E-2</v>
      </c>
      <c r="I55" s="247">
        <f t="shared" ref="I55" si="10">SUM(I46:I54)</f>
        <v>4.1666666666666671E-2</v>
      </c>
      <c r="J55" s="247">
        <f t="shared" ref="J55" si="11">SUM(J46:J54)</f>
        <v>2.4305555555555559E-2</v>
      </c>
      <c r="K55" s="248">
        <f t="shared" ref="K55" si="12">SUM(K46:K54)</f>
        <v>2.4305555555555559E-2</v>
      </c>
      <c r="L55" s="249">
        <f t="shared" ref="L55" si="13">SUM(L46:L54)</f>
        <v>0.24305555555555552</v>
      </c>
      <c r="M55" s="250"/>
    </row>
    <row r="56" spans="2:13" s="92" customFormat="1" ht="12.75" customHeight="1" thickBot="1" x14ac:dyDescent="0.3">
      <c r="B56" s="245"/>
      <c r="C56" s="364" t="s">
        <v>90</v>
      </c>
      <c r="D56" s="365"/>
      <c r="E56" s="188"/>
      <c r="F56" s="189"/>
      <c r="G56" s="189"/>
      <c r="H56" s="189"/>
      <c r="I56" s="189"/>
      <c r="J56" s="189"/>
      <c r="K56" s="190"/>
      <c r="L56" s="252"/>
      <c r="M56" s="253">
        <f>((HOUR(E55)+(MINUTE(E55)/60))*E56)+((HOUR(F55)+(MINUTE(F55)/60))*F56)+((HOUR(G55)+(MINUTE(G55)/60))*G56)+((HOUR(H55)+(MINUTE(H55)/60))*H56)+((HOUR(I55)+(MINUTE(I55)/60))*I56)+((HOUR(J55)+(MINUTE(J55)/60))*J56)+((HOUR(K55)+(MINUTE(K55)/60))*K56)</f>
        <v>0</v>
      </c>
    </row>
    <row r="57" spans="2:13" s="92" customFormat="1" ht="26.25" thickBot="1" x14ac:dyDescent="0.3">
      <c r="B57" s="88" t="s">
        <v>241</v>
      </c>
      <c r="C57" s="88" t="s">
        <v>225</v>
      </c>
      <c r="D57" s="91" t="s">
        <v>226</v>
      </c>
      <c r="E57" s="222" t="s">
        <v>251</v>
      </c>
      <c r="F57" s="87" t="s">
        <v>252</v>
      </c>
      <c r="G57" s="87" t="s">
        <v>253</v>
      </c>
      <c r="H57" s="87" t="s">
        <v>254</v>
      </c>
      <c r="I57" s="87" t="s">
        <v>255</v>
      </c>
      <c r="J57" s="223" t="s">
        <v>256</v>
      </c>
      <c r="K57" s="269" t="s">
        <v>257</v>
      </c>
      <c r="L57" s="221" t="s">
        <v>227</v>
      </c>
      <c r="M57" s="93" t="s">
        <v>322</v>
      </c>
    </row>
    <row r="58" spans="2:13" s="92" customFormat="1" ht="12.75" customHeight="1" x14ac:dyDescent="0.25">
      <c r="B58" s="358" t="s">
        <v>319</v>
      </c>
      <c r="C58" s="225" t="s">
        <v>229</v>
      </c>
      <c r="D58" s="278" t="s">
        <v>249</v>
      </c>
      <c r="E58" s="258">
        <v>3.472222222222222E-3</v>
      </c>
      <c r="F58" s="259">
        <v>3.472222222222222E-3</v>
      </c>
      <c r="G58" s="259" t="s">
        <v>232</v>
      </c>
      <c r="H58" s="259" t="s">
        <v>232</v>
      </c>
      <c r="I58" s="259" t="s">
        <v>232</v>
      </c>
      <c r="J58" s="259" t="s">
        <v>232</v>
      </c>
      <c r="K58" s="260" t="s">
        <v>232</v>
      </c>
      <c r="L58" s="261">
        <f>SUM(E58:K58)</f>
        <v>6.9444444444444441E-3</v>
      </c>
      <c r="M58" s="238"/>
    </row>
    <row r="59" spans="2:13" s="92" customFormat="1" ht="12.75" customHeight="1" x14ac:dyDescent="0.25">
      <c r="B59" s="356"/>
      <c r="C59" s="232" t="s">
        <v>152</v>
      </c>
      <c r="D59" s="276" t="s">
        <v>250</v>
      </c>
      <c r="E59" s="234">
        <v>1.7361111111111112E-2</v>
      </c>
      <c r="F59" s="235">
        <v>1.7361111111111112E-2</v>
      </c>
      <c r="G59" s="235" t="s">
        <v>232</v>
      </c>
      <c r="H59" s="235" t="s">
        <v>232</v>
      </c>
      <c r="I59" s="235" t="s">
        <v>232</v>
      </c>
      <c r="J59" s="235" t="s">
        <v>232</v>
      </c>
      <c r="K59" s="263" t="s">
        <v>232</v>
      </c>
      <c r="L59" s="264">
        <f>SUM(E59:K59)</f>
        <v>3.4722222222222224E-2</v>
      </c>
      <c r="M59" s="238"/>
    </row>
    <row r="60" spans="2:13" s="92" customFormat="1" ht="12.75" customHeight="1" x14ac:dyDescent="0.25">
      <c r="B60" s="356"/>
      <c r="C60" s="232" t="s">
        <v>31</v>
      </c>
      <c r="D60" s="276" t="s">
        <v>244</v>
      </c>
      <c r="E60" s="234">
        <v>2.0833333333333332E-2</v>
      </c>
      <c r="F60" s="235">
        <v>2.0833333333333332E-2</v>
      </c>
      <c r="G60" s="235" t="s">
        <v>232</v>
      </c>
      <c r="H60" s="235" t="s">
        <v>232</v>
      </c>
      <c r="I60" s="235" t="s">
        <v>232</v>
      </c>
      <c r="J60" s="235" t="s">
        <v>232</v>
      </c>
      <c r="K60" s="263" t="s">
        <v>232</v>
      </c>
      <c r="L60" s="264">
        <f>SUM(E60:K60)</f>
        <v>4.1666666666666664E-2</v>
      </c>
      <c r="M60" s="238"/>
    </row>
    <row r="61" spans="2:13" s="92" customFormat="1" ht="12.75" customHeight="1" x14ac:dyDescent="0.25">
      <c r="B61" s="356"/>
      <c r="C61" s="232" t="s">
        <v>237</v>
      </c>
      <c r="D61" s="276" t="s">
        <v>245</v>
      </c>
      <c r="E61" s="234">
        <v>1.0416666666666666E-2</v>
      </c>
      <c r="F61" s="235">
        <v>1.0416666666666666E-2</v>
      </c>
      <c r="G61" s="235" t="s">
        <v>232</v>
      </c>
      <c r="H61" s="235" t="s">
        <v>232</v>
      </c>
      <c r="I61" s="235" t="s">
        <v>232</v>
      </c>
      <c r="J61" s="235" t="s">
        <v>232</v>
      </c>
      <c r="K61" s="263" t="s">
        <v>232</v>
      </c>
      <c r="L61" s="264">
        <f>SUM(E61:K61)</f>
        <v>2.0833333333333332E-2</v>
      </c>
      <c r="M61" s="238"/>
    </row>
    <row r="62" spans="2:13" s="92" customFormat="1" ht="12.75" customHeight="1" thickBot="1" x14ac:dyDescent="0.3">
      <c r="B62" s="357"/>
      <c r="C62" s="239" t="s">
        <v>235</v>
      </c>
      <c r="D62" s="279" t="s">
        <v>245</v>
      </c>
      <c r="E62" s="241">
        <v>3.125E-2</v>
      </c>
      <c r="F62" s="242">
        <v>3.125E-2</v>
      </c>
      <c r="G62" s="242" t="s">
        <v>232</v>
      </c>
      <c r="H62" s="242" t="s">
        <v>232</v>
      </c>
      <c r="I62" s="242" t="s">
        <v>232</v>
      </c>
      <c r="J62" s="242" t="s">
        <v>232</v>
      </c>
      <c r="K62" s="266" t="s">
        <v>232</v>
      </c>
      <c r="L62" s="267">
        <f>SUM(E62:K62)</f>
        <v>6.25E-2</v>
      </c>
      <c r="M62" s="238"/>
    </row>
    <row r="63" spans="2:13" s="251" customFormat="1" ht="12.75" customHeight="1" thickBot="1" x14ac:dyDescent="0.3">
      <c r="B63" s="245"/>
      <c r="C63" s="364" t="s">
        <v>337</v>
      </c>
      <c r="D63" s="365"/>
      <c r="E63" s="246">
        <f>SUM(E58:E62)</f>
        <v>8.3333333333333343E-2</v>
      </c>
      <c r="F63" s="247">
        <f t="shared" ref="F63" si="14">SUM(F58:F62)</f>
        <v>8.3333333333333343E-2</v>
      </c>
      <c r="G63" s="247">
        <f>SUM(G58:G62)</f>
        <v>0</v>
      </c>
      <c r="H63" s="247">
        <f t="shared" ref="H63" si="15">SUM(H58:H62)</f>
        <v>0</v>
      </c>
      <c r="I63" s="247">
        <f t="shared" ref="I63" si="16">SUM(I58:I62)</f>
        <v>0</v>
      </c>
      <c r="J63" s="247">
        <f t="shared" ref="J63" si="17">SUM(J58:J62)</f>
        <v>0</v>
      </c>
      <c r="K63" s="248">
        <f t="shared" ref="K63" si="18">SUM(K58:K62)</f>
        <v>0</v>
      </c>
      <c r="L63" s="249">
        <f>SUM(L58:L62)</f>
        <v>0.16666666666666669</v>
      </c>
      <c r="M63" s="268"/>
    </row>
    <row r="64" spans="2:13" s="92" customFormat="1" ht="12.75" customHeight="1" thickBot="1" x14ac:dyDescent="0.3">
      <c r="B64" s="245"/>
      <c r="C64" s="364" t="s">
        <v>90</v>
      </c>
      <c r="D64" s="365"/>
      <c r="E64" s="188"/>
      <c r="F64" s="189"/>
      <c r="G64" s="189"/>
      <c r="H64" s="189"/>
      <c r="I64" s="189"/>
      <c r="J64" s="189"/>
      <c r="K64" s="190"/>
      <c r="L64" s="252"/>
      <c r="M64" s="253">
        <f>((HOUR(E63)+(MINUTE(E63)/60))*E64)+((HOUR(F63)+(MINUTE(F63)/60))*F64)+((HOUR(G63)+(MINUTE(G63)/60))*G64)+((HOUR(H63)+(MINUTE(H63)/60))*H64)+((HOUR(I63)+(MINUTE(I63)/60))*I64)+((HOUR(J63)+(MINUTE(J63)/60))*J64)+((HOUR(K63)+(MINUTE(K63)/60))*K64)</f>
        <v>0</v>
      </c>
    </row>
    <row r="65" spans="2:13" s="92" customFormat="1" ht="26.25" thickBot="1" x14ac:dyDescent="0.3">
      <c r="B65" s="88" t="s">
        <v>241</v>
      </c>
      <c r="C65" s="88" t="s">
        <v>225</v>
      </c>
      <c r="D65" s="91" t="s">
        <v>226</v>
      </c>
      <c r="E65" s="222" t="s">
        <v>251</v>
      </c>
      <c r="F65" s="87" t="s">
        <v>252</v>
      </c>
      <c r="G65" s="87" t="s">
        <v>253</v>
      </c>
      <c r="H65" s="87" t="s">
        <v>254</v>
      </c>
      <c r="I65" s="87" t="s">
        <v>255</v>
      </c>
      <c r="J65" s="223" t="s">
        <v>256</v>
      </c>
      <c r="K65" s="269" t="s">
        <v>257</v>
      </c>
      <c r="L65" s="221" t="s">
        <v>227</v>
      </c>
      <c r="M65" s="93" t="s">
        <v>322</v>
      </c>
    </row>
    <row r="66" spans="2:13" s="92" customFormat="1" ht="12.75" customHeight="1" x14ac:dyDescent="0.25">
      <c r="B66" s="358" t="s">
        <v>325</v>
      </c>
      <c r="C66" s="225" t="s">
        <v>229</v>
      </c>
      <c r="D66" s="278" t="s">
        <v>243</v>
      </c>
      <c r="E66" s="258" t="s">
        <v>232</v>
      </c>
      <c r="F66" s="259" t="s">
        <v>232</v>
      </c>
      <c r="G66" s="259">
        <v>3.472222222222222E-3</v>
      </c>
      <c r="H66" s="259">
        <v>3.472222222222222E-3</v>
      </c>
      <c r="I66" s="259">
        <v>3.472222222222222E-3</v>
      </c>
      <c r="J66" s="259" t="s">
        <v>232</v>
      </c>
      <c r="K66" s="260" t="s">
        <v>232</v>
      </c>
      <c r="L66" s="261">
        <f t="shared" ref="L66:L71" si="19">SUM(E66:K66)</f>
        <v>1.0416666666666666E-2</v>
      </c>
      <c r="M66" s="238"/>
    </row>
    <row r="67" spans="2:13" s="92" customFormat="1" ht="12.75" customHeight="1" x14ac:dyDescent="0.25">
      <c r="B67" s="356"/>
      <c r="C67" s="232" t="s">
        <v>246</v>
      </c>
      <c r="D67" s="276" t="s">
        <v>247</v>
      </c>
      <c r="E67" s="234" t="s">
        <v>232</v>
      </c>
      <c r="F67" s="235" t="s">
        <v>232</v>
      </c>
      <c r="G67" s="235" t="s">
        <v>232</v>
      </c>
      <c r="H67" s="235">
        <v>3.472222222222222E-3</v>
      </c>
      <c r="I67" s="235">
        <v>3.472222222222222E-3</v>
      </c>
      <c r="J67" s="235" t="s">
        <v>232</v>
      </c>
      <c r="K67" s="263" t="s">
        <v>232</v>
      </c>
      <c r="L67" s="264">
        <f t="shared" si="19"/>
        <v>6.9444444444444441E-3</v>
      </c>
      <c r="M67" s="238"/>
    </row>
    <row r="68" spans="2:13" s="92" customFormat="1" ht="12.75" customHeight="1" x14ac:dyDescent="0.25">
      <c r="B68" s="356"/>
      <c r="C68" s="232" t="s">
        <v>237</v>
      </c>
      <c r="D68" s="276" t="s">
        <v>247</v>
      </c>
      <c r="E68" s="234" t="s">
        <v>232</v>
      </c>
      <c r="F68" s="235" t="s">
        <v>232</v>
      </c>
      <c r="G68" s="235">
        <v>1.0416666666666666E-2</v>
      </c>
      <c r="H68" s="235">
        <v>1.0416666666666666E-2</v>
      </c>
      <c r="I68" s="235">
        <v>1.0416666666666666E-2</v>
      </c>
      <c r="J68" s="235" t="s">
        <v>232</v>
      </c>
      <c r="K68" s="263" t="s">
        <v>232</v>
      </c>
      <c r="L68" s="264">
        <f t="shared" si="19"/>
        <v>3.125E-2</v>
      </c>
      <c r="M68" s="238"/>
    </row>
    <row r="69" spans="2:13" s="92" customFormat="1" ht="12.75" customHeight="1" x14ac:dyDescent="0.25">
      <c r="B69" s="356"/>
      <c r="C69" s="232" t="s">
        <v>235</v>
      </c>
      <c r="D69" s="276" t="s">
        <v>247</v>
      </c>
      <c r="E69" s="234" t="s">
        <v>232</v>
      </c>
      <c r="F69" s="235" t="s">
        <v>232</v>
      </c>
      <c r="G69" s="235">
        <v>3.125E-2</v>
      </c>
      <c r="H69" s="235">
        <v>3.125E-2</v>
      </c>
      <c r="I69" s="235">
        <v>3.125E-2</v>
      </c>
      <c r="J69" s="235" t="s">
        <v>232</v>
      </c>
      <c r="K69" s="263" t="s">
        <v>232</v>
      </c>
      <c r="L69" s="264">
        <f t="shared" si="19"/>
        <v>9.375E-2</v>
      </c>
      <c r="M69" s="238"/>
    </row>
    <row r="70" spans="2:13" s="92" customFormat="1" ht="12.75" customHeight="1" x14ac:dyDescent="0.25">
      <c r="B70" s="356"/>
      <c r="C70" s="232" t="s">
        <v>152</v>
      </c>
      <c r="D70" s="276" t="s">
        <v>250</v>
      </c>
      <c r="E70" s="234" t="s">
        <v>232</v>
      </c>
      <c r="F70" s="235" t="s">
        <v>232</v>
      </c>
      <c r="G70" s="235">
        <v>1.7361111111111101E-2</v>
      </c>
      <c r="H70" s="235">
        <v>1.7361111111111101E-2</v>
      </c>
      <c r="I70" s="235">
        <v>1.7361111111111101E-2</v>
      </c>
      <c r="J70" s="235" t="s">
        <v>232</v>
      </c>
      <c r="K70" s="263" t="s">
        <v>232</v>
      </c>
      <c r="L70" s="264">
        <f t="shared" si="19"/>
        <v>5.2083333333333301E-2</v>
      </c>
      <c r="M70" s="238"/>
    </row>
    <row r="71" spans="2:13" s="92" customFormat="1" ht="12.75" customHeight="1" thickBot="1" x14ac:dyDescent="0.3">
      <c r="B71" s="357"/>
      <c r="C71" s="239" t="s">
        <v>31</v>
      </c>
      <c r="D71" s="277" t="s">
        <v>244</v>
      </c>
      <c r="E71" s="241" t="s">
        <v>232</v>
      </c>
      <c r="F71" s="242" t="s">
        <v>232</v>
      </c>
      <c r="G71" s="242">
        <v>2.0833333333333332E-2</v>
      </c>
      <c r="H71" s="242">
        <v>2.0833333333333332E-2</v>
      </c>
      <c r="I71" s="242">
        <v>2.0833333333333332E-2</v>
      </c>
      <c r="J71" s="242" t="s">
        <v>232</v>
      </c>
      <c r="K71" s="266" t="s">
        <v>232</v>
      </c>
      <c r="L71" s="267">
        <f t="shared" si="19"/>
        <v>6.25E-2</v>
      </c>
      <c r="M71" s="238"/>
    </row>
    <row r="72" spans="2:13" s="251" customFormat="1" ht="12.75" customHeight="1" thickBot="1" x14ac:dyDescent="0.3">
      <c r="B72" s="245"/>
      <c r="C72" s="364" t="s">
        <v>337</v>
      </c>
      <c r="D72" s="365"/>
      <c r="E72" s="246">
        <f>SUM(E66:E71)</f>
        <v>0</v>
      </c>
      <c r="F72" s="247">
        <f t="shared" ref="F72" si="20">SUM(F66:F71)</f>
        <v>0</v>
      </c>
      <c r="G72" s="247">
        <f t="shared" ref="G72" si="21">SUM(G66:G71)</f>
        <v>8.3333333333333315E-2</v>
      </c>
      <c r="H72" s="247">
        <f t="shared" ref="H72" si="22">SUM(H66:H71)</f>
        <v>8.6805555555555539E-2</v>
      </c>
      <c r="I72" s="247">
        <f>SUM(I66:I71)</f>
        <v>8.6805555555555539E-2</v>
      </c>
      <c r="J72" s="247">
        <f t="shared" ref="J72" si="23">SUM(J66:J71)</f>
        <v>0</v>
      </c>
      <c r="K72" s="248">
        <f t="shared" ref="K72" si="24">SUM(K66:K71)</f>
        <v>0</v>
      </c>
      <c r="L72" s="249">
        <f t="shared" ref="L72" si="25">SUM(L66:L71)</f>
        <v>0.25694444444444442</v>
      </c>
      <c r="M72" s="250"/>
    </row>
    <row r="73" spans="2:13" s="92" customFormat="1" ht="12.75" customHeight="1" thickBot="1" x14ac:dyDescent="0.3">
      <c r="B73" s="245"/>
      <c r="C73" s="364" t="s">
        <v>90</v>
      </c>
      <c r="D73" s="365"/>
      <c r="E73" s="188"/>
      <c r="F73" s="189"/>
      <c r="G73" s="189"/>
      <c r="H73" s="189"/>
      <c r="I73" s="189"/>
      <c r="J73" s="189"/>
      <c r="K73" s="190"/>
      <c r="L73" s="252"/>
      <c r="M73" s="253">
        <f>((HOUR(E72)+(MINUTE(E72)/60))*E73)+((HOUR(F72)+(MINUTE(F72)/60))*F73)+((HOUR(G72)+(MINUTE(G72)/60))*G73)+((HOUR(H72)+(MINUTE(H72)/60))*H73)+((HOUR(I72)+(MINUTE(I72)/60))*I73)+((HOUR(J72)+(MINUTE(J72)/60))*J73)+((HOUR(K72)+(MINUTE(K72)/60))*K73)</f>
        <v>0</v>
      </c>
    </row>
    <row r="74" spans="2:13" s="92" customFormat="1" ht="26.25" thickBot="1" x14ac:dyDescent="0.3">
      <c r="B74" s="88" t="s">
        <v>241</v>
      </c>
      <c r="C74" s="88" t="s">
        <v>225</v>
      </c>
      <c r="D74" s="91" t="s">
        <v>226</v>
      </c>
      <c r="E74" s="222" t="s">
        <v>251</v>
      </c>
      <c r="F74" s="87" t="s">
        <v>252</v>
      </c>
      <c r="G74" s="87" t="s">
        <v>253</v>
      </c>
      <c r="H74" s="87" t="s">
        <v>254</v>
      </c>
      <c r="I74" s="87" t="s">
        <v>255</v>
      </c>
      <c r="J74" s="223" t="s">
        <v>256</v>
      </c>
      <c r="K74" s="269" t="s">
        <v>257</v>
      </c>
      <c r="L74" s="221" t="s">
        <v>227</v>
      </c>
      <c r="M74" s="93" t="s">
        <v>322</v>
      </c>
    </row>
    <row r="75" spans="2:13" s="92" customFormat="1" ht="12.75" customHeight="1" x14ac:dyDescent="0.25">
      <c r="B75" s="358" t="s">
        <v>321</v>
      </c>
      <c r="C75" s="225" t="s">
        <v>151</v>
      </c>
      <c r="D75" s="278" t="s">
        <v>248</v>
      </c>
      <c r="E75" s="258" t="s">
        <v>232</v>
      </c>
      <c r="F75" s="259" t="s">
        <v>232</v>
      </c>
      <c r="G75" s="259" t="s">
        <v>232</v>
      </c>
      <c r="H75" s="259" t="s">
        <v>232</v>
      </c>
      <c r="I75" s="259" t="s">
        <v>232</v>
      </c>
      <c r="J75" s="259" t="s">
        <v>232</v>
      </c>
      <c r="K75" s="260">
        <v>3.472222222222222E-3</v>
      </c>
      <c r="L75" s="261">
        <f>SUM(E75:K75)</f>
        <v>3.472222222222222E-3</v>
      </c>
      <c r="M75" s="238"/>
    </row>
    <row r="76" spans="2:13" s="92" customFormat="1" ht="12.75" customHeight="1" x14ac:dyDescent="0.25">
      <c r="B76" s="356"/>
      <c r="C76" s="232" t="s">
        <v>229</v>
      </c>
      <c r="D76" s="276" t="s">
        <v>243</v>
      </c>
      <c r="E76" s="234" t="s">
        <v>232</v>
      </c>
      <c r="F76" s="235" t="s">
        <v>232</v>
      </c>
      <c r="G76" s="235" t="s">
        <v>232</v>
      </c>
      <c r="H76" s="235" t="s">
        <v>232</v>
      </c>
      <c r="I76" s="235" t="s">
        <v>232</v>
      </c>
      <c r="J76" s="235">
        <v>3.472222222222222E-3</v>
      </c>
      <c r="K76" s="263">
        <v>3.472222222222222E-3</v>
      </c>
      <c r="L76" s="264">
        <f>SUM(E76:K76)</f>
        <v>6.9444444444444441E-3</v>
      </c>
      <c r="M76" s="238"/>
    </row>
    <row r="77" spans="2:13" s="92" customFormat="1" ht="12.75" customHeight="1" x14ac:dyDescent="0.25">
      <c r="B77" s="356"/>
      <c r="C77" s="232" t="s">
        <v>246</v>
      </c>
      <c r="D77" s="276" t="s">
        <v>247</v>
      </c>
      <c r="E77" s="234" t="s">
        <v>232</v>
      </c>
      <c r="F77" s="235" t="s">
        <v>232</v>
      </c>
      <c r="G77" s="235" t="s">
        <v>232</v>
      </c>
      <c r="H77" s="235" t="s">
        <v>232</v>
      </c>
      <c r="I77" s="235" t="s">
        <v>232</v>
      </c>
      <c r="J77" s="235">
        <v>3.472222222222222E-3</v>
      </c>
      <c r="K77" s="263" t="s">
        <v>232</v>
      </c>
      <c r="L77" s="264">
        <f>SUM(E77:K77)</f>
        <v>3.472222222222222E-3</v>
      </c>
      <c r="M77" s="238"/>
    </row>
    <row r="78" spans="2:13" s="92" customFormat="1" ht="12.75" customHeight="1" thickBot="1" x14ac:dyDescent="0.3">
      <c r="B78" s="357"/>
      <c r="C78" s="239" t="s">
        <v>152</v>
      </c>
      <c r="D78" s="277" t="s">
        <v>250</v>
      </c>
      <c r="E78" s="241" t="s">
        <v>232</v>
      </c>
      <c r="F78" s="242" t="s">
        <v>232</v>
      </c>
      <c r="G78" s="242" t="s">
        <v>232</v>
      </c>
      <c r="H78" s="242" t="s">
        <v>232</v>
      </c>
      <c r="I78" s="242" t="s">
        <v>232</v>
      </c>
      <c r="J78" s="242">
        <v>1.7361111111111101E-2</v>
      </c>
      <c r="K78" s="266">
        <v>1.7361111111111101E-2</v>
      </c>
      <c r="L78" s="267">
        <v>3.4722222222222203E-2</v>
      </c>
      <c r="M78" s="238"/>
    </row>
    <row r="79" spans="2:13" s="251" customFormat="1" ht="12.75" customHeight="1" thickBot="1" x14ac:dyDescent="0.3">
      <c r="B79" s="357"/>
      <c r="C79" s="364" t="s">
        <v>337</v>
      </c>
      <c r="D79" s="365"/>
      <c r="E79" s="246">
        <f>SUM(E75:E78)</f>
        <v>0</v>
      </c>
      <c r="F79" s="247">
        <f t="shared" ref="F79" si="26">SUM(F75:F78)</f>
        <v>0</v>
      </c>
      <c r="G79" s="247">
        <f t="shared" ref="G79" si="27">SUM(G75:G78)</f>
        <v>0</v>
      </c>
      <c r="H79" s="247">
        <f t="shared" ref="H79" si="28">SUM(H75:H78)</f>
        <v>0</v>
      </c>
      <c r="I79" s="247">
        <f t="shared" ref="I79" si="29">SUM(I75:I78)</f>
        <v>0</v>
      </c>
      <c r="J79" s="247">
        <f>SUM(J75:J78)</f>
        <v>2.4305555555555546E-2</v>
      </c>
      <c r="K79" s="248">
        <f t="shared" ref="K79" si="30">SUM(K75:K78)</f>
        <v>2.4305555555555546E-2</v>
      </c>
      <c r="L79" s="249">
        <f t="shared" ref="L79" si="31">SUM(L75:L78)</f>
        <v>4.8611111111111091E-2</v>
      </c>
      <c r="M79" s="268"/>
    </row>
    <row r="80" spans="2:13" s="92" customFormat="1" ht="12.75" customHeight="1" thickBot="1" x14ac:dyDescent="0.3">
      <c r="B80" s="359"/>
      <c r="C80" s="364" t="s">
        <v>90</v>
      </c>
      <c r="D80" s="365"/>
      <c r="E80" s="188"/>
      <c r="F80" s="189"/>
      <c r="G80" s="189"/>
      <c r="H80" s="189"/>
      <c r="I80" s="189"/>
      <c r="J80" s="189"/>
      <c r="K80" s="190"/>
      <c r="L80" s="252"/>
      <c r="M80" s="253">
        <f>((HOUR(E79)+(MINUTE(E79)/60))*E80)+((HOUR(F79)+(MINUTE(F79)/60))*F80)+((HOUR(G79)+(MINUTE(G79)/60))*G80)+((HOUR(H79)+(MINUTE(H79)/60))*H80)+((HOUR(I79)+(MINUTE(I79)/60))*I80)+((HOUR(J79)+(MINUTE(J79)/60))*J80)+((HOUR(K79)+(MINUTE(K79)/60))*K80)</f>
        <v>0</v>
      </c>
    </row>
    <row r="81" spans="2:13" s="92" customFormat="1" ht="12.75" customHeight="1" thickBot="1" x14ac:dyDescent="0.3">
      <c r="C81" s="270"/>
      <c r="D81" s="217"/>
      <c r="E81" s="217"/>
      <c r="F81" s="217"/>
      <c r="G81" s="217"/>
      <c r="H81" s="364" t="s">
        <v>340</v>
      </c>
      <c r="I81" s="371"/>
      <c r="J81" s="371"/>
      <c r="K81" s="371"/>
      <c r="L81" s="372"/>
      <c r="M81" s="271">
        <f>SUM(M46:M80)</f>
        <v>0</v>
      </c>
    </row>
    <row r="82" spans="2:13" s="92" customFormat="1" ht="12.75" customHeight="1" thickBot="1" x14ac:dyDescent="0.3">
      <c r="B82" s="217"/>
      <c r="C82" s="270"/>
      <c r="D82" s="217"/>
      <c r="E82" s="217"/>
      <c r="F82" s="217"/>
      <c r="G82" s="217"/>
      <c r="H82" s="217"/>
      <c r="I82" s="217"/>
      <c r="J82" s="217"/>
      <c r="K82" s="217"/>
      <c r="L82" s="272"/>
      <c r="M82" s="273"/>
    </row>
    <row r="83" spans="2:13" s="61" customFormat="1" ht="12.75" customHeight="1" thickBot="1" x14ac:dyDescent="0.3">
      <c r="C83" s="270"/>
      <c r="D83" s="217"/>
      <c r="E83" s="137" t="str">
        <f>IF(COUNTBLANK(E7:K41)+COUNTBLANK(E46:K80)&gt;0,"LET OP: niet alle benodigde cellen zijn ingevuld"," ")</f>
        <v>LET OP: niet alle benodigde cellen zijn ingevuld</v>
      </c>
      <c r="H83" s="217"/>
      <c r="I83" s="217"/>
      <c r="J83" s="334" t="s">
        <v>323</v>
      </c>
      <c r="K83" s="369"/>
      <c r="L83" s="370"/>
      <c r="M83" s="271">
        <f>21*M42+((365/7)-21)*M81</f>
        <v>0</v>
      </c>
    </row>
    <row r="84" spans="2:13" s="92" customFormat="1" ht="12.75" customHeight="1" x14ac:dyDescent="0.25">
      <c r="D84" s="90"/>
      <c r="E84" s="136"/>
    </row>
    <row r="85" spans="2:13" s="92" customFormat="1" ht="12.75" customHeight="1" x14ac:dyDescent="0.25">
      <c r="D85" s="90"/>
      <c r="E85" s="136"/>
    </row>
    <row r="86" spans="2:13" s="92" customFormat="1" ht="12.75" customHeight="1" x14ac:dyDescent="0.25">
      <c r="D86" s="90"/>
      <c r="E86" s="136"/>
    </row>
    <row r="87" spans="2:13" s="92" customFormat="1" ht="12.75" customHeight="1" x14ac:dyDescent="0.25">
      <c r="D87" s="90"/>
      <c r="E87" s="136"/>
    </row>
    <row r="88" spans="2:13" s="29" customFormat="1" ht="12.75" customHeight="1" x14ac:dyDescent="0.2">
      <c r="D88" s="90"/>
      <c r="E88" s="84"/>
    </row>
    <row r="89" spans="2:13" s="29" customFormat="1" ht="12.75" customHeight="1" x14ac:dyDescent="0.2">
      <c r="D89" s="90"/>
      <c r="E89" s="84"/>
    </row>
    <row r="90" spans="2:13" s="29" customFormat="1" ht="12.75" customHeight="1" x14ac:dyDescent="0.2">
      <c r="D90" s="90"/>
      <c r="E90" s="84"/>
    </row>
    <row r="91" spans="2:13" s="29" customFormat="1" ht="12.75" customHeight="1" x14ac:dyDescent="0.2">
      <c r="D91" s="90"/>
      <c r="E91" s="84"/>
    </row>
    <row r="92" spans="2:13" s="29" customFormat="1" ht="12.75" customHeight="1" x14ac:dyDescent="0.2">
      <c r="D92" s="90"/>
      <c r="E92" s="84"/>
    </row>
    <row r="93" spans="2:13" s="29" customFormat="1" ht="12.75" customHeight="1" x14ac:dyDescent="0.2">
      <c r="D93" s="90"/>
      <c r="E93" s="84"/>
    </row>
  </sheetData>
  <sheetProtection algorithmName="SHA-512" hashValue="NrbCIgsJf+ZuOI+HnyLYWy10e2GJQfTDgEkOv7L3pTnuXQxyziSw+KjZUFw2xLx9W0OU1ffm6wjbA7fCqKhyEw==" saltValue="m+WgAzo7WQQ3lHZalYAWjg==" spinCount="100000" sheet="1" objects="1" scenarios="1"/>
  <mergeCells count="28">
    <mergeCell ref="H42:L42"/>
    <mergeCell ref="H81:L81"/>
    <mergeCell ref="C73:D73"/>
    <mergeCell ref="C79:D79"/>
    <mergeCell ref="C80:D80"/>
    <mergeCell ref="J83:L83"/>
    <mergeCell ref="C55:D55"/>
    <mergeCell ref="C56:D56"/>
    <mergeCell ref="C63:D63"/>
    <mergeCell ref="C64:D64"/>
    <mergeCell ref="C72:D72"/>
    <mergeCell ref="C33:D33"/>
    <mergeCell ref="C34:D34"/>
    <mergeCell ref="C40:D40"/>
    <mergeCell ref="C41:D41"/>
    <mergeCell ref="B1:M1"/>
    <mergeCell ref="C16:D16"/>
    <mergeCell ref="C17:D17"/>
    <mergeCell ref="C24:D24"/>
    <mergeCell ref="C25:D25"/>
    <mergeCell ref="B46:B54"/>
    <mergeCell ref="B58:B62"/>
    <mergeCell ref="B66:B71"/>
    <mergeCell ref="B75:B80"/>
    <mergeCell ref="B7:B15"/>
    <mergeCell ref="B19:B23"/>
    <mergeCell ref="B27:B32"/>
    <mergeCell ref="B36:B41"/>
  </mergeCells>
  <pageMargins left="0.70866141732283472" right="0.70866141732283472" top="0.74803149606299213" bottom="0.74803149606299213" header="0.31496062992125984" footer="0.31496062992125984"/>
  <pageSetup paperSize="9" scale="73" orientation="landscape"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DECC1-C90B-4AE1-976B-CC20A234A96F}">
  <dimension ref="B1:G19"/>
  <sheetViews>
    <sheetView showGridLines="0" zoomScaleNormal="100" workbookViewId="0"/>
  </sheetViews>
  <sheetFormatPr defaultColWidth="8.85546875" defaultRowHeight="12.75" customHeight="1" x14ac:dyDescent="0.2"/>
  <cols>
    <col min="1" max="1" width="2.7109375" style="29" customWidth="1"/>
    <col min="2" max="2" width="49.140625" style="29" bestFit="1" customWidth="1"/>
    <col min="3" max="3" width="16.5703125" style="94" bestFit="1" customWidth="1"/>
    <col min="4" max="4" width="18.28515625" style="94" bestFit="1" customWidth="1"/>
    <col min="5" max="5" width="16.85546875" style="94" bestFit="1" customWidth="1"/>
    <col min="6" max="16384" width="8.85546875" style="29"/>
  </cols>
  <sheetData>
    <row r="1" spans="2:7" s="85" customFormat="1" ht="15.75" thickBot="1" x14ac:dyDescent="0.3">
      <c r="B1" s="317" t="s">
        <v>300</v>
      </c>
      <c r="C1" s="373"/>
      <c r="D1" s="373"/>
      <c r="E1" s="374"/>
      <c r="F1" s="191"/>
      <c r="G1" s="191"/>
    </row>
    <row r="3" spans="2:7" ht="12.75" customHeight="1" x14ac:dyDescent="0.2">
      <c r="B3" s="23" t="s">
        <v>296</v>
      </c>
    </row>
    <row r="4" spans="2:7" ht="12.75" customHeight="1" thickBot="1" x14ac:dyDescent="0.25"/>
    <row r="5" spans="2:7" ht="26.25" thickBot="1" x14ac:dyDescent="0.25">
      <c r="B5" s="86" t="s">
        <v>33</v>
      </c>
      <c r="C5" s="131" t="s">
        <v>331</v>
      </c>
      <c r="D5" s="93" t="s">
        <v>328</v>
      </c>
      <c r="E5" s="91" t="s">
        <v>327</v>
      </c>
    </row>
    <row r="6" spans="2:7" ht="12.75" customHeight="1" x14ac:dyDescent="0.2">
      <c r="B6" s="97" t="s">
        <v>102</v>
      </c>
      <c r="C6" s="100">
        <v>25</v>
      </c>
      <c r="D6" s="128"/>
      <c r="E6" s="105">
        <f>C6*D6</f>
        <v>0</v>
      </c>
    </row>
    <row r="7" spans="2:7" ht="12.75" customHeight="1" x14ac:dyDescent="0.2">
      <c r="B7" s="132" t="s">
        <v>103</v>
      </c>
      <c r="C7" s="133">
        <v>2</v>
      </c>
      <c r="D7" s="134"/>
      <c r="E7" s="105">
        <f>C7*D7</f>
        <v>0</v>
      </c>
    </row>
    <row r="8" spans="2:7" ht="12.75" customHeight="1" thickBot="1" x14ac:dyDescent="0.25">
      <c r="B8" s="98" t="s">
        <v>330</v>
      </c>
      <c r="C8" s="101">
        <v>8</v>
      </c>
      <c r="D8" s="106"/>
      <c r="E8" s="104">
        <f>C8*D8</f>
        <v>0</v>
      </c>
    </row>
    <row r="9" spans="2:7" s="85" customFormat="1" ht="12.75" customHeight="1" x14ac:dyDescent="0.2">
      <c r="B9" s="61"/>
      <c r="C9" s="62"/>
      <c r="D9" s="95"/>
      <c r="E9" s="95"/>
    </row>
    <row r="10" spans="2:7" s="85" customFormat="1" ht="12.75" customHeight="1" thickBot="1" x14ac:dyDescent="0.25">
      <c r="B10" s="61"/>
      <c r="C10" s="62"/>
      <c r="D10" s="95"/>
      <c r="E10" s="95"/>
    </row>
    <row r="11" spans="2:7" ht="12.75" customHeight="1" thickBot="1" x14ac:dyDescent="0.25">
      <c r="B11" s="86" t="s">
        <v>33</v>
      </c>
      <c r="C11" s="103" t="s">
        <v>326</v>
      </c>
      <c r="D11" s="91" t="s">
        <v>32</v>
      </c>
      <c r="E11" s="91" t="s">
        <v>327</v>
      </c>
    </row>
    <row r="12" spans="2:7" ht="12.75" customHeight="1" x14ac:dyDescent="0.2">
      <c r="B12" s="99" t="s">
        <v>104</v>
      </c>
      <c r="C12" s="102">
        <v>375</v>
      </c>
      <c r="D12" s="128"/>
      <c r="E12" s="105">
        <f>C12*D12</f>
        <v>0</v>
      </c>
    </row>
    <row r="13" spans="2:7" ht="12.75" customHeight="1" thickBot="1" x14ac:dyDescent="0.25">
      <c r="B13" s="98" t="s">
        <v>105</v>
      </c>
      <c r="C13" s="101">
        <v>400</v>
      </c>
      <c r="D13" s="106"/>
      <c r="E13" s="104">
        <f>C13*D13</f>
        <v>0</v>
      </c>
    </row>
    <row r="14" spans="2:7" ht="12.75" customHeight="1" x14ac:dyDescent="0.2">
      <c r="B14" s="61"/>
      <c r="C14" s="62"/>
      <c r="D14" s="95"/>
      <c r="E14" s="95"/>
    </row>
    <row r="15" spans="2:7" ht="12.75" customHeight="1" thickBot="1" x14ac:dyDescent="0.25">
      <c r="B15" s="61"/>
      <c r="C15" s="62"/>
      <c r="D15" s="95"/>
      <c r="E15" s="95"/>
    </row>
    <row r="16" spans="2:7" ht="12.75" customHeight="1" thickBot="1" x14ac:dyDescent="0.3">
      <c r="B16" s="375" t="s">
        <v>341</v>
      </c>
      <c r="C16" s="376"/>
      <c r="D16" s="377"/>
      <c r="E16" s="96">
        <f>SUM(E6:E13)</f>
        <v>0</v>
      </c>
    </row>
    <row r="19" spans="3:3" ht="12.75" customHeight="1" x14ac:dyDescent="0.2">
      <c r="C19" s="72" t="str">
        <f>IF(COUNTBLANK(D6:D13)&gt;2,"LET OP: niet alle benodigde cellen zijn ingevuld"," ")</f>
        <v>LET OP: niet alle benodigde cellen zijn ingevuld</v>
      </c>
    </row>
  </sheetData>
  <sheetProtection algorithmName="SHA-512" hashValue="K+aQsQKaJz+oTs+NvXl/LWrIaJg9WX/U4i3C030bQB14+tZiWWNfoPc7Ab3uCajNQ5y6tC0TOkUjFF1i48GXnA==" saltValue="1v5xSbLQcA9rq3Zrd0u7VA==" spinCount="100000" sheet="1" objects="1" scenarios="1"/>
  <mergeCells count="2">
    <mergeCell ref="B1:E1"/>
    <mergeCell ref="B16:D16"/>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B80C-C83F-4DF3-BD2A-C7A7D94E8B9D}">
  <sheetPr>
    <pageSetUpPr fitToPage="1"/>
  </sheetPr>
  <dimension ref="B1:S46"/>
  <sheetViews>
    <sheetView showGridLines="0" zoomScaleNormal="100" workbookViewId="0"/>
  </sheetViews>
  <sheetFormatPr defaultColWidth="8.85546875" defaultRowHeight="12.75" x14ac:dyDescent="0.2"/>
  <cols>
    <col min="1" max="1" width="2.7109375" style="24" customWidth="1"/>
    <col min="2" max="2" width="27.5703125" style="24" bestFit="1" customWidth="1"/>
    <col min="3" max="3" width="7.140625" style="26" bestFit="1" customWidth="1"/>
    <col min="4" max="4" width="23" style="24" bestFit="1" customWidth="1"/>
    <col min="5" max="9" width="23.7109375" style="24" customWidth="1"/>
    <col min="10" max="10" width="20.85546875" style="24" customWidth="1"/>
    <col min="11" max="16384" width="8.85546875" style="24"/>
  </cols>
  <sheetData>
    <row r="1" spans="2:19" s="135" customFormat="1" ht="16.5" thickBot="1" x14ac:dyDescent="0.3">
      <c r="B1" s="366" t="s">
        <v>300</v>
      </c>
      <c r="C1" s="367"/>
      <c r="D1" s="367"/>
      <c r="E1" s="367"/>
      <c r="F1" s="367"/>
      <c r="G1" s="367"/>
      <c r="H1" s="367"/>
      <c r="I1" s="367"/>
      <c r="J1" s="368"/>
      <c r="K1" s="192"/>
      <c r="L1" s="192"/>
      <c r="M1" s="192"/>
      <c r="N1" s="192"/>
      <c r="O1" s="192"/>
      <c r="P1" s="192"/>
      <c r="Q1" s="192"/>
      <c r="R1" s="192"/>
      <c r="S1" s="192"/>
    </row>
    <row r="2" spans="2:19" s="135" customFormat="1" x14ac:dyDescent="0.25">
      <c r="C2" s="89"/>
    </row>
    <row r="3" spans="2:19" s="135" customFormat="1" x14ac:dyDescent="0.25">
      <c r="B3" s="23" t="s">
        <v>297</v>
      </c>
      <c r="C3" s="107"/>
    </row>
    <row r="4" spans="2:19" s="135" customFormat="1" ht="13.5" thickBot="1" x14ac:dyDescent="0.3">
      <c r="B4" s="182"/>
      <c r="C4" s="89"/>
    </row>
    <row r="5" spans="2:19" s="92" customFormat="1" ht="13.5" thickBot="1" x14ac:dyDescent="0.3">
      <c r="B5" s="380" t="s">
        <v>0</v>
      </c>
      <c r="C5" s="382" t="s">
        <v>309</v>
      </c>
      <c r="D5" s="384" t="s">
        <v>1</v>
      </c>
      <c r="E5" s="322" t="s">
        <v>352</v>
      </c>
      <c r="F5" s="322"/>
      <c r="G5" s="322"/>
      <c r="H5" s="322"/>
      <c r="I5" s="322"/>
      <c r="J5" s="324" t="s">
        <v>327</v>
      </c>
    </row>
    <row r="6" spans="2:19" s="92" customFormat="1" ht="13.5" thickBot="1" x14ac:dyDescent="0.3">
      <c r="B6" s="381"/>
      <c r="C6" s="383"/>
      <c r="D6" s="385"/>
      <c r="E6" s="111" t="s">
        <v>106</v>
      </c>
      <c r="F6" s="130" t="s">
        <v>153</v>
      </c>
      <c r="G6" s="130" t="s">
        <v>107</v>
      </c>
      <c r="H6" s="130" t="s">
        <v>154</v>
      </c>
      <c r="I6" s="130" t="s">
        <v>155</v>
      </c>
      <c r="J6" s="386"/>
    </row>
    <row r="7" spans="2:19" s="92" customFormat="1" x14ac:dyDescent="0.25">
      <c r="B7" s="108" t="s">
        <v>34</v>
      </c>
      <c r="C7" s="109" t="s">
        <v>35</v>
      </c>
      <c r="D7" s="115" t="s">
        <v>112</v>
      </c>
      <c r="E7" s="112"/>
      <c r="F7" s="118" t="s">
        <v>351</v>
      </c>
      <c r="G7" s="121"/>
      <c r="H7" s="118" t="s">
        <v>351</v>
      </c>
      <c r="I7" s="124" t="s">
        <v>351</v>
      </c>
      <c r="J7" s="127">
        <f>SUM(E7:I7)</f>
        <v>0</v>
      </c>
    </row>
    <row r="8" spans="2:19" s="92" customFormat="1" x14ac:dyDescent="0.25">
      <c r="B8" s="33" t="s">
        <v>36</v>
      </c>
      <c r="C8" s="31" t="s">
        <v>37</v>
      </c>
      <c r="D8" s="116" t="s">
        <v>113</v>
      </c>
      <c r="E8" s="113"/>
      <c r="F8" s="119" t="s">
        <v>351</v>
      </c>
      <c r="G8" s="122"/>
      <c r="H8" s="119" t="s">
        <v>351</v>
      </c>
      <c r="I8" s="125" t="s">
        <v>351</v>
      </c>
      <c r="J8" s="48">
        <f t="shared" ref="J8:J41" si="0">SUM(E8:I8)</f>
        <v>0</v>
      </c>
    </row>
    <row r="9" spans="2:19" s="92" customFormat="1" x14ac:dyDescent="0.25">
      <c r="B9" s="33" t="s">
        <v>38</v>
      </c>
      <c r="C9" s="31" t="s">
        <v>39</v>
      </c>
      <c r="D9" s="116" t="s">
        <v>114</v>
      </c>
      <c r="E9" s="113"/>
      <c r="F9" s="119" t="s">
        <v>351</v>
      </c>
      <c r="G9" s="122"/>
      <c r="H9" s="119" t="s">
        <v>351</v>
      </c>
      <c r="I9" s="125" t="s">
        <v>351</v>
      </c>
      <c r="J9" s="48">
        <f t="shared" si="0"/>
        <v>0</v>
      </c>
    </row>
    <row r="10" spans="2:19" s="92" customFormat="1" x14ac:dyDescent="0.25">
      <c r="B10" s="33" t="s">
        <v>40</v>
      </c>
      <c r="C10" s="31" t="s">
        <v>41</v>
      </c>
      <c r="D10" s="116" t="s">
        <v>115</v>
      </c>
      <c r="E10" s="113"/>
      <c r="F10" s="119" t="s">
        <v>351</v>
      </c>
      <c r="G10" s="122"/>
      <c r="H10" s="119" t="s">
        <v>351</v>
      </c>
      <c r="I10" s="125" t="s">
        <v>351</v>
      </c>
      <c r="J10" s="48">
        <f t="shared" si="0"/>
        <v>0</v>
      </c>
    </row>
    <row r="11" spans="2:19" s="92" customFormat="1" x14ac:dyDescent="0.25">
      <c r="B11" s="33" t="s">
        <v>42</v>
      </c>
      <c r="C11" s="31" t="s">
        <v>43</v>
      </c>
      <c r="D11" s="116" t="s">
        <v>116</v>
      </c>
      <c r="E11" s="113"/>
      <c r="F11" s="119" t="s">
        <v>351</v>
      </c>
      <c r="G11" s="122"/>
      <c r="H11" s="119" t="s">
        <v>351</v>
      </c>
      <c r="I11" s="125" t="s">
        <v>351</v>
      </c>
      <c r="J11" s="48">
        <f t="shared" si="0"/>
        <v>0</v>
      </c>
    </row>
    <row r="12" spans="2:19" s="92" customFormat="1" x14ac:dyDescent="0.25">
      <c r="B12" s="33" t="s">
        <v>44</v>
      </c>
      <c r="C12" s="31" t="s">
        <v>45</v>
      </c>
      <c r="D12" s="116" t="s">
        <v>117</v>
      </c>
      <c r="E12" s="113"/>
      <c r="F12" s="119" t="s">
        <v>351</v>
      </c>
      <c r="G12" s="122"/>
      <c r="H12" s="119" t="s">
        <v>351</v>
      </c>
      <c r="I12" s="125" t="s">
        <v>351</v>
      </c>
      <c r="J12" s="48">
        <f t="shared" si="0"/>
        <v>0</v>
      </c>
    </row>
    <row r="13" spans="2:19" s="92" customFormat="1" x14ac:dyDescent="0.25">
      <c r="B13" s="33" t="s">
        <v>46</v>
      </c>
      <c r="C13" s="31" t="s">
        <v>47</v>
      </c>
      <c r="D13" s="116" t="s">
        <v>118</v>
      </c>
      <c r="E13" s="113"/>
      <c r="F13" s="119" t="s">
        <v>351</v>
      </c>
      <c r="G13" s="122"/>
      <c r="H13" s="119" t="s">
        <v>351</v>
      </c>
      <c r="I13" s="125" t="s">
        <v>351</v>
      </c>
      <c r="J13" s="48">
        <f t="shared" si="0"/>
        <v>0</v>
      </c>
    </row>
    <row r="14" spans="2:19" s="92" customFormat="1" x14ac:dyDescent="0.25">
      <c r="B14" s="33" t="s">
        <v>48</v>
      </c>
      <c r="C14" s="31" t="s">
        <v>49</v>
      </c>
      <c r="D14" s="116" t="s">
        <v>119</v>
      </c>
      <c r="E14" s="113"/>
      <c r="F14" s="119" t="s">
        <v>351</v>
      </c>
      <c r="G14" s="122"/>
      <c r="H14" s="119" t="s">
        <v>351</v>
      </c>
      <c r="I14" s="125" t="s">
        <v>351</v>
      </c>
      <c r="J14" s="48">
        <f t="shared" si="0"/>
        <v>0</v>
      </c>
    </row>
    <row r="15" spans="2:19" s="92" customFormat="1" x14ac:dyDescent="0.25">
      <c r="B15" s="33" t="s">
        <v>50</v>
      </c>
      <c r="C15" s="31" t="s">
        <v>51</v>
      </c>
      <c r="D15" s="116" t="s">
        <v>120</v>
      </c>
      <c r="E15" s="113"/>
      <c r="F15" s="119" t="s">
        <v>351</v>
      </c>
      <c r="G15" s="122"/>
      <c r="H15" s="119" t="s">
        <v>351</v>
      </c>
      <c r="I15" s="125" t="s">
        <v>351</v>
      </c>
      <c r="J15" s="48">
        <f t="shared" si="0"/>
        <v>0</v>
      </c>
    </row>
    <row r="16" spans="2:19" s="92" customFormat="1" x14ac:dyDescent="0.25">
      <c r="B16" s="33" t="s">
        <v>52</v>
      </c>
      <c r="C16" s="31" t="s">
        <v>53</v>
      </c>
      <c r="D16" s="116" t="s">
        <v>121</v>
      </c>
      <c r="E16" s="113"/>
      <c r="F16" s="119" t="s">
        <v>351</v>
      </c>
      <c r="G16" s="122"/>
      <c r="H16" s="119" t="s">
        <v>351</v>
      </c>
      <c r="I16" s="125" t="s">
        <v>351</v>
      </c>
      <c r="J16" s="48">
        <f t="shared" si="0"/>
        <v>0</v>
      </c>
    </row>
    <row r="17" spans="2:10" s="92" customFormat="1" x14ac:dyDescent="0.25">
      <c r="B17" s="33" t="s">
        <v>54</v>
      </c>
      <c r="C17" s="31" t="s">
        <v>55</v>
      </c>
      <c r="D17" s="116" t="s">
        <v>122</v>
      </c>
      <c r="E17" s="113"/>
      <c r="F17" s="119" t="s">
        <v>351</v>
      </c>
      <c r="G17" s="122"/>
      <c r="H17" s="119" t="s">
        <v>351</v>
      </c>
      <c r="I17" s="125" t="s">
        <v>351</v>
      </c>
      <c r="J17" s="48">
        <f t="shared" si="0"/>
        <v>0</v>
      </c>
    </row>
    <row r="18" spans="2:10" s="92" customFormat="1" x14ac:dyDescent="0.25">
      <c r="B18" s="33" t="s">
        <v>123</v>
      </c>
      <c r="C18" s="31" t="s">
        <v>124</v>
      </c>
      <c r="D18" s="116" t="s">
        <v>125</v>
      </c>
      <c r="E18" s="113"/>
      <c r="F18" s="119" t="s">
        <v>351</v>
      </c>
      <c r="G18" s="122"/>
      <c r="H18" s="119" t="s">
        <v>351</v>
      </c>
      <c r="I18" s="125" t="s">
        <v>351</v>
      </c>
      <c r="J18" s="48">
        <f t="shared" si="0"/>
        <v>0</v>
      </c>
    </row>
    <row r="19" spans="2:10" s="92" customFormat="1" x14ac:dyDescent="0.25">
      <c r="B19" s="33" t="s">
        <v>56</v>
      </c>
      <c r="C19" s="31" t="s">
        <v>57</v>
      </c>
      <c r="D19" s="116" t="s">
        <v>126</v>
      </c>
      <c r="E19" s="113"/>
      <c r="F19" s="119" t="s">
        <v>351</v>
      </c>
      <c r="G19" s="122"/>
      <c r="H19" s="119" t="s">
        <v>351</v>
      </c>
      <c r="I19" s="125" t="s">
        <v>351</v>
      </c>
      <c r="J19" s="48">
        <f t="shared" si="0"/>
        <v>0</v>
      </c>
    </row>
    <row r="20" spans="2:10" s="92" customFormat="1" x14ac:dyDescent="0.25">
      <c r="B20" s="33" t="s">
        <v>85</v>
      </c>
      <c r="C20" s="31" t="s">
        <v>127</v>
      </c>
      <c r="D20" s="116" t="s">
        <v>128</v>
      </c>
      <c r="E20" s="113"/>
      <c r="F20" s="119" t="s">
        <v>351</v>
      </c>
      <c r="G20" s="122"/>
      <c r="H20" s="119" t="s">
        <v>351</v>
      </c>
      <c r="I20" s="125" t="s">
        <v>351</v>
      </c>
      <c r="J20" s="48">
        <f t="shared" si="0"/>
        <v>0</v>
      </c>
    </row>
    <row r="21" spans="2:10" s="92" customFormat="1" x14ac:dyDescent="0.25">
      <c r="B21" s="33" t="s">
        <v>84</v>
      </c>
      <c r="C21" s="31" t="s">
        <v>129</v>
      </c>
      <c r="D21" s="116" t="s">
        <v>130</v>
      </c>
      <c r="E21" s="113"/>
      <c r="F21" s="119" t="s">
        <v>351</v>
      </c>
      <c r="G21" s="122"/>
      <c r="H21" s="119" t="s">
        <v>351</v>
      </c>
      <c r="I21" s="125" t="s">
        <v>351</v>
      </c>
      <c r="J21" s="48">
        <f t="shared" si="0"/>
        <v>0</v>
      </c>
    </row>
    <row r="22" spans="2:10" s="92" customFormat="1" x14ac:dyDescent="0.25">
      <c r="B22" s="33" t="s">
        <v>58</v>
      </c>
      <c r="C22" s="31" t="s">
        <v>59</v>
      </c>
      <c r="D22" s="116" t="s">
        <v>131</v>
      </c>
      <c r="E22" s="113"/>
      <c r="F22" s="119" t="s">
        <v>351</v>
      </c>
      <c r="G22" s="122"/>
      <c r="H22" s="119" t="s">
        <v>351</v>
      </c>
      <c r="I22" s="125" t="s">
        <v>351</v>
      </c>
      <c r="J22" s="48">
        <f t="shared" si="0"/>
        <v>0</v>
      </c>
    </row>
    <row r="23" spans="2:10" s="92" customFormat="1" x14ac:dyDescent="0.25">
      <c r="B23" s="33" t="s">
        <v>60</v>
      </c>
      <c r="C23" s="31" t="s">
        <v>61</v>
      </c>
      <c r="D23" s="116" t="s">
        <v>132</v>
      </c>
      <c r="E23" s="113"/>
      <c r="F23" s="119" t="s">
        <v>351</v>
      </c>
      <c r="G23" s="122"/>
      <c r="H23" s="119" t="s">
        <v>351</v>
      </c>
      <c r="I23" s="125" t="s">
        <v>351</v>
      </c>
      <c r="J23" s="48">
        <f t="shared" si="0"/>
        <v>0</v>
      </c>
    </row>
    <row r="24" spans="2:10" s="92" customFormat="1" x14ac:dyDescent="0.25">
      <c r="B24" s="33" t="s">
        <v>62</v>
      </c>
      <c r="C24" s="31" t="s">
        <v>63</v>
      </c>
      <c r="D24" s="116" t="s">
        <v>133</v>
      </c>
      <c r="E24" s="113"/>
      <c r="F24" s="119" t="s">
        <v>351</v>
      </c>
      <c r="G24" s="122"/>
      <c r="H24" s="119" t="s">
        <v>351</v>
      </c>
      <c r="I24" s="125" t="s">
        <v>351</v>
      </c>
      <c r="J24" s="48">
        <f t="shared" si="0"/>
        <v>0</v>
      </c>
    </row>
    <row r="25" spans="2:10" s="92" customFormat="1" x14ac:dyDescent="0.25">
      <c r="B25" s="33" t="s">
        <v>64</v>
      </c>
      <c r="C25" s="31" t="s">
        <v>13</v>
      </c>
      <c r="D25" s="116" t="s">
        <v>136</v>
      </c>
      <c r="E25" s="113"/>
      <c r="F25" s="119" t="s">
        <v>351</v>
      </c>
      <c r="G25" s="122"/>
      <c r="H25" s="119" t="s">
        <v>351</v>
      </c>
      <c r="I25" s="125" t="s">
        <v>351</v>
      </c>
      <c r="J25" s="48">
        <f t="shared" si="0"/>
        <v>0</v>
      </c>
    </row>
    <row r="26" spans="2:10" s="92" customFormat="1" x14ac:dyDescent="0.25">
      <c r="B26" s="33" t="s">
        <v>28</v>
      </c>
      <c r="C26" s="31" t="s">
        <v>29</v>
      </c>
      <c r="D26" s="116" t="s">
        <v>137</v>
      </c>
      <c r="E26" s="113"/>
      <c r="F26" s="119" t="s">
        <v>351</v>
      </c>
      <c r="G26" s="122"/>
      <c r="H26" s="119" t="s">
        <v>351</v>
      </c>
      <c r="I26" s="125" t="s">
        <v>351</v>
      </c>
      <c r="J26" s="48">
        <f t="shared" si="0"/>
        <v>0</v>
      </c>
    </row>
    <row r="27" spans="2:10" s="92" customFormat="1" x14ac:dyDescent="0.25">
      <c r="B27" s="33" t="s">
        <v>65</v>
      </c>
      <c r="C27" s="31" t="s">
        <v>66</v>
      </c>
      <c r="D27" s="116" t="s">
        <v>138</v>
      </c>
      <c r="E27" s="113"/>
      <c r="F27" s="119" t="s">
        <v>351</v>
      </c>
      <c r="G27" s="122"/>
      <c r="H27" s="119" t="s">
        <v>351</v>
      </c>
      <c r="I27" s="125" t="s">
        <v>351</v>
      </c>
      <c r="J27" s="48">
        <f t="shared" si="0"/>
        <v>0</v>
      </c>
    </row>
    <row r="28" spans="2:10" s="92" customFormat="1" x14ac:dyDescent="0.25">
      <c r="B28" s="33" t="s">
        <v>67</v>
      </c>
      <c r="C28" s="31" t="s">
        <v>68</v>
      </c>
      <c r="D28" s="116" t="s">
        <v>139</v>
      </c>
      <c r="E28" s="113"/>
      <c r="F28" s="119" t="s">
        <v>351</v>
      </c>
      <c r="G28" s="122"/>
      <c r="H28" s="119" t="s">
        <v>351</v>
      </c>
      <c r="I28" s="125" t="s">
        <v>351</v>
      </c>
      <c r="J28" s="48">
        <f t="shared" si="0"/>
        <v>0</v>
      </c>
    </row>
    <row r="29" spans="2:10" s="92" customFormat="1" x14ac:dyDescent="0.25">
      <c r="B29" s="33" t="s">
        <v>69</v>
      </c>
      <c r="C29" s="31" t="s">
        <v>70</v>
      </c>
      <c r="D29" s="116" t="s">
        <v>140</v>
      </c>
      <c r="E29" s="113"/>
      <c r="F29" s="119" t="s">
        <v>351</v>
      </c>
      <c r="G29" s="122"/>
      <c r="H29" s="119" t="s">
        <v>351</v>
      </c>
      <c r="I29" s="125" t="s">
        <v>351</v>
      </c>
      <c r="J29" s="48">
        <f t="shared" si="0"/>
        <v>0</v>
      </c>
    </row>
    <row r="30" spans="2:10" s="92" customFormat="1" x14ac:dyDescent="0.25">
      <c r="B30" s="33" t="s">
        <v>30</v>
      </c>
      <c r="C30" s="31" t="s">
        <v>31</v>
      </c>
      <c r="D30" s="116" t="s">
        <v>141</v>
      </c>
      <c r="E30" s="113"/>
      <c r="F30" s="119" t="s">
        <v>351</v>
      </c>
      <c r="G30" s="122"/>
      <c r="H30" s="119" t="s">
        <v>351</v>
      </c>
      <c r="I30" s="125" t="s">
        <v>351</v>
      </c>
      <c r="J30" s="48">
        <f t="shared" si="0"/>
        <v>0</v>
      </c>
    </row>
    <row r="31" spans="2:10" s="92" customFormat="1" x14ac:dyDescent="0.25">
      <c r="B31" s="33" t="s">
        <v>71</v>
      </c>
      <c r="C31" s="31" t="s">
        <v>16</v>
      </c>
      <c r="D31" s="116" t="s">
        <v>142</v>
      </c>
      <c r="E31" s="113"/>
      <c r="F31" s="119" t="s">
        <v>351</v>
      </c>
      <c r="G31" s="122"/>
      <c r="H31" s="119" t="s">
        <v>351</v>
      </c>
      <c r="I31" s="125" t="s">
        <v>351</v>
      </c>
      <c r="J31" s="48">
        <f t="shared" si="0"/>
        <v>0</v>
      </c>
    </row>
    <row r="32" spans="2:10" s="92" customFormat="1" x14ac:dyDescent="0.25">
      <c r="B32" s="33" t="s">
        <v>17</v>
      </c>
      <c r="C32" s="31" t="s">
        <v>18</v>
      </c>
      <c r="D32" s="116" t="s">
        <v>143</v>
      </c>
      <c r="E32" s="113"/>
      <c r="F32" s="119" t="s">
        <v>351</v>
      </c>
      <c r="G32" s="122"/>
      <c r="H32" s="119" t="s">
        <v>351</v>
      </c>
      <c r="I32" s="125" t="s">
        <v>351</v>
      </c>
      <c r="J32" s="48">
        <f t="shared" si="0"/>
        <v>0</v>
      </c>
    </row>
    <row r="33" spans="2:10" s="92" customFormat="1" x14ac:dyDescent="0.25">
      <c r="B33" s="33" t="s">
        <v>287</v>
      </c>
      <c r="C33" s="31" t="s">
        <v>23</v>
      </c>
      <c r="D33" s="116" t="s">
        <v>144</v>
      </c>
      <c r="E33" s="113"/>
      <c r="F33" s="110"/>
      <c r="G33" s="122"/>
      <c r="H33" s="110"/>
      <c r="I33" s="122"/>
      <c r="J33" s="48">
        <f t="shared" si="0"/>
        <v>0</v>
      </c>
    </row>
    <row r="34" spans="2:10" s="92" customFormat="1" x14ac:dyDescent="0.25">
      <c r="B34" s="33" t="s">
        <v>72</v>
      </c>
      <c r="C34" s="31" t="s">
        <v>73</v>
      </c>
      <c r="D34" s="116" t="s">
        <v>145</v>
      </c>
      <c r="E34" s="113"/>
      <c r="F34" s="119" t="s">
        <v>351</v>
      </c>
      <c r="G34" s="122"/>
      <c r="H34" s="119" t="s">
        <v>351</v>
      </c>
      <c r="I34" s="125" t="s">
        <v>351</v>
      </c>
      <c r="J34" s="48">
        <f t="shared" si="0"/>
        <v>0</v>
      </c>
    </row>
    <row r="35" spans="2:10" s="92" customFormat="1" x14ac:dyDescent="0.25">
      <c r="B35" s="33" t="s">
        <v>74</v>
      </c>
      <c r="C35" s="31" t="s">
        <v>75</v>
      </c>
      <c r="D35" s="116" t="s">
        <v>146</v>
      </c>
      <c r="E35" s="113"/>
      <c r="F35" s="119" t="s">
        <v>351</v>
      </c>
      <c r="G35" s="122"/>
      <c r="H35" s="119" t="s">
        <v>351</v>
      </c>
      <c r="I35" s="125" t="s">
        <v>351</v>
      </c>
      <c r="J35" s="48">
        <f t="shared" si="0"/>
        <v>0</v>
      </c>
    </row>
    <row r="36" spans="2:10" s="92" customFormat="1" x14ac:dyDescent="0.25">
      <c r="B36" s="33" t="s">
        <v>76</v>
      </c>
      <c r="C36" s="31" t="s">
        <v>77</v>
      </c>
      <c r="D36" s="116" t="s">
        <v>147</v>
      </c>
      <c r="E36" s="113"/>
      <c r="F36" s="119" t="s">
        <v>351</v>
      </c>
      <c r="G36" s="122"/>
      <c r="H36" s="119" t="s">
        <v>351</v>
      </c>
      <c r="I36" s="125" t="s">
        <v>351</v>
      </c>
      <c r="J36" s="48">
        <f t="shared" si="0"/>
        <v>0</v>
      </c>
    </row>
    <row r="37" spans="2:10" s="92" customFormat="1" x14ac:dyDescent="0.25">
      <c r="B37" s="33" t="s">
        <v>78</v>
      </c>
      <c r="C37" s="31" t="s">
        <v>79</v>
      </c>
      <c r="D37" s="116" t="s">
        <v>148</v>
      </c>
      <c r="E37" s="113"/>
      <c r="F37" s="119" t="s">
        <v>351</v>
      </c>
      <c r="G37" s="122"/>
      <c r="H37" s="119" t="s">
        <v>351</v>
      </c>
      <c r="I37" s="125" t="s">
        <v>351</v>
      </c>
      <c r="J37" s="48">
        <f t="shared" si="0"/>
        <v>0</v>
      </c>
    </row>
    <row r="38" spans="2:10" s="92" customFormat="1" ht="12.75" customHeight="1" x14ac:dyDescent="0.25">
      <c r="B38" s="33" t="s">
        <v>80</v>
      </c>
      <c r="C38" s="31" t="s">
        <v>81</v>
      </c>
      <c r="D38" s="116" t="s">
        <v>149</v>
      </c>
      <c r="E38" s="113"/>
      <c r="F38" s="119" t="s">
        <v>351</v>
      </c>
      <c r="G38" s="122"/>
      <c r="H38" s="119" t="s">
        <v>351</v>
      </c>
      <c r="I38" s="125" t="s">
        <v>351</v>
      </c>
      <c r="J38" s="48">
        <f t="shared" si="0"/>
        <v>0</v>
      </c>
    </row>
    <row r="39" spans="2:10" s="92" customFormat="1" ht="12.75" customHeight="1" x14ac:dyDescent="0.25">
      <c r="B39" s="33" t="s">
        <v>82</v>
      </c>
      <c r="C39" s="31" t="s">
        <v>83</v>
      </c>
      <c r="D39" s="116" t="s">
        <v>150</v>
      </c>
      <c r="E39" s="113"/>
      <c r="F39" s="119" t="s">
        <v>351</v>
      </c>
      <c r="G39" s="122"/>
      <c r="H39" s="119" t="s">
        <v>351</v>
      </c>
      <c r="I39" s="125" t="s">
        <v>351</v>
      </c>
      <c r="J39" s="48">
        <f t="shared" si="0"/>
        <v>0</v>
      </c>
    </row>
    <row r="40" spans="2:10" s="92" customFormat="1" x14ac:dyDescent="0.25">
      <c r="B40" s="33" t="s">
        <v>86</v>
      </c>
      <c r="C40" s="31" t="s">
        <v>342</v>
      </c>
      <c r="D40" s="116" t="s">
        <v>134</v>
      </c>
      <c r="E40" s="113"/>
      <c r="F40" s="119" t="s">
        <v>351</v>
      </c>
      <c r="G40" s="122"/>
      <c r="H40" s="119" t="s">
        <v>351</v>
      </c>
      <c r="I40" s="125" t="s">
        <v>351</v>
      </c>
      <c r="J40" s="48">
        <f t="shared" si="0"/>
        <v>0</v>
      </c>
    </row>
    <row r="41" spans="2:10" s="92" customFormat="1" ht="13.5" thickBot="1" x14ac:dyDescent="0.3">
      <c r="B41" s="35" t="s">
        <v>87</v>
      </c>
      <c r="C41" s="36" t="s">
        <v>342</v>
      </c>
      <c r="D41" s="117" t="s">
        <v>135</v>
      </c>
      <c r="E41" s="114"/>
      <c r="F41" s="120" t="s">
        <v>351</v>
      </c>
      <c r="G41" s="123"/>
      <c r="H41" s="120" t="s">
        <v>351</v>
      </c>
      <c r="I41" s="126" t="s">
        <v>351</v>
      </c>
      <c r="J41" s="49">
        <f t="shared" si="0"/>
        <v>0</v>
      </c>
    </row>
    <row r="42" spans="2:10" s="61" customFormat="1" ht="12.75" customHeight="1" thickBot="1" x14ac:dyDescent="0.3">
      <c r="C42" s="62"/>
      <c r="E42" s="183"/>
      <c r="F42" s="183"/>
      <c r="G42" s="183"/>
      <c r="H42" s="378" t="s">
        <v>329</v>
      </c>
      <c r="I42" s="379"/>
      <c r="J42" s="152">
        <f>SUM(J7:J41)</f>
        <v>0</v>
      </c>
    </row>
    <row r="43" spans="2:10" s="135" customFormat="1" ht="12.75" customHeight="1" x14ac:dyDescent="0.25">
      <c r="C43" s="89"/>
    </row>
    <row r="44" spans="2:10" s="135" customFormat="1" ht="12.75" customHeight="1" x14ac:dyDescent="0.25">
      <c r="C44" s="89"/>
      <c r="E44" s="137" t="str">
        <f>IF(COUNTBLANK(E7:I41)&gt;0,"LET OP: niet alle benodigde cellen zijn ingevuld"," ")</f>
        <v>LET OP: niet alle benodigde cellen zijn ingevuld</v>
      </c>
    </row>
    <row r="45" spans="2:10" s="135" customFormat="1" ht="12.75" customHeight="1" x14ac:dyDescent="0.25">
      <c r="C45" s="89"/>
    </row>
    <row r="46" spans="2:10" s="135" customFormat="1" ht="12.75" customHeight="1" x14ac:dyDescent="0.25">
      <c r="C46" s="89"/>
    </row>
  </sheetData>
  <sheetProtection algorithmName="SHA-512" hashValue="2wXQTk5VraAARMPPoIiPwLffALiMOPRl+JE/YCttZQR3r0pStYonwGeSoNkJGBfm8ad5IYrd6J7Rba1FdPKKGw==" saltValue="oMm/YF5YJ0zvtiCQFQsriw==" spinCount="100000" sheet="1" objects="1" scenarios="1"/>
  <sortState xmlns:xlrd2="http://schemas.microsoft.com/office/spreadsheetml/2017/richdata2" ref="B7:J39">
    <sortCondition ref="C7:C39"/>
  </sortState>
  <mergeCells count="7">
    <mergeCell ref="B1:J1"/>
    <mergeCell ref="H42:I42"/>
    <mergeCell ref="B5:B6"/>
    <mergeCell ref="C5:C6"/>
    <mergeCell ref="D5:D6"/>
    <mergeCell ref="E5:I5"/>
    <mergeCell ref="J5:J6"/>
  </mergeCells>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313E6-3DD1-4EC2-8044-9E26B3555F88}">
  <dimension ref="B1:G36"/>
  <sheetViews>
    <sheetView showGridLines="0" zoomScaleNormal="100" workbookViewId="0"/>
  </sheetViews>
  <sheetFormatPr defaultColWidth="8.85546875" defaultRowHeight="12.75" x14ac:dyDescent="0.2"/>
  <cols>
    <col min="1" max="1" width="2.7109375" style="29" customWidth="1"/>
    <col min="2" max="2" width="21.140625" style="29" bestFit="1" customWidth="1"/>
    <col min="3" max="3" width="21.7109375" style="84" bestFit="1" customWidth="1"/>
    <col min="4" max="4" width="12.5703125" style="29" bestFit="1" customWidth="1"/>
    <col min="5" max="5" width="16.85546875" style="29" bestFit="1" customWidth="1"/>
    <col min="6" max="16384" width="8.85546875" style="29"/>
  </cols>
  <sheetData>
    <row r="1" spans="2:7" s="85" customFormat="1" ht="16.5" thickBot="1" x14ac:dyDescent="0.3">
      <c r="B1" s="317" t="s">
        <v>300</v>
      </c>
      <c r="C1" s="387"/>
      <c r="D1" s="387"/>
      <c r="E1" s="388"/>
      <c r="F1" s="193"/>
      <c r="G1" s="193"/>
    </row>
    <row r="2" spans="2:7" s="92" customFormat="1" ht="12.75" customHeight="1" x14ac:dyDescent="0.25">
      <c r="C2" s="136"/>
    </row>
    <row r="3" spans="2:7" s="92" customFormat="1" ht="12.75" customHeight="1" x14ac:dyDescent="0.25">
      <c r="B3" s="23" t="s">
        <v>298</v>
      </c>
      <c r="C3" s="136"/>
    </row>
    <row r="4" spans="2:7" s="92" customFormat="1" ht="12.75" customHeight="1" thickBot="1" x14ac:dyDescent="0.3">
      <c r="C4" s="136"/>
    </row>
    <row r="5" spans="2:7" s="92" customFormat="1" ht="12.75" customHeight="1" thickBot="1" x14ac:dyDescent="0.3">
      <c r="B5" s="139" t="s">
        <v>88</v>
      </c>
      <c r="C5" s="87" t="s">
        <v>89</v>
      </c>
      <c r="D5" s="87" t="s">
        <v>90</v>
      </c>
      <c r="E5" s="129" t="s">
        <v>327</v>
      </c>
    </row>
    <row r="6" spans="2:7" s="92" customFormat="1" ht="12.75" customHeight="1" thickBot="1" x14ac:dyDescent="0.3">
      <c r="B6" s="140" t="s">
        <v>108</v>
      </c>
      <c r="C6" s="141">
        <v>135</v>
      </c>
      <c r="D6" s="143"/>
      <c r="E6" s="142">
        <f>C6*D6</f>
        <v>0</v>
      </c>
    </row>
    <row r="7" spans="2:7" s="61" customFormat="1" ht="12.75" customHeight="1" x14ac:dyDescent="0.25">
      <c r="C7" s="62"/>
      <c r="D7" s="138"/>
      <c r="E7" s="138"/>
    </row>
    <row r="8" spans="2:7" s="61" customFormat="1" ht="12.75" customHeight="1" thickBot="1" x14ac:dyDescent="0.3">
      <c r="C8" s="62"/>
      <c r="D8" s="138"/>
      <c r="E8" s="138"/>
    </row>
    <row r="9" spans="2:7" s="92" customFormat="1" ht="12.75" customHeight="1" thickBot="1" x14ac:dyDescent="0.3">
      <c r="B9" s="139" t="s">
        <v>91</v>
      </c>
      <c r="C9" s="87" t="s">
        <v>92</v>
      </c>
      <c r="D9" s="87" t="s">
        <v>93</v>
      </c>
      <c r="E9" s="129" t="s">
        <v>327</v>
      </c>
    </row>
    <row r="10" spans="2:7" s="92" customFormat="1" ht="12.75" customHeight="1" thickBot="1" x14ac:dyDescent="0.3">
      <c r="B10" s="140" t="s">
        <v>94</v>
      </c>
      <c r="C10" s="141">
        <v>90</v>
      </c>
      <c r="D10" s="143"/>
      <c r="E10" s="142">
        <f>C10*D10</f>
        <v>0</v>
      </c>
    </row>
    <row r="11" spans="2:7" s="92" customFormat="1" ht="12.75" customHeight="1" x14ac:dyDescent="0.25">
      <c r="B11" s="61"/>
      <c r="C11" s="62"/>
      <c r="D11" s="138"/>
      <c r="E11" s="138"/>
    </row>
    <row r="12" spans="2:7" s="92" customFormat="1" ht="12.75" customHeight="1" thickBot="1" x14ac:dyDescent="0.3">
      <c r="B12" s="61"/>
      <c r="C12" s="62"/>
      <c r="D12" s="138"/>
      <c r="E12" s="138"/>
    </row>
    <row r="13" spans="2:7" s="92" customFormat="1" ht="12.75" customHeight="1" thickBot="1" x14ac:dyDescent="0.3">
      <c r="B13" s="389" t="s">
        <v>343</v>
      </c>
      <c r="C13" s="390"/>
      <c r="D13" s="391"/>
      <c r="E13" s="144">
        <f>SUM(E6:E10)</f>
        <v>0</v>
      </c>
    </row>
    <row r="14" spans="2:7" s="92" customFormat="1" ht="12.75" customHeight="1" x14ac:dyDescent="0.25">
      <c r="C14" s="136"/>
    </row>
    <row r="15" spans="2:7" s="92" customFormat="1" ht="12.75" customHeight="1" x14ac:dyDescent="0.25"/>
    <row r="16" spans="2:7" s="92" customFormat="1" ht="12.75" customHeight="1" x14ac:dyDescent="0.2">
      <c r="C16" s="72" t="str">
        <f>IF(COUNTBLANK(D6:D10)&gt;2,"LET OP: niet alle benodigde cellen zijn ingevuld"," ")</f>
        <v>LET OP: niet alle benodigde cellen zijn ingevuld</v>
      </c>
    </row>
    <row r="17" spans="3:3" s="92" customFormat="1" ht="12.75" customHeight="1" x14ac:dyDescent="0.25">
      <c r="C17" s="136"/>
    </row>
    <row r="18" spans="3:3" s="92" customFormat="1" ht="12.75" customHeight="1" x14ac:dyDescent="0.25">
      <c r="C18" s="136"/>
    </row>
    <row r="19" spans="3:3" s="92" customFormat="1" ht="12.75" customHeight="1" x14ac:dyDescent="0.25">
      <c r="C19" s="136"/>
    </row>
    <row r="20" spans="3:3" s="92" customFormat="1" ht="12.75" customHeight="1" x14ac:dyDescent="0.25">
      <c r="C20" s="136"/>
    </row>
    <row r="21" spans="3:3" s="92" customFormat="1" ht="12.75" customHeight="1" x14ac:dyDescent="0.25">
      <c r="C21" s="136"/>
    </row>
    <row r="22" spans="3:3" s="92" customFormat="1" ht="12.75" customHeight="1" x14ac:dyDescent="0.25">
      <c r="C22" s="136"/>
    </row>
    <row r="23" spans="3:3" s="92" customFormat="1" ht="12.75" customHeight="1" x14ac:dyDescent="0.25">
      <c r="C23" s="136"/>
    </row>
    <row r="24" spans="3:3" s="92" customFormat="1" ht="12.75" customHeight="1" x14ac:dyDescent="0.25">
      <c r="C24" s="136"/>
    </row>
    <row r="25" spans="3:3" s="92" customFormat="1" ht="12.75" customHeight="1" x14ac:dyDescent="0.25">
      <c r="C25" s="136"/>
    </row>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sheetData>
  <sheetProtection algorithmName="SHA-512" hashValue="nn6e2PTc8h+rEiVEqs8cOBZSYHatwkTpuN/miGx2LYCaCuEQHq6UJ8sugozWdB0i98ZrjfzlVNUw3DDg/yZwOg==" saltValue="JZGgoLzKw7oR3C41HeYwFw==" spinCount="100000" sheet="1" objects="1" scenarios="1"/>
  <mergeCells count="2">
    <mergeCell ref="B1:E1"/>
    <mergeCell ref="B13:D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089E-EE29-4787-A3A4-59E4C5E25DBE}">
  <sheetPr>
    <pageSetUpPr fitToPage="1"/>
  </sheetPr>
  <dimension ref="B1:O58"/>
  <sheetViews>
    <sheetView showGridLines="0" topLeftCell="C25" zoomScaleNormal="100" workbookViewId="0">
      <selection activeCell="M39" sqref="M39"/>
    </sheetView>
  </sheetViews>
  <sheetFormatPr defaultColWidth="8.85546875" defaultRowHeight="12.75" x14ac:dyDescent="0.25"/>
  <cols>
    <col min="1" max="1" width="2.7109375" style="135" customWidth="1"/>
    <col min="2" max="2" width="36.42578125" style="135" bestFit="1" customWidth="1"/>
    <col min="3" max="6" width="21.7109375" style="135" customWidth="1"/>
    <col min="7" max="7" width="13.85546875" style="89" bestFit="1" customWidth="1"/>
    <col min="8" max="10" width="17.7109375" style="135" customWidth="1"/>
    <col min="11" max="11" width="18.5703125" style="135" bestFit="1" customWidth="1"/>
    <col min="12" max="13" width="17.7109375" style="135" customWidth="1"/>
    <col min="14" max="14" width="7.7109375" style="135" customWidth="1"/>
    <col min="15" max="15" width="17.7109375" style="135" customWidth="1"/>
    <col min="16" max="16384" width="8.85546875" style="135"/>
  </cols>
  <sheetData>
    <row r="1" spans="2:15" ht="15.75" thickBot="1" x14ac:dyDescent="0.3">
      <c r="B1" s="366" t="s">
        <v>300</v>
      </c>
      <c r="C1" s="369"/>
      <c r="D1" s="369"/>
      <c r="E1" s="369"/>
      <c r="F1" s="369"/>
      <c r="G1" s="369"/>
      <c r="H1" s="369"/>
      <c r="I1" s="367"/>
      <c r="J1" s="367"/>
      <c r="K1" s="367"/>
      <c r="L1" s="367"/>
      <c r="M1" s="367"/>
      <c r="N1" s="367"/>
      <c r="O1" s="368"/>
    </row>
    <row r="2" spans="2:15" ht="12.75" customHeight="1" x14ac:dyDescent="0.25"/>
    <row r="3" spans="2:15" ht="12.75" customHeight="1" x14ac:dyDescent="0.25">
      <c r="B3" s="23" t="s">
        <v>358</v>
      </c>
      <c r="C3" s="145"/>
      <c r="D3" s="145"/>
      <c r="E3" s="145"/>
      <c r="F3" s="145"/>
    </row>
    <row r="4" spans="2:15" ht="12.75" customHeight="1" thickBot="1" x14ac:dyDescent="0.3"/>
    <row r="5" spans="2:15" s="146" customFormat="1" ht="39" thickBot="1" x14ac:dyDescent="0.3">
      <c r="B5" s="149" t="s">
        <v>95</v>
      </c>
      <c r="C5" s="394" t="s">
        <v>96</v>
      </c>
      <c r="D5" s="395"/>
      <c r="E5" s="395"/>
      <c r="F5" s="395"/>
      <c r="G5" s="162" t="s">
        <v>345</v>
      </c>
      <c r="H5" s="169" t="s">
        <v>97</v>
      </c>
      <c r="I5" s="150" t="s">
        <v>350</v>
      </c>
      <c r="J5" s="150" t="s">
        <v>98</v>
      </c>
      <c r="K5" s="150" t="s">
        <v>99</v>
      </c>
      <c r="L5" s="150" t="s">
        <v>100</v>
      </c>
      <c r="M5" s="151" t="s">
        <v>101</v>
      </c>
      <c r="N5" s="75" t="s">
        <v>347</v>
      </c>
      <c r="O5" s="75" t="s">
        <v>346</v>
      </c>
    </row>
    <row r="6" spans="2:15" s="92" customFormat="1" ht="15.75" customHeight="1" x14ac:dyDescent="0.25">
      <c r="B6" s="163" t="s">
        <v>214</v>
      </c>
      <c r="C6" s="396" t="s">
        <v>156</v>
      </c>
      <c r="D6" s="397"/>
      <c r="E6" s="397"/>
      <c r="F6" s="397"/>
      <c r="G6" s="164" t="s">
        <v>157</v>
      </c>
      <c r="H6" s="176"/>
      <c r="I6" s="179"/>
      <c r="J6" s="194">
        <f>H6*(1+I6)</f>
        <v>0</v>
      </c>
      <c r="K6" s="177"/>
      <c r="L6" s="177"/>
      <c r="M6" s="178"/>
      <c r="N6" s="195">
        <v>8</v>
      </c>
      <c r="O6" s="60">
        <f>SUM(J6:M6)*N6</f>
        <v>0</v>
      </c>
    </row>
    <row r="7" spans="2:15" s="92" customFormat="1" ht="15.75" customHeight="1" x14ac:dyDescent="0.25">
      <c r="B7" s="165" t="s">
        <v>214</v>
      </c>
      <c r="C7" s="392" t="s">
        <v>158</v>
      </c>
      <c r="D7" s="393"/>
      <c r="E7" s="393"/>
      <c r="F7" s="393"/>
      <c r="G7" s="166" t="s">
        <v>159</v>
      </c>
      <c r="H7" s="170"/>
      <c r="I7" s="180"/>
      <c r="J7" s="196">
        <f t="shared" ref="J7:J45" si="0">H7*(1+I7)</f>
        <v>0</v>
      </c>
      <c r="K7" s="171"/>
      <c r="L7" s="171"/>
      <c r="M7" s="172"/>
      <c r="N7" s="197">
        <v>3</v>
      </c>
      <c r="O7" s="48">
        <f t="shared" ref="O7:O44" si="1">SUM(J7:M7)*N7</f>
        <v>0</v>
      </c>
    </row>
    <row r="8" spans="2:15" s="92" customFormat="1" ht="15.75" customHeight="1" x14ac:dyDescent="0.25">
      <c r="B8" s="165" t="s">
        <v>214</v>
      </c>
      <c r="C8" s="392" t="s">
        <v>160</v>
      </c>
      <c r="D8" s="393"/>
      <c r="E8" s="393"/>
      <c r="F8" s="393"/>
      <c r="G8" s="166" t="s">
        <v>161</v>
      </c>
      <c r="H8" s="170"/>
      <c r="I8" s="180"/>
      <c r="J8" s="196">
        <f t="shared" si="0"/>
        <v>0</v>
      </c>
      <c r="K8" s="171"/>
      <c r="L8" s="171"/>
      <c r="M8" s="172"/>
      <c r="N8" s="197">
        <v>2</v>
      </c>
      <c r="O8" s="48">
        <f t="shared" si="1"/>
        <v>0</v>
      </c>
    </row>
    <row r="9" spans="2:15" s="92" customFormat="1" ht="15.75" customHeight="1" x14ac:dyDescent="0.25">
      <c r="B9" s="165" t="s">
        <v>214</v>
      </c>
      <c r="C9" s="392" t="s">
        <v>162</v>
      </c>
      <c r="D9" s="393"/>
      <c r="E9" s="393"/>
      <c r="F9" s="393"/>
      <c r="G9" s="166" t="s">
        <v>163</v>
      </c>
      <c r="H9" s="170"/>
      <c r="I9" s="180"/>
      <c r="J9" s="196">
        <f t="shared" si="0"/>
        <v>0</v>
      </c>
      <c r="K9" s="171"/>
      <c r="L9" s="171"/>
      <c r="M9" s="172"/>
      <c r="N9" s="197">
        <v>13</v>
      </c>
      <c r="O9" s="48">
        <f t="shared" si="1"/>
        <v>0</v>
      </c>
    </row>
    <row r="10" spans="2:15" s="92" customFormat="1" ht="15.75" customHeight="1" x14ac:dyDescent="0.25">
      <c r="B10" s="165" t="s">
        <v>214</v>
      </c>
      <c r="C10" s="392" t="s">
        <v>164</v>
      </c>
      <c r="D10" s="393"/>
      <c r="E10" s="393"/>
      <c r="F10" s="393"/>
      <c r="G10" s="166" t="s">
        <v>165</v>
      </c>
      <c r="H10" s="170"/>
      <c r="I10" s="180"/>
      <c r="J10" s="196">
        <f t="shared" si="0"/>
        <v>0</v>
      </c>
      <c r="K10" s="171"/>
      <c r="L10" s="171"/>
      <c r="M10" s="172"/>
      <c r="N10" s="197">
        <v>7</v>
      </c>
      <c r="O10" s="48">
        <f t="shared" si="1"/>
        <v>0</v>
      </c>
    </row>
    <row r="11" spans="2:15" s="92" customFormat="1" ht="15.75" customHeight="1" x14ac:dyDescent="0.25">
      <c r="B11" s="165" t="s">
        <v>214</v>
      </c>
      <c r="C11" s="392" t="s">
        <v>166</v>
      </c>
      <c r="D11" s="393"/>
      <c r="E11" s="393"/>
      <c r="F11" s="393"/>
      <c r="G11" s="166" t="s">
        <v>167</v>
      </c>
      <c r="H11" s="170"/>
      <c r="I11" s="180"/>
      <c r="J11" s="196">
        <f t="shared" si="0"/>
        <v>0</v>
      </c>
      <c r="K11" s="171"/>
      <c r="L11" s="171"/>
      <c r="M11" s="172"/>
      <c r="N11" s="197">
        <v>6</v>
      </c>
      <c r="O11" s="48">
        <f t="shared" si="1"/>
        <v>0</v>
      </c>
    </row>
    <row r="12" spans="2:15" s="92" customFormat="1" ht="15.75" customHeight="1" x14ac:dyDescent="0.25">
      <c r="B12" s="165" t="s">
        <v>214</v>
      </c>
      <c r="C12" s="392" t="s">
        <v>168</v>
      </c>
      <c r="D12" s="393"/>
      <c r="E12" s="393"/>
      <c r="F12" s="393"/>
      <c r="G12" s="166" t="s">
        <v>169</v>
      </c>
      <c r="H12" s="170"/>
      <c r="I12" s="180"/>
      <c r="J12" s="196">
        <f t="shared" si="0"/>
        <v>0</v>
      </c>
      <c r="K12" s="171"/>
      <c r="L12" s="171"/>
      <c r="M12" s="172"/>
      <c r="N12" s="197">
        <v>12</v>
      </c>
      <c r="O12" s="48">
        <f t="shared" si="1"/>
        <v>0</v>
      </c>
    </row>
    <row r="13" spans="2:15" s="92" customFormat="1" ht="15.75" customHeight="1" x14ac:dyDescent="0.25">
      <c r="B13" s="165" t="s">
        <v>214</v>
      </c>
      <c r="C13" s="392" t="s">
        <v>170</v>
      </c>
      <c r="D13" s="393"/>
      <c r="E13" s="393"/>
      <c r="F13" s="393"/>
      <c r="G13" s="166" t="s">
        <v>171</v>
      </c>
      <c r="H13" s="170"/>
      <c r="I13" s="180"/>
      <c r="J13" s="196">
        <f t="shared" si="0"/>
        <v>0</v>
      </c>
      <c r="K13" s="171"/>
      <c r="L13" s="171"/>
      <c r="M13" s="172"/>
      <c r="N13" s="197">
        <v>8</v>
      </c>
      <c r="O13" s="48">
        <f t="shared" si="1"/>
        <v>0</v>
      </c>
    </row>
    <row r="14" spans="2:15" s="92" customFormat="1" ht="15.75" customHeight="1" x14ac:dyDescent="0.25">
      <c r="B14" s="165" t="s">
        <v>214</v>
      </c>
      <c r="C14" s="392" t="s">
        <v>172</v>
      </c>
      <c r="D14" s="393"/>
      <c r="E14" s="393"/>
      <c r="F14" s="393"/>
      <c r="G14" s="166" t="s">
        <v>173</v>
      </c>
      <c r="H14" s="170"/>
      <c r="I14" s="180"/>
      <c r="J14" s="196">
        <f t="shared" si="0"/>
        <v>0</v>
      </c>
      <c r="K14" s="171"/>
      <c r="L14" s="171"/>
      <c r="M14" s="172"/>
      <c r="N14" s="197">
        <v>13</v>
      </c>
      <c r="O14" s="48">
        <f t="shared" si="1"/>
        <v>0</v>
      </c>
    </row>
    <row r="15" spans="2:15" s="92" customFormat="1" ht="15.75" customHeight="1" x14ac:dyDescent="0.25">
      <c r="B15" s="165" t="s">
        <v>214</v>
      </c>
      <c r="C15" s="392" t="s">
        <v>174</v>
      </c>
      <c r="D15" s="393"/>
      <c r="E15" s="393"/>
      <c r="F15" s="393"/>
      <c r="G15" s="166" t="s">
        <v>175</v>
      </c>
      <c r="H15" s="170"/>
      <c r="I15" s="180"/>
      <c r="J15" s="196">
        <f t="shared" si="0"/>
        <v>0</v>
      </c>
      <c r="K15" s="171"/>
      <c r="L15" s="171"/>
      <c r="M15" s="172"/>
      <c r="N15" s="197">
        <v>11</v>
      </c>
      <c r="O15" s="48">
        <f t="shared" si="1"/>
        <v>0</v>
      </c>
    </row>
    <row r="16" spans="2:15" s="92" customFormat="1" ht="15.75" customHeight="1" x14ac:dyDescent="0.25">
      <c r="B16" s="165" t="s">
        <v>214</v>
      </c>
      <c r="C16" s="392" t="s">
        <v>176</v>
      </c>
      <c r="D16" s="393"/>
      <c r="E16" s="393"/>
      <c r="F16" s="393"/>
      <c r="G16" s="166" t="s">
        <v>177</v>
      </c>
      <c r="H16" s="170"/>
      <c r="I16" s="180"/>
      <c r="J16" s="196">
        <f t="shared" si="0"/>
        <v>0</v>
      </c>
      <c r="K16" s="171"/>
      <c r="L16" s="171"/>
      <c r="M16" s="172"/>
      <c r="N16" s="197">
        <v>9</v>
      </c>
      <c r="O16" s="48">
        <f t="shared" si="1"/>
        <v>0</v>
      </c>
    </row>
    <row r="17" spans="2:15" s="92" customFormat="1" ht="15.75" customHeight="1" x14ac:dyDescent="0.25">
      <c r="B17" s="165" t="s">
        <v>214</v>
      </c>
      <c r="C17" s="392" t="s">
        <v>178</v>
      </c>
      <c r="D17" s="393"/>
      <c r="E17" s="393"/>
      <c r="F17" s="393"/>
      <c r="G17" s="166" t="s">
        <v>179</v>
      </c>
      <c r="H17" s="170"/>
      <c r="I17" s="180"/>
      <c r="J17" s="196">
        <f t="shared" si="0"/>
        <v>0</v>
      </c>
      <c r="K17" s="171"/>
      <c r="L17" s="171"/>
      <c r="M17" s="172"/>
      <c r="N17" s="197">
        <v>12</v>
      </c>
      <c r="O17" s="48">
        <f t="shared" si="1"/>
        <v>0</v>
      </c>
    </row>
    <row r="18" spans="2:15" s="92" customFormat="1" ht="15.75" customHeight="1" x14ac:dyDescent="0.25">
      <c r="B18" s="165" t="s">
        <v>214</v>
      </c>
      <c r="C18" s="392" t="s">
        <v>180</v>
      </c>
      <c r="D18" s="393"/>
      <c r="E18" s="393"/>
      <c r="F18" s="393"/>
      <c r="G18" s="166" t="s">
        <v>181</v>
      </c>
      <c r="H18" s="170"/>
      <c r="I18" s="180"/>
      <c r="J18" s="196">
        <f t="shared" si="0"/>
        <v>0</v>
      </c>
      <c r="K18" s="171"/>
      <c r="L18" s="171"/>
      <c r="M18" s="172"/>
      <c r="N18" s="197">
        <v>13</v>
      </c>
      <c r="O18" s="48">
        <f t="shared" si="1"/>
        <v>0</v>
      </c>
    </row>
    <row r="19" spans="2:15" s="92" customFormat="1" ht="15.75" customHeight="1" x14ac:dyDescent="0.25">
      <c r="B19" s="165" t="s">
        <v>215</v>
      </c>
      <c r="C19" s="392" t="s">
        <v>182</v>
      </c>
      <c r="D19" s="393"/>
      <c r="E19" s="393"/>
      <c r="F19" s="393"/>
      <c r="G19" s="166" t="s">
        <v>183</v>
      </c>
      <c r="H19" s="170"/>
      <c r="I19" s="180"/>
      <c r="J19" s="196">
        <f t="shared" si="0"/>
        <v>0</v>
      </c>
      <c r="K19" s="171"/>
      <c r="L19" s="171"/>
      <c r="M19" s="172"/>
      <c r="N19" s="197">
        <v>50</v>
      </c>
      <c r="O19" s="48">
        <f t="shared" si="1"/>
        <v>0</v>
      </c>
    </row>
    <row r="20" spans="2:15" s="92" customFormat="1" ht="15.75" customHeight="1" x14ac:dyDescent="0.25">
      <c r="B20" s="165" t="s">
        <v>216</v>
      </c>
      <c r="C20" s="392" t="s">
        <v>184</v>
      </c>
      <c r="D20" s="393"/>
      <c r="E20" s="393"/>
      <c r="F20" s="393"/>
      <c r="G20" s="166" t="s">
        <v>185</v>
      </c>
      <c r="H20" s="170"/>
      <c r="I20" s="180"/>
      <c r="J20" s="196">
        <f t="shared" si="0"/>
        <v>0</v>
      </c>
      <c r="K20" s="171"/>
      <c r="L20" s="171"/>
      <c r="M20" s="172"/>
      <c r="N20" s="197">
        <v>22</v>
      </c>
      <c r="O20" s="48">
        <f t="shared" si="1"/>
        <v>0</v>
      </c>
    </row>
    <row r="21" spans="2:15" s="92" customFormat="1" ht="15.75" customHeight="1" x14ac:dyDescent="0.25">
      <c r="B21" s="165" t="s">
        <v>216</v>
      </c>
      <c r="C21" s="392" t="s">
        <v>186</v>
      </c>
      <c r="D21" s="393"/>
      <c r="E21" s="393"/>
      <c r="F21" s="393"/>
      <c r="G21" s="166" t="s">
        <v>187</v>
      </c>
      <c r="H21" s="170"/>
      <c r="I21" s="180"/>
      <c r="J21" s="196">
        <f t="shared" si="0"/>
        <v>0</v>
      </c>
      <c r="K21" s="171"/>
      <c r="L21" s="171"/>
      <c r="M21" s="172"/>
      <c r="N21" s="197">
        <v>17</v>
      </c>
      <c r="O21" s="48">
        <f t="shared" si="1"/>
        <v>0</v>
      </c>
    </row>
    <row r="22" spans="2:15" s="92" customFormat="1" ht="15.75" customHeight="1" x14ac:dyDescent="0.25">
      <c r="B22" s="165" t="s">
        <v>216</v>
      </c>
      <c r="C22" s="392" t="s">
        <v>188</v>
      </c>
      <c r="D22" s="393"/>
      <c r="E22" s="393"/>
      <c r="F22" s="393"/>
      <c r="G22" s="166" t="s">
        <v>189</v>
      </c>
      <c r="H22" s="170"/>
      <c r="I22" s="180"/>
      <c r="J22" s="196">
        <f t="shared" si="0"/>
        <v>0</v>
      </c>
      <c r="K22" s="171"/>
      <c r="L22" s="171"/>
      <c r="M22" s="172"/>
      <c r="N22" s="197">
        <v>5</v>
      </c>
      <c r="O22" s="48">
        <f t="shared" si="1"/>
        <v>0</v>
      </c>
    </row>
    <row r="23" spans="2:15" s="92" customFormat="1" ht="15.75" customHeight="1" x14ac:dyDescent="0.25">
      <c r="B23" s="165" t="s">
        <v>216</v>
      </c>
      <c r="C23" s="392" t="s">
        <v>190</v>
      </c>
      <c r="D23" s="393"/>
      <c r="E23" s="393"/>
      <c r="F23" s="393"/>
      <c r="G23" s="166" t="s">
        <v>191</v>
      </c>
      <c r="H23" s="170"/>
      <c r="I23" s="180"/>
      <c r="J23" s="196">
        <f t="shared" si="0"/>
        <v>0</v>
      </c>
      <c r="K23" s="171"/>
      <c r="L23" s="171"/>
      <c r="M23" s="172"/>
      <c r="N23" s="197">
        <v>32</v>
      </c>
      <c r="O23" s="48">
        <f t="shared" si="1"/>
        <v>0</v>
      </c>
    </row>
    <row r="24" spans="2:15" s="92" customFormat="1" ht="15.75" customHeight="1" x14ac:dyDescent="0.25">
      <c r="B24" s="165" t="s">
        <v>216</v>
      </c>
      <c r="C24" s="392" t="s">
        <v>192</v>
      </c>
      <c r="D24" s="393"/>
      <c r="E24" s="393"/>
      <c r="F24" s="393"/>
      <c r="G24" s="166" t="s">
        <v>193</v>
      </c>
      <c r="H24" s="170"/>
      <c r="I24" s="180"/>
      <c r="J24" s="196">
        <f t="shared" si="0"/>
        <v>0</v>
      </c>
      <c r="K24" s="171"/>
      <c r="L24" s="171"/>
      <c r="M24" s="172"/>
      <c r="N24" s="197">
        <v>16</v>
      </c>
      <c r="O24" s="48">
        <f t="shared" si="1"/>
        <v>0</v>
      </c>
    </row>
    <row r="25" spans="2:15" s="92" customFormat="1" ht="15.75" customHeight="1" x14ac:dyDescent="0.25">
      <c r="B25" s="165" t="s">
        <v>216</v>
      </c>
      <c r="C25" s="392" t="s">
        <v>194</v>
      </c>
      <c r="D25" s="393"/>
      <c r="E25" s="393"/>
      <c r="F25" s="393"/>
      <c r="G25" s="166" t="s">
        <v>195</v>
      </c>
      <c r="H25" s="170"/>
      <c r="I25" s="180"/>
      <c r="J25" s="196">
        <f t="shared" si="0"/>
        <v>0</v>
      </c>
      <c r="K25" s="171"/>
      <c r="L25" s="171"/>
      <c r="M25" s="172"/>
      <c r="N25" s="197">
        <v>44</v>
      </c>
      <c r="O25" s="48">
        <f t="shared" si="1"/>
        <v>0</v>
      </c>
    </row>
    <row r="26" spans="2:15" s="92" customFormat="1" ht="15.75" customHeight="1" x14ac:dyDescent="0.25">
      <c r="B26" s="165" t="s">
        <v>216</v>
      </c>
      <c r="C26" s="392" t="s">
        <v>196</v>
      </c>
      <c r="D26" s="393"/>
      <c r="E26" s="393"/>
      <c r="F26" s="393"/>
      <c r="G26" s="166" t="s">
        <v>197</v>
      </c>
      <c r="H26" s="170"/>
      <c r="I26" s="180"/>
      <c r="J26" s="196">
        <f t="shared" si="0"/>
        <v>0</v>
      </c>
      <c r="K26" s="171"/>
      <c r="L26" s="171"/>
      <c r="M26" s="172"/>
      <c r="N26" s="197">
        <v>9</v>
      </c>
      <c r="O26" s="48">
        <f t="shared" si="1"/>
        <v>0</v>
      </c>
    </row>
    <row r="27" spans="2:15" s="92" customFormat="1" ht="15.75" customHeight="1" x14ac:dyDescent="0.25">
      <c r="B27" s="165" t="s">
        <v>216</v>
      </c>
      <c r="C27" s="392" t="s">
        <v>198</v>
      </c>
      <c r="D27" s="393"/>
      <c r="E27" s="393"/>
      <c r="F27" s="393"/>
      <c r="G27" s="166" t="s">
        <v>199</v>
      </c>
      <c r="H27" s="170"/>
      <c r="I27" s="180"/>
      <c r="J27" s="196">
        <f t="shared" si="0"/>
        <v>0</v>
      </c>
      <c r="K27" s="171"/>
      <c r="L27" s="171"/>
      <c r="M27" s="172"/>
      <c r="N27" s="197">
        <v>17</v>
      </c>
      <c r="O27" s="48">
        <f t="shared" si="1"/>
        <v>0</v>
      </c>
    </row>
    <row r="28" spans="2:15" s="92" customFormat="1" ht="15.75" customHeight="1" x14ac:dyDescent="0.25">
      <c r="B28" s="165" t="s">
        <v>217</v>
      </c>
      <c r="C28" s="392" t="s">
        <v>200</v>
      </c>
      <c r="D28" s="393"/>
      <c r="E28" s="393"/>
      <c r="F28" s="393"/>
      <c r="G28" s="166" t="s">
        <v>201</v>
      </c>
      <c r="H28" s="170"/>
      <c r="I28" s="180"/>
      <c r="J28" s="196">
        <f t="shared" si="0"/>
        <v>0</v>
      </c>
      <c r="K28" s="171"/>
      <c r="L28" s="171"/>
      <c r="M28" s="172"/>
      <c r="N28" s="197">
        <v>120</v>
      </c>
      <c r="O28" s="48">
        <f t="shared" si="1"/>
        <v>0</v>
      </c>
    </row>
    <row r="29" spans="2:15" s="92" customFormat="1" ht="15.75" customHeight="1" x14ac:dyDescent="0.25">
      <c r="B29" s="165" t="s">
        <v>217</v>
      </c>
      <c r="C29" s="392" t="s">
        <v>344</v>
      </c>
      <c r="D29" s="393"/>
      <c r="E29" s="393"/>
      <c r="F29" s="393"/>
      <c r="G29" s="166" t="s">
        <v>202</v>
      </c>
      <c r="H29" s="170"/>
      <c r="I29" s="180"/>
      <c r="J29" s="196">
        <f t="shared" si="0"/>
        <v>0</v>
      </c>
      <c r="K29" s="171"/>
      <c r="L29" s="171"/>
      <c r="M29" s="172"/>
      <c r="N29" s="197">
        <v>80</v>
      </c>
      <c r="O29" s="48">
        <f t="shared" si="1"/>
        <v>0</v>
      </c>
    </row>
    <row r="30" spans="2:15" s="92" customFormat="1" ht="15.75" customHeight="1" x14ac:dyDescent="0.25">
      <c r="B30" s="165" t="s">
        <v>217</v>
      </c>
      <c r="C30" s="392" t="s">
        <v>344</v>
      </c>
      <c r="D30" s="393"/>
      <c r="E30" s="393"/>
      <c r="F30" s="393"/>
      <c r="G30" s="166" t="s">
        <v>202</v>
      </c>
      <c r="H30" s="170"/>
      <c r="I30" s="180"/>
      <c r="J30" s="196">
        <f t="shared" si="0"/>
        <v>0</v>
      </c>
      <c r="K30" s="171"/>
      <c r="L30" s="171"/>
      <c r="M30" s="172"/>
      <c r="N30" s="197">
        <v>40</v>
      </c>
      <c r="O30" s="48">
        <f t="shared" si="1"/>
        <v>0</v>
      </c>
    </row>
    <row r="31" spans="2:15" s="92" customFormat="1" ht="15.75" customHeight="1" x14ac:dyDescent="0.25">
      <c r="B31" s="165" t="s">
        <v>218</v>
      </c>
      <c r="C31" s="392" t="s">
        <v>263</v>
      </c>
      <c r="D31" s="393"/>
      <c r="E31" s="393"/>
      <c r="F31" s="393"/>
      <c r="G31" s="166" t="s">
        <v>261</v>
      </c>
      <c r="H31" s="170"/>
      <c r="I31" s="180"/>
      <c r="J31" s="196">
        <f t="shared" si="0"/>
        <v>0</v>
      </c>
      <c r="K31" s="171"/>
      <c r="L31" s="171"/>
      <c r="M31" s="172"/>
      <c r="N31" s="197">
        <v>32</v>
      </c>
      <c r="O31" s="48">
        <f t="shared" si="1"/>
        <v>0</v>
      </c>
    </row>
    <row r="32" spans="2:15" s="92" customFormat="1" ht="15.75" customHeight="1" x14ac:dyDescent="0.25">
      <c r="B32" s="165" t="s">
        <v>218</v>
      </c>
      <c r="C32" s="392" t="s">
        <v>203</v>
      </c>
      <c r="D32" s="393"/>
      <c r="E32" s="393"/>
      <c r="F32" s="393"/>
      <c r="G32" s="166" t="s">
        <v>262</v>
      </c>
      <c r="H32" s="170"/>
      <c r="I32" s="180"/>
      <c r="J32" s="196">
        <f t="shared" si="0"/>
        <v>0</v>
      </c>
      <c r="K32" s="171"/>
      <c r="L32" s="171"/>
      <c r="M32" s="172"/>
      <c r="N32" s="197">
        <v>5</v>
      </c>
      <c r="O32" s="48">
        <f t="shared" si="1"/>
        <v>0</v>
      </c>
    </row>
    <row r="33" spans="2:15" s="92" customFormat="1" ht="15.75" customHeight="1" x14ac:dyDescent="0.25">
      <c r="B33" s="165" t="s">
        <v>219</v>
      </c>
      <c r="C33" s="392" t="s">
        <v>204</v>
      </c>
      <c r="D33" s="393"/>
      <c r="E33" s="393"/>
      <c r="F33" s="393"/>
      <c r="G33" s="166" t="s">
        <v>205</v>
      </c>
      <c r="H33" s="170"/>
      <c r="I33" s="180"/>
      <c r="J33" s="196">
        <f t="shared" si="0"/>
        <v>0</v>
      </c>
      <c r="K33" s="171"/>
      <c r="L33" s="171"/>
      <c r="M33" s="172"/>
      <c r="N33" s="197">
        <v>6</v>
      </c>
      <c r="O33" s="48">
        <f t="shared" si="1"/>
        <v>0</v>
      </c>
    </row>
    <row r="34" spans="2:15" s="92" customFormat="1" ht="15.75" customHeight="1" x14ac:dyDescent="0.25">
      <c r="B34" s="165" t="s">
        <v>220</v>
      </c>
      <c r="C34" s="392" t="s">
        <v>206</v>
      </c>
      <c r="D34" s="393"/>
      <c r="E34" s="393"/>
      <c r="F34" s="393"/>
      <c r="G34" s="166" t="s">
        <v>207</v>
      </c>
      <c r="H34" s="170"/>
      <c r="I34" s="180"/>
      <c r="J34" s="196">
        <f t="shared" si="0"/>
        <v>0</v>
      </c>
      <c r="K34" s="171"/>
      <c r="L34" s="171"/>
      <c r="M34" s="172"/>
      <c r="N34" s="197">
        <v>6</v>
      </c>
      <c r="O34" s="48">
        <f t="shared" si="1"/>
        <v>0</v>
      </c>
    </row>
    <row r="35" spans="2:15" s="92" customFormat="1" ht="15.75" customHeight="1" x14ac:dyDescent="0.25">
      <c r="B35" s="165" t="s">
        <v>221</v>
      </c>
      <c r="C35" s="392" t="s">
        <v>208</v>
      </c>
      <c r="D35" s="393"/>
      <c r="E35" s="393"/>
      <c r="F35" s="393"/>
      <c r="G35" s="166" t="s">
        <v>209</v>
      </c>
      <c r="H35" s="170"/>
      <c r="I35" s="180"/>
      <c r="J35" s="196">
        <f t="shared" si="0"/>
        <v>0</v>
      </c>
      <c r="K35" s="171"/>
      <c r="L35" s="171"/>
      <c r="M35" s="172"/>
      <c r="N35" s="197">
        <v>6</v>
      </c>
      <c r="O35" s="48">
        <f t="shared" si="1"/>
        <v>0</v>
      </c>
    </row>
    <row r="36" spans="2:15" s="92" customFormat="1" ht="15.75" customHeight="1" x14ac:dyDescent="0.25">
      <c r="B36" s="165" t="s">
        <v>222</v>
      </c>
      <c r="C36" s="392" t="s">
        <v>210</v>
      </c>
      <c r="D36" s="393"/>
      <c r="E36" s="393"/>
      <c r="F36" s="393"/>
      <c r="G36" s="166" t="s">
        <v>211</v>
      </c>
      <c r="H36" s="170"/>
      <c r="I36" s="180"/>
      <c r="J36" s="196">
        <f t="shared" si="0"/>
        <v>0</v>
      </c>
      <c r="K36" s="171"/>
      <c r="L36" s="171"/>
      <c r="M36" s="172"/>
      <c r="N36" s="197">
        <v>6</v>
      </c>
      <c r="O36" s="48">
        <f t="shared" si="1"/>
        <v>0</v>
      </c>
    </row>
    <row r="37" spans="2:15" s="92" customFormat="1" ht="15.75" customHeight="1" x14ac:dyDescent="0.25">
      <c r="B37" s="165" t="s">
        <v>223</v>
      </c>
      <c r="C37" s="392" t="s">
        <v>212</v>
      </c>
      <c r="D37" s="393"/>
      <c r="E37" s="393"/>
      <c r="F37" s="393"/>
      <c r="G37" s="166" t="s">
        <v>213</v>
      </c>
      <c r="H37" s="170"/>
      <c r="I37" s="180"/>
      <c r="J37" s="196">
        <f t="shared" si="0"/>
        <v>0</v>
      </c>
      <c r="K37" s="171"/>
      <c r="L37" s="171"/>
      <c r="M37" s="172"/>
      <c r="N37" s="197">
        <v>360</v>
      </c>
      <c r="O37" s="48">
        <f t="shared" si="1"/>
        <v>0</v>
      </c>
    </row>
    <row r="38" spans="2:15" s="92" customFormat="1" ht="15.75" customHeight="1" x14ac:dyDescent="0.25">
      <c r="B38" s="165" t="s">
        <v>260</v>
      </c>
      <c r="C38" s="392" t="s">
        <v>278</v>
      </c>
      <c r="D38" s="393"/>
      <c r="E38" s="393"/>
      <c r="F38" s="393"/>
      <c r="G38" s="166" t="s">
        <v>264</v>
      </c>
      <c r="H38" s="170"/>
      <c r="I38" s="180"/>
      <c r="J38" s="196">
        <f t="shared" si="0"/>
        <v>0</v>
      </c>
      <c r="K38" s="171"/>
      <c r="L38" s="171"/>
      <c r="M38" s="172"/>
      <c r="N38" s="197">
        <v>50</v>
      </c>
      <c r="O38" s="48">
        <f t="shared" si="1"/>
        <v>0</v>
      </c>
    </row>
    <row r="39" spans="2:15" s="92" customFormat="1" ht="15.75" customHeight="1" x14ac:dyDescent="0.25">
      <c r="B39" s="165" t="s">
        <v>276</v>
      </c>
      <c r="C39" s="392" t="s">
        <v>284</v>
      </c>
      <c r="D39" s="393"/>
      <c r="E39" s="393"/>
      <c r="F39" s="393"/>
      <c r="G39" s="166" t="s">
        <v>277</v>
      </c>
      <c r="H39" s="170"/>
      <c r="I39" s="180"/>
      <c r="J39" s="196">
        <f t="shared" si="0"/>
        <v>0</v>
      </c>
      <c r="K39" s="171"/>
      <c r="L39" s="171"/>
      <c r="M39" s="172"/>
      <c r="N39" s="197">
        <v>25</v>
      </c>
      <c r="O39" s="48">
        <f t="shared" si="1"/>
        <v>0</v>
      </c>
    </row>
    <row r="40" spans="2:15" s="92" customFormat="1" ht="15.75" customHeight="1" x14ac:dyDescent="0.25">
      <c r="B40" s="165" t="s">
        <v>269</v>
      </c>
      <c r="C40" s="392" t="s">
        <v>279</v>
      </c>
      <c r="D40" s="393"/>
      <c r="E40" s="393"/>
      <c r="F40" s="393"/>
      <c r="G40" s="166" t="s">
        <v>270</v>
      </c>
      <c r="H40" s="170"/>
      <c r="I40" s="180"/>
      <c r="J40" s="196">
        <f t="shared" si="0"/>
        <v>0</v>
      </c>
      <c r="K40" s="171"/>
      <c r="L40" s="171"/>
      <c r="M40" s="172"/>
      <c r="N40" s="197">
        <v>25</v>
      </c>
      <c r="O40" s="48">
        <f t="shared" si="1"/>
        <v>0</v>
      </c>
    </row>
    <row r="41" spans="2:15" s="92" customFormat="1" ht="15.75" customHeight="1" x14ac:dyDescent="0.25">
      <c r="B41" s="165" t="s">
        <v>274</v>
      </c>
      <c r="C41" s="392" t="s">
        <v>280</v>
      </c>
      <c r="D41" s="393"/>
      <c r="E41" s="393"/>
      <c r="F41" s="393"/>
      <c r="G41" s="166" t="s">
        <v>275</v>
      </c>
      <c r="H41" s="170"/>
      <c r="I41" s="180"/>
      <c r="J41" s="196">
        <f t="shared" si="0"/>
        <v>0</v>
      </c>
      <c r="K41" s="171"/>
      <c r="L41" s="171"/>
      <c r="M41" s="172"/>
      <c r="N41" s="197">
        <v>4</v>
      </c>
      <c r="O41" s="48">
        <f t="shared" si="1"/>
        <v>0</v>
      </c>
    </row>
    <row r="42" spans="2:15" s="92" customFormat="1" ht="15.75" customHeight="1" x14ac:dyDescent="0.25">
      <c r="B42" s="165" t="s">
        <v>265</v>
      </c>
      <c r="C42" s="392" t="s">
        <v>281</v>
      </c>
      <c r="D42" s="393"/>
      <c r="E42" s="393"/>
      <c r="F42" s="393"/>
      <c r="G42" s="166" t="s">
        <v>266</v>
      </c>
      <c r="H42" s="170"/>
      <c r="I42" s="180"/>
      <c r="J42" s="196">
        <f t="shared" si="0"/>
        <v>0</v>
      </c>
      <c r="K42" s="171"/>
      <c r="L42" s="171"/>
      <c r="M42" s="172"/>
      <c r="N42" s="197">
        <v>4</v>
      </c>
      <c r="O42" s="48">
        <f t="shared" si="1"/>
        <v>0</v>
      </c>
    </row>
    <row r="43" spans="2:15" s="92" customFormat="1" ht="15.75" customHeight="1" x14ac:dyDescent="0.25">
      <c r="B43" s="165" t="s">
        <v>267</v>
      </c>
      <c r="C43" s="392" t="s">
        <v>282</v>
      </c>
      <c r="D43" s="393"/>
      <c r="E43" s="393"/>
      <c r="F43" s="393"/>
      <c r="G43" s="166" t="s">
        <v>268</v>
      </c>
      <c r="H43" s="170"/>
      <c r="I43" s="180"/>
      <c r="J43" s="196">
        <f t="shared" si="0"/>
        <v>0</v>
      </c>
      <c r="K43" s="171"/>
      <c r="L43" s="171"/>
      <c r="M43" s="172"/>
      <c r="N43" s="197">
        <v>4</v>
      </c>
      <c r="O43" s="48">
        <f t="shared" si="1"/>
        <v>0</v>
      </c>
    </row>
    <row r="44" spans="2:15" s="92" customFormat="1" ht="15.75" customHeight="1" x14ac:dyDescent="0.25">
      <c r="B44" s="165" t="s">
        <v>272</v>
      </c>
      <c r="C44" s="392" t="s">
        <v>283</v>
      </c>
      <c r="D44" s="393"/>
      <c r="E44" s="393"/>
      <c r="F44" s="393"/>
      <c r="G44" s="166" t="s">
        <v>273</v>
      </c>
      <c r="H44" s="170"/>
      <c r="I44" s="180"/>
      <c r="J44" s="196">
        <f t="shared" si="0"/>
        <v>0</v>
      </c>
      <c r="K44" s="171"/>
      <c r="L44" s="171"/>
      <c r="M44" s="172"/>
      <c r="N44" s="197">
        <v>4</v>
      </c>
      <c r="O44" s="48">
        <f t="shared" si="1"/>
        <v>0</v>
      </c>
    </row>
    <row r="45" spans="2:15" s="92" customFormat="1" ht="15.75" customHeight="1" thickBot="1" x14ac:dyDescent="0.3">
      <c r="B45" s="167" t="s">
        <v>271</v>
      </c>
      <c r="C45" s="400" t="s">
        <v>285</v>
      </c>
      <c r="D45" s="401"/>
      <c r="E45" s="401"/>
      <c r="F45" s="401"/>
      <c r="G45" s="168" t="s">
        <v>286</v>
      </c>
      <c r="H45" s="173"/>
      <c r="I45" s="181"/>
      <c r="J45" s="198">
        <f t="shared" si="0"/>
        <v>0</v>
      </c>
      <c r="K45" s="174"/>
      <c r="L45" s="174"/>
      <c r="M45" s="175"/>
      <c r="N45" s="209">
        <v>4</v>
      </c>
      <c r="O45" s="49">
        <f>SUM(J45:M45)*N45</f>
        <v>0</v>
      </c>
    </row>
    <row r="46" spans="2:15" s="92" customFormat="1" ht="15.75" customHeight="1" thickBot="1" x14ac:dyDescent="0.3">
      <c r="C46" s="61"/>
      <c r="D46" s="61"/>
      <c r="E46" s="61"/>
      <c r="F46" s="61"/>
      <c r="G46" s="62"/>
      <c r="H46" s="61"/>
      <c r="I46" s="61"/>
      <c r="J46" s="61"/>
      <c r="K46" s="61"/>
      <c r="L46" s="402" t="s">
        <v>348</v>
      </c>
      <c r="M46" s="403"/>
      <c r="N46" s="404"/>
      <c r="O46" s="148">
        <f>SUM(O6:O45)</f>
        <v>0</v>
      </c>
    </row>
    <row r="47" spans="2:15" s="92" customFormat="1" ht="15.75" customHeight="1" thickBot="1" x14ac:dyDescent="0.3">
      <c r="G47" s="90"/>
    </row>
    <row r="48" spans="2:15" s="92" customFormat="1" ht="15.75" customHeight="1" thickBot="1" x14ac:dyDescent="0.25">
      <c r="B48" s="88" t="s">
        <v>88</v>
      </c>
      <c r="C48" s="153" t="s">
        <v>89</v>
      </c>
      <c r="D48" s="91" t="s">
        <v>90</v>
      </c>
      <c r="E48" s="147" t="s">
        <v>346</v>
      </c>
      <c r="G48" s="90"/>
      <c r="I48" s="72" t="str">
        <f>IF(COUNTBLANK(H6:M45)&gt;0,"LET OP: niet alle benodigde cellen zijn ingevuld"," ")</f>
        <v>LET OP: niet alle benodigde cellen zijn ingevuld</v>
      </c>
    </row>
    <row r="49" spans="2:7" s="92" customFormat="1" ht="15.75" customHeight="1" x14ac:dyDescent="0.25">
      <c r="B49" s="184" t="s">
        <v>108</v>
      </c>
      <c r="C49" s="154">
        <v>120</v>
      </c>
      <c r="D49" s="160"/>
      <c r="E49" s="157">
        <f>C49*D49</f>
        <v>0</v>
      </c>
      <c r="G49" s="90"/>
    </row>
    <row r="50" spans="2:7" s="92" customFormat="1" ht="15.75" customHeight="1" x14ac:dyDescent="0.25">
      <c r="B50" s="185" t="s">
        <v>109</v>
      </c>
      <c r="C50" s="155">
        <v>8</v>
      </c>
      <c r="D50" s="110"/>
      <c r="E50" s="158">
        <f>C50*D50</f>
        <v>0</v>
      </c>
      <c r="G50" s="90"/>
    </row>
    <row r="51" spans="2:7" s="92" customFormat="1" ht="15.75" customHeight="1" x14ac:dyDescent="0.25">
      <c r="B51" s="185" t="s">
        <v>110</v>
      </c>
      <c r="C51" s="155">
        <v>16</v>
      </c>
      <c r="D51" s="110"/>
      <c r="E51" s="158">
        <f>C51*D51</f>
        <v>0</v>
      </c>
      <c r="G51" s="90"/>
    </row>
    <row r="52" spans="2:7" s="92" customFormat="1" ht="15.75" customHeight="1" thickBot="1" x14ac:dyDescent="0.3">
      <c r="B52" s="186" t="s">
        <v>111</v>
      </c>
      <c r="C52" s="156">
        <v>16</v>
      </c>
      <c r="D52" s="161"/>
      <c r="E52" s="159">
        <f>C52*D52</f>
        <v>0</v>
      </c>
      <c r="G52" s="90"/>
    </row>
    <row r="53" spans="2:7" s="92" customFormat="1" ht="15.75" customHeight="1" thickBot="1" x14ac:dyDescent="0.3">
      <c r="C53" s="398" t="s">
        <v>349</v>
      </c>
      <c r="D53" s="399"/>
      <c r="E53" s="152">
        <f>SUM(E49:E52)</f>
        <v>0</v>
      </c>
      <c r="G53" s="90"/>
    </row>
    <row r="54" spans="2:7" s="92" customFormat="1" ht="15.75" customHeight="1" x14ac:dyDescent="0.25">
      <c r="G54" s="90"/>
    </row>
    <row r="55" spans="2:7" s="92" customFormat="1" ht="15.75" customHeight="1" x14ac:dyDescent="0.25">
      <c r="G55" s="90"/>
    </row>
    <row r="56" spans="2:7" s="92" customFormat="1" ht="15.75" customHeight="1" x14ac:dyDescent="0.2">
      <c r="D56" s="72" t="str">
        <f>IF(COUNTBLANK(D49:D52)&gt;2,"LET OP: niet alle benodigde cellen zijn ingevuld"," ")</f>
        <v>LET OP: niet alle benodigde cellen zijn ingevuld</v>
      </c>
      <c r="G56" s="90"/>
    </row>
    <row r="57" spans="2:7" ht="15.75" customHeight="1" x14ac:dyDescent="0.25"/>
    <row r="58" spans="2:7" ht="15.75" customHeight="1" x14ac:dyDescent="0.25"/>
  </sheetData>
  <sheetProtection algorithmName="SHA-512" hashValue="QfRtX1fP5oInRnwVPqHwjkFS+wGW18Cah1s2uA+0fBbFvXQ1Ov8bLZtUmT85E3KvHHuCjxCGq8JPDTT4Iygi5A==" saltValue="GXEGGo4jWyIENX0chrW0yw==" spinCount="100000" sheet="1" objects="1" scenarios="1"/>
  <mergeCells count="44">
    <mergeCell ref="C53:D53"/>
    <mergeCell ref="C43:F43"/>
    <mergeCell ref="C44:F44"/>
    <mergeCell ref="C45:F45"/>
    <mergeCell ref="L46:N46"/>
    <mergeCell ref="C38:F38"/>
    <mergeCell ref="C39:F39"/>
    <mergeCell ref="C40:F40"/>
    <mergeCell ref="C41:F41"/>
    <mergeCell ref="C42:F42"/>
    <mergeCell ref="C33:F33"/>
    <mergeCell ref="C34:F34"/>
    <mergeCell ref="C35:F35"/>
    <mergeCell ref="C36:F36"/>
    <mergeCell ref="C37:F37"/>
    <mergeCell ref="C28:F28"/>
    <mergeCell ref="C29:F29"/>
    <mergeCell ref="C30:F30"/>
    <mergeCell ref="C31:F31"/>
    <mergeCell ref="C32:F32"/>
    <mergeCell ref="C23:F23"/>
    <mergeCell ref="C24:F24"/>
    <mergeCell ref="C25:F25"/>
    <mergeCell ref="C26:F26"/>
    <mergeCell ref="C27:F27"/>
    <mergeCell ref="C18:F18"/>
    <mergeCell ref="C19:F19"/>
    <mergeCell ref="C20:F20"/>
    <mergeCell ref="C21:F21"/>
    <mergeCell ref="C22:F22"/>
    <mergeCell ref="C13:F13"/>
    <mergeCell ref="C14:F14"/>
    <mergeCell ref="C15:F15"/>
    <mergeCell ref="C16:F16"/>
    <mergeCell ref="C17:F17"/>
    <mergeCell ref="C9:F9"/>
    <mergeCell ref="C10:F10"/>
    <mergeCell ref="C11:F11"/>
    <mergeCell ref="C12:F12"/>
    <mergeCell ref="B1:O1"/>
    <mergeCell ref="C5:F5"/>
    <mergeCell ref="C6:F6"/>
    <mergeCell ref="C7:F7"/>
    <mergeCell ref="C8:F8"/>
  </mergeCells>
  <phoneticPr fontId="2" type="noConversion"/>
  <pageMargins left="0.70866141732283472" right="0.70866141732283472" top="0.74803149606299213" bottom="0.74803149606299213" header="0.31496062992125984" footer="0.31496062992125984"/>
  <pageSetup paperSize="9" scale="48" orientation="landscape" r:id="rId1"/>
  <ignoredErrors>
    <ignoredError sqref="O7:O44" formulaRange="1"/>
    <ignoredError sqref="J6:J4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AA13-8779-49A8-95CC-E99FA1722D41}">
  <sheetPr>
    <pageSetUpPr fitToPage="1"/>
  </sheetPr>
  <dimension ref="B1:J43"/>
  <sheetViews>
    <sheetView showGridLines="0" topLeftCell="A4" zoomScaleNormal="100" workbookViewId="0">
      <selection activeCell="G6" sqref="G6:H7"/>
    </sheetView>
  </sheetViews>
  <sheetFormatPr defaultColWidth="8.85546875" defaultRowHeight="12.75" x14ac:dyDescent="0.2"/>
  <cols>
    <col min="1" max="1" width="2.7109375" style="29" customWidth="1"/>
    <col min="2" max="2" width="17.7109375" style="84" bestFit="1" customWidth="1"/>
    <col min="3" max="4" width="22.7109375" style="29" customWidth="1"/>
    <col min="5" max="5" width="8.85546875" style="29"/>
    <col min="6" max="6" width="31" style="29" bestFit="1" customWidth="1"/>
    <col min="7" max="7" width="22.7109375" style="29" bestFit="1" customWidth="1"/>
    <col min="8" max="8" width="19.42578125" style="29" bestFit="1" customWidth="1"/>
    <col min="9" max="9" width="8.85546875" style="29"/>
    <col min="10" max="10" width="20.28515625" style="29" bestFit="1" customWidth="1"/>
    <col min="11" max="11" width="14.7109375" style="29" bestFit="1" customWidth="1"/>
    <col min="12" max="12" width="28.140625" style="29" bestFit="1" customWidth="1"/>
    <col min="13" max="16384" width="8.85546875" style="29"/>
  </cols>
  <sheetData>
    <row r="1" spans="2:8" ht="15.75" thickBot="1" x14ac:dyDescent="0.3">
      <c r="B1" s="317" t="s">
        <v>300</v>
      </c>
      <c r="C1" s="387"/>
      <c r="D1" s="387"/>
      <c r="E1" s="387"/>
      <c r="F1" s="291"/>
      <c r="G1" s="291"/>
      <c r="H1" s="292"/>
    </row>
    <row r="3" spans="2:8" x14ac:dyDescent="0.2">
      <c r="B3" s="23" t="s">
        <v>359</v>
      </c>
    </row>
    <row r="4" spans="2:8" ht="13.5" thickBot="1" x14ac:dyDescent="0.25"/>
    <row r="5" spans="2:8" ht="13.5" thickBot="1" x14ac:dyDescent="0.25">
      <c r="B5" s="88" t="s">
        <v>353</v>
      </c>
      <c r="C5" s="75" t="s">
        <v>332</v>
      </c>
      <c r="D5" s="75" t="s">
        <v>333</v>
      </c>
      <c r="F5" s="199" t="s">
        <v>95</v>
      </c>
      <c r="G5" s="75" t="s">
        <v>332</v>
      </c>
      <c r="H5" s="129" t="s">
        <v>333</v>
      </c>
    </row>
    <row r="6" spans="2:8" x14ac:dyDescent="0.2">
      <c r="B6" s="200">
        <v>10</v>
      </c>
      <c r="C6" s="60">
        <f>G6</f>
        <v>0</v>
      </c>
      <c r="D6" s="60">
        <f>H6</f>
        <v>0</v>
      </c>
      <c r="F6" s="201" t="s">
        <v>355</v>
      </c>
      <c r="G6" s="205"/>
      <c r="H6" s="206"/>
    </row>
    <row r="7" spans="2:8" ht="13.5" thickBot="1" x14ac:dyDescent="0.25">
      <c r="B7" s="202">
        <v>15</v>
      </c>
      <c r="C7" s="48">
        <f>$C$6+((B7/5)-2)*$G$7</f>
        <v>0</v>
      </c>
      <c r="D7" s="48">
        <f>$D$6+((B7/5)-2)*$H$7</f>
        <v>0</v>
      </c>
      <c r="F7" s="203" t="s">
        <v>356</v>
      </c>
      <c r="G7" s="207"/>
      <c r="H7" s="208"/>
    </row>
    <row r="8" spans="2:8" x14ac:dyDescent="0.2">
      <c r="B8" s="202">
        <v>20</v>
      </c>
      <c r="C8" s="48">
        <f t="shared" ref="C8:C40" si="0">$C$6+((B8/5)-2)*$G$7</f>
        <v>0</v>
      </c>
      <c r="D8" s="48">
        <f t="shared" ref="D8:D40" si="1">$D$6+((B8/5)-2)*$H$7</f>
        <v>0</v>
      </c>
    </row>
    <row r="9" spans="2:8" x14ac:dyDescent="0.2">
      <c r="B9" s="202">
        <v>25</v>
      </c>
      <c r="C9" s="48">
        <f t="shared" si="0"/>
        <v>0</v>
      </c>
      <c r="D9" s="48">
        <f t="shared" si="1"/>
        <v>0</v>
      </c>
    </row>
    <row r="10" spans="2:8" x14ac:dyDescent="0.2">
      <c r="B10" s="202">
        <v>30</v>
      </c>
      <c r="C10" s="48">
        <f t="shared" si="0"/>
        <v>0</v>
      </c>
      <c r="D10" s="48">
        <f t="shared" si="1"/>
        <v>0</v>
      </c>
      <c r="G10" s="72" t="str">
        <f>IF(COUNTBLANK(G6:H7)&gt;0,"LET OP: niet alle benodigde cellen zijn ingevuld"," ")</f>
        <v>LET OP: niet alle benodigde cellen zijn ingevuld</v>
      </c>
    </row>
    <row r="11" spans="2:8" x14ac:dyDescent="0.2">
      <c r="B11" s="202">
        <v>35</v>
      </c>
      <c r="C11" s="48">
        <f t="shared" si="0"/>
        <v>0</v>
      </c>
      <c r="D11" s="48">
        <f t="shared" si="1"/>
        <v>0</v>
      </c>
    </row>
    <row r="12" spans="2:8" x14ac:dyDescent="0.2">
      <c r="B12" s="202">
        <v>40</v>
      </c>
      <c r="C12" s="48">
        <f t="shared" si="0"/>
        <v>0</v>
      </c>
      <c r="D12" s="48">
        <f t="shared" si="1"/>
        <v>0</v>
      </c>
    </row>
    <row r="13" spans="2:8" x14ac:dyDescent="0.2">
      <c r="B13" s="202">
        <v>45</v>
      </c>
      <c r="C13" s="48">
        <f t="shared" si="0"/>
        <v>0</v>
      </c>
      <c r="D13" s="48">
        <f t="shared" si="1"/>
        <v>0</v>
      </c>
    </row>
    <row r="14" spans="2:8" x14ac:dyDescent="0.2">
      <c r="B14" s="202">
        <v>50</v>
      </c>
      <c r="C14" s="48">
        <f t="shared" si="0"/>
        <v>0</v>
      </c>
      <c r="D14" s="48">
        <f t="shared" si="1"/>
        <v>0</v>
      </c>
    </row>
    <row r="15" spans="2:8" x14ac:dyDescent="0.2">
      <c r="B15" s="202">
        <v>55</v>
      </c>
      <c r="C15" s="48">
        <f t="shared" si="0"/>
        <v>0</v>
      </c>
      <c r="D15" s="48">
        <f t="shared" si="1"/>
        <v>0</v>
      </c>
    </row>
    <row r="16" spans="2:8" x14ac:dyDescent="0.2">
      <c r="B16" s="202">
        <v>60</v>
      </c>
      <c r="C16" s="48">
        <f t="shared" si="0"/>
        <v>0</v>
      </c>
      <c r="D16" s="48">
        <f t="shared" si="1"/>
        <v>0</v>
      </c>
    </row>
    <row r="17" spans="2:10" x14ac:dyDescent="0.2">
      <c r="B17" s="202">
        <v>65</v>
      </c>
      <c r="C17" s="48">
        <f t="shared" si="0"/>
        <v>0</v>
      </c>
      <c r="D17" s="48">
        <f t="shared" si="1"/>
        <v>0</v>
      </c>
    </row>
    <row r="18" spans="2:10" x14ac:dyDescent="0.2">
      <c r="B18" s="202">
        <v>70</v>
      </c>
      <c r="C18" s="48">
        <f t="shared" si="0"/>
        <v>0</v>
      </c>
      <c r="D18" s="48">
        <f t="shared" si="1"/>
        <v>0</v>
      </c>
    </row>
    <row r="19" spans="2:10" x14ac:dyDescent="0.2">
      <c r="B19" s="202">
        <v>75</v>
      </c>
      <c r="C19" s="48">
        <f t="shared" si="0"/>
        <v>0</v>
      </c>
      <c r="D19" s="48">
        <f t="shared" si="1"/>
        <v>0</v>
      </c>
    </row>
    <row r="20" spans="2:10" x14ac:dyDescent="0.2">
      <c r="B20" s="202">
        <v>80</v>
      </c>
      <c r="C20" s="48">
        <f t="shared" si="0"/>
        <v>0</v>
      </c>
      <c r="D20" s="48">
        <f t="shared" si="1"/>
        <v>0</v>
      </c>
    </row>
    <row r="21" spans="2:10" x14ac:dyDescent="0.2">
      <c r="B21" s="202">
        <v>85</v>
      </c>
      <c r="C21" s="48">
        <f t="shared" si="0"/>
        <v>0</v>
      </c>
      <c r="D21" s="48">
        <f t="shared" si="1"/>
        <v>0</v>
      </c>
    </row>
    <row r="22" spans="2:10" x14ac:dyDescent="0.2">
      <c r="B22" s="202">
        <v>90</v>
      </c>
      <c r="C22" s="48">
        <f t="shared" si="0"/>
        <v>0</v>
      </c>
      <c r="D22" s="48">
        <f t="shared" si="1"/>
        <v>0</v>
      </c>
    </row>
    <row r="23" spans="2:10" x14ac:dyDescent="0.2">
      <c r="B23" s="202">
        <v>95</v>
      </c>
      <c r="C23" s="48">
        <f t="shared" si="0"/>
        <v>0</v>
      </c>
      <c r="D23" s="48">
        <f t="shared" si="1"/>
        <v>0</v>
      </c>
    </row>
    <row r="24" spans="2:10" x14ac:dyDescent="0.2">
      <c r="B24" s="202">
        <v>100</v>
      </c>
      <c r="C24" s="48">
        <f t="shared" si="0"/>
        <v>0</v>
      </c>
      <c r="D24" s="48">
        <f t="shared" si="1"/>
        <v>0</v>
      </c>
    </row>
    <row r="25" spans="2:10" x14ac:dyDescent="0.2">
      <c r="B25" s="202">
        <v>105</v>
      </c>
      <c r="C25" s="48">
        <f t="shared" si="0"/>
        <v>0</v>
      </c>
      <c r="D25" s="48">
        <f t="shared" si="1"/>
        <v>0</v>
      </c>
    </row>
    <row r="26" spans="2:10" x14ac:dyDescent="0.2">
      <c r="B26" s="202">
        <v>110</v>
      </c>
      <c r="C26" s="48">
        <f t="shared" si="0"/>
        <v>0</v>
      </c>
      <c r="D26" s="48">
        <f t="shared" si="1"/>
        <v>0</v>
      </c>
    </row>
    <row r="27" spans="2:10" x14ac:dyDescent="0.2">
      <c r="B27" s="202">
        <v>115</v>
      </c>
      <c r="C27" s="48">
        <f t="shared" si="0"/>
        <v>0</v>
      </c>
      <c r="D27" s="48">
        <f t="shared" si="1"/>
        <v>0</v>
      </c>
    </row>
    <row r="28" spans="2:10" x14ac:dyDescent="0.2">
      <c r="B28" s="202">
        <v>120</v>
      </c>
      <c r="C28" s="48">
        <f t="shared" si="0"/>
        <v>0</v>
      </c>
      <c r="D28" s="48">
        <f t="shared" si="1"/>
        <v>0</v>
      </c>
    </row>
    <row r="29" spans="2:10" x14ac:dyDescent="0.2">
      <c r="B29" s="202">
        <v>125</v>
      </c>
      <c r="C29" s="48">
        <f t="shared" si="0"/>
        <v>0</v>
      </c>
      <c r="D29" s="48">
        <f t="shared" si="1"/>
        <v>0</v>
      </c>
      <c r="J29" s="84"/>
    </row>
    <row r="30" spans="2:10" x14ac:dyDescent="0.2">
      <c r="B30" s="202">
        <v>130</v>
      </c>
      <c r="C30" s="48">
        <f t="shared" si="0"/>
        <v>0</v>
      </c>
      <c r="D30" s="48">
        <f t="shared" si="1"/>
        <v>0</v>
      </c>
      <c r="J30" s="84"/>
    </row>
    <row r="31" spans="2:10" x14ac:dyDescent="0.2">
      <c r="B31" s="202">
        <v>135</v>
      </c>
      <c r="C31" s="48">
        <f t="shared" si="0"/>
        <v>0</v>
      </c>
      <c r="D31" s="48">
        <f t="shared" si="1"/>
        <v>0</v>
      </c>
    </row>
    <row r="32" spans="2:10" x14ac:dyDescent="0.2">
      <c r="B32" s="202">
        <v>140</v>
      </c>
      <c r="C32" s="48">
        <f t="shared" si="0"/>
        <v>0</v>
      </c>
      <c r="D32" s="48">
        <f t="shared" si="1"/>
        <v>0</v>
      </c>
    </row>
    <row r="33" spans="2:4" x14ac:dyDescent="0.2">
      <c r="B33" s="202">
        <v>145</v>
      </c>
      <c r="C33" s="48">
        <f t="shared" si="0"/>
        <v>0</v>
      </c>
      <c r="D33" s="48">
        <f t="shared" si="1"/>
        <v>0</v>
      </c>
    </row>
    <row r="34" spans="2:4" x14ac:dyDescent="0.2">
      <c r="B34" s="202">
        <v>150</v>
      </c>
      <c r="C34" s="48">
        <f t="shared" si="0"/>
        <v>0</v>
      </c>
      <c r="D34" s="48">
        <f t="shared" si="1"/>
        <v>0</v>
      </c>
    </row>
    <row r="35" spans="2:4" x14ac:dyDescent="0.2">
      <c r="B35" s="202">
        <v>155</v>
      </c>
      <c r="C35" s="48">
        <f t="shared" si="0"/>
        <v>0</v>
      </c>
      <c r="D35" s="48">
        <f t="shared" si="1"/>
        <v>0</v>
      </c>
    </row>
    <row r="36" spans="2:4" x14ac:dyDescent="0.2">
      <c r="B36" s="202">
        <v>160</v>
      </c>
      <c r="C36" s="48">
        <f t="shared" si="0"/>
        <v>0</v>
      </c>
      <c r="D36" s="48">
        <f t="shared" si="1"/>
        <v>0</v>
      </c>
    </row>
    <row r="37" spans="2:4" x14ac:dyDescent="0.2">
      <c r="B37" s="202">
        <v>165</v>
      </c>
      <c r="C37" s="48">
        <f t="shared" si="0"/>
        <v>0</v>
      </c>
      <c r="D37" s="48">
        <f t="shared" si="1"/>
        <v>0</v>
      </c>
    </row>
    <row r="38" spans="2:4" x14ac:dyDescent="0.2">
      <c r="B38" s="202">
        <v>170</v>
      </c>
      <c r="C38" s="48">
        <f t="shared" si="0"/>
        <v>0</v>
      </c>
      <c r="D38" s="48">
        <f t="shared" si="1"/>
        <v>0</v>
      </c>
    </row>
    <row r="39" spans="2:4" x14ac:dyDescent="0.2">
      <c r="B39" s="202">
        <v>175</v>
      </c>
      <c r="C39" s="48">
        <f t="shared" si="0"/>
        <v>0</v>
      </c>
      <c r="D39" s="48">
        <f t="shared" si="1"/>
        <v>0</v>
      </c>
    </row>
    <row r="40" spans="2:4" ht="13.5" thickBot="1" x14ac:dyDescent="0.25">
      <c r="B40" s="204">
        <v>180</v>
      </c>
      <c r="C40" s="49">
        <f t="shared" si="0"/>
        <v>0</v>
      </c>
      <c r="D40" s="49">
        <f t="shared" si="1"/>
        <v>0</v>
      </c>
    </row>
    <row r="42" spans="2:4" ht="13.5" thickBot="1" x14ac:dyDescent="0.25"/>
    <row r="43" spans="2:4" ht="15" customHeight="1" thickBot="1" x14ac:dyDescent="0.25">
      <c r="B43" s="364" t="s">
        <v>354</v>
      </c>
      <c r="C43" s="405"/>
      <c r="D43" s="144">
        <f>300*C7+100*D28</f>
        <v>0</v>
      </c>
    </row>
  </sheetData>
  <sheetProtection algorithmName="SHA-512" hashValue="khoK85VgZRqw3Vo7YbN4cpDWoq5WLkNxRPhgpixy96ljBkswRoMHjDcY0dp1DQlWR+zidQPGz3zLCvg9wGx+uQ==" saltValue="oCcKZlSI0VglPrGhraeQ2g==" spinCount="100000" sheet="1" objects="1" scenarios="1"/>
  <mergeCells count="2">
    <mergeCell ref="B43:C43"/>
    <mergeCell ref="B1:H1"/>
  </mergeCells>
  <pageMargins left="0.70866141732283472" right="0.70866141732283472" top="0.74803149606299213" bottom="0.74803149606299213" header="0.31496062992125984" footer="0.31496062992125984"/>
  <pageSetup paperSize="9" scale="88" orientation="landscape" r:id="rId1"/>
  <ignoredErrors>
    <ignoredError sqref="C6:D4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2" ma:contentTypeDescription="Een nieuw document maken." ma:contentTypeScope="" ma:versionID="52d23be31fcb87c8826ba887de043f74">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14f03f4a34ec5a20e75c712d7e557ffd"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F3AD1-F43C-4AF0-8EEC-1329F449C47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89F7076-EED9-4A97-BE87-B9776C65E0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0C24F1-48B8-48C0-A424-1E42A94D20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0. Invulinstructie</vt:lpstr>
      <vt:lpstr>1. Inschrijfstaat</vt:lpstr>
      <vt:lpstr>2a. Toezicht op locatie</vt:lpstr>
      <vt:lpstr>2b. Open- en brand-sluitrondes</vt:lpstr>
      <vt:lpstr>2c. Meldkamer en alarmopvolging</vt:lpstr>
      <vt:lpstr>3a. Preventief onderhoud</vt:lpstr>
      <vt:lpstr>3b. Correctief onderhoud</vt:lpstr>
      <vt:lpstr>3c. Levering materiaal</vt:lpstr>
      <vt:lpstr>4. Staffelprijzen &lt; 3 uur</vt:lpstr>
      <vt:lpstr>'0. Invulinstructie'!Afdrukbereik</vt:lpstr>
      <vt:lpstr>'2b. Open- en brand-sluitrondes'!Afdruktitels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Wetzels</dc:creator>
  <cp:lastModifiedBy>Koeter, Sander</cp:lastModifiedBy>
  <cp:lastPrinted>2021-06-09T11:46:48Z</cp:lastPrinted>
  <dcterms:created xsi:type="dcterms:W3CDTF">2021-02-10T14:12:28Z</dcterms:created>
  <dcterms:modified xsi:type="dcterms:W3CDTF">2021-06-09T12:00:29Z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ies>
</file>