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redir$\m.drenth\Desktop\Tijdelijk\"/>
    </mc:Choice>
  </mc:AlternateContent>
  <xr:revisionPtr revIDLastSave="0" documentId="8_{60E96D09-BA51-42A8-BFBC-EF7C3D532EFD}" xr6:coauthVersionLast="46" xr6:coauthVersionMax="46" xr10:uidLastSave="{00000000-0000-0000-0000-000000000000}"/>
  <bookViews>
    <workbookView xWindow="-120" yWindow="-120" windowWidth="29040" windowHeight="15840" tabRatio="799" firstSheet="1" activeTab="2" xr2:uid="{00000000-000D-0000-FFFF-FFFF00000000}"/>
  </bookViews>
  <sheets>
    <sheet name="Verzamelblad" sheetId="28" state="hidden" r:id="rId1"/>
    <sheet name="Algemene gegevens" sheetId="10" r:id="rId2"/>
    <sheet name="Prijzenblad" sheetId="107" r:id="rId3"/>
    <sheet name="1" sheetId="24" state="hidden" r:id="rId4"/>
    <sheet name="23" sheetId="90" state="hidden" r:id="rId5"/>
    <sheet name="24" sheetId="91" state="hidden" r:id="rId6"/>
    <sheet name="25" sheetId="92" state="hidden" r:id="rId7"/>
    <sheet name="26" sheetId="93" state="hidden" r:id="rId8"/>
    <sheet name="27" sheetId="94" state="hidden" r:id="rId9"/>
    <sheet name="28" sheetId="95" state="hidden" r:id="rId10"/>
    <sheet name="29" sheetId="96" state="hidden" r:id="rId11"/>
    <sheet name="30" sheetId="97" state="hidden" r:id="rId12"/>
    <sheet name="31" sheetId="98" state="hidden" r:id="rId13"/>
    <sheet name="32" sheetId="99" state="hidden" r:id="rId14"/>
    <sheet name="33" sheetId="100" state="hidden" r:id="rId15"/>
    <sheet name="34" sheetId="101" state="hidden" r:id="rId16"/>
    <sheet name="35" sheetId="102" state="hidden" r:id="rId17"/>
    <sheet name="36" sheetId="103" state="hidden" r:id="rId18"/>
    <sheet name="37" sheetId="104" state="hidden" r:id="rId19"/>
    <sheet name="38" sheetId="105" state="hidden" r:id="rId20"/>
    <sheet name="39" sheetId="106" state="hidden" r:id="rId21"/>
    <sheet name="7. overige tafels" sheetId="7" state="hidden" r:id="rId22"/>
    <sheet name="8.Kasten - modulair" sheetId="23" state="hidden" r:id="rId23"/>
  </sheets>
  <externalReferences>
    <externalReference r:id="rId24"/>
  </externalReferences>
  <definedNames>
    <definedName name="_xlnm._FilterDatabase" localSheetId="0" hidden="1">Verzamelblad!$A$1:$AN$41</definedName>
    <definedName name="_xlnm.Print_Area" localSheetId="21">'7. overige tafels'!$A$1:$D$28</definedName>
    <definedName name="_xlnm.Print_Area" localSheetId="1">'Algemene gegevens'!$A$1:$AL$25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07" l="1"/>
  <c r="F13" i="107" l="1"/>
  <c r="G13" i="107" s="1"/>
  <c r="G12" i="107"/>
  <c r="F11" i="107"/>
  <c r="G11" i="107" s="1"/>
  <c r="F10" i="107"/>
  <c r="G10" i="107" s="1"/>
  <c r="E17" i="107" l="1"/>
  <c r="G17" i="107" s="1"/>
  <c r="E16" i="107"/>
  <c r="G16" i="107" s="1"/>
  <c r="E15" i="107"/>
  <c r="G15" i="107" s="1"/>
  <c r="E14" i="107"/>
  <c r="G14" i="107" s="1"/>
  <c r="G20" i="107" l="1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<sst xmlns="http://schemas.openxmlformats.org/spreadsheetml/2006/main" count="448" uniqueCount="77">
  <si>
    <t>Minimale eisen  en aanvullende wensen</t>
  </si>
  <si>
    <t>eis</t>
  </si>
  <si>
    <t>specificatie</t>
  </si>
  <si>
    <t>Kasten zijn voorzien een vlak bovenblad, tenzij uitdrukkelijk anders is verzocht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</si>
  <si>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</si>
  <si>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</si>
  <si>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</si>
  <si>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</si>
  <si>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</si>
  <si>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</si>
  <si>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</si>
  <si>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</si>
  <si>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</si>
  <si>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</si>
  <si>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</si>
  <si>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</si>
  <si>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</si>
  <si>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</si>
  <si>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</si>
  <si>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</si>
  <si>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</si>
  <si>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</si>
  <si>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</si>
  <si>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</si>
  <si>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</si>
  <si>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</si>
  <si>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</si>
  <si>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</si>
  <si>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</si>
  <si>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</si>
  <si>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</si>
  <si>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</si>
  <si>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</si>
  <si>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</si>
  <si>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</si>
  <si>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</si>
  <si>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</si>
  <si>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</si>
  <si>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</si>
  <si>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</si>
  <si>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</si>
  <si>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</si>
  <si>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</si>
  <si>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</si>
  <si>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</si>
  <si>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</si>
  <si>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</si>
  <si>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</si>
  <si>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</si>
  <si>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</si>
  <si>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</si>
  <si>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</si>
  <si>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</si>
  <si>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</si>
  <si>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</si>
  <si>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</si>
  <si>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</si>
  <si>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</si>
  <si>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</si>
  <si>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</si>
  <si>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</si>
  <si>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</si>
  <si>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</si>
  <si>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Instructie</t>
  </si>
  <si>
    <t>Onderdeel</t>
  </si>
  <si>
    <t>Gunningsprijs</t>
  </si>
  <si>
    <t xml:space="preserve">Totaal </t>
  </si>
  <si>
    <t>Inhuur onderwijzend personeel (detachering)</t>
  </si>
  <si>
    <t>Inhuur onderwijzend personeel (ZZP)</t>
  </si>
  <si>
    <t>Inhuur onderwijzend personeel (uitzenden)</t>
  </si>
  <si>
    <t>Fictieve/ Verwachte uitgave</t>
  </si>
  <si>
    <t>Inhuur onderwijzend personeel (eigen werving door Ronduit)</t>
  </si>
  <si>
    <t>BIJLAGE D2 Inschrijfbiljet Perceel 2 VSO</t>
  </si>
  <si>
    <t xml:space="preserve">BIJLAGE D2 Inschrijfbiljet Perceel 2 VSO </t>
  </si>
  <si>
    <t>Bureaumarge</t>
  </si>
  <si>
    <t>Omrekenfactor</t>
  </si>
  <si>
    <t>Kostprijsfactor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</si>
</sst>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985">
    <xf numFmtId="0" fontId="0" fillId="0" borderId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18" applyNumberFormat="0" applyAlignment="0" applyProtection="0"/>
    <xf numFmtId="0" fontId="23" fillId="12" borderId="19" applyNumberFormat="0" applyAlignment="0" applyProtection="0"/>
    <xf numFmtId="0" fontId="24" fillId="12" borderId="18" applyNumberFormat="0" applyAlignment="0" applyProtection="0"/>
    <xf numFmtId="0" fontId="25" fillId="0" borderId="20" applyNumberFormat="0" applyFill="0" applyAlignment="0" applyProtection="0"/>
    <xf numFmtId="0" fontId="10" fillId="13" borderId="21" applyNumberFormat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44" fontId="30" fillId="0" borderId="0" applyFon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0" borderId="0"/>
    <xf numFmtId="0" fontId="5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166" fontId="30" fillId="0" borderId="0" applyFont="0" applyFill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30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9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6" fillId="0" borderId="0" xfId="0" applyFont="1" applyFill="1" applyAlignment="1"/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/>
    <xf numFmtId="0" fontId="0" fillId="0" borderId="0" xfId="0" applyFill="1"/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3" fillId="0" borderId="0" xfId="0" applyFont="1" applyAlignment="1">
      <alignment horizontal="left" vertical="top"/>
    </xf>
    <xf numFmtId="0" fontId="53" fillId="0" borderId="0" xfId="0" applyNumberFormat="1" applyFont="1" applyAlignment="1">
      <alignment horizontal="left" vertical="top"/>
    </xf>
    <xf numFmtId="0" fontId="54" fillId="0" borderId="0" xfId="0" applyFont="1" applyAlignment="1">
      <alignment vertical="top"/>
    </xf>
    <xf numFmtId="4" fontId="5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3" fillId="0" borderId="0" xfId="0" applyFont="1" applyAlignment="1">
      <alignment horizontal="right"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4" fontId="53" fillId="0" borderId="0" xfId="0" applyNumberFormat="1" applyFont="1" applyFill="1" applyAlignment="1">
      <alignment horizontal="right" vertical="top"/>
    </xf>
    <xf numFmtId="0" fontId="53" fillId="0" borderId="0" xfId="0" applyFont="1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6" borderId="0" xfId="0" applyFill="1"/>
    <xf numFmtId="0" fontId="53" fillId="0" borderId="0" xfId="0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4" fillId="61" borderId="0" xfId="0" applyFont="1" applyFill="1"/>
    <xf numFmtId="0" fontId="53" fillId="6" borderId="0" xfId="0" applyFont="1" applyFill="1" applyAlignment="1">
      <alignment horizontal="left" vertical="top"/>
    </xf>
    <xf numFmtId="0" fontId="53" fillId="6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3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5" fillId="3" borderId="35" xfId="0" applyFont="1" applyFill="1" applyBorder="1"/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center"/>
    </xf>
    <xf numFmtId="0" fontId="15" fillId="6" borderId="0" xfId="0" applyFont="1" applyFill="1"/>
    <xf numFmtId="0" fontId="1" fillId="3" borderId="35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36" xfId="0" applyFont="1" applyFill="1" applyBorder="1"/>
    <xf numFmtId="0" fontId="10" fillId="3" borderId="35" xfId="0" applyFont="1" applyFill="1" applyBorder="1"/>
    <xf numFmtId="44" fontId="1" fillId="3" borderId="1" xfId="25984" applyFont="1" applyFill="1" applyBorder="1"/>
    <xf numFmtId="10" fontId="12" fillId="4" borderId="1" xfId="0" applyNumberFormat="1" applyFont="1" applyFill="1" applyBorder="1"/>
    <xf numFmtId="44" fontId="1" fillId="3" borderId="37" xfId="25984" applyFont="1" applyFill="1" applyBorder="1"/>
    <xf numFmtId="44" fontId="10" fillId="3" borderId="37" xfId="25984" applyFont="1" applyFill="1" applyBorder="1"/>
    <xf numFmtId="44" fontId="15" fillId="6" borderId="0" xfId="0" applyNumberFormat="1" applyFont="1" applyFill="1"/>
    <xf numFmtId="0" fontId="56" fillId="3" borderId="1" xfId="0" applyFont="1" applyFill="1" applyBorder="1"/>
    <xf numFmtId="44" fontId="56" fillId="3" borderId="1" xfId="25984" applyFont="1" applyFill="1" applyBorder="1"/>
    <xf numFmtId="0" fontId="2" fillId="0" borderId="0" xfId="0" applyFont="1" applyFill="1" applyProtection="1"/>
    <xf numFmtId="0" fontId="10" fillId="0" borderId="0" xfId="0" applyFont="1" applyFill="1"/>
    <xf numFmtId="0" fontId="55" fillId="0" borderId="35" xfId="0" applyFont="1" applyFill="1" applyBorder="1" applyAlignment="1" applyProtection="1"/>
    <xf numFmtId="0" fontId="55" fillId="0" borderId="0" xfId="0" applyFont="1" applyFill="1" applyBorder="1" applyAlignment="1" applyProtection="1"/>
    <xf numFmtId="0" fontId="0" fillId="0" borderId="35" xfId="0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10" fillId="3" borderId="0" xfId="0" applyFont="1" applyFill="1" applyBorder="1"/>
    <xf numFmtId="44" fontId="1" fillId="3" borderId="0" xfId="25984" applyFont="1" applyFill="1" applyBorder="1"/>
    <xf numFmtId="10" fontId="12" fillId="4" borderId="0" xfId="0" applyNumberFormat="1" applyFont="1" applyFill="1" applyBorder="1"/>
    <xf numFmtId="44" fontId="10" fillId="3" borderId="0" xfId="25984" applyFont="1" applyFill="1" applyBorder="1"/>
    <xf numFmtId="10" fontId="12" fillId="4" borderId="37" xfId="0" applyNumberFormat="1" applyFont="1" applyFill="1" applyBorder="1"/>
    <xf numFmtId="2" fontId="1" fillId="3" borderId="1" xfId="0" applyNumberFormat="1" applyFont="1" applyFill="1" applyBorder="1"/>
    <xf numFmtId="2" fontId="12" fillId="4" borderId="1" xfId="0" applyNumberFormat="1" applyFont="1" applyFill="1" applyBorder="1" applyProtection="1">
      <protection locked="0"/>
    </xf>
    <xf numFmtId="2" fontId="12" fillId="3" borderId="1" xfId="0" applyNumberFormat="1" applyFont="1" applyFill="1" applyBorder="1"/>
    <xf numFmtId="0" fontId="12" fillId="4" borderId="11" xfId="0" applyFont="1" applyFill="1" applyBorder="1" applyAlignment="1" applyProtection="1">
      <alignment horizontal="left" wrapText="1"/>
      <protection locked="0"/>
    </xf>
    <xf numFmtId="0" fontId="12" fillId="4" borderId="12" xfId="0" applyFont="1" applyFill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 applyProtection="1">
      <alignment horizontal="left" wrapText="1"/>
      <protection locked="0"/>
    </xf>
    <xf numFmtId="0" fontId="12" fillId="4" borderId="5" xfId="0" applyFont="1" applyFill="1" applyBorder="1" applyAlignment="1" applyProtection="1">
      <alignment horizontal="left" wrapText="1"/>
      <protection locked="0"/>
    </xf>
    <xf numFmtId="0" fontId="12" fillId="4" borderId="6" xfId="0" applyFont="1" applyFill="1" applyBorder="1" applyAlignment="1" applyProtection="1">
      <alignment horizontal="left" wrapText="1"/>
      <protection locked="0"/>
    </xf>
    <xf numFmtId="0" fontId="12" fillId="4" borderId="7" xfId="0" applyFont="1" applyFill="1" applyBorder="1" applyAlignment="1" applyProtection="1">
      <alignment horizontal="left" wrapText="1"/>
      <protection locked="0"/>
    </xf>
    <xf numFmtId="164" fontId="12" fillId="4" borderId="8" xfId="0" applyNumberFormat="1" applyFont="1" applyFill="1" applyBorder="1" applyAlignment="1" applyProtection="1">
      <alignment horizontal="left" wrapText="1"/>
      <protection locked="0"/>
    </xf>
    <xf numFmtId="164" fontId="12" fillId="4" borderId="9" xfId="0" applyNumberFormat="1" applyFont="1" applyFill="1" applyBorder="1" applyAlignment="1" applyProtection="1">
      <alignment horizontal="left" wrapText="1"/>
      <protection locked="0"/>
    </xf>
    <xf numFmtId="164" fontId="12" fillId="4" borderId="10" xfId="0" applyNumberFormat="1" applyFont="1" applyFill="1" applyBorder="1" applyAlignment="1" applyProtection="1">
      <alignment horizontal="left" wrapText="1"/>
      <protection locked="0"/>
    </xf>
    <xf numFmtId="0" fontId="12" fillId="4" borderId="8" xfId="0" applyFont="1" applyFill="1" applyBorder="1" applyAlignment="1" applyProtection="1">
      <alignment horizontal="left" wrapText="1"/>
      <protection locked="0"/>
    </xf>
    <xf numFmtId="0" fontId="12" fillId="4" borderId="9" xfId="0" applyFont="1" applyFill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left" wrapText="1"/>
      <protection locked="0"/>
    </xf>
    <xf numFmtId="0" fontId="55" fillId="3" borderId="33" xfId="0" applyFont="1" applyFill="1" applyBorder="1" applyAlignment="1" applyProtection="1">
      <alignment horizontal="center"/>
    </xf>
    <xf numFmtId="0" fontId="55" fillId="3" borderId="4" xfId="0" applyFont="1" applyFill="1" applyBorder="1" applyAlignment="1" applyProtection="1">
      <alignment horizontal="center"/>
    </xf>
    <xf numFmtId="0" fontId="55" fillId="3" borderId="34" xfId="0" applyFont="1" applyFill="1" applyBorder="1" applyAlignment="1" applyProtection="1">
      <alignment horizontal="center"/>
    </xf>
    <xf numFmtId="0" fontId="55" fillId="3" borderId="14" xfId="0" applyFont="1" applyFill="1" applyBorder="1" applyAlignment="1" applyProtection="1">
      <alignment horizontal="center"/>
    </xf>
  </cellXfs>
  <cellStyles count="25985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295274</xdr:rowOff>
    </xdr:from>
    <xdr:to>
      <xdr:col>6</xdr:col>
      <xdr:colOff>1219201</xdr:colOff>
      <xdr:row>7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1" y="973930"/>
          <a:ext cx="19471481" cy="96678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op:</a:t>
          </a:r>
          <a:endParaRPr lang="nl-NL">
            <a:effectLst/>
          </a:endParaRPr>
        </a:p>
        <a:p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Het betreft hier de verwachte uitgaven gedurende de contractperiode. In werkelijkheid kan dit afwijken. U kunt op</a:t>
          </a:r>
          <a:r>
            <a:rPr lang="nl-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geen enkele wijze </a:t>
          </a:r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rechten ontlenen aan de bedragen.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omrekenfactor ontstaat door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kostprijsfactor + bureaumarge. In de kostprijsfactor dient u de kostprijs i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nclusief ALLE kosten, dus bruto uurloon, reserveringen, werkgeverslasten, CAO verplichtingen, overige kosten m.b.t. inhuurkracht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 te nemen. In de bureaumarge geeft u op wat u nodig acht t.b.v. overheadkosten, overige kosten m.b.t. uw organisatie en winst.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Met betrekking tot ZZP dient u uitsluitend een bureaumarge in te vullen. Deze dient gerekend te worden over het uurtarief van de ZZP'er.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dient de eisen uit het Programma van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Eisen te verwerken in de omrekenfactor. </a:t>
          </a:r>
          <a:endParaRPr lang="nl-NL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5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5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5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6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6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6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6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6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6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6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6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6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6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6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6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6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6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6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6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6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6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6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6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6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6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6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6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6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6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6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6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6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6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6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6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6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HAABFPS01\CompendaArchief$\CRMAlphaAdviesBureauDB\Sjabloon\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gegevens"/>
      <sheetName val="Totaalblad"/>
      <sheetName val="1. Chromebooks"/>
      <sheetName val="2. Laptops"/>
      <sheetName val="3. Desktop"/>
      <sheetName val="4. iPads"/>
      <sheetName val="5. Accessoires"/>
    </sheetNames>
    <sheetDataSet>
      <sheetData sheetId="0"/>
      <sheetData sheetId="1"/>
      <sheetData sheetId="2"/>
      <sheetData sheetId="3"/>
      <sheetData sheetId="4">
        <row r="31">
          <cell r="C31"/>
        </row>
      </sheetData>
      <sheetData sheetId="5">
        <row r="17">
          <cell r="C17" t="str">
            <v>Lightning aansluiting. Er dient een mogelijkheid te zijn om een verwisselbare aansluitkoppelstuk op de aansluiting te plaatsen, minimaal USB C.</v>
          </cell>
        </row>
        <row r="32">
          <cell r="C32"/>
        </row>
      </sheetData>
      <sheetData sheetId="6">
        <row r="7">
          <cell r="B7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1" max="1" width="9.140625" style="36"/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3" bestFit="1" customWidth="1"/>
    <col min="10" max="10" width="18.85546875" style="36" bestFit="1" customWidth="1"/>
    <col min="11" max="13" width="18.85546875" style="36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6" t="s">
        <v>45</v>
      </c>
      <c r="C1" s="6" t="s">
        <v>46</v>
      </c>
      <c r="D1" s="6" t="s">
        <v>49</v>
      </c>
      <c r="E1" s="6" t="s">
        <v>50</v>
      </c>
      <c r="F1" s="6" t="s">
        <v>47</v>
      </c>
      <c r="G1" s="6" t="s">
        <v>48</v>
      </c>
      <c r="H1" s="6"/>
      <c r="I1" s="53"/>
      <c r="J1" s="6"/>
      <c r="K1" s="6"/>
      <c r="L1" s="5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I1" s="6"/>
      <c r="AJ1" s="6"/>
      <c r="AK1" s="6"/>
      <c r="AL1" s="6"/>
    </row>
    <row r="2" spans="1:40" x14ac:dyDescent="0.25">
      <c r="B2" s="6"/>
      <c r="C2" s="6"/>
      <c r="D2" s="6"/>
      <c r="E2" s="6"/>
      <c r="F2" s="6"/>
      <c r="G2" s="6"/>
      <c r="H2" s="6"/>
      <c r="I2" s="53"/>
      <c r="J2" s="6"/>
      <c r="K2" s="6"/>
      <c r="L2" s="5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36">
        <v>1</v>
      </c>
      <c r="B3" s="68"/>
      <c r="C3" s="49"/>
      <c r="D3" s="50"/>
      <c r="E3" s="63"/>
      <c r="F3" s="49"/>
      <c r="G3" s="49"/>
      <c r="H3" s="52"/>
      <c r="I3" s="54"/>
      <c r="J3" s="49"/>
      <c r="K3" s="49"/>
      <c r="L3" s="54"/>
      <c r="M3" s="49"/>
      <c r="N3" s="52"/>
      <c r="O3" s="52"/>
      <c r="P3" s="49"/>
      <c r="Q3" s="52"/>
      <c r="R3" s="52"/>
      <c r="S3" s="49"/>
      <c r="T3" s="49"/>
      <c r="U3" s="64"/>
      <c r="V3" s="65"/>
      <c r="W3" s="65"/>
      <c r="X3" s="64"/>
      <c r="Y3" s="65"/>
      <c r="Z3" s="52"/>
      <c r="AA3" s="52"/>
      <c r="AB3" s="49"/>
      <c r="AC3" s="49"/>
      <c r="AD3" s="64"/>
      <c r="AE3" s="65"/>
      <c r="AF3" s="65"/>
      <c r="AG3" s="65"/>
      <c r="AH3" s="65"/>
    </row>
    <row r="4" spans="1:40" x14ac:dyDescent="0.25">
      <c r="A4" s="36">
        <v>2</v>
      </c>
      <c r="B4" s="68"/>
      <c r="C4" s="49"/>
      <c r="D4" s="50"/>
      <c r="E4" s="49"/>
      <c r="F4" s="49"/>
      <c r="G4" s="49"/>
      <c r="H4" s="52"/>
      <c r="I4" s="54"/>
      <c r="J4" s="49"/>
      <c r="K4" s="49"/>
      <c r="L4" s="54"/>
      <c r="M4" s="49"/>
      <c r="N4" s="65"/>
      <c r="O4" s="64"/>
      <c r="P4" s="65"/>
      <c r="Q4" s="52"/>
      <c r="R4" s="52"/>
      <c r="S4" s="49"/>
      <c r="T4" s="49"/>
      <c r="U4" s="64"/>
      <c r="V4" s="65"/>
      <c r="W4" s="65"/>
      <c r="X4" s="64"/>
      <c r="Y4" s="65"/>
      <c r="Z4" s="65"/>
      <c r="AA4" s="64"/>
      <c r="AB4" s="65"/>
      <c r="AC4" s="65"/>
      <c r="AD4" s="64"/>
      <c r="AE4" s="65"/>
      <c r="AF4" s="65"/>
      <c r="AG4" s="65"/>
      <c r="AH4" s="67"/>
    </row>
    <row r="5" spans="1:40" x14ac:dyDescent="0.25">
      <c r="A5" s="36">
        <v>3</v>
      </c>
      <c r="B5" s="68"/>
      <c r="C5" s="49"/>
      <c r="D5" s="50"/>
      <c r="E5" s="63"/>
      <c r="F5" s="49"/>
      <c r="G5" s="49"/>
      <c r="H5" s="58"/>
      <c r="I5" s="58"/>
      <c r="J5" s="59"/>
      <c r="K5" s="59"/>
      <c r="L5" s="62"/>
      <c r="M5" s="59"/>
      <c r="N5" s="52"/>
      <c r="O5" s="52"/>
      <c r="P5" s="49"/>
      <c r="Q5" s="52"/>
      <c r="R5" s="52"/>
      <c r="S5" s="49"/>
      <c r="T5" s="65"/>
      <c r="U5" s="64"/>
      <c r="V5" s="65"/>
      <c r="W5" s="65"/>
      <c r="X5" s="64"/>
      <c r="Y5" s="65"/>
      <c r="Z5" s="52"/>
      <c r="AA5" s="52"/>
      <c r="AB5" s="49"/>
      <c r="AC5" s="65"/>
      <c r="AD5" s="64"/>
      <c r="AE5" s="65"/>
      <c r="AF5" s="65"/>
      <c r="AG5" s="65"/>
      <c r="AH5" s="65"/>
    </row>
    <row r="6" spans="1:40" x14ac:dyDescent="0.25">
      <c r="A6" s="36">
        <v>4</v>
      </c>
      <c r="B6" s="69"/>
      <c r="C6" s="49"/>
      <c r="D6" s="50"/>
      <c r="E6" s="63"/>
      <c r="F6" s="49"/>
      <c r="G6" s="49"/>
      <c r="H6" s="58"/>
      <c r="I6" s="54"/>
      <c r="J6" s="59"/>
      <c r="K6" s="59"/>
      <c r="L6" s="54"/>
      <c r="M6" s="59"/>
      <c r="N6" s="52"/>
      <c r="O6" s="52"/>
      <c r="P6" s="65"/>
      <c r="Q6" s="65"/>
      <c r="R6" s="52"/>
      <c r="S6" s="65"/>
      <c r="T6" s="49"/>
      <c r="U6" s="64"/>
      <c r="V6" s="65"/>
      <c r="W6" s="65"/>
      <c r="X6" s="64"/>
      <c r="Y6" s="65"/>
      <c r="Z6" s="52"/>
      <c r="AA6" s="52"/>
      <c r="AB6" s="49"/>
      <c r="AC6" s="65"/>
      <c r="AD6" s="64"/>
      <c r="AE6" s="65"/>
      <c r="AF6" s="65"/>
      <c r="AG6" s="65"/>
      <c r="AH6" s="65"/>
    </row>
    <row r="7" spans="1:40" x14ac:dyDescent="0.25">
      <c r="A7" s="36">
        <v>5</v>
      </c>
      <c r="B7" s="68"/>
      <c r="C7" s="49"/>
      <c r="D7" s="50"/>
      <c r="E7" s="63"/>
      <c r="F7" s="49"/>
      <c r="G7" s="49"/>
      <c r="H7" s="58"/>
      <c r="I7" s="54"/>
      <c r="J7" s="59"/>
      <c r="K7" s="59"/>
      <c r="L7" s="54"/>
      <c r="M7" s="59"/>
      <c r="N7" s="65"/>
      <c r="O7" s="64"/>
      <c r="P7" s="65"/>
      <c r="Q7" s="52"/>
      <c r="R7" s="52"/>
      <c r="S7" s="49"/>
      <c r="T7" s="49"/>
      <c r="U7" s="64"/>
      <c r="V7" s="65"/>
      <c r="W7" s="65"/>
      <c r="X7" s="64"/>
      <c r="Y7" s="65"/>
      <c r="Z7" s="58"/>
      <c r="AA7" s="64"/>
      <c r="AB7" s="59"/>
      <c r="AC7" s="66"/>
      <c r="AD7" s="64"/>
      <c r="AE7" s="66"/>
      <c r="AF7" s="66"/>
      <c r="AG7" s="66"/>
      <c r="AH7" s="66"/>
    </row>
    <row r="8" spans="1:40" x14ac:dyDescent="0.25">
      <c r="A8" s="36">
        <v>6</v>
      </c>
      <c r="B8" s="68"/>
      <c r="C8" s="49"/>
      <c r="D8" s="50"/>
      <c r="E8" s="63"/>
      <c r="F8" s="49"/>
      <c r="G8" s="49"/>
      <c r="H8" s="58"/>
      <c r="I8" s="58"/>
      <c r="J8" s="59"/>
      <c r="K8" s="59"/>
      <c r="L8" s="62"/>
      <c r="M8" s="59"/>
      <c r="N8" s="52"/>
      <c r="O8" s="52"/>
      <c r="P8" s="49"/>
      <c r="Q8" s="52"/>
      <c r="R8" s="52"/>
      <c r="S8" s="49"/>
      <c r="T8" s="65"/>
      <c r="U8" s="64"/>
      <c r="V8" s="65"/>
      <c r="W8" s="65"/>
      <c r="X8" s="64"/>
      <c r="Y8" s="65"/>
      <c r="Z8" s="58"/>
      <c r="AA8" s="52"/>
      <c r="AB8" s="59"/>
      <c r="AC8" s="66"/>
      <c r="AD8" s="64"/>
      <c r="AE8" s="66"/>
      <c r="AF8" s="66"/>
      <c r="AG8" s="66"/>
      <c r="AH8" s="66"/>
    </row>
    <row r="9" spans="1:40" x14ac:dyDescent="0.25">
      <c r="A9" s="36">
        <v>7</v>
      </c>
      <c r="B9" s="68"/>
      <c r="C9" s="49"/>
      <c r="D9" s="50"/>
      <c r="E9" s="51"/>
      <c r="F9" s="49"/>
      <c r="G9" s="49"/>
      <c r="H9" s="58"/>
      <c r="I9" s="54"/>
      <c r="J9" s="59"/>
      <c r="K9" s="65"/>
      <c r="L9" s="54"/>
      <c r="M9" s="65"/>
      <c r="N9" s="52"/>
      <c r="O9" s="64"/>
      <c r="P9" s="49"/>
      <c r="Q9" s="52"/>
      <c r="R9" s="52"/>
      <c r="S9" s="49"/>
      <c r="T9" s="49"/>
      <c r="U9" s="64"/>
      <c r="V9" s="65"/>
      <c r="W9" s="65"/>
      <c r="X9" s="64"/>
      <c r="Y9" s="65"/>
      <c r="Z9" s="52"/>
      <c r="AA9" s="64"/>
      <c r="AB9" s="49"/>
      <c r="AC9" s="65"/>
      <c r="AD9" s="64"/>
      <c r="AE9" s="65"/>
      <c r="AF9" s="65"/>
      <c r="AG9" s="65"/>
      <c r="AH9" s="65"/>
    </row>
    <row r="10" spans="1:40" x14ac:dyDescent="0.25">
      <c r="A10" s="36">
        <v>8</v>
      </c>
      <c r="B10" s="68"/>
      <c r="C10" s="49"/>
      <c r="D10" s="50"/>
      <c r="E10" s="63"/>
      <c r="F10" s="49"/>
      <c r="G10" s="49"/>
      <c r="H10" s="58"/>
      <c r="I10" s="54"/>
      <c r="J10" s="59"/>
      <c r="K10" s="59"/>
      <c r="L10" s="54"/>
      <c r="M10" s="59"/>
      <c r="N10" s="65"/>
      <c r="O10" s="64"/>
      <c r="P10" s="65"/>
      <c r="Q10" s="52"/>
      <c r="R10" s="52"/>
      <c r="S10" s="49"/>
      <c r="T10" s="49"/>
      <c r="U10" s="64"/>
      <c r="V10" s="65"/>
      <c r="W10" s="65"/>
      <c r="X10" s="64"/>
      <c r="Y10" s="65"/>
      <c r="Z10" s="58"/>
      <c r="AA10" s="64"/>
      <c r="AB10" s="59"/>
      <c r="AC10" s="66"/>
      <c r="AD10" s="64"/>
      <c r="AE10" s="66"/>
      <c r="AF10" s="66"/>
      <c r="AG10" s="66"/>
      <c r="AH10" s="66"/>
    </row>
    <row r="11" spans="1:40" x14ac:dyDescent="0.25">
      <c r="A11" s="36">
        <v>9</v>
      </c>
      <c r="B11" s="59"/>
      <c r="C11" s="49"/>
      <c r="D11" s="50"/>
      <c r="E11" s="63"/>
      <c r="F11" s="49"/>
      <c r="G11" s="49"/>
      <c r="H11" s="58"/>
      <c r="I11" s="58"/>
      <c r="J11" s="59"/>
      <c r="K11" s="58"/>
      <c r="L11" s="62"/>
      <c r="M11" s="59"/>
      <c r="N11" s="52"/>
      <c r="O11" s="52"/>
      <c r="P11" s="49"/>
      <c r="Q11" s="52"/>
      <c r="R11" s="52"/>
      <c r="S11" s="49"/>
      <c r="T11" s="65"/>
      <c r="U11" s="64"/>
      <c r="V11" s="65"/>
      <c r="W11" s="65"/>
      <c r="X11" s="64"/>
      <c r="Y11" s="65"/>
      <c r="Z11" s="58"/>
      <c r="AA11" s="52"/>
      <c r="AB11" s="59"/>
      <c r="AC11" s="66"/>
      <c r="AD11" s="64"/>
      <c r="AE11" s="66"/>
      <c r="AF11" s="66"/>
      <c r="AG11" s="66"/>
      <c r="AH11" s="66"/>
    </row>
    <row r="12" spans="1:40" x14ac:dyDescent="0.25">
      <c r="A12" s="36">
        <v>10</v>
      </c>
      <c r="B12" s="68"/>
      <c r="C12" s="49"/>
      <c r="D12" s="50"/>
      <c r="E12" s="63"/>
      <c r="F12" s="49"/>
      <c r="G12" s="49"/>
      <c r="H12" s="58"/>
      <c r="I12" s="54"/>
      <c r="J12" s="59"/>
      <c r="K12" s="66"/>
      <c r="L12" s="54"/>
      <c r="M12" s="66"/>
      <c r="N12" s="65"/>
      <c r="O12" s="52"/>
      <c r="P12" s="65"/>
      <c r="Q12" s="52"/>
      <c r="R12" s="52"/>
      <c r="S12" s="49"/>
      <c r="T12" s="49"/>
      <c r="U12" s="64"/>
      <c r="V12" s="65"/>
      <c r="W12" s="65"/>
      <c r="X12" s="64"/>
      <c r="Y12" s="65"/>
      <c r="Z12" s="66"/>
      <c r="AA12" s="52"/>
      <c r="AB12" s="66"/>
      <c r="AC12" s="66"/>
      <c r="AD12" s="64"/>
      <c r="AE12" s="66"/>
      <c r="AF12" s="58"/>
      <c r="AG12" s="58"/>
      <c r="AH12" s="59"/>
    </row>
    <row r="13" spans="1:40" x14ac:dyDescent="0.25">
      <c r="A13" s="36">
        <v>11</v>
      </c>
      <c r="B13" s="68"/>
      <c r="C13" s="49"/>
      <c r="D13" s="50"/>
      <c r="E13" s="63"/>
      <c r="F13" s="49"/>
      <c r="G13" s="49"/>
      <c r="H13" s="58"/>
      <c r="I13" s="54"/>
      <c r="J13" s="59"/>
      <c r="K13" s="66"/>
      <c r="L13" s="54"/>
      <c r="M13" s="66"/>
      <c r="N13" s="65"/>
      <c r="O13" s="64"/>
      <c r="P13" s="65"/>
      <c r="Q13" s="65"/>
      <c r="R13" s="52"/>
      <c r="S13" s="65"/>
      <c r="T13" s="49"/>
      <c r="U13" s="64"/>
      <c r="V13" s="65"/>
      <c r="W13" s="65"/>
      <c r="X13" s="64"/>
      <c r="Y13" s="65"/>
      <c r="Z13" s="65"/>
      <c r="AA13" s="64"/>
      <c r="AB13" s="66"/>
      <c r="AC13" s="66"/>
      <c r="AD13" s="64"/>
      <c r="AE13" s="66"/>
      <c r="AF13" s="66"/>
      <c r="AG13" s="66"/>
      <c r="AH13" s="66"/>
    </row>
    <row r="14" spans="1:40" x14ac:dyDescent="0.25">
      <c r="A14" s="36">
        <v>12</v>
      </c>
      <c r="B14" s="59"/>
      <c r="C14" s="59"/>
      <c r="D14" s="75"/>
      <c r="E14" s="76"/>
      <c r="F14" s="59"/>
      <c r="G14" s="59"/>
      <c r="H14" s="58"/>
      <c r="I14" s="58"/>
      <c r="J14" s="59"/>
      <c r="K14" s="66"/>
      <c r="L14" s="62"/>
      <c r="M14" s="66"/>
      <c r="N14" s="52"/>
      <c r="O14" s="52"/>
      <c r="P14" s="49"/>
      <c r="Q14" s="65"/>
      <c r="R14" s="52"/>
      <c r="S14" s="65"/>
      <c r="T14" s="65"/>
      <c r="U14" s="64"/>
      <c r="V14" s="65"/>
      <c r="W14" s="65"/>
      <c r="X14" s="64"/>
      <c r="Y14" s="65"/>
      <c r="Z14" s="52"/>
      <c r="AA14" s="52"/>
      <c r="AB14" s="59"/>
      <c r="AC14" s="66"/>
      <c r="AD14" s="64"/>
      <c r="AE14" s="66"/>
      <c r="AF14" s="66"/>
      <c r="AG14" s="66"/>
      <c r="AH14" s="66"/>
    </row>
    <row r="15" spans="1:40" x14ac:dyDescent="0.25">
      <c r="A15" s="36">
        <v>13</v>
      </c>
      <c r="B15" s="68"/>
      <c r="C15" s="49"/>
      <c r="D15" s="50"/>
      <c r="E15" s="63"/>
      <c r="F15" s="49"/>
      <c r="G15" s="49"/>
      <c r="H15" s="58"/>
      <c r="I15" s="54"/>
      <c r="J15" s="59"/>
      <c r="K15" s="58"/>
      <c r="L15" s="54"/>
      <c r="M15" s="59"/>
      <c r="N15" s="52"/>
      <c r="O15" s="52"/>
      <c r="P15" s="49"/>
      <c r="Q15" s="52"/>
      <c r="R15" s="52"/>
      <c r="S15" s="49"/>
      <c r="T15" s="49"/>
      <c r="U15" s="64"/>
      <c r="V15" s="65"/>
      <c r="W15" s="65"/>
      <c r="X15" s="64"/>
      <c r="Y15" s="65"/>
      <c r="Z15" s="52"/>
      <c r="AA15" s="52"/>
      <c r="AB15" s="59"/>
      <c r="AC15" s="66"/>
      <c r="AD15" s="64"/>
      <c r="AE15" s="66"/>
      <c r="AF15" s="66"/>
      <c r="AG15" s="66"/>
      <c r="AH15" s="66"/>
    </row>
    <row r="16" spans="1:40" x14ac:dyDescent="0.25">
      <c r="A16" s="36">
        <v>14</v>
      </c>
      <c r="B16" s="68"/>
      <c r="C16" s="49"/>
      <c r="D16" s="50"/>
      <c r="E16" s="63"/>
      <c r="F16" s="49"/>
      <c r="G16" s="49"/>
      <c r="H16" s="58"/>
      <c r="I16" s="54"/>
      <c r="J16" s="59"/>
      <c r="K16" s="65"/>
      <c r="L16" s="54"/>
      <c r="M16" s="65"/>
      <c r="N16" s="52"/>
      <c r="O16" s="64"/>
      <c r="P16" s="49"/>
      <c r="Q16" s="52"/>
      <c r="R16" s="52"/>
      <c r="S16" s="49"/>
      <c r="T16" s="49"/>
      <c r="U16" s="64"/>
      <c r="V16" s="65"/>
      <c r="W16" s="65"/>
      <c r="X16" s="64"/>
      <c r="Y16" s="65"/>
      <c r="Z16" s="52"/>
      <c r="AA16" s="64"/>
      <c r="AB16" s="49"/>
      <c r="AC16" s="65"/>
      <c r="AD16" s="64"/>
      <c r="AE16" s="65"/>
      <c r="AF16" s="65"/>
      <c r="AG16" s="65"/>
      <c r="AH16" s="65"/>
    </row>
    <row r="17" spans="1:34" x14ac:dyDescent="0.25">
      <c r="A17" s="36">
        <v>15</v>
      </c>
      <c r="B17" s="68"/>
      <c r="C17" s="49"/>
      <c r="D17" s="50"/>
      <c r="E17" s="63"/>
      <c r="F17" s="49"/>
      <c r="G17" s="49"/>
      <c r="H17" s="58"/>
      <c r="I17" s="58"/>
      <c r="J17" s="59"/>
      <c r="K17" s="65"/>
      <c r="L17" s="62"/>
      <c r="M17" s="65"/>
      <c r="N17" s="52"/>
      <c r="O17" s="52"/>
      <c r="P17" s="49"/>
      <c r="Q17" s="52"/>
      <c r="R17" s="52"/>
      <c r="S17" s="49"/>
      <c r="T17" s="65"/>
      <c r="U17" s="64"/>
      <c r="V17" s="65"/>
      <c r="W17" s="65"/>
      <c r="X17" s="64"/>
      <c r="Y17" s="65"/>
      <c r="Z17" s="52"/>
      <c r="AA17" s="52"/>
      <c r="AB17" s="49"/>
      <c r="AC17" s="65"/>
      <c r="AD17" s="64"/>
      <c r="AE17" s="65"/>
      <c r="AF17" s="65"/>
      <c r="AG17" s="65"/>
      <c r="AH17" s="65"/>
    </row>
    <row r="18" spans="1:34" x14ac:dyDescent="0.25">
      <c r="A18" s="36">
        <v>16</v>
      </c>
      <c r="B18" s="68"/>
      <c r="C18" s="49"/>
      <c r="D18" s="50"/>
      <c r="E18" s="49"/>
      <c r="F18" s="49"/>
      <c r="G18" s="49"/>
      <c r="H18" s="58"/>
      <c r="I18" s="54"/>
      <c r="J18" s="59"/>
      <c r="K18" s="65"/>
      <c r="L18" s="54"/>
      <c r="M18" s="65"/>
      <c r="N18" s="52"/>
      <c r="O18" s="52"/>
      <c r="P18" s="49"/>
      <c r="Q18" s="52"/>
      <c r="R18" s="52"/>
      <c r="S18" s="49"/>
      <c r="T18" s="49"/>
      <c r="U18" s="64"/>
      <c r="V18" s="65"/>
      <c r="W18" s="65"/>
      <c r="X18" s="64"/>
      <c r="Y18" s="65"/>
      <c r="Z18" s="52"/>
      <c r="AA18" s="52"/>
      <c r="AB18" s="49"/>
      <c r="AC18" s="65"/>
      <c r="AD18" s="64"/>
      <c r="AE18" s="65"/>
      <c r="AF18" s="65"/>
      <c r="AG18" s="65"/>
      <c r="AH18" s="65"/>
    </row>
    <row r="19" spans="1:34" x14ac:dyDescent="0.25">
      <c r="A19" s="36">
        <v>17</v>
      </c>
      <c r="B19" s="68"/>
      <c r="C19" s="49"/>
      <c r="D19" s="50"/>
      <c r="E19" s="63"/>
      <c r="F19" s="49"/>
      <c r="G19" s="49"/>
      <c r="H19" s="58"/>
      <c r="I19" s="54"/>
      <c r="J19" s="59"/>
      <c r="K19" s="65"/>
      <c r="L19" s="54"/>
      <c r="M19" s="65"/>
      <c r="N19" s="52"/>
      <c r="O19" s="64"/>
      <c r="P19" s="49"/>
      <c r="Q19" s="52"/>
      <c r="R19" s="52"/>
      <c r="S19" s="49"/>
      <c r="T19" s="49"/>
      <c r="U19" s="64"/>
      <c r="V19" s="65"/>
      <c r="W19" s="65"/>
      <c r="X19" s="64"/>
      <c r="Y19" s="65"/>
      <c r="Z19" s="52"/>
      <c r="AA19" s="64"/>
      <c r="AB19" s="49"/>
      <c r="AC19" s="65"/>
      <c r="AD19" s="64"/>
      <c r="AE19" s="67"/>
      <c r="AF19" s="65"/>
      <c r="AG19" s="65"/>
      <c r="AH19" s="65"/>
    </row>
    <row r="20" spans="1:34" x14ac:dyDescent="0.25">
      <c r="A20" s="36">
        <v>18</v>
      </c>
      <c r="B20" s="68"/>
      <c r="C20" s="49"/>
      <c r="D20" s="50"/>
      <c r="E20" s="49"/>
      <c r="F20" s="49"/>
      <c r="G20" s="49"/>
      <c r="H20" s="58"/>
      <c r="I20" s="54"/>
      <c r="J20" s="59"/>
      <c r="K20" s="65"/>
      <c r="L20" s="54"/>
      <c r="M20" s="65"/>
      <c r="N20" s="52"/>
      <c r="O20" s="64"/>
      <c r="P20" s="49"/>
      <c r="Q20" s="52"/>
      <c r="R20" s="52"/>
      <c r="S20" s="49"/>
      <c r="T20" s="49"/>
      <c r="U20" s="64"/>
      <c r="V20" s="65"/>
      <c r="W20" s="65"/>
      <c r="X20" s="64"/>
      <c r="Y20" s="65"/>
      <c r="Z20" s="52"/>
      <c r="AA20" s="64"/>
      <c r="AB20" s="49"/>
      <c r="AC20" s="65"/>
      <c r="AD20" s="64"/>
      <c r="AE20" s="65"/>
      <c r="AF20" s="65"/>
      <c r="AG20" s="65"/>
      <c r="AH20" s="65"/>
    </row>
    <row r="21" spans="1:34" x14ac:dyDescent="0.25">
      <c r="A21" s="36">
        <v>19</v>
      </c>
      <c r="B21" s="68"/>
      <c r="C21" s="49"/>
      <c r="D21" s="50"/>
      <c r="E21" s="63"/>
      <c r="F21" s="49"/>
      <c r="G21" s="49"/>
      <c r="H21" s="58"/>
      <c r="I21" s="54"/>
      <c r="J21" s="59"/>
      <c r="K21" s="65"/>
      <c r="L21" s="54"/>
      <c r="M21" s="65"/>
      <c r="N21" s="52"/>
      <c r="O21" s="52"/>
      <c r="P21" s="49"/>
      <c r="Q21" s="52"/>
      <c r="R21" s="52"/>
      <c r="S21" s="49"/>
      <c r="T21" s="49"/>
      <c r="U21" s="64"/>
      <c r="V21" s="65"/>
      <c r="W21" s="65"/>
      <c r="X21" s="64"/>
      <c r="Y21" s="65"/>
      <c r="Z21" s="52"/>
      <c r="AA21" s="52"/>
      <c r="AB21" s="49"/>
      <c r="AC21" s="65"/>
      <c r="AD21" s="64"/>
      <c r="AE21" s="65"/>
      <c r="AF21" s="65"/>
      <c r="AG21" s="65"/>
      <c r="AH21" s="65"/>
    </row>
    <row r="22" spans="1:34" x14ac:dyDescent="0.25">
      <c r="A22" s="36">
        <v>20</v>
      </c>
      <c r="B22" s="68"/>
      <c r="C22" s="49"/>
      <c r="D22" s="50"/>
      <c r="E22" s="63"/>
      <c r="F22" s="49"/>
      <c r="G22" s="49"/>
      <c r="H22" s="58"/>
      <c r="I22" s="54"/>
      <c r="J22" s="59"/>
      <c r="K22" s="65"/>
      <c r="L22" s="54"/>
      <c r="M22" s="65"/>
      <c r="N22" s="52"/>
      <c r="O22" s="64"/>
      <c r="P22" s="49"/>
      <c r="Q22" s="52"/>
      <c r="R22" s="52"/>
      <c r="S22" s="49"/>
      <c r="T22" s="49"/>
      <c r="U22" s="64"/>
      <c r="V22" s="65"/>
      <c r="W22" s="65"/>
      <c r="X22" s="64"/>
      <c r="Y22" s="65"/>
      <c r="Z22" s="52"/>
      <c r="AA22" s="64"/>
      <c r="AB22" s="49"/>
      <c r="AC22" s="65"/>
      <c r="AD22" s="64"/>
      <c r="AE22" s="65"/>
      <c r="AF22" s="65"/>
      <c r="AG22" s="65"/>
      <c r="AH22" s="65"/>
    </row>
    <row r="23" spans="1:34" x14ac:dyDescent="0.25">
      <c r="A23" s="36">
        <v>21</v>
      </c>
      <c r="B23" s="68"/>
      <c r="C23" s="49"/>
      <c r="D23" s="50"/>
      <c r="E23" s="63"/>
      <c r="F23" s="49"/>
      <c r="G23" s="49"/>
      <c r="H23" s="58"/>
      <c r="I23" s="58"/>
      <c r="J23" s="59"/>
      <c r="K23" s="65"/>
      <c r="L23" s="62"/>
      <c r="M23" s="65"/>
      <c r="N23" s="52"/>
      <c r="O23" s="52"/>
      <c r="P23" s="49"/>
      <c r="Q23" s="52"/>
      <c r="R23" s="52"/>
      <c r="S23" s="49"/>
      <c r="T23" s="65"/>
      <c r="U23" s="64"/>
      <c r="V23" s="65"/>
      <c r="W23" s="65"/>
      <c r="X23" s="64"/>
      <c r="Y23" s="65"/>
      <c r="Z23" s="52"/>
      <c r="AA23" s="52"/>
      <c r="AB23" s="49"/>
      <c r="AC23" s="65"/>
      <c r="AD23" s="64"/>
      <c r="AE23" s="65"/>
      <c r="AF23" s="65"/>
      <c r="AG23" s="65"/>
      <c r="AH23" s="65"/>
    </row>
    <row r="24" spans="1:34" x14ac:dyDescent="0.25">
      <c r="A24" s="36">
        <v>22</v>
      </c>
      <c r="B24" s="68"/>
      <c r="C24" s="49"/>
      <c r="D24" s="50"/>
      <c r="E24" s="63"/>
      <c r="F24" s="49"/>
      <c r="G24" s="49"/>
      <c r="H24" s="58"/>
      <c r="I24" s="54"/>
      <c r="J24" s="59"/>
      <c r="K24" s="65"/>
      <c r="L24" s="54"/>
      <c r="M24" s="65"/>
      <c r="N24" s="52"/>
      <c r="O24" s="52"/>
      <c r="P24" s="49"/>
      <c r="Q24" s="52"/>
      <c r="R24" s="52"/>
      <c r="S24" s="49"/>
      <c r="T24" s="49"/>
      <c r="U24" s="64"/>
      <c r="V24" s="65"/>
      <c r="W24" s="65"/>
      <c r="X24" s="64"/>
      <c r="Y24" s="65"/>
      <c r="Z24" s="52"/>
      <c r="AA24" s="52"/>
      <c r="AB24" s="49"/>
      <c r="AC24" s="65"/>
      <c r="AD24" s="64"/>
      <c r="AE24" s="65"/>
      <c r="AF24" s="65"/>
      <c r="AG24" s="65"/>
      <c r="AH24" s="65"/>
    </row>
    <row r="25" spans="1:34" x14ac:dyDescent="0.25">
      <c r="A25" s="36">
        <v>23</v>
      </c>
    </row>
    <row r="26" spans="1:34" x14ac:dyDescent="0.25">
      <c r="A26" s="36">
        <v>24</v>
      </c>
    </row>
    <row r="27" spans="1:34" x14ac:dyDescent="0.25">
      <c r="A27" s="36">
        <v>25</v>
      </c>
      <c r="B27" s="49"/>
      <c r="C27" s="49"/>
      <c r="D27" s="50"/>
      <c r="E27" s="49"/>
      <c r="F27" s="49"/>
      <c r="G27" s="49"/>
      <c r="H27" s="37"/>
      <c r="I27" s="60"/>
      <c r="J27" s="37"/>
      <c r="N27" s="52"/>
      <c r="O27" s="52"/>
      <c r="P27" s="49"/>
      <c r="Z27" s="52"/>
      <c r="AA27" s="52"/>
      <c r="AB27" s="49"/>
    </row>
    <row r="28" spans="1:34" x14ac:dyDescent="0.25">
      <c r="A28" s="36">
        <v>26</v>
      </c>
      <c r="B28" s="49"/>
      <c r="C28" s="49"/>
      <c r="D28" s="50"/>
      <c r="E28" s="51"/>
      <c r="F28" s="49"/>
      <c r="G28" s="49"/>
      <c r="H28" s="37"/>
      <c r="I28" s="60"/>
      <c r="J28" s="37"/>
      <c r="Q28" s="52"/>
      <c r="R28" s="52"/>
      <c r="S28" s="49"/>
    </row>
    <row r="29" spans="1:34" x14ac:dyDescent="0.25">
      <c r="A29" s="36">
        <v>27</v>
      </c>
      <c r="B29" s="49"/>
      <c r="C29" s="49"/>
      <c r="D29" s="50"/>
      <c r="E29" s="51"/>
      <c r="F29" s="49"/>
      <c r="G29" s="49"/>
      <c r="H29" s="37"/>
      <c r="I29" s="60"/>
      <c r="J29" s="37"/>
      <c r="N29" s="52"/>
      <c r="O29" s="52"/>
      <c r="P29" s="49"/>
      <c r="Z29" s="52"/>
      <c r="AA29" s="52"/>
      <c r="AB29" s="49"/>
    </row>
    <row r="30" spans="1:34" x14ac:dyDescent="0.25">
      <c r="A30" s="36">
        <v>28</v>
      </c>
      <c r="B30" s="49"/>
      <c r="C30" s="49"/>
      <c r="D30" s="50"/>
      <c r="E30" s="51"/>
      <c r="F30" s="49"/>
      <c r="G30" s="49"/>
      <c r="H30" s="58"/>
      <c r="I30" s="58"/>
      <c r="J30" s="59"/>
      <c r="N30" s="52"/>
      <c r="O30" s="52"/>
      <c r="P30" s="49"/>
      <c r="Q30" s="52"/>
      <c r="R30" s="52"/>
      <c r="S30" s="49"/>
      <c r="Z30" s="52"/>
      <c r="AA30" s="52"/>
      <c r="AB30" s="49"/>
    </row>
    <row r="31" spans="1:34" x14ac:dyDescent="0.25">
      <c r="A31" s="36">
        <v>29</v>
      </c>
      <c r="B31" s="49"/>
      <c r="C31" s="49"/>
      <c r="D31" s="50"/>
      <c r="E31" s="49"/>
      <c r="F31" s="49"/>
      <c r="G31" s="49"/>
      <c r="H31" s="58"/>
      <c r="I31" s="58"/>
      <c r="J31" s="59"/>
      <c r="Z31" s="52"/>
      <c r="AA31" s="52"/>
      <c r="AB31" s="49"/>
    </row>
    <row r="32" spans="1:34" x14ac:dyDescent="0.25">
      <c r="A32" s="36">
        <v>30</v>
      </c>
      <c r="B32" s="49"/>
      <c r="C32" s="49"/>
      <c r="D32" s="50"/>
      <c r="E32" s="51"/>
      <c r="F32" s="49"/>
      <c r="G32" s="49"/>
      <c r="H32" s="58"/>
      <c r="I32" s="58"/>
      <c r="J32" s="59"/>
      <c r="N32" s="52"/>
      <c r="O32" s="52"/>
      <c r="P32" s="49"/>
      <c r="Q32" s="52"/>
      <c r="R32" s="52"/>
      <c r="S32" s="49"/>
      <c r="Z32" s="52"/>
      <c r="AA32" s="52"/>
      <c r="AB32" s="49"/>
    </row>
    <row r="33" spans="1:28" x14ac:dyDescent="0.25">
      <c r="A33" s="36">
        <v>31</v>
      </c>
      <c r="B33" s="49"/>
      <c r="C33" s="49"/>
      <c r="D33" s="50"/>
      <c r="E33" s="49"/>
      <c r="F33" s="49"/>
      <c r="G33" s="49"/>
      <c r="H33" s="58"/>
      <c r="I33" s="58"/>
      <c r="J33" s="59"/>
      <c r="N33" s="52"/>
      <c r="O33" s="52"/>
      <c r="P33" s="49"/>
      <c r="Q33" s="52"/>
      <c r="R33" s="52"/>
      <c r="S33" s="49"/>
      <c r="Z33" s="52"/>
      <c r="AA33" s="52"/>
      <c r="AB33" s="49"/>
    </row>
    <row r="34" spans="1:28" x14ac:dyDescent="0.25">
      <c r="A34" s="36">
        <v>32</v>
      </c>
      <c r="B34" s="49"/>
      <c r="C34" s="49"/>
      <c r="D34" s="50"/>
      <c r="E34" s="51"/>
      <c r="F34" s="49"/>
      <c r="G34" s="49"/>
      <c r="H34" s="37"/>
      <c r="I34" s="60"/>
      <c r="J34" s="37"/>
      <c r="N34" s="52"/>
      <c r="O34" s="52"/>
      <c r="P34" s="49"/>
      <c r="Z34" s="52"/>
      <c r="AA34" s="52"/>
      <c r="AB34" s="49"/>
    </row>
    <row r="35" spans="1:28" x14ac:dyDescent="0.25">
      <c r="A35" s="36">
        <v>33</v>
      </c>
      <c r="B35" s="49"/>
      <c r="C35" s="49"/>
      <c r="D35" s="50"/>
      <c r="E35" s="51"/>
      <c r="F35" s="49"/>
      <c r="G35" s="49"/>
      <c r="H35" s="58"/>
      <c r="I35" s="58"/>
      <c r="J35" s="59"/>
      <c r="N35" s="52"/>
      <c r="O35" s="52"/>
      <c r="P35" s="49"/>
      <c r="Q35" s="52"/>
      <c r="R35" s="52"/>
      <c r="S35" s="49"/>
      <c r="Z35" s="52"/>
      <c r="AA35" s="52"/>
      <c r="AB35" s="49"/>
    </row>
    <row r="36" spans="1:28" x14ac:dyDescent="0.25">
      <c r="A36" s="36">
        <v>34</v>
      </c>
      <c r="B36" s="49"/>
      <c r="C36" s="49"/>
      <c r="D36" s="50"/>
      <c r="E36" s="51"/>
      <c r="F36" s="49"/>
      <c r="G36" s="49"/>
      <c r="H36" s="37"/>
      <c r="I36" s="60"/>
      <c r="J36" s="37"/>
      <c r="Q36" s="52"/>
      <c r="R36" s="52"/>
      <c r="S36" s="49"/>
    </row>
    <row r="37" spans="1:28" x14ac:dyDescent="0.25">
      <c r="A37" s="36">
        <v>35</v>
      </c>
      <c r="B37" s="49"/>
      <c r="C37" s="49"/>
      <c r="D37" s="50"/>
      <c r="E37" s="51"/>
      <c r="F37" s="49"/>
      <c r="G37" s="49"/>
      <c r="H37" s="58"/>
      <c r="I37" s="58"/>
      <c r="J37" s="59"/>
      <c r="Q37" s="52"/>
      <c r="R37" s="52"/>
      <c r="S37" s="49"/>
    </row>
    <row r="38" spans="1:28" x14ac:dyDescent="0.25">
      <c r="A38" s="36">
        <v>36</v>
      </c>
      <c r="B38" s="49"/>
      <c r="C38" s="49"/>
      <c r="D38" s="50"/>
      <c r="E38" s="49"/>
      <c r="F38" s="49"/>
      <c r="G38" s="49"/>
      <c r="H38" s="58"/>
      <c r="I38" s="58"/>
      <c r="J38" s="59"/>
    </row>
    <row r="39" spans="1:28" x14ac:dyDescent="0.25">
      <c r="A39" s="36">
        <v>37</v>
      </c>
      <c r="B39" s="49"/>
      <c r="C39" s="49"/>
      <c r="D39" s="50"/>
      <c r="E39" s="51"/>
      <c r="F39" s="49"/>
      <c r="G39" s="49"/>
      <c r="H39" s="58"/>
      <c r="I39" s="58"/>
      <c r="J39" s="59"/>
      <c r="N39" s="52"/>
      <c r="O39" s="52"/>
      <c r="P39" s="49"/>
      <c r="Q39" s="52"/>
      <c r="R39" s="52"/>
      <c r="S39" s="49"/>
      <c r="Z39" s="52"/>
      <c r="AA39" s="52"/>
      <c r="AB39" s="49"/>
    </row>
    <row r="40" spans="1:28" x14ac:dyDescent="0.25">
      <c r="A40" s="36">
        <v>38</v>
      </c>
      <c r="B40" s="49"/>
      <c r="C40" s="49"/>
      <c r="D40" s="50"/>
      <c r="E40" s="49"/>
      <c r="F40" s="49"/>
      <c r="G40" s="49"/>
      <c r="H40" s="58"/>
      <c r="I40" s="58"/>
      <c r="J40" s="59"/>
      <c r="N40" s="52"/>
      <c r="O40" s="52"/>
      <c r="P40" s="49"/>
      <c r="Q40" s="52"/>
      <c r="R40" s="52"/>
      <c r="S40" s="49"/>
      <c r="Z40" s="52"/>
      <c r="AA40" s="52"/>
      <c r="AB40" s="49"/>
    </row>
    <row r="41" spans="1:28" x14ac:dyDescent="0.25">
      <c r="A41" s="36">
        <v>39</v>
      </c>
      <c r="B41" s="49"/>
      <c r="C41" s="49"/>
      <c r="D41" s="50"/>
      <c r="E41" s="51"/>
      <c r="F41" s="49"/>
      <c r="G41" s="49"/>
      <c r="H41" s="37"/>
      <c r="I41" s="60"/>
      <c r="J41" s="37"/>
      <c r="Q41" s="52"/>
      <c r="R41" s="52"/>
      <c r="S41" s="49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28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29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30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31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32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33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34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35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36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37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5"/>
  </sheetPr>
  <dimension ref="A1:Q34"/>
  <sheetViews>
    <sheetView showGridLines="0" view="pageBreakPreview" zoomScale="85" zoomScaleNormal="85" zoomScaleSheetLayoutView="85" workbookViewId="0">
      <selection activeCell="J21" sqref="J21"/>
    </sheetView>
  </sheetViews>
  <sheetFormatPr defaultColWidth="0" defaultRowHeight="15" customHeight="1" zeroHeight="1" x14ac:dyDescent="0.25"/>
  <cols>
    <col min="1" max="1" width="2.42578125" customWidth="1"/>
    <col min="2" max="2" width="9.140625" style="13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14" t="s">
        <v>72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5"/>
    </row>
    <row r="3" spans="2:17" x14ac:dyDescent="0.25">
      <c r="M3" s="17"/>
      <c r="N3" s="17"/>
      <c r="O3" s="17"/>
      <c r="P3" s="17"/>
    </row>
    <row r="4" spans="2:17" x14ac:dyDescent="0.25">
      <c r="B4" s="18" t="s">
        <v>4</v>
      </c>
      <c r="C4" s="19"/>
      <c r="D4" s="19"/>
      <c r="E4" s="19"/>
      <c r="F4" s="19"/>
      <c r="G4" s="20"/>
      <c r="I4" s="111"/>
      <c r="J4" s="112"/>
      <c r="K4" s="112"/>
      <c r="L4" s="113"/>
      <c r="P4" s="17"/>
    </row>
    <row r="5" spans="2:17" x14ac:dyDescent="0.25">
      <c r="B5" s="22" t="s">
        <v>5</v>
      </c>
      <c r="C5" s="23"/>
      <c r="D5" s="23"/>
      <c r="E5" s="23"/>
      <c r="F5" s="23"/>
      <c r="G5" s="24"/>
      <c r="I5" s="117"/>
      <c r="J5" s="118"/>
      <c r="K5" s="118"/>
      <c r="L5" s="119"/>
      <c r="P5" s="17"/>
    </row>
    <row r="6" spans="2:17" x14ac:dyDescent="0.25">
      <c r="B6" s="22" t="s">
        <v>6</v>
      </c>
      <c r="C6" s="23"/>
      <c r="D6" s="23"/>
      <c r="E6" s="23"/>
      <c r="F6" s="23"/>
      <c r="G6" s="24"/>
      <c r="I6" s="117"/>
      <c r="J6" s="118"/>
      <c r="K6" s="118"/>
      <c r="L6" s="119"/>
      <c r="P6" s="17"/>
    </row>
    <row r="7" spans="2:17" x14ac:dyDescent="0.25">
      <c r="B7" s="22" t="s">
        <v>7</v>
      </c>
      <c r="C7" s="23"/>
      <c r="D7" s="23"/>
      <c r="E7" s="23"/>
      <c r="F7" s="23"/>
      <c r="G7" s="24"/>
      <c r="I7" s="117"/>
      <c r="J7" s="118"/>
      <c r="K7" s="118"/>
      <c r="L7" s="119"/>
      <c r="P7" s="17"/>
    </row>
    <row r="8" spans="2:17" x14ac:dyDescent="0.25">
      <c r="B8" s="22" t="s">
        <v>8</v>
      </c>
      <c r="C8" s="23"/>
      <c r="D8" s="23"/>
      <c r="E8" s="23"/>
      <c r="F8" s="23"/>
      <c r="G8" s="24"/>
      <c r="I8" s="117"/>
      <c r="J8" s="118"/>
      <c r="K8" s="118"/>
      <c r="L8" s="119"/>
      <c r="P8" s="17"/>
    </row>
    <row r="9" spans="2:17" x14ac:dyDescent="0.25">
      <c r="B9" s="22" t="s">
        <v>9</v>
      </c>
      <c r="C9" s="23"/>
      <c r="D9" s="23"/>
      <c r="E9" s="23"/>
      <c r="F9" s="23"/>
      <c r="G9" s="24"/>
      <c r="I9" s="117"/>
      <c r="J9" s="118"/>
      <c r="K9" s="118"/>
      <c r="L9" s="119"/>
      <c r="P9" s="17"/>
    </row>
    <row r="10" spans="2:17" x14ac:dyDescent="0.25">
      <c r="B10" s="25" t="s">
        <v>8</v>
      </c>
      <c r="C10" s="26"/>
      <c r="D10" s="26"/>
      <c r="E10" s="26"/>
      <c r="F10" s="26"/>
      <c r="G10" s="27"/>
      <c r="I10" s="108"/>
      <c r="J10" s="109"/>
      <c r="K10" s="109"/>
      <c r="L10" s="110"/>
      <c r="P10" s="17"/>
    </row>
    <row r="11" spans="2:17" x14ac:dyDescent="0.25">
      <c r="B11" s="28"/>
      <c r="C11" s="17"/>
      <c r="D11" s="17"/>
      <c r="E11" s="17"/>
      <c r="F11" s="17"/>
      <c r="G11" s="17"/>
      <c r="I11" s="29"/>
      <c r="J11" s="29"/>
      <c r="K11" s="29"/>
      <c r="L11" s="29"/>
      <c r="P11" s="17"/>
    </row>
    <row r="12" spans="2:17" x14ac:dyDescent="0.25">
      <c r="B12" s="18" t="s">
        <v>10</v>
      </c>
      <c r="C12" s="19"/>
      <c r="D12" s="19"/>
      <c r="E12" s="19"/>
      <c r="F12" s="19"/>
      <c r="G12" s="20"/>
      <c r="I12" s="111"/>
      <c r="J12" s="112"/>
      <c r="K12" s="112"/>
      <c r="L12" s="113"/>
      <c r="P12" s="17"/>
    </row>
    <row r="13" spans="2:17" x14ac:dyDescent="0.25">
      <c r="B13" s="22" t="s">
        <v>11</v>
      </c>
      <c r="C13" s="23"/>
      <c r="D13" s="23"/>
      <c r="E13" s="23"/>
      <c r="F13" s="23"/>
      <c r="G13" s="24"/>
      <c r="I13" s="114"/>
      <c r="J13" s="115"/>
      <c r="K13" s="115"/>
      <c r="L13" s="116"/>
      <c r="P13" s="17"/>
    </row>
    <row r="14" spans="2:17" x14ac:dyDescent="0.25">
      <c r="B14" s="22" t="s">
        <v>12</v>
      </c>
      <c r="C14" s="23"/>
      <c r="D14" s="23"/>
      <c r="E14" s="23"/>
      <c r="F14" s="23"/>
      <c r="G14" s="24"/>
      <c r="I14" s="117"/>
      <c r="J14" s="118"/>
      <c r="K14" s="118"/>
      <c r="L14" s="119"/>
      <c r="P14" s="17"/>
    </row>
    <row r="15" spans="2:17" x14ac:dyDescent="0.25">
      <c r="B15" s="22" t="s">
        <v>13</v>
      </c>
      <c r="C15" s="23"/>
      <c r="D15" s="23"/>
      <c r="E15" s="23"/>
      <c r="F15" s="23"/>
      <c r="G15" s="24"/>
      <c r="I15" s="117"/>
      <c r="J15" s="118"/>
      <c r="K15" s="118"/>
      <c r="L15" s="119"/>
      <c r="P15" s="17"/>
    </row>
    <row r="16" spans="2:17" x14ac:dyDescent="0.25">
      <c r="B16" s="22" t="s">
        <v>14</v>
      </c>
      <c r="C16" s="23"/>
      <c r="D16" s="23"/>
      <c r="E16" s="23"/>
      <c r="F16" s="23"/>
      <c r="G16" s="24"/>
      <c r="I16" s="114"/>
      <c r="J16" s="115"/>
      <c r="K16" s="115"/>
      <c r="L16" s="116"/>
      <c r="P16" s="17"/>
    </row>
    <row r="17" spans="2:16" x14ac:dyDescent="0.25">
      <c r="B17" s="25" t="s">
        <v>15</v>
      </c>
      <c r="C17" s="26"/>
      <c r="D17" s="26"/>
      <c r="E17" s="26"/>
      <c r="F17" s="26"/>
      <c r="G17" s="27"/>
      <c r="I17" s="108"/>
      <c r="J17" s="109"/>
      <c r="K17" s="109"/>
      <c r="L17" s="110"/>
      <c r="M17" s="21"/>
      <c r="N17" s="21"/>
      <c r="O17" s="17"/>
      <c r="P17" s="17"/>
    </row>
    <row r="18" spans="2:16" x14ac:dyDescent="0.25">
      <c r="M18" s="17"/>
      <c r="N18" s="17"/>
      <c r="O18" s="17"/>
      <c r="P18" s="17"/>
    </row>
    <row r="19" spans="2:16" x14ac:dyDescent="0.25">
      <c r="B19" s="3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1"/>
      <c r="N19" s="31"/>
      <c r="O19" s="31"/>
      <c r="P19" s="31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sheetProtection algorithmName="SHA-512" hashValue="B24gJXGtf6LGMSz23cFwvq/orrPNgRRe0KfPM6f6fGGpYxlGDjFjNgYis7X+C4uU1k+kFbdkpPOPXkb7o1E2cA==" saltValue="xoHYTfkgQsFs6h8Da4VROA==" spinCount="100000" sheet="1" objects="1" scenarios="1"/>
  <mergeCells count="13">
    <mergeCell ref="I9:L9"/>
    <mergeCell ref="I4:L4"/>
    <mergeCell ref="I5:L5"/>
    <mergeCell ref="I6:L6"/>
    <mergeCell ref="I7:L7"/>
    <mergeCell ref="I8:L8"/>
    <mergeCell ref="I17:L17"/>
    <mergeCell ref="I10:L10"/>
    <mergeCell ref="I12:L12"/>
    <mergeCell ref="I13:L13"/>
    <mergeCell ref="I14:L14"/>
    <mergeCell ref="I15:L15"/>
    <mergeCell ref="I16:L16"/>
  </mergeCells>
  <pageMargins left="0.7" right="0.7" top="0.75" bottom="0.75" header="0.3" footer="0.3"/>
  <pageSetup paperSize="9" scale="82" orientation="landscape" r:id="rId1"/>
  <colBreaks count="1" manualBreakCount="1">
    <brk id="13" max="2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38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39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24</v>
      </c>
      <c r="C6" s="33"/>
    </row>
    <row r="7" spans="1:4" x14ac:dyDescent="0.25">
      <c r="A7" s="8">
        <v>1</v>
      </c>
      <c r="B7" s="5" t="s">
        <v>21</v>
      </c>
      <c r="C7" s="34"/>
    </row>
    <row r="8" spans="1:4" x14ac:dyDescent="0.25">
      <c r="A8" s="8">
        <v>2</v>
      </c>
      <c r="B8" s="5" t="s">
        <v>25</v>
      </c>
      <c r="C8" s="34"/>
    </row>
    <row r="9" spans="1:4" x14ac:dyDescent="0.25">
      <c r="A9" s="8">
        <v>3</v>
      </c>
      <c r="B9" s="44" t="s">
        <v>28</v>
      </c>
      <c r="C9" s="34"/>
    </row>
    <row r="10" spans="1:4" x14ac:dyDescent="0.25">
      <c r="A10" s="8">
        <v>4</v>
      </c>
      <c r="B10" s="5" t="s">
        <v>36</v>
      </c>
      <c r="C10" s="34"/>
    </row>
    <row r="11" spans="1:4" x14ac:dyDescent="0.25">
      <c r="A11" s="8">
        <v>5</v>
      </c>
      <c r="B11" s="32" t="s">
        <v>26</v>
      </c>
      <c r="C11" s="34"/>
    </row>
    <row r="12" spans="1:4" x14ac:dyDescent="0.25">
      <c r="A12" s="8">
        <v>6</v>
      </c>
      <c r="B12" s="4" t="s">
        <v>17</v>
      </c>
      <c r="C12" s="34"/>
    </row>
    <row r="13" spans="1:4" x14ac:dyDescent="0.25">
      <c r="A13" s="8">
        <v>7</v>
      </c>
      <c r="B13" s="3" t="s">
        <v>22</v>
      </c>
      <c r="C13" s="34"/>
    </row>
    <row r="14" spans="1:4" x14ac:dyDescent="0.25">
      <c r="A14" s="8">
        <v>8</v>
      </c>
      <c r="B14" s="4" t="s">
        <v>37</v>
      </c>
      <c r="C14" s="34"/>
    </row>
    <row r="15" spans="1:4" x14ac:dyDescent="0.25">
      <c r="A15" s="8">
        <v>9</v>
      </c>
      <c r="B15" s="44" t="s">
        <v>29</v>
      </c>
      <c r="C15" s="34"/>
    </row>
    <row r="16" spans="1:4" x14ac:dyDescent="0.25">
      <c r="A16" s="8">
        <v>10</v>
      </c>
      <c r="B16" s="32" t="s">
        <v>34</v>
      </c>
      <c r="C16" s="34"/>
    </row>
    <row r="17" spans="1:3" hidden="1" x14ac:dyDescent="0.25">
      <c r="A17" s="8">
        <v>11</v>
      </c>
      <c r="B17" s="41"/>
      <c r="C17" s="34"/>
    </row>
    <row r="18" spans="1:3" hidden="1" x14ac:dyDescent="0.25">
      <c r="A18" s="8">
        <v>12</v>
      </c>
      <c r="B18" s="41"/>
      <c r="C18" s="34"/>
    </row>
    <row r="19" spans="1:3" ht="15" hidden="1" customHeight="1" x14ac:dyDescent="0.25">
      <c r="A19" s="8">
        <v>13</v>
      </c>
      <c r="B19" s="43"/>
      <c r="C19" s="34"/>
    </row>
    <row r="20" spans="1:3" hidden="1" x14ac:dyDescent="0.25">
      <c r="A20" s="8">
        <v>14</v>
      </c>
      <c r="B20" s="41"/>
      <c r="C20" s="34"/>
    </row>
    <row r="21" spans="1:3" hidden="1" x14ac:dyDescent="0.25">
      <c r="A21" s="8">
        <v>15</v>
      </c>
      <c r="B21" s="43"/>
      <c r="C21" s="34"/>
    </row>
    <row r="22" spans="1:3" hidden="1" x14ac:dyDescent="0.25">
      <c r="A22" s="8">
        <v>16</v>
      </c>
      <c r="B22" s="41"/>
      <c r="C22" s="34"/>
    </row>
    <row r="23" spans="1:3" hidden="1" x14ac:dyDescent="0.25">
      <c r="A23" s="8">
        <v>17</v>
      </c>
      <c r="B23" s="41"/>
      <c r="C23" s="34"/>
    </row>
    <row r="24" spans="1:3" hidden="1" x14ac:dyDescent="0.25">
      <c r="A24" s="8">
        <v>18</v>
      </c>
      <c r="B24" s="41"/>
      <c r="C24" s="34"/>
    </row>
    <row r="25" spans="1:3" hidden="1" x14ac:dyDescent="0.25">
      <c r="A25" s="8">
        <v>19</v>
      </c>
      <c r="B25" s="42"/>
      <c r="C25" s="34"/>
    </row>
    <row r="26" spans="1:3" hidden="1" x14ac:dyDescent="0.25">
      <c r="A26" s="8">
        <v>20</v>
      </c>
      <c r="B26" s="41"/>
      <c r="C26" s="34"/>
    </row>
    <row r="27" spans="1:3" hidden="1" x14ac:dyDescent="0.25">
      <c r="A27" s="8">
        <v>21</v>
      </c>
      <c r="B27" s="41"/>
      <c r="C27" s="34"/>
    </row>
    <row r="28" spans="1:3" hidden="1" x14ac:dyDescent="0.25">
      <c r="A28" s="8">
        <v>22</v>
      </c>
      <c r="B28" s="42"/>
      <c r="C28" s="35"/>
    </row>
    <row r="29" spans="1:3" x14ac:dyDescent="0.25">
      <c r="B29" s="39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36" customWidth="1"/>
    <col min="2" max="2" width="189.85546875" style="36" bestFit="1" customWidth="1"/>
    <col min="3" max="3" width="15.7109375" style="36" customWidth="1"/>
    <col min="4" max="4" width="28.42578125" style="36" customWidth="1"/>
    <col min="5" max="8" width="0" style="36" hidden="1" customWidth="1"/>
    <col min="9" max="16384" width="9.140625" style="36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38</v>
      </c>
      <c r="C6" s="33"/>
    </row>
    <row r="7" spans="1:4" x14ac:dyDescent="0.25">
      <c r="A7" s="8">
        <v>1</v>
      </c>
      <c r="B7" s="5" t="s">
        <v>40</v>
      </c>
      <c r="C7" s="34"/>
    </row>
    <row r="8" spans="1:4" x14ac:dyDescent="0.25">
      <c r="A8" s="8">
        <v>2</v>
      </c>
      <c r="B8" s="5" t="s">
        <v>18</v>
      </c>
      <c r="C8" s="34"/>
    </row>
    <row r="9" spans="1:4" x14ac:dyDescent="0.25">
      <c r="A9" s="8">
        <v>3</v>
      </c>
      <c r="B9" s="5" t="s">
        <v>30</v>
      </c>
      <c r="C9" s="34"/>
    </row>
    <row r="10" spans="1:4" x14ac:dyDescent="0.25">
      <c r="A10" s="8">
        <v>4</v>
      </c>
      <c r="B10" s="5" t="s">
        <v>16</v>
      </c>
      <c r="C10" s="34"/>
    </row>
    <row r="11" spans="1:4" x14ac:dyDescent="0.25">
      <c r="A11" s="8">
        <v>5</v>
      </c>
      <c r="B11" s="5" t="s">
        <v>3</v>
      </c>
      <c r="C11" s="34"/>
    </row>
    <row r="12" spans="1:4" x14ac:dyDescent="0.25">
      <c r="A12" s="8">
        <v>6</v>
      </c>
      <c r="B12" s="5" t="s">
        <v>23</v>
      </c>
      <c r="C12" s="34"/>
    </row>
    <row r="13" spans="1:4" x14ac:dyDescent="0.25">
      <c r="A13" s="8">
        <v>7</v>
      </c>
      <c r="B13" s="5" t="s">
        <v>19</v>
      </c>
      <c r="C13" s="34"/>
    </row>
    <row r="14" spans="1:4" x14ac:dyDescent="0.25">
      <c r="A14" s="8">
        <v>8</v>
      </c>
      <c r="B14" s="40" t="s">
        <v>27</v>
      </c>
      <c r="C14" s="34"/>
    </row>
    <row r="15" spans="1:4" hidden="1" x14ac:dyDescent="0.25">
      <c r="A15" s="8">
        <v>9</v>
      </c>
      <c r="B15" s="5" t="s">
        <v>20</v>
      </c>
      <c r="C15" s="34"/>
    </row>
    <row r="16" spans="1:4" x14ac:dyDescent="0.25">
      <c r="A16" s="8">
        <v>9</v>
      </c>
      <c r="B16" s="5" t="s">
        <v>35</v>
      </c>
      <c r="C16" s="34"/>
    </row>
    <row r="17" spans="1:3" x14ac:dyDescent="0.25">
      <c r="A17" s="8">
        <v>10</v>
      </c>
      <c r="B17" s="5" t="s">
        <v>33</v>
      </c>
      <c r="C17" s="34"/>
    </row>
    <row r="18" spans="1:3" x14ac:dyDescent="0.25">
      <c r="A18" s="8">
        <v>11</v>
      </c>
      <c r="B18" s="5" t="s">
        <v>31</v>
      </c>
      <c r="C18" s="34"/>
    </row>
    <row r="19" spans="1:3" ht="15" customHeight="1" x14ac:dyDescent="0.25">
      <c r="A19" s="8">
        <v>12</v>
      </c>
      <c r="B19" s="5" t="s">
        <v>32</v>
      </c>
      <c r="C19" s="34"/>
    </row>
    <row r="20" spans="1:3" x14ac:dyDescent="0.25">
      <c r="A20" s="8">
        <v>13</v>
      </c>
      <c r="B20" s="45" t="s">
        <v>39</v>
      </c>
      <c r="C20" s="34"/>
    </row>
    <row r="21" spans="1:3" hidden="1" x14ac:dyDescent="0.25">
      <c r="A21" s="8">
        <v>15</v>
      </c>
      <c r="B21" s="3"/>
      <c r="C21" s="34"/>
    </row>
    <row r="22" spans="1:3" hidden="1" x14ac:dyDescent="0.25">
      <c r="A22" s="8">
        <v>16</v>
      </c>
      <c r="B22" s="3"/>
      <c r="C22" s="34"/>
    </row>
    <row r="23" spans="1:3" hidden="1" x14ac:dyDescent="0.25">
      <c r="A23" s="8">
        <v>17</v>
      </c>
      <c r="B23" s="3"/>
      <c r="C23" s="34"/>
    </row>
    <row r="24" spans="1:3" hidden="1" x14ac:dyDescent="0.25">
      <c r="A24" s="8">
        <v>18</v>
      </c>
      <c r="B24" s="3"/>
      <c r="C24" s="34"/>
    </row>
    <row r="25" spans="1:3" hidden="1" x14ac:dyDescent="0.25">
      <c r="A25" s="8">
        <v>19</v>
      </c>
      <c r="B25" s="3"/>
      <c r="C25" s="34"/>
    </row>
    <row r="26" spans="1:3" hidden="1" x14ac:dyDescent="0.25">
      <c r="A26" s="8">
        <v>20</v>
      </c>
      <c r="B26" s="3"/>
      <c r="C26" s="34"/>
    </row>
    <row r="27" spans="1:3" hidden="1" x14ac:dyDescent="0.25">
      <c r="A27" s="8">
        <v>21</v>
      </c>
      <c r="B27" s="3"/>
      <c r="C27" s="34"/>
    </row>
    <row r="28" spans="1:3" hidden="1" x14ac:dyDescent="0.25">
      <c r="A28" s="8">
        <v>22</v>
      </c>
      <c r="C28" s="35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BG65"/>
  <sheetViews>
    <sheetView tabSelected="1" view="pageBreakPreview" topLeftCell="C1" zoomScale="80" zoomScaleNormal="100" zoomScaleSheetLayoutView="80" workbookViewId="0">
      <selection activeCell="E12" sqref="E12"/>
    </sheetView>
  </sheetViews>
  <sheetFormatPr defaultColWidth="9.140625" defaultRowHeight="15" x14ac:dyDescent="0.25"/>
  <cols>
    <col min="1" max="1" width="2.85546875" style="36" customWidth="1"/>
    <col min="2" max="2" width="45.140625" style="36" bestFit="1" customWidth="1"/>
    <col min="3" max="4" width="47.5703125" style="36" customWidth="1"/>
    <col min="5" max="6" width="66.85546875" style="36" customWidth="1"/>
    <col min="7" max="7" width="86.42578125" style="36" customWidth="1"/>
    <col min="8" max="8" width="20.42578125" style="36" bestFit="1" customWidth="1"/>
    <col min="9" max="9" width="19.85546875" style="36" bestFit="1" customWidth="1"/>
    <col min="10" max="10" width="26.7109375" style="36" customWidth="1"/>
    <col min="11" max="11" width="34.28515625" style="36" customWidth="1"/>
    <col min="12" max="16384" width="9.140625" style="36"/>
  </cols>
  <sheetData>
    <row r="1" spans="1:59" ht="23.25" x14ac:dyDescent="0.35">
      <c r="A1" s="120" t="s">
        <v>73</v>
      </c>
      <c r="B1" s="121"/>
      <c r="C1" s="121"/>
      <c r="D1" s="121"/>
      <c r="E1" s="121"/>
      <c r="F1" s="121"/>
      <c r="G1" s="121"/>
      <c r="H1" s="95"/>
      <c r="I1" s="96"/>
      <c r="J1" s="96"/>
      <c r="K1" s="93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59" x14ac:dyDescent="0.25">
      <c r="A2" s="122"/>
      <c r="B2" s="123"/>
      <c r="C2" s="123"/>
      <c r="D2" s="123"/>
      <c r="E2" s="123"/>
      <c r="F2" s="123"/>
      <c r="G2" s="123"/>
      <c r="H2" s="97"/>
      <c r="I2" s="98"/>
      <c r="J2" s="98"/>
      <c r="K2" s="94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</row>
    <row r="3" spans="1:59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</row>
    <row r="4" spans="1:59" ht="23.25" x14ac:dyDescent="0.35">
      <c r="A4" s="77"/>
      <c r="B4" s="78" t="s">
        <v>63</v>
      </c>
      <c r="C4" s="79"/>
      <c r="D4" s="79"/>
      <c r="E4" s="79"/>
      <c r="F4" s="79"/>
      <c r="G4" s="79"/>
      <c r="H4" s="37"/>
      <c r="I4" s="37"/>
      <c r="J4" s="37"/>
      <c r="K4" s="37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</row>
    <row r="5" spans="1:59" ht="23.25" x14ac:dyDescent="0.35">
      <c r="A5" s="77"/>
      <c r="B5" s="78"/>
      <c r="C5" s="79"/>
      <c r="D5" s="79"/>
      <c r="E5" s="79"/>
      <c r="F5" s="79"/>
      <c r="G5" s="79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</row>
    <row r="6" spans="1:59" ht="23.25" x14ac:dyDescent="0.35">
      <c r="A6" s="77"/>
      <c r="B6" s="78"/>
      <c r="C6" s="79"/>
      <c r="D6" s="79"/>
      <c r="E6" s="79"/>
      <c r="F6" s="79"/>
      <c r="G6" s="79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</row>
    <row r="7" spans="1:59" ht="43.5" customHeight="1" x14ac:dyDescent="0.35">
      <c r="A7" s="77"/>
      <c r="B7" s="78"/>
      <c r="C7" s="79"/>
      <c r="D7" s="79"/>
      <c r="E7" s="79"/>
      <c r="F7" s="79"/>
      <c r="G7" s="79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59" x14ac:dyDescent="0.25">
      <c r="A8" s="80"/>
      <c r="B8" s="80"/>
      <c r="C8" s="80"/>
      <c r="D8" s="80"/>
      <c r="E8" s="80"/>
      <c r="F8" s="80"/>
      <c r="G8" s="8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1:59" ht="15.75" x14ac:dyDescent="0.25">
      <c r="A9" s="81"/>
      <c r="B9" s="82" t="s">
        <v>64</v>
      </c>
      <c r="C9" s="82" t="s">
        <v>70</v>
      </c>
      <c r="D9" s="83" t="s">
        <v>76</v>
      </c>
      <c r="E9" s="83" t="s">
        <v>74</v>
      </c>
      <c r="F9" s="83" t="s">
        <v>75</v>
      </c>
      <c r="G9" s="84" t="s">
        <v>65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1:59" x14ac:dyDescent="0.25">
      <c r="A10" s="85"/>
      <c r="B10" s="38" t="s">
        <v>69</v>
      </c>
      <c r="C10" s="88">
        <v>25000</v>
      </c>
      <c r="D10" s="106"/>
      <c r="E10" s="106"/>
      <c r="F10" s="105">
        <f>D10+E10</f>
        <v>0</v>
      </c>
      <c r="G10" s="89">
        <f>C10*F10</f>
        <v>0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</row>
    <row r="11" spans="1:59" x14ac:dyDescent="0.25">
      <c r="A11" s="85"/>
      <c r="B11" s="99" t="s">
        <v>67</v>
      </c>
      <c r="C11" s="86">
        <v>400000</v>
      </c>
      <c r="D11" s="106"/>
      <c r="E11" s="106"/>
      <c r="F11" s="105">
        <f t="shared" ref="F11:F13" si="0">D11+E11</f>
        <v>0</v>
      </c>
      <c r="G11" s="89">
        <f>C11*F11</f>
        <v>0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</row>
    <row r="12" spans="1:59" x14ac:dyDescent="0.25">
      <c r="A12" s="85"/>
      <c r="B12" s="99" t="s">
        <v>68</v>
      </c>
      <c r="C12" s="86">
        <v>175000</v>
      </c>
      <c r="D12" s="107"/>
      <c r="E12" s="106"/>
      <c r="F12" s="105">
        <f>E12+1</f>
        <v>1</v>
      </c>
      <c r="G12" s="89">
        <f>C12*F12</f>
        <v>175000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1:59" ht="30" x14ac:dyDescent="0.25">
      <c r="A13" s="47"/>
      <c r="B13" s="99" t="s">
        <v>71</v>
      </c>
      <c r="C13" s="86">
        <v>25000</v>
      </c>
      <c r="D13" s="106"/>
      <c r="E13" s="106"/>
      <c r="F13" s="105">
        <f t="shared" si="0"/>
        <v>0</v>
      </c>
      <c r="G13" s="89">
        <f>C13*F13</f>
        <v>0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59" hidden="1" x14ac:dyDescent="0.25">
      <c r="A14" s="47"/>
      <c r="B14" s="99"/>
      <c r="C14" s="86"/>
      <c r="D14" s="86"/>
      <c r="E14" s="87" t="str">
        <f>IF(0%-'[1]3. Desktop'!$C$31=0%,"",0%-'[1]3. Desktop'!$C$31)</f>
        <v/>
      </c>
      <c r="F14" s="104"/>
      <c r="G14" s="89" t="str">
        <f t="shared" ref="G14:G17" si="1">IFERROR(((C14*0.5)*(100%-E14))+((C14*0.5)*(100%-E14)),"")</f>
        <v/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59" hidden="1" x14ac:dyDescent="0.25">
      <c r="A15" s="47"/>
      <c r="B15" s="38"/>
      <c r="C15" s="86"/>
      <c r="D15" s="86"/>
      <c r="E15" s="87" t="e">
        <f>IF(0%-'[1]4. iPads'!$C$17=0%,"",0%-'[1]4. iPads'!$C$17)</f>
        <v>#VALUE!</v>
      </c>
      <c r="F15" s="104"/>
      <c r="G15" s="89" t="str">
        <f t="shared" si="1"/>
        <v/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59" hidden="1" x14ac:dyDescent="0.25">
      <c r="A16" s="47"/>
      <c r="B16" s="38"/>
      <c r="C16" s="86"/>
      <c r="D16" s="86"/>
      <c r="E16" s="87" t="str">
        <f>IF(0%-'[1]4. iPads'!$C$32=0%,"",0%-'[1]4. iPads'!$C$32)</f>
        <v/>
      </c>
      <c r="F16" s="104"/>
      <c r="G16" s="89" t="str">
        <f t="shared" si="1"/>
        <v/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</row>
    <row r="17" spans="1:59" hidden="1" x14ac:dyDescent="0.25">
      <c r="A17" s="47"/>
      <c r="B17" s="38"/>
      <c r="C17" s="86"/>
      <c r="D17" s="86"/>
      <c r="E17" s="87" t="str">
        <f>IF(0%-'[1]5. Accessoires'!$B$7=0%,"",0%-'[1]5. Accessoires'!$B$7)</f>
        <v/>
      </c>
      <c r="F17" s="104"/>
      <c r="G17" s="89" t="str">
        <f t="shared" si="1"/>
        <v/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1:59" hidden="1" x14ac:dyDescent="0.25">
      <c r="A18" s="100"/>
      <c r="B18" s="17"/>
      <c r="C18" s="101"/>
      <c r="D18" s="101"/>
      <c r="E18" s="102"/>
      <c r="F18" s="102"/>
      <c r="G18" s="103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</row>
    <row r="19" spans="1:59" x14ac:dyDescent="0.25">
      <c r="A19" s="80"/>
      <c r="B19" s="80"/>
      <c r="C19" s="90"/>
      <c r="D19" s="90"/>
      <c r="E19" s="80"/>
      <c r="F19" s="80"/>
      <c r="G19" s="80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1:59" ht="18.75" x14ac:dyDescent="0.3">
      <c r="A20" s="80"/>
      <c r="B20" s="80"/>
      <c r="C20" s="80"/>
      <c r="D20" s="80"/>
      <c r="E20" s="91" t="s">
        <v>66</v>
      </c>
      <c r="F20" s="91"/>
      <c r="G20" s="92">
        <f>SUM(G10:G17)</f>
        <v>175000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</row>
    <row r="21" spans="1:59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</row>
    <row r="22" spans="1:59" hidden="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</row>
    <row r="23" spans="1:59" hidden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</row>
    <row r="24" spans="1:59" hidden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</row>
    <row r="25" spans="1:59" hidden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</row>
    <row r="26" spans="1:59" hidden="1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</row>
    <row r="27" spans="1:59" hidden="1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</row>
    <row r="28" spans="1:59" hidden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</row>
    <row r="29" spans="1:59" hidden="1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</row>
    <row r="30" spans="1:59" hidden="1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</row>
    <row r="31" spans="1:59" hidden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</row>
    <row r="32" spans="1:59" hidden="1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</row>
    <row r="33" spans="1:59" hidden="1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</row>
    <row r="34" spans="1:59" hidden="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</row>
    <row r="35" spans="1:59" hidden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</row>
    <row r="36" spans="1:59" hidden="1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</row>
    <row r="37" spans="1:59" hidden="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</row>
    <row r="38" spans="1:59" hidden="1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</row>
    <row r="39" spans="1:59" hidden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</row>
    <row r="40" spans="1:59" hidden="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</row>
    <row r="41" spans="1:59" hidden="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</row>
    <row r="42" spans="1:59" hidden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</row>
    <row r="43" spans="1:59" hidden="1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</row>
    <row r="44" spans="1:59" hidden="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</row>
    <row r="45" spans="1:59" hidden="1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</row>
    <row r="46" spans="1:59" hidden="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</row>
    <row r="47" spans="1:59" hidden="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</row>
    <row r="48" spans="1:59" hidden="1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</row>
    <row r="49" spans="1:59" hidden="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</row>
    <row r="50" spans="1:59" hidden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</row>
    <row r="51" spans="1:59" hidden="1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</row>
    <row r="52" spans="1:59" hidden="1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</row>
    <row r="53" spans="1:59" hidden="1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</row>
    <row r="54" spans="1:59" hidden="1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</row>
    <row r="55" spans="1:59" hidden="1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</row>
    <row r="56" spans="1:59" hidden="1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</row>
    <row r="57" spans="1:59" hidden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</row>
    <row r="58" spans="1:59" hidden="1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</row>
    <row r="59" spans="1:59" hidden="1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</row>
    <row r="60" spans="1:59" hidden="1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</row>
    <row r="61" spans="1:59" hidden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</row>
    <row r="62" spans="1:59" hidden="1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</row>
    <row r="63" spans="1:59" hidden="1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</row>
    <row r="64" spans="1:59" hidden="1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</row>
    <row r="65" hidden="1" x14ac:dyDescent="0.25"/>
  </sheetData>
  <sheetProtection algorithmName="SHA-512" hashValue="ghQJNYS+SMYvw7OL6ZFWpoZzUY/u5CL1QzocUYhnOVgLm0zZPZeOI7KIdr3uRkRHm8+g6GlWnJkGIk09CoMCPA==" saltValue="7ws5JEGpE5IzkBkacbJV/g==" spinCount="100000" sheet="1" objects="1" scenarios="1"/>
  <mergeCells count="1">
    <mergeCell ref="A1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70" bestFit="1" customWidth="1"/>
    <col min="3" max="3" width="18.85546875" bestFit="1" customWidth="1"/>
    <col min="4" max="4" width="18.85546875" style="70" bestFit="1" customWidth="1"/>
  </cols>
  <sheetData>
    <row r="1" spans="1:4" s="36" customFormat="1" x14ac:dyDescent="0.25">
      <c r="A1" s="6">
        <v>1</v>
      </c>
      <c r="B1" s="70"/>
      <c r="D1" s="70"/>
    </row>
    <row r="2" spans="1:4" x14ac:dyDescent="0.25">
      <c r="A2" s="6" t="s">
        <v>54</v>
      </c>
      <c r="B2" s="71">
        <f>VLOOKUP($A$1,Verzamelblad!$A$3:$AH$41,2)</f>
        <v>0</v>
      </c>
      <c r="C2" s="6"/>
      <c r="D2" s="71"/>
    </row>
    <row r="3" spans="1:4" s="36" customFormat="1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s="36" customFormat="1" x14ac:dyDescent="0.25">
      <c r="A4" s="6"/>
      <c r="B4" s="71">
        <f>VLOOKUP($A$1,Verzamelblad!$A$3:$AH$41,7)</f>
        <v>0</v>
      </c>
      <c r="C4" s="6"/>
      <c r="D4" s="71"/>
    </row>
    <row r="5" spans="1:4" s="36" customFormat="1" x14ac:dyDescent="0.25">
      <c r="B5" s="70"/>
      <c r="D5" s="70"/>
    </row>
    <row r="6" spans="1:4" x14ac:dyDescent="0.25">
      <c r="A6" s="47" t="s">
        <v>43</v>
      </c>
      <c r="B6" s="74" t="s">
        <v>51</v>
      </c>
      <c r="C6" s="48" t="s">
        <v>52</v>
      </c>
      <c r="D6" s="72" t="s">
        <v>53</v>
      </c>
    </row>
    <row r="7" spans="1:4" x14ac:dyDescent="0.25">
      <c r="A7" s="46" t="s">
        <v>42</v>
      </c>
      <c r="B7" s="73">
        <f>VLOOKUP($A$1,Verzamelblad!$A$3:$AH$41,8)</f>
        <v>0</v>
      </c>
      <c r="C7" s="56" t="s">
        <v>56</v>
      </c>
      <c r="D7" s="73">
        <f>VLOOKUP($A$1,Verzamelblad!$A$3:$AH$41,10)</f>
        <v>0</v>
      </c>
    </row>
    <row r="8" spans="1:4" x14ac:dyDescent="0.25">
      <c r="A8" s="46" t="s">
        <v>42</v>
      </c>
      <c r="B8" s="73">
        <f>VLOOKUP($A$1,Verzamelblad!$A$3:$AH$41,11)</f>
        <v>0</v>
      </c>
      <c r="C8" s="56" t="s">
        <v>57</v>
      </c>
      <c r="D8" s="73">
        <f>VLOOKUP($A$1,Verzamelblad!$A$3:$AH$41,13)</f>
        <v>0</v>
      </c>
    </row>
    <row r="9" spans="1:4" x14ac:dyDescent="0.25">
      <c r="A9" s="55" t="s">
        <v>42</v>
      </c>
      <c r="B9" s="73">
        <f>VLOOKUP($A$1,Verzamelblad!$A$3:$AH$41,14)</f>
        <v>0</v>
      </c>
      <c r="C9" s="56" t="s">
        <v>58</v>
      </c>
      <c r="D9" s="73">
        <f>VLOOKUP($A$1,Verzamelblad!$A$3:$AH$41,16)</f>
        <v>0</v>
      </c>
    </row>
    <row r="10" spans="1:4" x14ac:dyDescent="0.25">
      <c r="A10" s="57" t="s">
        <v>42</v>
      </c>
      <c r="B10" s="73">
        <f>VLOOKUP($A$1,Verzamelblad!$A$3:$AH$41,17)</f>
        <v>0</v>
      </c>
      <c r="C10" s="56" t="s">
        <v>59</v>
      </c>
      <c r="D10" s="73">
        <f>VLOOKUP($A$1,Verzamelblad!$A$3:$AH$41,19)</f>
        <v>0</v>
      </c>
    </row>
    <row r="11" spans="1:4" x14ac:dyDescent="0.25">
      <c r="A11" s="38" t="s">
        <v>42</v>
      </c>
      <c r="B11" s="73">
        <f>VLOOKUP($A$1,Verzamelblad!$A$3:$AH$41,20)</f>
        <v>0</v>
      </c>
      <c r="C11" s="56" t="s">
        <v>60</v>
      </c>
      <c r="D11" s="73">
        <f>VLOOKUP($A$1,Verzamelblad!$A$3:$AH$41,22)</f>
        <v>0</v>
      </c>
    </row>
    <row r="12" spans="1:4" x14ac:dyDescent="0.25">
      <c r="A12" s="38" t="s">
        <v>55</v>
      </c>
      <c r="B12" s="73">
        <f>VLOOKUP($A$1,Verzamelblad!$A$3:$AH$41,23)</f>
        <v>0</v>
      </c>
      <c r="C12" s="56" t="s">
        <v>56</v>
      </c>
      <c r="D12" s="73">
        <f>VLOOKUP($A$1,Verzamelblad!$A$3:$AH$41,25)</f>
        <v>0</v>
      </c>
    </row>
    <row r="13" spans="1:4" x14ac:dyDescent="0.25">
      <c r="A13" s="38" t="s">
        <v>41</v>
      </c>
      <c r="B13" s="73">
        <f>VLOOKUP($A$1,Verzamelblad!$A$3:$AH$41,26)</f>
        <v>0</v>
      </c>
      <c r="C13" s="56">
        <f>Verzamelblad!AA3</f>
        <v>0</v>
      </c>
      <c r="D13" s="73">
        <f>VLOOKUP($A$1,Verzamelblad!$A$3:$AH$41,28)</f>
        <v>0</v>
      </c>
    </row>
    <row r="14" spans="1:4" x14ac:dyDescent="0.25">
      <c r="A14" s="38" t="s">
        <v>55</v>
      </c>
      <c r="B14" s="73">
        <f>VLOOKUP($A$1,Verzamelblad!$A$3:$AH$41,29)</f>
        <v>0</v>
      </c>
      <c r="C14" s="56" t="s">
        <v>58</v>
      </c>
      <c r="D14" s="73">
        <f>VLOOKUP($A$1,Verzamelblad!$A$3:$AH$41,31)</f>
        <v>0</v>
      </c>
    </row>
    <row r="15" spans="1:4" x14ac:dyDescent="0.25">
      <c r="A15" s="38" t="s">
        <v>55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s="36" customFormat="1" x14ac:dyDescent="0.25">
      <c r="A16" s="38"/>
      <c r="B16" s="73"/>
      <c r="C16" s="56"/>
      <c r="D16" s="7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23</v>
      </c>
    </row>
    <row r="2" spans="1:4" x14ac:dyDescent="0.25">
      <c r="A2" s="6" t="s">
        <v>54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43</v>
      </c>
      <c r="B6" s="74" t="s">
        <v>51</v>
      </c>
      <c r="C6" s="48" t="s">
        <v>52</v>
      </c>
      <c r="D6" s="72" t="s">
        <v>53</v>
      </c>
    </row>
    <row r="7" spans="1:4" hidden="1" x14ac:dyDescent="0.25">
      <c r="A7" s="46" t="s">
        <v>42</v>
      </c>
      <c r="B7" s="73">
        <f>VLOOKUP($A$1,Verzamelblad!$A$3:$AH$41,8)</f>
        <v>0</v>
      </c>
      <c r="C7" s="56" t="s">
        <v>56</v>
      </c>
      <c r="D7" s="73">
        <f>VLOOKUP($A$1,Verzamelblad!$A$3:$AH$41,10)</f>
        <v>0</v>
      </c>
    </row>
    <row r="8" spans="1:4" hidden="1" x14ac:dyDescent="0.25">
      <c r="A8" s="46" t="s">
        <v>42</v>
      </c>
      <c r="B8" s="73">
        <f>VLOOKUP($A$1,Verzamelblad!$A$3:$AH$41,11)</f>
        <v>0</v>
      </c>
      <c r="C8" s="56" t="s">
        <v>57</v>
      </c>
      <c r="D8" s="73">
        <f>VLOOKUP($A$1,Verzamelblad!$A$3:$AH$41,13)</f>
        <v>0</v>
      </c>
    </row>
    <row r="9" spans="1:4" x14ac:dyDescent="0.25">
      <c r="A9" s="55" t="s">
        <v>42</v>
      </c>
      <c r="B9" s="73">
        <f>VLOOKUP($A$1,Verzamelblad!$A$3:$AH$41,14)</f>
        <v>0</v>
      </c>
      <c r="C9" s="56" t="s">
        <v>58</v>
      </c>
      <c r="D9" s="73">
        <f>VLOOKUP($A$1,Verzamelblad!$A$3:$AH$41,16)</f>
        <v>0</v>
      </c>
    </row>
    <row r="10" spans="1:4" x14ac:dyDescent="0.25">
      <c r="A10" s="57" t="s">
        <v>42</v>
      </c>
      <c r="B10" s="73">
        <f>VLOOKUP($A$1,Verzamelblad!$A$3:$AH$41,17)</f>
        <v>0</v>
      </c>
      <c r="C10" s="56" t="s">
        <v>59</v>
      </c>
      <c r="D10" s="73">
        <f>VLOOKUP($A$1,Verzamelblad!$A$3:$AH$41,19)</f>
        <v>0</v>
      </c>
    </row>
    <row r="11" spans="1:4" x14ac:dyDescent="0.25">
      <c r="A11" s="38" t="s">
        <v>42</v>
      </c>
      <c r="B11" s="73">
        <f>VLOOKUP($A$1,Verzamelblad!$A$3:$AH$41,20)</f>
        <v>0</v>
      </c>
      <c r="C11" s="56" t="s">
        <v>60</v>
      </c>
      <c r="D11" s="73">
        <f>VLOOKUP($A$1,Verzamelblad!$A$3:$AH$41,22)</f>
        <v>0</v>
      </c>
    </row>
    <row r="12" spans="1:4" x14ac:dyDescent="0.25">
      <c r="A12" s="38" t="s">
        <v>41</v>
      </c>
      <c r="B12" s="73">
        <f>Verzamelblad!Z20</f>
        <v>0</v>
      </c>
      <c r="C12" s="73">
        <f>Verzamelblad!AA20</f>
        <v>0</v>
      </c>
      <c r="D12" s="73">
        <f>Verzamelblad!AB20</f>
        <v>0</v>
      </c>
    </row>
    <row r="13" spans="1:4" x14ac:dyDescent="0.25">
      <c r="A13" s="38" t="s">
        <v>55</v>
      </c>
      <c r="B13" s="73">
        <f>VLOOKUP($A$1,Verzamelblad!$A$3:$AH$41,26)</f>
        <v>0</v>
      </c>
      <c r="C13" s="56" t="s">
        <v>57</v>
      </c>
      <c r="D13" s="73">
        <f>VLOOKUP($A$1,Verzamelblad!$A$3:$AH$41,28)</f>
        <v>0</v>
      </c>
    </row>
    <row r="14" spans="1:4" x14ac:dyDescent="0.25">
      <c r="A14" s="38" t="s">
        <v>55</v>
      </c>
      <c r="B14" s="73">
        <f>VLOOKUP($A$1,Verzamelblad!$A$3:$AH$41,29)</f>
        <v>0</v>
      </c>
      <c r="C14" s="56" t="s">
        <v>58</v>
      </c>
      <c r="D14" s="73">
        <f>VLOOKUP($A$1,Verzamelblad!$A$3:$AH$41,31)</f>
        <v>0</v>
      </c>
    </row>
    <row r="15" spans="1:4" x14ac:dyDescent="0.25">
      <c r="A15" s="38" t="s">
        <v>55</v>
      </c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44</v>
      </c>
      <c r="B16" s="73">
        <f>Verzamelblad!AI20</f>
        <v>0</v>
      </c>
      <c r="C16" s="56">
        <f>Verzamelblad!AJ20</f>
        <v>0</v>
      </c>
      <c r="D16" s="73">
        <f>Verzamelblad!AK20</f>
        <v>0</v>
      </c>
    </row>
    <row r="17" spans="1:4" x14ac:dyDescent="0.25">
      <c r="A17" s="38" t="s">
        <v>62</v>
      </c>
      <c r="B17" s="73">
        <f>Verzamelblad!AL20</f>
        <v>0</v>
      </c>
      <c r="C17" s="56">
        <f>Verzamelblad!AM20</f>
        <v>0</v>
      </c>
      <c r="D17" s="73">
        <f>Verzamelblad!AN20</f>
        <v>0</v>
      </c>
    </row>
    <row r="18" spans="1:4" x14ac:dyDescent="0.25">
      <c r="A18" s="38" t="s">
        <v>61</v>
      </c>
      <c r="B18" s="73">
        <v>1</v>
      </c>
      <c r="C18" s="56" t="s">
        <v>56</v>
      </c>
      <c r="D18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style="36" bestFit="1" customWidth="1"/>
    <col min="2" max="2" width="21.85546875" style="70" bestFit="1" customWidth="1"/>
    <col min="3" max="3" width="18.85546875" style="36" bestFit="1" customWidth="1"/>
    <col min="4" max="4" width="18.85546875" style="70" bestFit="1" customWidth="1"/>
    <col min="5" max="16384" width="9.140625" style="36"/>
  </cols>
  <sheetData>
    <row r="1" spans="1:4" x14ac:dyDescent="0.25">
      <c r="A1" s="6">
        <v>24</v>
      </c>
    </row>
    <row r="2" spans="1:4" x14ac:dyDescent="0.25">
      <c r="A2" s="6" t="s">
        <v>54</v>
      </c>
      <c r="B2" s="71">
        <f>VLOOKUP($A$1,Verzamelblad!$A$3:$AH$41,2)</f>
        <v>0</v>
      </c>
      <c r="C2" s="6"/>
      <c r="D2" s="71"/>
    </row>
    <row r="3" spans="1:4" x14ac:dyDescent="0.25">
      <c r="A3" s="6"/>
      <c r="B3" s="71">
        <f>VLOOKUP($A$1,Verzamelblad!$A$3:$AH$41,3)</f>
        <v>0</v>
      </c>
      <c r="C3" s="6">
        <f>VLOOKUP($A$1,Verzamelblad!$A$3:$AH$41,4)</f>
        <v>0</v>
      </c>
      <c r="D3" s="71"/>
    </row>
    <row r="4" spans="1:4" x14ac:dyDescent="0.25">
      <c r="A4" s="6"/>
      <c r="B4" s="71">
        <f>VLOOKUP($A$1,Verzamelblad!$A$3:$AH$41,7)</f>
        <v>0</v>
      </c>
      <c r="C4" s="6"/>
      <c r="D4" s="71"/>
    </row>
    <row r="6" spans="1:4" x14ac:dyDescent="0.25">
      <c r="A6" s="47" t="s">
        <v>43</v>
      </c>
      <c r="B6" s="74" t="s">
        <v>51</v>
      </c>
      <c r="C6" s="48" t="s">
        <v>52</v>
      </c>
      <c r="D6" s="72" t="s">
        <v>53</v>
      </c>
    </row>
    <row r="7" spans="1:4" hidden="1" x14ac:dyDescent="0.25">
      <c r="A7" s="46" t="s">
        <v>42</v>
      </c>
      <c r="B7" s="73">
        <f>VLOOKUP($A$1,Verzamelblad!$A$3:$AH$41,8)</f>
        <v>0</v>
      </c>
      <c r="C7" s="56" t="s">
        <v>56</v>
      </c>
      <c r="D7" s="73">
        <f>VLOOKUP($A$1,Verzamelblad!$A$3:$AH$41,10)</f>
        <v>0</v>
      </c>
    </row>
    <row r="8" spans="1:4" hidden="1" x14ac:dyDescent="0.25">
      <c r="A8" s="46" t="s">
        <v>42</v>
      </c>
      <c r="B8" s="73">
        <f>VLOOKUP($A$1,Verzamelblad!$A$3:$AH$41,11)</f>
        <v>0</v>
      </c>
      <c r="C8" s="56" t="s">
        <v>57</v>
      </c>
      <c r="D8" s="73">
        <f>VLOOKUP($A$1,Verzamelblad!$A$3:$AH$41,13)</f>
        <v>0</v>
      </c>
    </row>
    <row r="9" spans="1:4" hidden="1" x14ac:dyDescent="0.25">
      <c r="A9" s="55" t="s">
        <v>42</v>
      </c>
      <c r="B9" s="73">
        <f>VLOOKUP($A$1,Verzamelblad!$A$3:$AH$41,14)</f>
        <v>0</v>
      </c>
      <c r="C9" s="56" t="s">
        <v>58</v>
      </c>
      <c r="D9" s="73">
        <f>VLOOKUP($A$1,Verzamelblad!$A$3:$AH$41,16)</f>
        <v>0</v>
      </c>
    </row>
    <row r="10" spans="1:4" hidden="1" x14ac:dyDescent="0.25">
      <c r="A10" s="57" t="s">
        <v>42</v>
      </c>
      <c r="B10" s="73">
        <f>VLOOKUP($A$1,Verzamelblad!$A$3:$AH$41,17)</f>
        <v>0</v>
      </c>
      <c r="C10" s="56" t="s">
        <v>59</v>
      </c>
      <c r="D10" s="73">
        <f>VLOOKUP($A$1,Verzamelblad!$A$3:$AH$41,19)</f>
        <v>0</v>
      </c>
    </row>
    <row r="11" spans="1:4" x14ac:dyDescent="0.25">
      <c r="A11" s="38" t="s">
        <v>42</v>
      </c>
      <c r="B11" s="73">
        <f>VLOOKUP($A$1,Verzamelblad!$A$3:$AH$41,20)</f>
        <v>0</v>
      </c>
      <c r="C11" s="56" t="s">
        <v>60</v>
      </c>
      <c r="D11" s="73">
        <f>VLOOKUP($A$1,Verzamelblad!$A$3:$AH$41,22)</f>
        <v>0</v>
      </c>
    </row>
    <row r="12" spans="1:4" x14ac:dyDescent="0.25">
      <c r="A12" s="38" t="s">
        <v>41</v>
      </c>
      <c r="B12" s="73">
        <f>Verzamelblad!Z9</f>
        <v>0</v>
      </c>
      <c r="C12" s="73">
        <f>Verzamelblad!AA9</f>
        <v>0</v>
      </c>
      <c r="D12" s="73">
        <f>Verzamelblad!AB9</f>
        <v>0</v>
      </c>
    </row>
    <row r="13" spans="1:4" x14ac:dyDescent="0.25">
      <c r="A13" s="38" t="s">
        <v>55</v>
      </c>
      <c r="B13" s="73">
        <f>VLOOKUP($A$1,Verzamelblad!$A$3:$AH$41,26)</f>
        <v>0</v>
      </c>
      <c r="C13" s="56" t="s">
        <v>57</v>
      </c>
      <c r="D13" s="73">
        <f>VLOOKUP($A$1,Verzamelblad!$A$3:$AH$41,28)</f>
        <v>0</v>
      </c>
    </row>
    <row r="14" spans="1:4" hidden="1" x14ac:dyDescent="0.25">
      <c r="A14" s="38" t="s">
        <v>55</v>
      </c>
      <c r="B14" s="73">
        <f>VLOOKUP($A$1,Verzamelblad!$A$3:$AH$41,29)</f>
        <v>0</v>
      </c>
      <c r="C14" s="56" t="s">
        <v>58</v>
      </c>
      <c r="D14" s="73">
        <f>VLOOKUP($A$1,Verzamelblad!$A$3:$AH$41,31)</f>
        <v>0</v>
      </c>
    </row>
    <row r="15" spans="1:4" hidden="1" x14ac:dyDescent="0.25">
      <c r="A15" s="38"/>
      <c r="B15" s="73">
        <f>VLOOKUP($A$1,Verzamelblad!$A$3:$AH$41,32)</f>
        <v>0</v>
      </c>
      <c r="C15" s="56">
        <f>VLOOKUP($A$1,Verzamelblad!$A$3:$AH$41,33)</f>
        <v>0</v>
      </c>
      <c r="D15" s="73">
        <f>VLOOKUP($A$1,Verzamelblad!$A$3:$AH$41,34)</f>
        <v>0</v>
      </c>
    </row>
    <row r="16" spans="1:4" x14ac:dyDescent="0.25">
      <c r="A16" s="38" t="s">
        <v>61</v>
      </c>
      <c r="B16" s="73">
        <v>1</v>
      </c>
      <c r="C16" s="56" t="s">
        <v>56</v>
      </c>
      <c r="D16" s="73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25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26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6" bestFit="1" customWidth="1"/>
    <col min="2" max="2" width="21.85546875" style="36" bestFit="1" customWidth="1"/>
    <col min="3" max="4" width="18.85546875" style="36" bestFit="1" customWidth="1"/>
    <col min="5" max="16384" width="9.140625" style="36"/>
  </cols>
  <sheetData>
    <row r="1" spans="1:4" x14ac:dyDescent="0.25">
      <c r="A1" s="6">
        <v>27</v>
      </c>
    </row>
    <row r="2" spans="1:4" x14ac:dyDescent="0.25">
      <c r="A2" s="6" t="s">
        <v>54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7" t="s">
        <v>43</v>
      </c>
      <c r="B6" s="47" t="s">
        <v>51</v>
      </c>
      <c r="C6" s="48" t="s">
        <v>52</v>
      </c>
      <c r="D6" s="48" t="s">
        <v>53</v>
      </c>
    </row>
    <row r="7" spans="1:4" x14ac:dyDescent="0.25">
      <c r="A7" s="46" t="s">
        <v>42</v>
      </c>
      <c r="B7" s="56">
        <f>VLOOKUP($A$1,Verzamelblad!$A$3:$AH$41,8)</f>
        <v>0</v>
      </c>
      <c r="C7" s="56" t="s">
        <v>56</v>
      </c>
      <c r="D7" s="56">
        <f>VLOOKUP($A$1,Verzamelblad!$A$3:$AH$41,10)</f>
        <v>0</v>
      </c>
    </row>
    <row r="8" spans="1:4" x14ac:dyDescent="0.25">
      <c r="A8" s="46" t="s">
        <v>42</v>
      </c>
      <c r="B8" s="56">
        <f>VLOOKUP($A$1,Verzamelblad!$A$3:$AH$41,11)</f>
        <v>0</v>
      </c>
      <c r="C8" s="56" t="s">
        <v>57</v>
      </c>
      <c r="D8" s="56">
        <f>VLOOKUP($A$1,Verzamelblad!$A$3:$AH$41,13)</f>
        <v>0</v>
      </c>
    </row>
    <row r="9" spans="1:4" x14ac:dyDescent="0.25">
      <c r="A9" s="55" t="s">
        <v>42</v>
      </c>
      <c r="B9" s="56">
        <f>VLOOKUP($A$1,Verzamelblad!$A$3:$AH$41,14)</f>
        <v>0</v>
      </c>
      <c r="C9" s="56" t="s">
        <v>58</v>
      </c>
      <c r="D9" s="56">
        <f>VLOOKUP($A$1,Verzamelblad!$A$3:$AH$41,16)</f>
        <v>0</v>
      </c>
    </row>
    <row r="10" spans="1:4" x14ac:dyDescent="0.25">
      <c r="A10" s="57" t="s">
        <v>42</v>
      </c>
      <c r="B10" s="56">
        <f>VLOOKUP($A$1,Verzamelblad!$A$3:$AH$41,17)</f>
        <v>0</v>
      </c>
      <c r="C10" s="56" t="s">
        <v>59</v>
      </c>
      <c r="D10" s="56">
        <f>VLOOKUP($A$1,Verzamelblad!$A$3:$AH$41,19)</f>
        <v>0</v>
      </c>
    </row>
    <row r="11" spans="1:4" x14ac:dyDescent="0.25">
      <c r="A11" s="38" t="s">
        <v>42</v>
      </c>
      <c r="B11" s="56">
        <f>VLOOKUP($A$1,Verzamelblad!$A$3:$AH$41,20)</f>
        <v>0</v>
      </c>
      <c r="C11" s="56" t="s">
        <v>60</v>
      </c>
      <c r="D11" s="56">
        <f>VLOOKUP($A$1,Verzamelblad!$A$3:$AH$41,22)</f>
        <v>0</v>
      </c>
    </row>
    <row r="12" spans="1:4" x14ac:dyDescent="0.25">
      <c r="A12" s="38" t="s">
        <v>55</v>
      </c>
      <c r="B12" s="56">
        <f>VLOOKUP($A$1,Verzamelblad!$A$3:$AH$41,23)</f>
        <v>0</v>
      </c>
      <c r="C12" s="56" t="s">
        <v>56</v>
      </c>
      <c r="D12" s="56">
        <f>VLOOKUP($A$1,Verzamelblad!$A$3:$AH$41,25)</f>
        <v>0</v>
      </c>
    </row>
    <row r="13" spans="1:4" x14ac:dyDescent="0.25">
      <c r="A13" s="38" t="s">
        <v>55</v>
      </c>
      <c r="B13" s="56">
        <f>VLOOKUP($A$1,Verzamelblad!$A$3:$AH$41,26)</f>
        <v>0</v>
      </c>
      <c r="C13" s="56" t="s">
        <v>57</v>
      </c>
      <c r="D13" s="56">
        <f>VLOOKUP($A$1,Verzamelblad!$A$3:$AH$41,28)</f>
        <v>0</v>
      </c>
    </row>
    <row r="14" spans="1:4" x14ac:dyDescent="0.25">
      <c r="A14" s="38" t="s">
        <v>55</v>
      </c>
      <c r="B14" s="56">
        <f>VLOOKUP($A$1,Verzamelblad!$A$3:$AH$41,29)</f>
        <v>0</v>
      </c>
      <c r="C14" s="56" t="s">
        <v>58</v>
      </c>
      <c r="D14" s="56">
        <f>VLOOKUP($A$1,Verzamelblad!$A$3:$AH$41,31)</f>
        <v>0</v>
      </c>
    </row>
    <row r="15" spans="1:4" x14ac:dyDescent="0.25">
      <c r="A15" s="38"/>
      <c r="B15" s="56">
        <f>VLOOKUP($A$1,Verzamelblad!$A$3:$AH$41,32)</f>
        <v>0</v>
      </c>
      <c r="C15" s="56">
        <f>VLOOKUP($A$1,Verzamelblad!$A$3:$AH$41,33)</f>
        <v>0</v>
      </c>
      <c r="D15" s="56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2</vt:i4>
      </vt:variant>
    </vt:vector>
  </HeadingPairs>
  <TitlesOfParts>
    <vt:vector size="25" baseType="lpstr">
      <vt:lpstr>Verzamelblad</vt:lpstr>
      <vt:lpstr>Algemene gegevens</vt:lpstr>
      <vt:lpstr>Prijzenblad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Marjon Drenth</cp:lastModifiedBy>
  <cp:lastPrinted>2019-07-16T07:35:49Z</cp:lastPrinted>
  <dcterms:created xsi:type="dcterms:W3CDTF">2017-01-16T09:18:51Z</dcterms:created>
  <dcterms:modified xsi:type="dcterms:W3CDTF">2021-03-04T14:49:15Z</dcterms:modified>
</cp:coreProperties>
</file>