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C:\Bart-Jan de Beer\Projecten EV\Statische Frequentie omvormers\Aanbesteding\"/>
    </mc:Choice>
  </mc:AlternateContent>
  <xr:revisionPtr revIDLastSave="0" documentId="13_ncr:1_{0476FEA0-D97F-43D6-8CE3-97943BB21791}" xr6:coauthVersionLast="36" xr6:coauthVersionMax="36" xr10:uidLastSave="{00000000-0000-0000-0000-000000000000}"/>
  <workbookProtection workbookAlgorithmName="SHA-512" workbookHashValue="j5zth45XLqTK4yCDoKOWcFFqKD8kYPAS5lStJC0HcJ91bB2R1ZPXjZ3/fMGX6bB1WyB6A6gcFl7FBiIw/NR7QQ==" workbookSaltValue="nE6lEF3DQpGSwGpvxS3ADg==" workbookSpinCount="100000" lockStructure="1"/>
  <bookViews>
    <workbookView showHorizontalScroll="0" showSheetTabs="0" xWindow="0" yWindow="0" windowWidth="28800" windowHeight="14205" xr2:uid="{F276425B-7C06-4954-89DA-899E8D27330A}"/>
  </bookViews>
  <sheets>
    <sheet name="Totaal overzicht" sheetId="1" r:id="rId1"/>
    <sheet name="Energieverliezen" sheetId="4" r:id="rId2"/>
    <sheet name="Kwalitatieve criteria" sheetId="5" r:id="rId3"/>
  </sheets>
  <definedNames>
    <definedName name="_Hlk31893941" localSheetId="2">'Kwalitatieve criteria'!$C$18</definedName>
    <definedName name="_Hlk32390148" localSheetId="2">'Kwalitatieve criteria'!$C$20</definedName>
    <definedName name="Dagen">'Kwalitatieve criteria'!$N$2:$N$8</definedName>
    <definedName name="db">'Kwalitatieve criteria'!$M$2:$M$7</definedName>
    <definedName name="keuze">'Kwalitatieve criteria'!$O$2:$O$3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1" i="4" l="1"/>
  <c r="G71" i="4" s="1"/>
  <c r="F13" i="4"/>
  <c r="G13" i="4" s="1"/>
  <c r="H13" i="4" s="1"/>
  <c r="F14" i="4"/>
  <c r="G14" i="4" s="1"/>
  <c r="H14" i="4" s="1"/>
  <c r="F15" i="4"/>
  <c r="G15" i="4" s="1"/>
  <c r="H15" i="4" s="1"/>
  <c r="F16" i="4"/>
  <c r="G16" i="4" s="1"/>
  <c r="H16" i="4" s="1"/>
  <c r="F12" i="4"/>
  <c r="G12" i="4" s="1"/>
  <c r="H12" i="4" s="1"/>
  <c r="I22" i="5"/>
  <c r="H22" i="5" s="1"/>
  <c r="I71" i="5"/>
  <c r="H71" i="5" s="1"/>
  <c r="I55" i="5"/>
  <c r="H55" i="5" s="1"/>
  <c r="I38" i="5"/>
  <c r="H38" i="5" s="1"/>
  <c r="G17" i="4" l="1"/>
  <c r="H17" i="4"/>
  <c r="G74" i="4" s="1"/>
  <c r="F10" i="1" s="1"/>
  <c r="H73" i="5"/>
  <c r="I73" i="5"/>
  <c r="F11" i="1" s="1"/>
  <c r="F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Vermond, J (Jeffrey)</author>
  </authors>
  <commentList>
    <comment ref="C11" authorId="0" shapeId="0" xr:uid="{C5596037-5329-4F65-B1AA-B070023998BC}">
      <text>
        <r>
          <rPr>
            <sz val="11"/>
            <color indexed="81"/>
            <rFont val="Tahoma"/>
            <family val="2"/>
          </rPr>
          <t>Per gevraagd vermogen zijn +/- de hoeveelheid Systemen aangegeven die zo worden belast.</t>
        </r>
        <r>
          <rPr>
            <b/>
            <sz val="11"/>
            <color indexed="81"/>
            <rFont val="Tahoma"/>
            <family val="2"/>
          </rPr>
          <t xml:space="preserve"> </t>
        </r>
      </text>
    </comment>
  </commentList>
</comments>
</file>

<file path=xl/sharedStrings.xml><?xml version="1.0" encoding="utf-8"?>
<sst xmlns="http://schemas.openxmlformats.org/spreadsheetml/2006/main" count="113" uniqueCount="92">
  <si>
    <t>Minimaal gevraagd vermogen van het Systeem (kVA)</t>
  </si>
  <si>
    <t>Efficiency van het Systeem (%) bij het gevraagde vermogen</t>
  </si>
  <si>
    <t>Ontwerpkeuze leverancier</t>
  </si>
  <si>
    <t>1. Kwaliteitscriterium 1: Geluid</t>
  </si>
  <si>
    <t>1.1</t>
  </si>
  <si>
    <t>Toelichting</t>
  </si>
  <si>
    <t>1.2</t>
  </si>
  <si>
    <t>In te dienen documenten</t>
  </si>
  <si>
    <t>1.3</t>
  </si>
  <si>
    <t>Beoordeling</t>
  </si>
  <si>
    <t>1.4</t>
  </si>
  <si>
    <t>Antwoord</t>
  </si>
  <si>
    <t>2. Kwaliteitscriterium 2: Gebruik maken van ProRail hulpvoeding aansluiting</t>
  </si>
  <si>
    <t>2.1</t>
  </si>
  <si>
    <t>2.2</t>
  </si>
  <si>
    <t>2.3</t>
  </si>
  <si>
    <t>2.4</t>
  </si>
  <si>
    <t>Inschrijver maakt gebruik van hulpvoeding (van ProRail):</t>
  </si>
  <si>
    <t>3. Kwaliteitscriterium 3: Stabiliteit synchronisatie</t>
  </si>
  <si>
    <t>3.1</t>
  </si>
  <si>
    <t>3.2</t>
  </si>
  <si>
    <t>Ontwerpkeuze leverancier, aantonen d.m.v. duurtest in Railcenter.</t>
  </si>
  <si>
    <t xml:space="preserve">Aantal db(A) lager per systeem: </t>
  </si>
  <si>
    <t>&lt;juiste antwoord invullen: 'nee' = 1 en 'ja '= 0&gt;</t>
  </si>
  <si>
    <t>3.3</t>
  </si>
  <si>
    <t>3.4</t>
  </si>
  <si>
    <t>Inschrijver houdt het faseverschil langer dan 14 dagen binnen de 5 graden:</t>
  </si>
  <si>
    <t>4.1</t>
  </si>
  <si>
    <t>4.2</t>
  </si>
  <si>
    <t>Ontwerpkeuze leverancier.</t>
  </si>
  <si>
    <t>4.3</t>
  </si>
  <si>
    <t>4.4</t>
  </si>
  <si>
    <t>&lt;aantal dagen invullen&gt;</t>
  </si>
  <si>
    <t>Totale fictieve korting kwalitatieve gunningscriteria</t>
  </si>
  <si>
    <t>Fictieve inschrijfprijs</t>
  </si>
  <si>
    <t>-/-</t>
  </si>
  <si>
    <r>
      <t xml:space="preserve">Volledig ingevuld format Energieverliezen en kwalitatieve gunningscriteria conform </t>
    </r>
    <r>
      <rPr>
        <u/>
        <sz val="10"/>
        <color theme="1"/>
        <rFont val="Arial"/>
        <family val="2"/>
      </rPr>
      <t>bijlage 10</t>
    </r>
    <r>
      <rPr>
        <sz val="10"/>
        <color theme="1"/>
        <rFont val="Arial"/>
        <family val="2"/>
      </rPr>
      <t xml:space="preserve"> (</t>
    </r>
    <r>
      <rPr>
        <u/>
        <sz val="10"/>
        <color theme="1"/>
        <rFont val="Arial"/>
        <family val="2"/>
      </rPr>
      <t>direct</t>
    </r>
    <r>
      <rPr>
        <sz val="10"/>
        <color theme="1"/>
        <rFont val="Arial"/>
        <family val="2"/>
      </rPr>
      <t xml:space="preserve"> bij inschrijving in te dienen).</t>
    </r>
  </si>
  <si>
    <r>
      <t xml:space="preserve">Wanneer een omvormer langer dan 14 dagen het faseverschil binnen de 5 graden (minimale eis in de vraagspecificatie) kan houden wordt er per extra dag een fictieve korting gegeven van €50 per systeem, dit met een </t>
    </r>
    <r>
      <rPr>
        <u/>
        <sz val="10"/>
        <color theme="1"/>
        <rFont val="Arial"/>
        <family val="2"/>
      </rPr>
      <t>maximum van 7 dagen</t>
    </r>
    <r>
      <rPr>
        <sz val="10"/>
        <color theme="1"/>
        <rFont val="Arial"/>
        <family val="2"/>
      </rPr>
      <t>.</t>
    </r>
  </si>
  <si>
    <t>-/- Totale fictieve korting kwalitatieve gunningscriteria (tabblad "kwalitatieve criteria")</t>
  </si>
  <si>
    <t>De fictieve inschrijfprijs wordt berekend:</t>
  </si>
  <si>
    <t>+/+ Totale kosten energieverliezen (tabblad "Energieverliezen")</t>
  </si>
  <si>
    <t>Aantonen d.m.v. geluidstest en rapportage conform norm ‘Handleiding meten en rekenen industrielawaai’ uit 1999 opgesteld in opdracht van het voormalige Ministerie van VROM, methode I</t>
  </si>
  <si>
    <t>db(A)</t>
  </si>
  <si>
    <t>&lt;juiste antwoord invullen: 'ja '= 1 en 'nee' = 0&gt;</t>
  </si>
  <si>
    <t>&lt;juiste antwoord invullen: 'ja' = 1 en 'nee '= 0&gt;</t>
  </si>
  <si>
    <t>Ja</t>
  </si>
  <si>
    <t>Nee</t>
  </si>
  <si>
    <t>Keuze</t>
  </si>
  <si>
    <t>Aantal systemen</t>
  </si>
  <si>
    <t>Dagen</t>
  </si>
  <si>
    <t>Aantal dagen dat het systeem het faseverschil langer binnen de 5 graden houdt:</t>
  </si>
  <si>
    <t>4. Kwaliteitscriterium 4: Aansluiten extra autonomie</t>
  </si>
  <si>
    <t>Inschrijver houdt het aantal db(A) lager dan de maximale 55db(A):</t>
  </si>
  <si>
    <t>Fictieve korting per Systeem</t>
  </si>
  <si>
    <t>Fictieve korting voor 300 Systemen</t>
  </si>
  <si>
    <t>per Systeem</t>
  </si>
  <si>
    <t>voor 300 Systemen</t>
  </si>
  <si>
    <r>
      <t xml:space="preserve">Energieverlies (in %) van een enkel voedend Systeem (geen synchronisatie)
</t>
    </r>
    <r>
      <rPr>
        <i/>
        <sz val="14"/>
        <color theme="1"/>
        <rFont val="Calibri"/>
        <family val="2"/>
        <scheme val="minor"/>
      </rPr>
      <t>(zie figuur 1 voor opstelling)</t>
    </r>
  </si>
  <si>
    <t>Gevraagd vermogen aan het Systeem (kVA) bij cosphi 0,9</t>
  </si>
  <si>
    <t>Energieverlies over 25 jaar (kWh) per systeem</t>
  </si>
  <si>
    <t>Energieverlies kosten (per Systeem)</t>
  </si>
  <si>
    <t>Figuur 1</t>
  </si>
  <si>
    <t>Aantal Systemen</t>
  </si>
  <si>
    <t>Totale kosten Energieverlies bij gevraagde vermogen</t>
  </si>
  <si>
    <r>
      <t xml:space="preserve">Energieverlies door synchronisatie (bij gesloten 3kV-verdeelnet)
</t>
    </r>
    <r>
      <rPr>
        <i/>
        <sz val="14"/>
        <color theme="1"/>
        <rFont val="Calibri"/>
        <family val="2"/>
        <scheme val="minor"/>
      </rPr>
      <t>(zie figuur 2 voor opstelling)</t>
    </r>
  </si>
  <si>
    <t>Figuur 2</t>
  </si>
  <si>
    <t>Totale "extra" energieverlies bij synchronisatie bij gesloten 3kV-verdeelnet over 120 uur (5 dagen):</t>
  </si>
  <si>
    <t>kWh</t>
  </si>
  <si>
    <t>Totaalkosten energieverlies (installed base)</t>
  </si>
  <si>
    <t>Totale kosten Energieverlies 
(installed base)</t>
  </si>
  <si>
    <t>Totaalkosten energieverlies door synchronisatie gehele levensduur:</t>
  </si>
  <si>
    <t>Licht gele cellen dienen allen ingevult te worden door de leverancier.</t>
  </si>
  <si>
    <t>Licht blauwe cellen hebben een formule en vullen automatisch.</t>
  </si>
  <si>
    <t>Verklaring kleuren:</t>
  </si>
  <si>
    <t>Oranje cellen zijn de totaal kosten/kortingen welke automatisch worden berekend.</t>
  </si>
  <si>
    <t>Totaalkosten energieverliezen (totale gebruiksduur &amp; installed base)</t>
  </si>
  <si>
    <t>Kwalitatieve criteria</t>
  </si>
  <si>
    <t>Energieverliezen</t>
  </si>
  <si>
    <t>Totaal overzicht</t>
  </si>
  <si>
    <r>
      <rPr>
        <b/>
        <sz val="10"/>
        <color theme="1"/>
        <rFont val="Arial"/>
        <family val="2"/>
      </rPr>
      <t xml:space="preserve">LET OP!! </t>
    </r>
    <r>
      <rPr>
        <sz val="10"/>
        <color theme="1"/>
        <rFont val="Arial"/>
        <family val="2"/>
      </rPr>
      <t>Efficiency van het Systeem moet worden opgegeven bij het gevraagde vermogen (vierde kolom).</t>
    </r>
  </si>
  <si>
    <t>Totale kosten aanbiedingsbegroting (bijlage 5 aanbiedingsbegroting)</t>
  </si>
  <si>
    <t>€</t>
  </si>
  <si>
    <t>+/+</t>
  </si>
  <si>
    <t>Indien bovenstaande regel groen is dan is het bestand compleet ingevuld.</t>
  </si>
  <si>
    <r>
      <t xml:space="preserve">Eis met maximale waarde opgenomen in vraagspecificatie namelijk 55 db(A) per (SFO-systeem). Voor elke db(A) lager dan 55 db(A) krijgt de inschrijver een fictieve korting van €50 per db(A) per systeem met een </t>
    </r>
    <r>
      <rPr>
        <u/>
        <sz val="10"/>
        <color theme="1"/>
        <rFont val="Arial"/>
        <family val="2"/>
      </rPr>
      <t>maximum van 6 db(A) per systeem</t>
    </r>
    <r>
      <rPr>
        <sz val="10"/>
        <color theme="1"/>
        <rFont val="Arial"/>
        <family val="2"/>
      </rPr>
      <t>.</t>
    </r>
  </si>
  <si>
    <t>Het totaalbedrag aan fictieve kortingen (bijlage 10, tab kwalitatieve criteria) wordt verrekend met de inschrijfprijs (conform bijlage 4).
Indien tijdens de test blijkt dat de aangegeven prestatie niet wordt gehaald, dan krijgt de leverancier een boete in de vorm van een korting op de stuksprijs van €50 per db(A) verschil x 1,5.</t>
  </si>
  <si>
    <t xml:space="preserve">Zie 2.1 
Het totaalbedrag aan fictieve kortingen (bijlage 10, tab kwalitatieve criteria) wordt verrekend met de inschrijfprijs (conform bijlage 4).
Indien tijdens de uitvoering blijkt dat de aangegeven prestatie niet wordt gehaald, dan krijgt de leverancier een boete in de vorm van een korting op de stuksprijs van €1.250 x 1,5 keer. Tevens draagt opdrachtnemer de kosten voor het realiseren van de hulpvoeding.
</t>
  </si>
  <si>
    <t>Het totaalbedrag aan fictieve kortingen (bijlage 10, tab kwalitatieve criteria) wordt verrekend met de inschrijfprijs (conform bijlage 4).
Indien tijdens de test bij Railcenter blijkt dat de aangegeven prestatie niet wordt gehaald, dan krijgt de leverancier een boete in de vorm van een korting op de stuksprijs van €50 per dag verschil x 1,5.</t>
  </si>
  <si>
    <t>Zie 4.1
Het totaal bedrag aan fictieve kortingen (bijlage 10, tab kwalitatieve criteria) wordt verrekend met de  inschrijfprijs (conform bijlage 4).
Indien tijdens de uitvoering blijkt dat de aangegeven prestatie niet wordt gehaald , dan krijgt de leverancier een boete in de vorm van een korting op de stuksprijs van €750 x 1,5 keer.</t>
  </si>
  <si>
    <t>Indien het Systeem de mogelijkheid heeft om batterijen aan te sluiten, zoals omschreven in "Vraagspecificatie Systeem" (Raakvlakeisen - Extra autonomie), met een autonomie te bereiken van 30 minuten bij 30kVA wordt er een fictieve korting gegeven van €750,- per Systeem.</t>
  </si>
  <si>
    <t>Systeem van de inschrijver heeft de mogelijkheid om batterijen aan te sluiten zoals omschreven in "Vraagspecificatie Systeem (Raakvlakeisen - Extra autonomie) om een autonomie te bereiken van 30 minuten bij 30kVA:</t>
  </si>
  <si>
    <r>
      <t xml:space="preserve">Wanneer </t>
    </r>
    <r>
      <rPr>
        <u/>
        <sz val="10"/>
        <color theme="1"/>
        <rFont val="Arial"/>
        <family val="2"/>
      </rPr>
      <t>geen</t>
    </r>
    <r>
      <rPr>
        <sz val="10"/>
        <color theme="1"/>
        <rFont val="Arial"/>
        <family val="2"/>
      </rPr>
      <t xml:space="preserve"> gebruik wordt gemaakt van de hulpvoeding (van ProRail) wordt een fictieve korting per systeem gegeven van €1.250-. 
Indien er wel gebruik wordt gemaakt van de ProRail hulpvoeding dan dient te worden voldaan aan de "Vraagspecificatie Systeem" (Raakvlakeisen - Hulpvoeding).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</si>
</sst>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_ [$€-2]\ * #,##0.00_ ;_ [$€-2]\ * \-#,##0.00_ ;_ [$€-2]\ * &quot;-&quot;??_ ;_ @_ "/>
    <numFmt numFmtId="166" formatCode="_ &quot;€&quot;\ * #,##0_ ;_ &quot;€&quot;\ * \-#,##0_ ;_ &quot;€&quot;\ * &quot;-&quot;??_ ;_ @_ "/>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24"/>
      <color theme="1"/>
      <name val="Arial"/>
      <family val="2"/>
    </font>
    <font>
      <b/>
      <sz val="10"/>
      <color theme="1"/>
      <name val="Arial"/>
      <family val="2"/>
    </font>
    <font>
      <b/>
      <sz val="14"/>
      <color theme="1"/>
      <name val="Calibri"/>
      <family val="2"/>
      <scheme val="minor"/>
    </font>
    <font>
      <u/>
      <sz val="10"/>
      <color theme="1"/>
      <name val="Arial"/>
      <family val="2"/>
    </font>
    <font>
      <sz val="10"/>
      <color rgb="FF00B0F0"/>
      <name val="Arial"/>
      <family val="2"/>
    </font>
    <font>
      <sz val="11"/>
      <color rgb="FF00B0F0"/>
      <name val="Calibri"/>
      <family val="2"/>
      <scheme val="minor"/>
    </font>
    <font>
      <sz val="11"/>
      <name val="Calibri"/>
      <family val="2"/>
      <scheme val="minor"/>
    </font>
    <font>
      <sz val="10"/>
      <color theme="0"/>
      <name val="Arial"/>
      <family val="2"/>
    </font>
    <font>
      <b/>
      <sz val="12"/>
      <color theme="1"/>
      <name val="Arial"/>
      <family val="2"/>
    </font>
    <font>
      <b/>
      <sz val="12"/>
      <color theme="1"/>
      <name val="Calibri"/>
      <family val="2"/>
      <scheme val="minor"/>
    </font>
    <font>
      <b/>
      <sz val="13"/>
      <color theme="1"/>
      <name val="Calibri"/>
      <family val="2"/>
      <scheme val="minor"/>
    </font>
    <font>
      <i/>
      <sz val="14"/>
      <color theme="1"/>
      <name val="Calibri"/>
      <family val="2"/>
      <scheme val="minor"/>
    </font>
    <font>
      <sz val="14"/>
      <color theme="1"/>
      <name val="Calibri"/>
      <family val="2"/>
      <scheme val="minor"/>
    </font>
    <font>
      <b/>
      <sz val="11"/>
      <color indexed="81"/>
      <name val="Tahoma"/>
      <family val="2"/>
    </font>
    <font>
      <sz val="11"/>
      <color indexed="81"/>
      <name val="Tahoma"/>
      <family val="2"/>
    </font>
    <font>
      <i/>
      <sz val="12"/>
      <color theme="1"/>
      <name val="Calibri"/>
      <family val="2"/>
      <scheme val="minor"/>
    </font>
    <font>
      <sz val="13"/>
      <color theme="1"/>
      <name val="Calibri"/>
      <family val="2"/>
      <scheme val="minor"/>
    </font>
    <font>
      <b/>
      <sz val="16"/>
      <color theme="1"/>
      <name val="Calibri"/>
      <family val="2"/>
      <scheme val="minor"/>
    </font>
    <font>
      <sz val="24"/>
      <color rgb="FFBF1238"/>
      <name val="Arial"/>
      <family val="2"/>
    </font>
    <font>
      <sz val="10"/>
      <color rgb="FFFF0000"/>
      <name val="Arial"/>
      <family val="2"/>
    </font>
    <font>
      <i/>
      <sz val="8"/>
      <color theme="1"/>
      <name val="Arial"/>
      <family val="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6D89"/>
        <bgColor indexed="64"/>
      </patternFill>
    </fill>
    <fill>
      <patternFill patternType="solid">
        <fgColor theme="7"/>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59999389629810485"/>
        <bgColor indexed="64"/>
      </patternFill>
    </fill>
  </fills>
  <borders count="34">
    <border>
      <left/>
      <right/>
      <top/>
      <bottom/>
      <diagonal/>
    </border>
    <border>
      <left style="thin">
        <color rgb="FFBF1238"/>
      </left>
      <right/>
      <top style="thin">
        <color rgb="FFBF1238"/>
      </top>
      <bottom style="thin">
        <color rgb="FFBF1238"/>
      </bottom>
      <diagonal/>
    </border>
    <border>
      <left style="thin">
        <color rgb="FFBF1238"/>
      </left>
      <right style="thin">
        <color rgb="FFBF1238"/>
      </right>
      <top style="thin">
        <color rgb="FFBF1238"/>
      </top>
      <bottom style="thin">
        <color rgb="FFBF1238"/>
      </bottom>
      <diagonal/>
    </border>
    <border>
      <left/>
      <right style="thin">
        <color rgb="FFBF1238"/>
      </right>
      <top style="thin">
        <color rgb="FFBF1238"/>
      </top>
      <bottom style="thin">
        <color rgb="FFBF1238"/>
      </bottom>
      <diagonal/>
    </border>
    <border>
      <left/>
      <right/>
      <top style="thin">
        <color rgb="FFBF1238"/>
      </top>
      <bottom style="thin">
        <color rgb="FFBF1238"/>
      </bottom>
      <diagonal/>
    </border>
    <border>
      <left style="thin">
        <color rgb="FFBF1238"/>
      </left>
      <right style="thin">
        <color rgb="FFBF1238"/>
      </right>
      <top/>
      <bottom style="dashed">
        <color rgb="FFBF1238"/>
      </bottom>
      <diagonal/>
    </border>
    <border>
      <left style="dashed">
        <color rgb="FFBF1238"/>
      </left>
      <right style="dashed">
        <color rgb="FFBF1238"/>
      </right>
      <top/>
      <bottom style="dashed">
        <color rgb="FFBF1238"/>
      </bottom>
      <diagonal/>
    </border>
    <border>
      <left style="thin">
        <color rgb="FFBF1238"/>
      </left>
      <right style="thin">
        <color rgb="FFBF1238"/>
      </right>
      <top style="dashed">
        <color rgb="FFBF1238"/>
      </top>
      <bottom style="dashed">
        <color rgb="FFBF1238"/>
      </bottom>
      <diagonal/>
    </border>
    <border>
      <left/>
      <right/>
      <top/>
      <bottom style="dashed">
        <color rgb="FFBF1238"/>
      </bottom>
      <diagonal/>
    </border>
    <border>
      <left/>
      <right/>
      <top/>
      <bottom style="medium">
        <color indexed="64"/>
      </bottom>
      <diagonal/>
    </border>
    <border>
      <left/>
      <right/>
      <top/>
      <bottom style="double">
        <color indexed="64"/>
      </bottom>
      <diagonal/>
    </border>
    <border>
      <left style="thin">
        <color rgb="FFBF1238"/>
      </left>
      <right/>
      <top/>
      <bottom/>
      <diagonal/>
    </border>
    <border>
      <left/>
      <right/>
      <top/>
      <bottom style="thin">
        <color rgb="FFBF1238"/>
      </bottom>
      <diagonal/>
    </border>
    <border>
      <left/>
      <right style="thin">
        <color rgb="FFBF1238"/>
      </right>
      <top/>
      <bottom/>
      <diagonal/>
    </border>
    <border>
      <left/>
      <right style="medium">
        <color rgb="FFBF1238"/>
      </right>
      <top/>
      <bottom style="medium">
        <color rgb="FFBF1238"/>
      </bottom>
      <diagonal/>
    </border>
    <border>
      <left style="medium">
        <color rgb="FFBF1238"/>
      </left>
      <right/>
      <top/>
      <bottom style="medium">
        <color rgb="FFBF1238"/>
      </bottom>
      <diagonal/>
    </border>
    <border>
      <left/>
      <right/>
      <top style="medium">
        <color rgb="FFBF1238"/>
      </top>
      <bottom/>
      <diagonal/>
    </border>
    <border>
      <left style="thin">
        <color rgb="FFBF1238"/>
      </left>
      <right/>
      <top style="medium">
        <color rgb="FFBF1238"/>
      </top>
      <bottom/>
      <diagonal/>
    </border>
    <border>
      <left/>
      <right/>
      <top/>
      <bottom style="double">
        <color rgb="FFBF1238"/>
      </bottom>
      <diagonal/>
    </border>
    <border>
      <left style="thin">
        <color rgb="FFBF1238"/>
      </left>
      <right/>
      <top/>
      <bottom style="thin">
        <color rgb="FFBF1238"/>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F1238"/>
      </left>
      <right style="thin">
        <color rgb="FFBF1238"/>
      </right>
      <top style="dashed">
        <color rgb="FFBF1238"/>
      </top>
      <bottom style="thin">
        <color rgb="FFBF1238"/>
      </bottom>
      <diagonal/>
    </border>
    <border>
      <left/>
      <right/>
      <top style="dashed">
        <color rgb="FFBF1238"/>
      </top>
      <bottom style="thin">
        <color rgb="FFBF1238"/>
      </bottom>
      <diagonal/>
    </border>
    <border>
      <left/>
      <right/>
      <top style="medium">
        <color indexed="64"/>
      </top>
      <bottom style="medium">
        <color indexed="64"/>
      </bottom>
      <diagonal/>
    </border>
    <border>
      <left/>
      <right/>
      <top style="medium">
        <color indexed="64"/>
      </top>
      <bottom/>
      <diagonal/>
    </border>
    <border>
      <left/>
      <right style="thin">
        <color rgb="FFBF1238"/>
      </right>
      <top style="double">
        <color rgb="FFBF1238"/>
      </top>
      <bottom/>
      <diagonal/>
    </border>
    <border>
      <left/>
      <right/>
      <top style="double">
        <color rgb="FFBF1238"/>
      </top>
      <bottom/>
      <diagonal/>
    </border>
    <border>
      <left/>
      <right style="thin">
        <color rgb="FFBF1238"/>
      </right>
      <top/>
      <bottom style="double">
        <color rgb="FFBF1238"/>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9">
    <xf numFmtId="0" fontId="0" fillId="0" borderId="0" xfId="0"/>
    <xf numFmtId="0" fontId="0" fillId="0" borderId="0" xfId="0" applyProtection="1"/>
    <xf numFmtId="0" fontId="0" fillId="2" borderId="5" xfId="0" applyFont="1" applyFill="1" applyBorder="1" applyAlignment="1" applyProtection="1">
      <alignment horizontal="center"/>
    </xf>
    <xf numFmtId="2" fontId="0" fillId="2" borderId="8" xfId="2" applyNumberFormat="1" applyFont="1" applyFill="1" applyBorder="1" applyAlignment="1" applyProtection="1">
      <alignment horizontal="center"/>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4" fillId="2" borderId="0" xfId="0" applyFont="1" applyFill="1" applyProtection="1"/>
    <xf numFmtId="0" fontId="0" fillId="2" borderId="0" xfId="0" applyFill="1" applyProtection="1"/>
    <xf numFmtId="0" fontId="3" fillId="2" borderId="0" xfId="0" applyFont="1" applyFill="1" applyProtection="1"/>
    <xf numFmtId="0" fontId="5" fillId="2" borderId="0" xfId="0" applyFont="1" applyFill="1" applyProtection="1"/>
    <xf numFmtId="1" fontId="0" fillId="2" borderId="7" xfId="2" applyNumberFormat="1" applyFont="1" applyFill="1" applyBorder="1" applyAlignment="1" applyProtection="1">
      <alignment horizontal="center"/>
    </xf>
    <xf numFmtId="0" fontId="16" fillId="2" borderId="0" xfId="0" applyFont="1" applyFill="1" applyProtection="1"/>
    <xf numFmtId="0" fontId="19" fillId="2" borderId="0" xfId="0" applyFont="1" applyFill="1" applyProtection="1"/>
    <xf numFmtId="1" fontId="0" fillId="7" borderId="5" xfId="0" applyNumberFormat="1" applyFont="1" applyFill="1" applyBorder="1" applyAlignment="1" applyProtection="1">
      <alignment horizontal="center" vertical="center"/>
    </xf>
    <xf numFmtId="166" fontId="0" fillId="7" borderId="7" xfId="1" applyNumberFormat="1" applyFont="1" applyFill="1" applyBorder="1" applyAlignment="1" applyProtection="1">
      <alignment horizontal="center" vertical="center"/>
    </xf>
    <xf numFmtId="166" fontId="0" fillId="7" borderId="5" xfId="1" applyNumberFormat="1" applyFont="1" applyFill="1" applyBorder="1" applyAlignment="1" applyProtection="1">
      <alignment horizontal="center" vertical="center"/>
    </xf>
    <xf numFmtId="0" fontId="0" fillId="2" borderId="0" xfId="0" applyFill="1" applyBorder="1" applyProtection="1"/>
    <xf numFmtId="0" fontId="0" fillId="3" borderId="0" xfId="0" applyFill="1" applyProtection="1"/>
    <xf numFmtId="0" fontId="16" fillId="0" borderId="0" xfId="0" applyFont="1" applyProtection="1"/>
    <xf numFmtId="0" fontId="0" fillId="2" borderId="0" xfId="0" quotePrefix="1" applyFill="1" applyProtection="1"/>
    <xf numFmtId="0" fontId="2" fillId="2" borderId="0" xfId="0" applyFont="1" applyFill="1" applyBorder="1" applyAlignment="1" applyProtection="1">
      <alignment vertical="center" wrapText="1"/>
    </xf>
    <xf numFmtId="44" fontId="0" fillId="2" borderId="11" xfId="1" applyFont="1" applyFill="1" applyBorder="1" applyAlignment="1" applyProtection="1">
      <alignment horizontal="center" vertical="center"/>
    </xf>
    <xf numFmtId="44" fontId="0" fillId="2" borderId="0" xfId="1" applyFont="1" applyFill="1" applyProtection="1"/>
    <xf numFmtId="0" fontId="0" fillId="2" borderId="0" xfId="0" applyFill="1" applyAlignment="1" applyProtection="1">
      <alignment horizontal="left" vertical="top"/>
    </xf>
    <xf numFmtId="0" fontId="2" fillId="4" borderId="0" xfId="0" applyFont="1" applyFill="1" applyProtection="1"/>
    <xf numFmtId="0" fontId="2" fillId="2" borderId="0" xfId="0" applyFont="1" applyFill="1" applyProtection="1"/>
    <xf numFmtId="0" fontId="2" fillId="2" borderId="14" xfId="0" applyFont="1" applyFill="1" applyBorder="1" applyAlignment="1" applyProtection="1">
      <alignment wrapText="1"/>
    </xf>
    <xf numFmtId="0" fontId="2" fillId="2" borderId="15" xfId="0" applyFont="1" applyFill="1" applyBorder="1" applyAlignment="1" applyProtection="1">
      <alignment wrapText="1"/>
    </xf>
    <xf numFmtId="0" fontId="12" fillId="2" borderId="0" xfId="0" applyFont="1" applyFill="1" applyAlignment="1" applyProtection="1">
      <alignment vertical="center"/>
    </xf>
    <xf numFmtId="0" fontId="0" fillId="2" borderId="16" xfId="0" applyFill="1" applyBorder="1" applyProtection="1"/>
    <xf numFmtId="0" fontId="0" fillId="2" borderId="17" xfId="0" applyFill="1" applyBorder="1" applyProtection="1"/>
    <xf numFmtId="0" fontId="3" fillId="2" borderId="0" xfId="0" applyFont="1" applyFill="1" applyAlignment="1" applyProtection="1">
      <alignment vertical="center"/>
    </xf>
    <xf numFmtId="0" fontId="0" fillId="2" borderId="11" xfId="0" applyFill="1" applyBorder="1" applyProtection="1"/>
    <xf numFmtId="0" fontId="5" fillId="2" borderId="0" xfId="0" applyFont="1" applyFill="1" applyAlignment="1" applyProtection="1">
      <alignment vertical="center"/>
    </xf>
    <xf numFmtId="0" fontId="5" fillId="2" borderId="0" xfId="0" applyFont="1" applyFill="1" applyAlignment="1" applyProtection="1">
      <alignment horizontal="left" vertical="top"/>
    </xf>
    <xf numFmtId="0" fontId="3" fillId="2" borderId="0" xfId="0" applyFont="1" applyFill="1" applyAlignment="1" applyProtection="1">
      <alignment horizontal="left" vertical="top" wrapText="1"/>
    </xf>
    <xf numFmtId="0" fontId="3" fillId="2" borderId="0" xfId="0" applyFont="1" applyFill="1" applyAlignment="1" applyProtection="1">
      <alignment horizontal="left" vertical="top"/>
    </xf>
    <xf numFmtId="0" fontId="8" fillId="0" borderId="0" xfId="0" applyFont="1" applyAlignment="1" applyProtection="1">
      <alignment horizontal="left" vertical="center" wrapText="1" indent="1"/>
    </xf>
    <xf numFmtId="0" fontId="11" fillId="2" borderId="12" xfId="0" applyFont="1" applyFill="1" applyBorder="1" applyAlignment="1" applyProtection="1">
      <alignment horizontal="left" vertical="top"/>
    </xf>
    <xf numFmtId="0" fontId="0" fillId="2" borderId="12" xfId="0" applyFill="1" applyBorder="1" applyProtection="1"/>
    <xf numFmtId="0" fontId="9" fillId="0" borderId="12" xfId="0" applyFont="1" applyBorder="1" applyAlignment="1" applyProtection="1">
      <alignment horizontal="center" vertical="center"/>
    </xf>
    <xf numFmtId="44" fontId="0" fillId="7" borderId="12" xfId="1" applyFont="1" applyFill="1" applyBorder="1" applyAlignment="1" applyProtection="1">
      <alignment horizontal="center"/>
    </xf>
    <xf numFmtId="44" fontId="10" fillId="7" borderId="19" xfId="1" applyFont="1" applyFill="1" applyBorder="1" applyAlignment="1" applyProtection="1">
      <alignment horizontal="center"/>
    </xf>
    <xf numFmtId="9" fontId="0" fillId="2" borderId="0" xfId="0" applyNumberFormat="1" applyFill="1" applyProtection="1"/>
    <xf numFmtId="0" fontId="3" fillId="2" borderId="12" xfId="0" applyFont="1" applyFill="1" applyBorder="1" applyAlignment="1" applyProtection="1">
      <alignment horizontal="left" vertical="top"/>
    </xf>
    <xf numFmtId="0" fontId="8" fillId="0" borderId="12" xfId="0" applyFont="1" applyBorder="1" applyAlignment="1" applyProtection="1">
      <alignment horizontal="left" vertical="center" wrapText="1" indent="1"/>
    </xf>
    <xf numFmtId="0" fontId="8" fillId="2" borderId="0" xfId="0" applyFont="1" applyFill="1" applyAlignment="1" applyProtection="1">
      <alignment horizontal="left" vertical="center" wrapText="1" indent="1"/>
    </xf>
    <xf numFmtId="0" fontId="9" fillId="2" borderId="0" xfId="0" applyFont="1" applyFill="1" applyAlignment="1" applyProtection="1">
      <alignment horizontal="center" vertical="center"/>
    </xf>
    <xf numFmtId="0" fontId="3" fillId="2" borderId="18" xfId="0" applyFont="1" applyFill="1" applyBorder="1" applyAlignment="1" applyProtection="1">
      <alignment horizontal="left" vertical="top" wrapText="1"/>
    </xf>
    <xf numFmtId="0" fontId="0" fillId="2" borderId="18" xfId="0" applyFill="1" applyBorder="1" applyProtection="1"/>
    <xf numFmtId="0" fontId="8" fillId="0" borderId="18" xfId="0" applyFont="1" applyBorder="1" applyAlignment="1" applyProtection="1">
      <alignment horizontal="left" vertical="center" wrapText="1" indent="1"/>
    </xf>
    <xf numFmtId="44" fontId="0" fillId="7" borderId="18" xfId="1" applyFont="1" applyFill="1" applyBorder="1" applyAlignment="1" applyProtection="1">
      <alignment horizontal="center" vertical="center"/>
    </xf>
    <xf numFmtId="0" fontId="2" fillId="3" borderId="0" xfId="0" applyFont="1" applyFill="1" applyProtection="1"/>
    <xf numFmtId="165" fontId="14" fillId="3" borderId="0" xfId="0" applyNumberFormat="1" applyFont="1" applyFill="1" applyBorder="1" applyProtection="1"/>
    <xf numFmtId="165" fontId="14" fillId="3" borderId="11" xfId="0" applyNumberFormat="1" applyFont="1" applyFill="1" applyBorder="1" applyProtection="1"/>
    <xf numFmtId="0" fontId="0" fillId="5" borderId="0" xfId="0" applyFill="1" applyProtection="1"/>
    <xf numFmtId="0" fontId="2" fillId="5" borderId="0" xfId="0" applyFont="1" applyFill="1" applyBorder="1" applyAlignment="1" applyProtection="1">
      <alignment horizontal="center" wrapText="1"/>
    </xf>
    <xf numFmtId="0" fontId="2" fillId="5" borderId="11" xfId="0" applyFont="1" applyFill="1" applyBorder="1" applyAlignment="1" applyProtection="1">
      <alignment horizontal="center" wrapText="1"/>
    </xf>
    <xf numFmtId="0" fontId="0" fillId="0" borderId="0" xfId="0" applyAlignment="1" applyProtection="1">
      <alignment horizontal="left" vertical="top"/>
    </xf>
    <xf numFmtId="44" fontId="0" fillId="7" borderId="2" xfId="1" applyFont="1" applyFill="1" applyBorder="1" applyAlignment="1" applyProtection="1">
      <alignment horizontal="center" vertical="center"/>
    </xf>
    <xf numFmtId="166" fontId="13" fillId="3" borderId="13" xfId="1" applyNumberFormat="1" applyFont="1" applyFill="1" applyBorder="1" applyAlignment="1" applyProtection="1">
      <alignment horizontal="center" vertical="center"/>
    </xf>
    <xf numFmtId="166" fontId="13" fillId="3" borderId="0" xfId="1" applyNumberFormat="1" applyFont="1" applyFill="1" applyBorder="1" applyAlignment="1" applyProtection="1">
      <alignment horizontal="center" vertical="center"/>
    </xf>
    <xf numFmtId="0" fontId="0" fillId="2" borderId="27" xfId="0" applyFont="1" applyFill="1" applyBorder="1" applyAlignment="1" applyProtection="1">
      <alignment horizontal="center"/>
    </xf>
    <xf numFmtId="1" fontId="0" fillId="2" borderId="27" xfId="2" applyNumberFormat="1" applyFont="1" applyFill="1" applyBorder="1" applyAlignment="1" applyProtection="1">
      <alignment horizontal="center"/>
    </xf>
    <xf numFmtId="2" fontId="0" fillId="2" borderId="28" xfId="2" applyNumberFormat="1" applyFont="1" applyFill="1" applyBorder="1" applyAlignment="1" applyProtection="1">
      <alignment horizontal="center"/>
    </xf>
    <xf numFmtId="1" fontId="0" fillId="7" borderId="27" xfId="0" applyNumberFormat="1" applyFont="1" applyFill="1" applyBorder="1" applyAlignment="1" applyProtection="1">
      <alignment horizontal="center" vertical="center"/>
    </xf>
    <xf numFmtId="166" fontId="0" fillId="7" borderId="27" xfId="1" applyNumberFormat="1" applyFont="1" applyFill="1" applyBorder="1" applyAlignment="1" applyProtection="1">
      <alignment horizontal="center" vertical="center"/>
    </xf>
    <xf numFmtId="0" fontId="14" fillId="0" borderId="10" xfId="0" applyFont="1" applyBorder="1" applyProtection="1"/>
    <xf numFmtId="0" fontId="23" fillId="2" borderId="0" xfId="0" applyFont="1" applyFill="1" applyProtection="1"/>
    <xf numFmtId="0" fontId="3" fillId="6" borderId="21" xfId="0" applyFont="1" applyFill="1" applyBorder="1" applyAlignment="1" applyProtection="1">
      <alignment horizontal="center" vertical="center"/>
    </xf>
    <xf numFmtId="1" fontId="3" fillId="7" borderId="21" xfId="0" applyNumberFormat="1" applyFont="1" applyFill="1" applyBorder="1" applyAlignment="1" applyProtection="1">
      <alignment horizontal="center" vertical="center"/>
    </xf>
    <xf numFmtId="0" fontId="3" fillId="5" borderId="23" xfId="0" applyFont="1" applyFill="1" applyBorder="1" applyProtection="1"/>
    <xf numFmtId="44" fontId="3" fillId="2" borderId="0" xfId="1" applyFont="1" applyFill="1" applyProtection="1"/>
    <xf numFmtId="0" fontId="3" fillId="2" borderId="0" xfId="0" quotePrefix="1" applyFont="1" applyFill="1" applyAlignment="1" applyProtection="1">
      <alignment horizontal="center" vertical="center"/>
    </xf>
    <xf numFmtId="0" fontId="3" fillId="2" borderId="0" xfId="0" applyFont="1" applyFill="1" applyAlignment="1" applyProtection="1">
      <alignment horizontal="left"/>
    </xf>
    <xf numFmtId="1" fontId="3" fillId="7" borderId="0" xfId="0" applyNumberFormat="1" applyFont="1" applyFill="1" applyBorder="1" applyAlignment="1" applyProtection="1">
      <alignment horizontal="center" vertical="center"/>
    </xf>
    <xf numFmtId="44" fontId="5" fillId="8" borderId="0" xfId="0" applyNumberFormat="1" applyFont="1" applyFill="1" applyProtection="1"/>
    <xf numFmtId="0" fontId="3" fillId="8" borderId="0" xfId="0" applyFont="1" applyFill="1" applyProtection="1"/>
    <xf numFmtId="0" fontId="24" fillId="2" borderId="0" xfId="0" applyFont="1" applyFill="1" applyProtection="1"/>
    <xf numFmtId="0" fontId="0" fillId="6" borderId="0" xfId="0" applyFill="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0" fontId="0" fillId="6" borderId="0" xfId="0" applyFill="1" applyBorder="1" applyAlignment="1" applyProtection="1">
      <alignment horizontal="center" vertical="center"/>
      <protection locked="0"/>
    </xf>
    <xf numFmtId="0" fontId="0" fillId="6" borderId="18" xfId="0" applyFill="1" applyBorder="1" applyAlignment="1" applyProtection="1">
      <alignment horizontal="center" vertical="center"/>
      <protection locked="0"/>
    </xf>
    <xf numFmtId="164" fontId="0" fillId="6" borderId="6" xfId="2" applyNumberFormat="1" applyFont="1" applyFill="1" applyBorder="1" applyAlignment="1" applyProtection="1">
      <alignment horizontal="center" wrapText="1"/>
      <protection locked="0"/>
    </xf>
    <xf numFmtId="0" fontId="20" fillId="6" borderId="10" xfId="0" applyFont="1" applyFill="1" applyBorder="1" applyProtection="1">
      <protection locked="0"/>
    </xf>
    <xf numFmtId="44" fontId="0" fillId="2" borderId="0" xfId="1" applyFont="1" applyFill="1" applyBorder="1" applyAlignment="1" applyProtection="1">
      <alignment horizontal="center" vertical="center"/>
    </xf>
    <xf numFmtId="0" fontId="3" fillId="2" borderId="32" xfId="0" applyFont="1" applyFill="1" applyBorder="1" applyAlignment="1" applyProtection="1">
      <alignment horizontal="left" vertical="top" wrapText="1"/>
    </xf>
    <xf numFmtId="0" fontId="0" fillId="2" borderId="32" xfId="0" applyFill="1" applyBorder="1" applyProtection="1"/>
    <xf numFmtId="0" fontId="8" fillId="0" borderId="32" xfId="0" applyFont="1" applyBorder="1" applyAlignment="1" applyProtection="1">
      <alignment horizontal="left" vertical="center" wrapText="1" indent="1"/>
    </xf>
    <xf numFmtId="0" fontId="0" fillId="2" borderId="32" xfId="0" applyFill="1" applyBorder="1" applyAlignment="1" applyProtection="1">
      <alignment horizontal="center" vertical="center"/>
      <protection locked="0"/>
    </xf>
    <xf numFmtId="44" fontId="0" fillId="2" borderId="31" xfId="1" applyFont="1" applyFill="1" applyBorder="1" applyAlignment="1" applyProtection="1">
      <alignment horizontal="center" vertical="center"/>
    </xf>
    <xf numFmtId="44" fontId="0" fillId="7" borderId="33" xfId="1" applyFont="1" applyFill="1" applyBorder="1" applyAlignment="1" applyProtection="1">
      <alignment horizontal="center" vertical="center"/>
    </xf>
    <xf numFmtId="0" fontId="22" fillId="2" borderId="0" xfId="0" applyFont="1" applyFill="1" applyAlignment="1" applyProtection="1">
      <alignment horizontal="center"/>
    </xf>
    <xf numFmtId="0" fontId="5" fillId="2" borderId="25" xfId="0" applyFont="1" applyFill="1" applyBorder="1" applyAlignment="1" applyProtection="1">
      <alignment horizontal="left"/>
    </xf>
    <xf numFmtId="0" fontId="5" fillId="2" borderId="29" xfId="0" applyFont="1" applyFill="1" applyBorder="1" applyAlignment="1" applyProtection="1">
      <alignment horizontal="left"/>
    </xf>
    <xf numFmtId="0" fontId="5" fillId="2" borderId="26" xfId="0" applyFont="1" applyFill="1" applyBorder="1" applyAlignment="1" applyProtection="1">
      <alignment horizontal="left"/>
    </xf>
    <xf numFmtId="0" fontId="5" fillId="2" borderId="30" xfId="0" applyFont="1" applyFill="1" applyBorder="1" applyAlignment="1" applyProtection="1">
      <alignment horizontal="left"/>
    </xf>
    <xf numFmtId="0" fontId="5" fillId="2" borderId="20" xfId="0" applyFont="1" applyFill="1" applyBorder="1" applyAlignment="1" applyProtection="1">
      <alignment horizontal="left"/>
    </xf>
    <xf numFmtId="0" fontId="3" fillId="2" borderId="0" xfId="0" applyFont="1" applyFill="1" applyBorder="1" applyAlignment="1" applyProtection="1">
      <alignment horizontal="left"/>
    </xf>
    <xf numFmtId="0" fontId="3" fillId="2" borderId="22" xfId="0" applyFont="1" applyFill="1" applyBorder="1" applyAlignment="1" applyProtection="1">
      <alignment horizontal="left"/>
    </xf>
    <xf numFmtId="0" fontId="3" fillId="2" borderId="9" xfId="0" applyFont="1" applyFill="1" applyBorder="1" applyAlignment="1" applyProtection="1">
      <alignment horizontal="left"/>
    </xf>
    <xf numFmtId="0" fontId="3" fillId="2" borderId="24" xfId="0" applyFont="1" applyFill="1" applyBorder="1" applyAlignment="1" applyProtection="1">
      <alignment horizontal="left"/>
    </xf>
    <xf numFmtId="0" fontId="3" fillId="2" borderId="0" xfId="0" applyFont="1" applyFill="1" applyAlignment="1" applyProtection="1">
      <alignment horizontal="left"/>
    </xf>
    <xf numFmtId="0" fontId="5" fillId="2" borderId="0" xfId="0" applyFont="1" applyFill="1" applyAlignment="1" applyProtection="1">
      <alignment horizontal="left"/>
    </xf>
    <xf numFmtId="0" fontId="5" fillId="2" borderId="0" xfId="0" quotePrefix="1" applyFont="1" applyFill="1" applyAlignment="1" applyProtection="1">
      <alignment horizontal="left"/>
    </xf>
    <xf numFmtId="0" fontId="5" fillId="8" borderId="0" xfId="0" applyFont="1" applyFill="1" applyAlignment="1" applyProtection="1">
      <alignment horizontal="left"/>
    </xf>
    <xf numFmtId="0" fontId="2" fillId="3" borderId="0" xfId="0" applyFont="1" applyFill="1" applyBorder="1" applyAlignment="1" applyProtection="1">
      <alignment horizontal="left"/>
    </xf>
    <xf numFmtId="0" fontId="6" fillId="2" borderId="1"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14" fillId="2" borderId="0" xfId="0" applyFont="1" applyFill="1" applyAlignment="1" applyProtection="1">
      <alignment horizontal="right"/>
    </xf>
    <xf numFmtId="0" fontId="14" fillId="2" borderId="13" xfId="0" applyFont="1" applyFill="1" applyBorder="1" applyAlignment="1" applyProtection="1">
      <alignment horizontal="right"/>
    </xf>
    <xf numFmtId="44" fontId="21" fillId="3" borderId="4" xfId="1" applyFont="1" applyFill="1" applyBorder="1" applyAlignment="1" applyProtection="1">
      <alignment horizontal="center" vertical="center" wrapText="1"/>
    </xf>
    <xf numFmtId="44" fontId="21" fillId="3" borderId="3" xfId="1" applyFont="1" applyFill="1" applyBorder="1" applyAlignment="1" applyProtection="1">
      <alignment horizontal="center" vertical="center" wrapText="1"/>
    </xf>
    <xf numFmtId="0" fontId="21" fillId="3" borderId="1" xfId="0" applyFont="1" applyFill="1" applyBorder="1" applyAlignment="1" applyProtection="1">
      <alignment horizontal="left" vertical="center" wrapText="1"/>
    </xf>
    <xf numFmtId="0" fontId="21" fillId="3" borderId="4" xfId="0" applyFont="1" applyFill="1" applyBorder="1" applyAlignment="1" applyProtection="1">
      <alignment horizontal="left" vertical="center" wrapText="1"/>
    </xf>
    <xf numFmtId="0" fontId="14" fillId="2" borderId="10" xfId="0" applyFont="1" applyFill="1" applyBorder="1" applyAlignment="1" applyProtection="1">
      <alignment horizontal="right"/>
    </xf>
    <xf numFmtId="0" fontId="22" fillId="2" borderId="0" xfId="0" applyFont="1" applyFill="1" applyAlignment="1" applyProtection="1">
      <alignment horizontal="center" vertical="top"/>
    </xf>
  </cellXfs>
  <cellStyles count="3">
    <cellStyle name="Procent" xfId="2" builtinId="5"/>
    <cellStyle name="Standaard" xfId="0" builtinId="0"/>
    <cellStyle name="Valuta" xfId="1" builtinId="4"/>
  </cellStyles>
  <dxfs count="9">
    <dxf>
      <font>
        <color theme="0"/>
      </font>
      <fill>
        <patternFill patternType="solid">
          <bgColor theme="0"/>
        </patternFill>
      </fill>
      <border>
        <left/>
        <right/>
        <top/>
        <bottom/>
        <vertical/>
        <horizontal/>
      </border>
    </dxf>
    <dxf>
      <fill>
        <patternFill>
          <bgColor rgb="FFFFFF99"/>
        </patternFill>
      </fill>
    </dxf>
    <dxf>
      <font>
        <color theme="1"/>
      </font>
    </dxf>
    <dxf>
      <fill>
        <patternFill>
          <bgColor rgb="FFFFFF99"/>
        </patternFill>
      </fill>
    </dxf>
    <dxf>
      <font>
        <color theme="1"/>
      </font>
    </dxf>
    <dxf>
      <font>
        <b/>
        <i/>
        <color rgb="FFFFC000"/>
      </font>
      <fill>
        <patternFill>
          <bgColor rgb="FFFF0000"/>
        </patternFill>
      </fill>
    </dxf>
    <dxf>
      <font>
        <b/>
        <i/>
        <color theme="7"/>
      </font>
      <fill>
        <patternFill>
          <bgColor rgb="FFFF0000"/>
        </patternFill>
      </fill>
    </dxf>
    <dxf>
      <font>
        <b/>
        <i/>
        <color theme="7"/>
      </font>
      <fill>
        <patternFill>
          <bgColor rgb="FFFF0000"/>
        </patternFill>
      </fill>
      <border>
        <left/>
        <right/>
      </border>
    </dxf>
    <dxf>
      <font>
        <color rgb="FFFFC000"/>
      </font>
      <fill>
        <patternFill>
          <bgColor rgb="FFFF0000"/>
        </patternFill>
      </fill>
    </dxf>
  </dxfs>
  <tableStyles count="0" defaultTableStyle="TableStyleMedium2" defaultPivotStyle="PivotStyleLight16"/>
  <colors>
    <mruColors>
      <color rgb="FFBF1238"/>
      <color rgb="FFFFFF99"/>
      <color rgb="FFFF6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Kwalitatieve criteria'!A1"/><Relationship Id="rId2" Type="http://schemas.openxmlformats.org/officeDocument/2006/relationships/hyperlink" Target="#Energieverliezen!A1"/><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Totaal overzicht'!A1"/><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hyperlink" Target="#'Totaal overzicht'!A1"/><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607850</xdr:colOff>
      <xdr:row>3</xdr:row>
      <xdr:rowOff>61800</xdr:rowOff>
    </xdr:to>
    <xdr:pic>
      <xdr:nvPicPr>
        <xdr:cNvPr id="2" name="Afbeelding 19">
          <a:extLst>
            <a:ext uri="{FF2B5EF4-FFF2-40B4-BE49-F238E27FC236}">
              <a16:creationId xmlns:a16="http://schemas.microsoft.com/office/drawing/2014/main" id="{FB6B2D02-D4EF-4750-9AFF-2B8428DA43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90500"/>
          <a:ext cx="10085225" cy="442800"/>
        </a:xfrm>
        <a:prstGeom prst="rect">
          <a:avLst/>
        </a:prstGeom>
      </xdr:spPr>
    </xdr:pic>
    <xdr:clientData/>
  </xdr:twoCellAnchor>
  <xdr:twoCellAnchor>
    <xdr:from>
      <xdr:col>2</xdr:col>
      <xdr:colOff>609599</xdr:colOff>
      <xdr:row>20</xdr:row>
      <xdr:rowOff>190499</xdr:rowOff>
    </xdr:from>
    <xdr:to>
      <xdr:col>3</xdr:col>
      <xdr:colOff>2879999</xdr:colOff>
      <xdr:row>22</xdr:row>
      <xdr:rowOff>133499</xdr:rowOff>
    </xdr:to>
    <xdr:sp macro="" textlink="">
      <xdr:nvSpPr>
        <xdr:cNvPr id="3" name="Rechthoek 2">
          <a:hlinkClick xmlns:r="http://schemas.openxmlformats.org/officeDocument/2006/relationships" r:id="rId2"/>
          <a:extLst>
            <a:ext uri="{FF2B5EF4-FFF2-40B4-BE49-F238E27FC236}">
              <a16:creationId xmlns:a16="http://schemas.microsoft.com/office/drawing/2014/main" id="{A1AC7D9E-B672-4738-8AAF-8083AC7BF787}"/>
            </a:ext>
          </a:extLst>
        </xdr:cNvPr>
        <xdr:cNvSpPr/>
      </xdr:nvSpPr>
      <xdr:spPr>
        <a:xfrm>
          <a:off x="1400174" y="4219574"/>
          <a:ext cx="2880000" cy="324000"/>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baseline="0">
              <a:solidFill>
                <a:sysClr val="windowText" lastClr="000000"/>
              </a:solidFill>
            </a:rPr>
            <a:t>Naar Sheet "Energieverliezen" </a:t>
          </a:r>
          <a:endParaRPr lang="nl-NL" sz="1100" b="1">
            <a:solidFill>
              <a:sysClr val="windowText" lastClr="000000"/>
            </a:solidFill>
          </a:endParaRPr>
        </a:p>
      </xdr:txBody>
    </xdr:sp>
    <xdr:clientData/>
  </xdr:twoCellAnchor>
  <xdr:twoCellAnchor>
    <xdr:from>
      <xdr:col>3</xdr:col>
      <xdr:colOff>3771899</xdr:colOff>
      <xdr:row>21</xdr:row>
      <xdr:rowOff>0</xdr:rowOff>
    </xdr:from>
    <xdr:to>
      <xdr:col>7</xdr:col>
      <xdr:colOff>127274</xdr:colOff>
      <xdr:row>22</xdr:row>
      <xdr:rowOff>133350</xdr:rowOff>
    </xdr:to>
    <xdr:sp macro="" textlink="">
      <xdr:nvSpPr>
        <xdr:cNvPr id="4" name="Rechthoek 3">
          <a:hlinkClick xmlns:r="http://schemas.openxmlformats.org/officeDocument/2006/relationships" r:id="rId3"/>
          <a:extLst>
            <a:ext uri="{FF2B5EF4-FFF2-40B4-BE49-F238E27FC236}">
              <a16:creationId xmlns:a16="http://schemas.microsoft.com/office/drawing/2014/main" id="{12AA7A83-1702-4369-A3F3-0CBA3A96EB40}"/>
            </a:ext>
          </a:extLst>
        </xdr:cNvPr>
        <xdr:cNvSpPr/>
      </xdr:nvSpPr>
      <xdr:spPr>
        <a:xfrm>
          <a:off x="5172074" y="4219575"/>
          <a:ext cx="2880000" cy="323850"/>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baseline="0">
              <a:solidFill>
                <a:sysClr val="windowText" lastClr="000000"/>
              </a:solidFill>
            </a:rPr>
            <a:t>Naar Sheet "Kwalitatieve criteria" </a:t>
          </a:r>
          <a:endParaRPr lang="nl-NL" sz="11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1</xdr:row>
      <xdr:rowOff>19050</xdr:rowOff>
    </xdr:from>
    <xdr:to>
      <xdr:col>9</xdr:col>
      <xdr:colOff>0</xdr:colOff>
      <xdr:row>3</xdr:row>
      <xdr:rowOff>80850</xdr:rowOff>
    </xdr:to>
    <xdr:pic>
      <xdr:nvPicPr>
        <xdr:cNvPr id="2" name="Afbeelding 19">
          <a:extLst>
            <a:ext uri="{FF2B5EF4-FFF2-40B4-BE49-F238E27FC236}">
              <a16:creationId xmlns:a16="http://schemas.microsoft.com/office/drawing/2014/main" id="{CB16A487-4BD7-4433-9D07-1775D5F36E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209550"/>
          <a:ext cx="10077450" cy="442800"/>
        </a:xfrm>
        <a:prstGeom prst="rect">
          <a:avLst/>
        </a:prstGeom>
      </xdr:spPr>
    </xdr:pic>
    <xdr:clientData/>
  </xdr:twoCellAnchor>
  <xdr:twoCellAnchor editAs="oneCell">
    <xdr:from>
      <xdr:col>2</xdr:col>
      <xdr:colOff>731365</xdr:colOff>
      <xdr:row>18</xdr:row>
      <xdr:rowOff>19052</xdr:rowOff>
    </xdr:from>
    <xdr:to>
      <xdr:col>6</xdr:col>
      <xdr:colOff>76200</xdr:colOff>
      <xdr:row>37</xdr:row>
      <xdr:rowOff>66675</xdr:rowOff>
    </xdr:to>
    <xdr:pic>
      <xdr:nvPicPr>
        <xdr:cNvPr id="3" name="Afbeelding 2">
          <a:extLst>
            <a:ext uri="{FF2B5EF4-FFF2-40B4-BE49-F238E27FC236}">
              <a16:creationId xmlns:a16="http://schemas.microsoft.com/office/drawing/2014/main" id="{6DA0ECD8-AB92-443D-9A50-62FAB8F79823}"/>
            </a:ext>
          </a:extLst>
        </xdr:cNvPr>
        <xdr:cNvPicPr>
          <a:picLocks noChangeAspect="1"/>
        </xdr:cNvPicPr>
      </xdr:nvPicPr>
      <xdr:blipFill>
        <a:blip xmlns:r="http://schemas.openxmlformats.org/officeDocument/2006/relationships" r:embed="rId2"/>
        <a:stretch>
          <a:fillRect/>
        </a:stretch>
      </xdr:blipFill>
      <xdr:spPr>
        <a:xfrm>
          <a:off x="2283940" y="4743452"/>
          <a:ext cx="4783610" cy="3667123"/>
        </a:xfrm>
        <a:prstGeom prst="rect">
          <a:avLst/>
        </a:prstGeom>
      </xdr:spPr>
    </xdr:pic>
    <xdr:clientData/>
  </xdr:twoCellAnchor>
  <xdr:twoCellAnchor>
    <xdr:from>
      <xdr:col>6</xdr:col>
      <xdr:colOff>1133475</xdr:colOff>
      <xdr:row>74</xdr:row>
      <xdr:rowOff>123825</xdr:rowOff>
    </xdr:from>
    <xdr:to>
      <xdr:col>8</xdr:col>
      <xdr:colOff>238125</xdr:colOff>
      <xdr:row>74</xdr:row>
      <xdr:rowOff>438150</xdr:rowOff>
    </xdr:to>
    <xdr:sp macro="" textlink="">
      <xdr:nvSpPr>
        <xdr:cNvPr id="8" name="Rechthoek 7">
          <a:hlinkClick xmlns:r="http://schemas.openxmlformats.org/officeDocument/2006/relationships" r:id="rId3"/>
          <a:extLst>
            <a:ext uri="{FF2B5EF4-FFF2-40B4-BE49-F238E27FC236}">
              <a16:creationId xmlns:a16="http://schemas.microsoft.com/office/drawing/2014/main" id="{80126807-BB67-46BE-81DE-AA275012B555}"/>
            </a:ext>
          </a:extLst>
        </xdr:cNvPr>
        <xdr:cNvSpPr/>
      </xdr:nvSpPr>
      <xdr:spPr>
        <a:xfrm>
          <a:off x="8210550" y="16202025"/>
          <a:ext cx="1924050" cy="314325"/>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a:solidFill>
                <a:sysClr val="windowText" lastClr="000000"/>
              </a:solidFill>
            </a:rPr>
            <a:t>Terug</a:t>
          </a:r>
          <a:r>
            <a:rPr lang="nl-NL" sz="1100" b="1" baseline="0">
              <a:solidFill>
                <a:sysClr val="windowText" lastClr="000000"/>
              </a:solidFill>
            </a:rPr>
            <a:t> naar Totaal overzicht </a:t>
          </a:r>
          <a:endParaRPr lang="nl-NL" sz="1100" b="1">
            <a:solidFill>
              <a:sysClr val="windowText" lastClr="000000"/>
            </a:solidFill>
          </a:endParaRPr>
        </a:p>
      </xdr:txBody>
    </xdr:sp>
    <xdr:clientData/>
  </xdr:twoCellAnchor>
  <xdr:twoCellAnchor>
    <xdr:from>
      <xdr:col>6</xdr:col>
      <xdr:colOff>1133475</xdr:colOff>
      <xdr:row>0</xdr:row>
      <xdr:rowOff>152400</xdr:rowOff>
    </xdr:from>
    <xdr:to>
      <xdr:col>8</xdr:col>
      <xdr:colOff>133350</xdr:colOff>
      <xdr:row>2</xdr:row>
      <xdr:rowOff>85725</xdr:rowOff>
    </xdr:to>
    <xdr:sp macro="" textlink="">
      <xdr:nvSpPr>
        <xdr:cNvPr id="10" name="Rechthoek 9">
          <a:hlinkClick xmlns:r="http://schemas.openxmlformats.org/officeDocument/2006/relationships" r:id="rId3"/>
          <a:extLst>
            <a:ext uri="{FF2B5EF4-FFF2-40B4-BE49-F238E27FC236}">
              <a16:creationId xmlns:a16="http://schemas.microsoft.com/office/drawing/2014/main" id="{FE39C09F-C7FB-4991-9DFB-3D69D0B09B03}"/>
            </a:ext>
          </a:extLst>
        </xdr:cNvPr>
        <xdr:cNvSpPr/>
      </xdr:nvSpPr>
      <xdr:spPr>
        <a:xfrm>
          <a:off x="8210550" y="152400"/>
          <a:ext cx="1819275" cy="314325"/>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a:solidFill>
                <a:sysClr val="windowText" lastClr="000000"/>
              </a:solidFill>
            </a:rPr>
            <a:t>Terug</a:t>
          </a:r>
          <a:r>
            <a:rPr lang="nl-NL" sz="1100" b="1" baseline="0">
              <a:solidFill>
                <a:sysClr val="windowText" lastClr="000000"/>
              </a:solidFill>
            </a:rPr>
            <a:t> naar Totaal overzicht </a:t>
          </a:r>
          <a:endParaRPr lang="nl-NL" sz="1100" b="1">
            <a:solidFill>
              <a:sysClr val="windowText" lastClr="000000"/>
            </a:solidFill>
          </a:endParaRPr>
        </a:p>
      </xdr:txBody>
    </xdr:sp>
    <xdr:clientData/>
  </xdr:twoCellAnchor>
  <xdr:twoCellAnchor editAs="oneCell">
    <xdr:from>
      <xdr:col>1</xdr:col>
      <xdr:colOff>866775</xdr:colOff>
      <xdr:row>43</xdr:row>
      <xdr:rowOff>123826</xdr:rowOff>
    </xdr:from>
    <xdr:to>
      <xdr:col>7</xdr:col>
      <xdr:colOff>876300</xdr:colOff>
      <xdr:row>68</xdr:row>
      <xdr:rowOff>30080</xdr:rowOff>
    </xdr:to>
    <xdr:pic>
      <xdr:nvPicPr>
        <xdr:cNvPr id="9" name="Afbeelding 8">
          <a:extLst>
            <a:ext uri="{FF2B5EF4-FFF2-40B4-BE49-F238E27FC236}">
              <a16:creationId xmlns:a16="http://schemas.microsoft.com/office/drawing/2014/main" id="{C0373C24-3522-4ABC-B164-F7AE501C718D}"/>
            </a:ext>
          </a:extLst>
        </xdr:cNvPr>
        <xdr:cNvPicPr>
          <a:picLocks noChangeAspect="1"/>
        </xdr:cNvPicPr>
      </xdr:nvPicPr>
      <xdr:blipFill>
        <a:blip xmlns:r="http://schemas.openxmlformats.org/officeDocument/2006/relationships" r:embed="rId4"/>
        <a:stretch>
          <a:fillRect/>
        </a:stretch>
      </xdr:blipFill>
      <xdr:spPr>
        <a:xfrm>
          <a:off x="1133475" y="9686926"/>
          <a:ext cx="8029575" cy="46782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180975</xdr:rowOff>
    </xdr:from>
    <xdr:to>
      <xdr:col>9</xdr:col>
      <xdr:colOff>312575</xdr:colOff>
      <xdr:row>3</xdr:row>
      <xdr:rowOff>52275</xdr:rowOff>
    </xdr:to>
    <xdr:pic>
      <xdr:nvPicPr>
        <xdr:cNvPr id="3" name="Afbeelding 19">
          <a:extLst>
            <a:ext uri="{FF2B5EF4-FFF2-40B4-BE49-F238E27FC236}">
              <a16:creationId xmlns:a16="http://schemas.microsoft.com/office/drawing/2014/main" id="{CBCF5DFF-DBE0-4477-A666-17FF700B49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80975"/>
          <a:ext cx="10085225" cy="442800"/>
        </a:xfrm>
        <a:prstGeom prst="rect">
          <a:avLst/>
        </a:prstGeom>
      </xdr:spPr>
    </xdr:pic>
    <xdr:clientData/>
  </xdr:twoCellAnchor>
  <xdr:twoCellAnchor>
    <xdr:from>
      <xdr:col>7</xdr:col>
      <xdr:colOff>914400</xdr:colOff>
      <xdr:row>74</xdr:row>
      <xdr:rowOff>161925</xdr:rowOff>
    </xdr:from>
    <xdr:to>
      <xdr:col>9</xdr:col>
      <xdr:colOff>161925</xdr:colOff>
      <xdr:row>75</xdr:row>
      <xdr:rowOff>47625</xdr:rowOff>
    </xdr:to>
    <xdr:sp macro="" textlink="">
      <xdr:nvSpPr>
        <xdr:cNvPr id="5" name="Rechthoek 4">
          <a:hlinkClick xmlns:r="http://schemas.openxmlformats.org/officeDocument/2006/relationships" r:id="rId2"/>
          <a:extLst>
            <a:ext uri="{FF2B5EF4-FFF2-40B4-BE49-F238E27FC236}">
              <a16:creationId xmlns:a16="http://schemas.microsoft.com/office/drawing/2014/main" id="{D7EAFA0F-2FCF-4EC2-9181-32F320AAE539}"/>
            </a:ext>
          </a:extLst>
        </xdr:cNvPr>
        <xdr:cNvSpPr/>
      </xdr:nvSpPr>
      <xdr:spPr>
        <a:xfrm>
          <a:off x="8305800" y="17259300"/>
          <a:ext cx="1819275" cy="314325"/>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a:solidFill>
                <a:sysClr val="windowText" lastClr="000000"/>
              </a:solidFill>
            </a:rPr>
            <a:t>Terug</a:t>
          </a:r>
          <a:r>
            <a:rPr lang="nl-NL" sz="1100" b="1" baseline="0">
              <a:solidFill>
                <a:sysClr val="windowText" lastClr="000000"/>
              </a:solidFill>
            </a:rPr>
            <a:t> naar Totaal overzicht </a:t>
          </a:r>
          <a:endParaRPr lang="nl-NL" sz="1100" b="1">
            <a:solidFill>
              <a:sysClr val="windowText" lastClr="000000"/>
            </a:solidFill>
          </a:endParaRPr>
        </a:p>
      </xdr:txBody>
    </xdr:sp>
    <xdr:clientData/>
  </xdr:twoCellAnchor>
  <xdr:twoCellAnchor>
    <xdr:from>
      <xdr:col>7</xdr:col>
      <xdr:colOff>866775</xdr:colOff>
      <xdr:row>0</xdr:row>
      <xdr:rowOff>142875</xdr:rowOff>
    </xdr:from>
    <xdr:to>
      <xdr:col>9</xdr:col>
      <xdr:colOff>114300</xdr:colOff>
      <xdr:row>2</xdr:row>
      <xdr:rowOff>76200</xdr:rowOff>
    </xdr:to>
    <xdr:sp macro="" textlink="">
      <xdr:nvSpPr>
        <xdr:cNvPr id="8" name="Rechthoek 7">
          <a:hlinkClick xmlns:r="http://schemas.openxmlformats.org/officeDocument/2006/relationships" r:id="rId2"/>
          <a:extLst>
            <a:ext uri="{FF2B5EF4-FFF2-40B4-BE49-F238E27FC236}">
              <a16:creationId xmlns:a16="http://schemas.microsoft.com/office/drawing/2014/main" id="{6D3AF124-7B5E-4719-A439-DA5AE2E5268F}"/>
            </a:ext>
          </a:extLst>
        </xdr:cNvPr>
        <xdr:cNvSpPr/>
      </xdr:nvSpPr>
      <xdr:spPr>
        <a:xfrm>
          <a:off x="8258175" y="142875"/>
          <a:ext cx="1819275" cy="314325"/>
        </a:xfrm>
        <a:prstGeom prst="rect">
          <a:avLst/>
        </a:prstGeom>
        <a:solidFill>
          <a:schemeClr val="accent3"/>
        </a:solidFill>
        <a:ln w="12700">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l-NL" sz="1100" b="1">
              <a:solidFill>
                <a:sysClr val="windowText" lastClr="000000"/>
              </a:solidFill>
            </a:rPr>
            <a:t>Terug</a:t>
          </a:r>
          <a:r>
            <a:rPr lang="nl-NL" sz="1100" b="1" baseline="0">
              <a:solidFill>
                <a:sysClr val="windowText" lastClr="000000"/>
              </a:solidFill>
            </a:rPr>
            <a:t> naar Totaal overzicht </a:t>
          </a:r>
          <a:endParaRPr lang="nl-NL" sz="1100" b="1">
            <a:solidFill>
              <a:sysClr val="windowText" lastClr="000000"/>
            </a:solidFill>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44A8-BCE6-4DAB-829C-7D1443F54D8D}">
  <sheetPr codeName="Blad1"/>
  <dimension ref="A1:M35"/>
  <sheetViews>
    <sheetView showGridLines="0" showRowColHeaders="0" tabSelected="1" workbookViewId="0"/>
  </sheetViews>
  <sheetFormatPr defaultColWidth="0" defaultRowHeight="15" zeroHeight="1" x14ac:dyDescent="0.25"/>
  <cols>
    <col min="1" max="1" width="2.7109375" style="7" customWidth="1"/>
    <col min="2" max="3" width="9.140625" style="7" customWidth="1"/>
    <col min="4" max="4" width="66.140625" style="7" customWidth="1"/>
    <col min="5" max="5" width="3.42578125" style="7" customWidth="1"/>
    <col min="6" max="6" width="18.7109375" style="7" customWidth="1"/>
    <col min="7" max="7" width="9.5703125" style="7" customWidth="1"/>
    <col min="8" max="8" width="8.140625" style="7" customWidth="1"/>
    <col min="9" max="9" width="9.140625" style="7" customWidth="1"/>
    <col min="10" max="10" width="8.7109375" style="7" customWidth="1"/>
    <col min="11" max="11" width="9.140625" style="7" customWidth="1"/>
    <col min="12" max="13" width="0" style="7" hidden="1" customWidth="1"/>
    <col min="14" max="16384" width="9.140625" style="7" hidden="1"/>
  </cols>
  <sheetData>
    <row r="1" spans="2:11" x14ac:dyDescent="0.25"/>
    <row r="2" spans="2:11" x14ac:dyDescent="0.25"/>
    <row r="3" spans="2:11" x14ac:dyDescent="0.25"/>
    <row r="4" spans="2:11" x14ac:dyDescent="0.25"/>
    <row r="5" spans="2:11" ht="30" x14ac:dyDescent="0.4">
      <c r="B5" s="93" t="s">
        <v>78</v>
      </c>
      <c r="C5" s="93"/>
      <c r="D5" s="93"/>
      <c r="E5" s="93"/>
      <c r="F5" s="93"/>
      <c r="G5" s="93"/>
      <c r="H5" s="93"/>
      <c r="I5" s="93"/>
      <c r="J5" s="93"/>
    </row>
    <row r="6" spans="2:11" x14ac:dyDescent="0.25"/>
    <row r="7" spans="2:11" x14ac:dyDescent="0.25">
      <c r="B7" s="103" t="s">
        <v>39</v>
      </c>
      <c r="C7" s="103"/>
      <c r="D7" s="103"/>
    </row>
    <row r="8" spans="2:11" x14ac:dyDescent="0.25">
      <c r="B8" s="103"/>
      <c r="C8" s="103"/>
      <c r="D8" s="103"/>
      <c r="E8" s="8"/>
      <c r="F8" s="8"/>
      <c r="G8" s="8"/>
      <c r="H8" s="8"/>
      <c r="I8" s="8"/>
      <c r="J8" s="8"/>
      <c r="K8" s="8"/>
    </row>
    <row r="9" spans="2:11" x14ac:dyDescent="0.25">
      <c r="B9" s="104" t="s">
        <v>80</v>
      </c>
      <c r="C9" s="104"/>
      <c r="D9" s="104"/>
      <c r="E9" s="72" t="s">
        <v>81</v>
      </c>
      <c r="F9" s="72"/>
      <c r="G9" s="8"/>
      <c r="H9" s="8"/>
      <c r="I9" s="8"/>
      <c r="J9" s="8"/>
      <c r="K9" s="8"/>
    </row>
    <row r="10" spans="2:11" x14ac:dyDescent="0.25">
      <c r="B10" s="105" t="s">
        <v>40</v>
      </c>
      <c r="C10" s="105"/>
      <c r="D10" s="105"/>
      <c r="E10" s="72" t="s">
        <v>81</v>
      </c>
      <c r="F10" s="75" t="str">
        <f>IF(Energieverliezen!G74="Niet alles ingevuld!","Niet compleet!","Compleet")</f>
        <v>Niet compleet!</v>
      </c>
      <c r="G10" s="73" t="s">
        <v>82</v>
      </c>
      <c r="H10" s="68"/>
      <c r="I10" s="68"/>
      <c r="J10" s="68"/>
      <c r="K10" s="68"/>
    </row>
    <row r="11" spans="2:11" x14ac:dyDescent="0.25">
      <c r="B11" s="105" t="s">
        <v>38</v>
      </c>
      <c r="C11" s="105"/>
      <c r="D11" s="105"/>
      <c r="E11" s="72" t="s">
        <v>81</v>
      </c>
      <c r="F11" s="75" t="str">
        <f>IF('Kwalitatieve criteria'!I73="Niet alles ingevuld!","Niet compleet!","Compleet")</f>
        <v>Niet compleet!</v>
      </c>
      <c r="G11" s="73" t="s">
        <v>35</v>
      </c>
      <c r="H11" s="8"/>
      <c r="I11" s="8"/>
      <c r="J11" s="8"/>
      <c r="K11" s="8"/>
    </row>
    <row r="12" spans="2:11" x14ac:dyDescent="0.25">
      <c r="B12" s="74"/>
      <c r="C12" s="74"/>
      <c r="D12" s="74"/>
      <c r="E12" s="8"/>
      <c r="F12" s="8"/>
      <c r="G12" s="8"/>
      <c r="H12" s="8"/>
      <c r="I12" s="8"/>
      <c r="J12" s="8"/>
      <c r="K12" s="8"/>
    </row>
    <row r="13" spans="2:11" x14ac:dyDescent="0.25">
      <c r="B13" s="106" t="s">
        <v>34</v>
      </c>
      <c r="C13" s="106"/>
      <c r="D13" s="106"/>
      <c r="E13" s="76" t="s">
        <v>81</v>
      </c>
      <c r="F13" s="76" t="str">
        <f>IF(AND(F10="Compleet",F11="Compleet"),"Bestand is compleet!", "Bestand is niet compleet!")</f>
        <v>Bestand is niet compleet!</v>
      </c>
      <c r="G13" s="77"/>
      <c r="H13" s="8"/>
      <c r="I13" s="8"/>
      <c r="J13" s="8"/>
      <c r="K13" s="8"/>
    </row>
    <row r="14" spans="2:11" x14ac:dyDescent="0.25">
      <c r="B14" s="78" t="s">
        <v>83</v>
      </c>
      <c r="C14" s="8"/>
      <c r="D14" s="8"/>
      <c r="E14" s="8"/>
      <c r="F14" s="8"/>
      <c r="G14" s="8"/>
      <c r="H14" s="8"/>
      <c r="I14" s="8"/>
      <c r="J14" s="8"/>
      <c r="K14" s="8"/>
    </row>
    <row r="15" spans="2:11" ht="15.75" thickBot="1" x14ac:dyDescent="0.3">
      <c r="B15" s="8"/>
      <c r="C15" s="8"/>
      <c r="D15" s="8"/>
      <c r="E15" s="8"/>
      <c r="F15" s="8"/>
      <c r="G15" s="8"/>
      <c r="H15" s="8"/>
      <c r="I15" s="8"/>
      <c r="J15" s="8"/>
      <c r="K15" s="8"/>
    </row>
    <row r="16" spans="2:11" ht="15.75" thickBot="1" x14ac:dyDescent="0.3">
      <c r="B16" s="94" t="s">
        <v>73</v>
      </c>
      <c r="C16" s="95"/>
      <c r="D16" s="96"/>
      <c r="E16" s="8"/>
      <c r="F16" s="8"/>
      <c r="G16" s="8"/>
      <c r="H16" s="8"/>
      <c r="I16" s="8"/>
      <c r="J16" s="8"/>
      <c r="K16" s="8"/>
    </row>
    <row r="17" spans="2:11" x14ac:dyDescent="0.25">
      <c r="B17" s="69"/>
      <c r="C17" s="97" t="s">
        <v>71</v>
      </c>
      <c r="D17" s="98"/>
      <c r="E17" s="8"/>
      <c r="F17" s="8"/>
      <c r="G17" s="8"/>
      <c r="H17" s="8"/>
      <c r="I17" s="8"/>
      <c r="J17" s="8"/>
      <c r="K17" s="8"/>
    </row>
    <row r="18" spans="2:11" x14ac:dyDescent="0.25">
      <c r="B18" s="70"/>
      <c r="C18" s="99" t="s">
        <v>72</v>
      </c>
      <c r="D18" s="100"/>
      <c r="E18" s="8"/>
      <c r="F18" s="8"/>
      <c r="G18" s="8"/>
      <c r="H18" s="8"/>
      <c r="I18" s="8"/>
      <c r="J18" s="8"/>
      <c r="K18" s="8"/>
    </row>
    <row r="19" spans="2:11" ht="15.75" thickBot="1" x14ac:dyDescent="0.3">
      <c r="B19" s="71"/>
      <c r="C19" s="101" t="s">
        <v>74</v>
      </c>
      <c r="D19" s="102"/>
      <c r="E19" s="8"/>
      <c r="F19" s="8"/>
      <c r="G19" s="8"/>
      <c r="H19" s="8"/>
      <c r="I19" s="8"/>
      <c r="J19" s="8"/>
      <c r="K19" s="8"/>
    </row>
    <row r="20" spans="2:11" x14ac:dyDescent="0.25">
      <c r="B20" s="8"/>
      <c r="C20" s="8"/>
      <c r="D20" s="8"/>
      <c r="E20" s="8"/>
      <c r="F20" s="8"/>
      <c r="G20" s="8"/>
      <c r="H20" s="8"/>
      <c r="I20" s="8"/>
      <c r="J20" s="8"/>
      <c r="K20" s="8"/>
    </row>
    <row r="21" spans="2:11" x14ac:dyDescent="0.25">
      <c r="D21" s="16"/>
      <c r="E21" s="16"/>
      <c r="F21" s="16"/>
      <c r="G21" s="16"/>
      <c r="H21" s="16"/>
    </row>
    <row r="22" spans="2:11" x14ac:dyDescent="0.25"/>
    <row r="23" spans="2:11" x14ac:dyDescent="0.25"/>
    <row r="24" spans="2:11" x14ac:dyDescent="0.25"/>
    <row r="25" spans="2:11" hidden="1" x14ac:dyDescent="0.25"/>
    <row r="26" spans="2:11" hidden="1" x14ac:dyDescent="0.25"/>
    <row r="27" spans="2:11" hidden="1" x14ac:dyDescent="0.25"/>
    <row r="28" spans="2:11" hidden="1" x14ac:dyDescent="0.25"/>
    <row r="29" spans="2:11" hidden="1" x14ac:dyDescent="0.25"/>
    <row r="30" spans="2:11" hidden="1" x14ac:dyDescent="0.25"/>
    <row r="31" spans="2:11" hidden="1" x14ac:dyDescent="0.25"/>
    <row r="32" spans="2:11" hidden="1" x14ac:dyDescent="0.25"/>
    <row r="33" hidden="1" x14ac:dyDescent="0.25"/>
    <row r="34" hidden="1" x14ac:dyDescent="0.25"/>
    <row r="35" hidden="1" x14ac:dyDescent="0.25"/>
  </sheetData>
  <sheetProtection algorithmName="SHA-512" hashValue="BE0Hy0sogDDsHAJ/HfOkrupVz6sKcgiIZuvwCxYP8fmVnCGIWbhoPajOob5D2moWql3j+BD+nNDZO99SUwaCOQ==" saltValue="UJAD4J8X7LHV7nCizFXkcQ==" spinCount="100000" sheet="1" objects="1" scenarios="1"/>
  <mergeCells count="11">
    <mergeCell ref="B5:J5"/>
    <mergeCell ref="B16:D16"/>
    <mergeCell ref="C17:D17"/>
    <mergeCell ref="C18:D18"/>
    <mergeCell ref="C19:D19"/>
    <mergeCell ref="B7:D7"/>
    <mergeCell ref="B8:D8"/>
    <mergeCell ref="B9:D9"/>
    <mergeCell ref="B10:D10"/>
    <mergeCell ref="B11:D11"/>
    <mergeCell ref="B13:D13"/>
  </mergeCells>
  <conditionalFormatting sqref="B13:G13">
    <cfRule type="expression" dxfId="8" priority="1">
      <formula>$F$13="Bestand is niet compleet!"</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34B14-D6C6-46A1-B51F-845237E5F0EF}">
  <sheetPr codeName="Blad2"/>
  <dimension ref="A1:J137"/>
  <sheetViews>
    <sheetView showGridLines="0" showRowColHeaders="0" zoomScaleNormal="100" workbookViewId="0">
      <selection activeCell="D11" sqref="D11"/>
    </sheetView>
  </sheetViews>
  <sheetFormatPr defaultColWidth="0" defaultRowHeight="15" zeroHeight="1" x14ac:dyDescent="0.25"/>
  <cols>
    <col min="1" max="1" width="4" style="1" customWidth="1"/>
    <col min="2" max="2" width="20.5703125" style="1" customWidth="1"/>
    <col min="3" max="3" width="18.85546875" style="1" customWidth="1"/>
    <col min="4" max="4" width="18.7109375" style="1" customWidth="1"/>
    <col min="5" max="5" width="25.28515625" style="1" customWidth="1"/>
    <col min="6" max="6" width="18.7109375" style="1" customWidth="1"/>
    <col min="7" max="7" width="18.140625" style="1" customWidth="1"/>
    <col min="8" max="8" width="24.140625" style="1" customWidth="1"/>
    <col min="9" max="9" width="5.42578125" style="1" customWidth="1"/>
    <col min="10" max="10" width="0" style="1" hidden="1" customWidth="1"/>
    <col min="11" max="16384" width="9.140625" style="1" hidden="1"/>
  </cols>
  <sheetData>
    <row r="1" spans="1:9" x14ac:dyDescent="0.25">
      <c r="A1" s="7"/>
      <c r="B1" s="7"/>
      <c r="C1" s="7"/>
      <c r="D1" s="7"/>
      <c r="E1" s="7"/>
      <c r="F1" s="7"/>
      <c r="G1" s="7"/>
      <c r="H1" s="7"/>
      <c r="I1" s="7"/>
    </row>
    <row r="2" spans="1:9" x14ac:dyDescent="0.25">
      <c r="A2" s="7"/>
      <c r="B2" s="7"/>
      <c r="C2" s="7"/>
      <c r="D2" s="7"/>
      <c r="E2" s="7"/>
      <c r="F2" s="7"/>
      <c r="G2" s="7"/>
      <c r="H2" s="7"/>
      <c r="I2" s="7"/>
    </row>
    <row r="3" spans="1:9" x14ac:dyDescent="0.25">
      <c r="A3" s="7"/>
      <c r="B3" s="7"/>
      <c r="C3" s="7"/>
      <c r="D3" s="7"/>
      <c r="E3" s="7"/>
      <c r="F3" s="7"/>
      <c r="G3" s="7"/>
      <c r="H3" s="7"/>
      <c r="I3" s="7"/>
    </row>
    <row r="4" spans="1:9" x14ac:dyDescent="0.25">
      <c r="A4" s="7"/>
      <c r="B4" s="7"/>
      <c r="C4" s="7"/>
      <c r="D4" s="7"/>
      <c r="E4" s="7"/>
      <c r="F4" s="7"/>
      <c r="G4" s="7"/>
      <c r="H4" s="7"/>
      <c r="I4" s="7"/>
    </row>
    <row r="5" spans="1:9" x14ac:dyDescent="0.25">
      <c r="A5" s="7"/>
      <c r="B5" s="7"/>
      <c r="C5" s="7"/>
      <c r="D5" s="7"/>
      <c r="E5" s="7"/>
      <c r="F5" s="7"/>
      <c r="G5" s="7"/>
      <c r="H5" s="7"/>
      <c r="I5" s="7"/>
    </row>
    <row r="6" spans="1:9" ht="30" x14ac:dyDescent="0.4">
      <c r="A6" s="7"/>
      <c r="B6" s="93" t="s">
        <v>77</v>
      </c>
      <c r="C6" s="93"/>
      <c r="D6" s="93"/>
      <c r="E6" s="93"/>
      <c r="F6" s="93"/>
      <c r="G6" s="93"/>
      <c r="H6" s="93"/>
      <c r="I6" s="7"/>
    </row>
    <row r="7" spans="1:9" ht="11.25" customHeight="1" x14ac:dyDescent="0.4">
      <c r="A7" s="7"/>
      <c r="B7" s="6"/>
      <c r="C7" s="6"/>
      <c r="D7" s="6"/>
      <c r="E7" s="7"/>
      <c r="F7" s="7"/>
      <c r="G7" s="7"/>
      <c r="H7" s="7"/>
      <c r="I7" s="7"/>
    </row>
    <row r="8" spans="1:9" x14ac:dyDescent="0.25">
      <c r="A8" s="7"/>
      <c r="B8" s="8" t="s">
        <v>79</v>
      </c>
      <c r="C8" s="7"/>
      <c r="D8" s="7"/>
      <c r="E8" s="7"/>
      <c r="F8" s="7"/>
      <c r="G8" s="7"/>
      <c r="H8" s="7"/>
      <c r="I8" s="7"/>
    </row>
    <row r="9" spans="1:9" x14ac:dyDescent="0.25">
      <c r="A9" s="7"/>
      <c r="B9" s="9"/>
      <c r="C9" s="7"/>
      <c r="D9" s="7"/>
      <c r="E9" s="7"/>
      <c r="F9" s="7"/>
      <c r="G9" s="7"/>
      <c r="H9" s="7"/>
      <c r="I9" s="7"/>
    </row>
    <row r="10" spans="1:9" ht="45" customHeight="1" x14ac:dyDescent="0.25">
      <c r="A10" s="7"/>
      <c r="B10" s="108" t="s">
        <v>57</v>
      </c>
      <c r="C10" s="109"/>
      <c r="D10" s="109"/>
      <c r="E10" s="109"/>
      <c r="F10" s="109"/>
      <c r="G10" s="109"/>
      <c r="H10" s="110"/>
      <c r="I10" s="7"/>
    </row>
    <row r="11" spans="1:9" ht="45" customHeight="1" x14ac:dyDescent="0.25">
      <c r="A11" s="7"/>
      <c r="B11" s="4" t="s">
        <v>0</v>
      </c>
      <c r="C11" s="5" t="s">
        <v>62</v>
      </c>
      <c r="D11" s="4" t="s">
        <v>58</v>
      </c>
      <c r="E11" s="5" t="s">
        <v>1</v>
      </c>
      <c r="F11" s="5" t="s">
        <v>59</v>
      </c>
      <c r="G11" s="5" t="s">
        <v>60</v>
      </c>
      <c r="H11" s="5" t="s">
        <v>63</v>
      </c>
      <c r="I11" s="7"/>
    </row>
    <row r="12" spans="1:9" x14ac:dyDescent="0.25">
      <c r="A12" s="7"/>
      <c r="B12" s="2">
        <v>35</v>
      </c>
      <c r="C12" s="10">
        <v>45</v>
      </c>
      <c r="D12" s="3">
        <v>4.5</v>
      </c>
      <c r="E12" s="84"/>
      <c r="F12" s="13" t="str">
        <f>IF(E12="","?",(D12*(1/E12-1))*(25*8760)*0.9)</f>
        <v>?</v>
      </c>
      <c r="G12" s="14" t="str">
        <f>IF(F12="?","?",0.13*F12)</f>
        <v>?</v>
      </c>
      <c r="H12" s="15" t="str">
        <f>IF(G12="?","?",G12*C12)</f>
        <v>?</v>
      </c>
      <c r="I12" s="7"/>
    </row>
    <row r="13" spans="1:9" x14ac:dyDescent="0.25">
      <c r="A13" s="7"/>
      <c r="B13" s="2">
        <v>35</v>
      </c>
      <c r="C13" s="10">
        <v>60</v>
      </c>
      <c r="D13" s="3">
        <v>6</v>
      </c>
      <c r="E13" s="84"/>
      <c r="F13" s="13" t="str">
        <f t="shared" ref="F13:F16" si="0">IF(E13="","?",(D13*(1/E13-1))*(25*8760)*0.9)</f>
        <v>?</v>
      </c>
      <c r="G13" s="14" t="str">
        <f t="shared" ref="G13:G16" si="1">IF(F13="?","?",0.13*F13)</f>
        <v>?</v>
      </c>
      <c r="H13" s="15" t="str">
        <f t="shared" ref="H13:H16" si="2">IF(G13="?","?",G13*C13)</f>
        <v>?</v>
      </c>
      <c r="I13" s="7"/>
    </row>
    <row r="14" spans="1:9" x14ac:dyDescent="0.25">
      <c r="A14" s="7"/>
      <c r="B14" s="2">
        <v>35</v>
      </c>
      <c r="C14" s="10">
        <v>150</v>
      </c>
      <c r="D14" s="3">
        <v>7.5</v>
      </c>
      <c r="E14" s="84"/>
      <c r="F14" s="13" t="str">
        <f t="shared" si="0"/>
        <v>?</v>
      </c>
      <c r="G14" s="14" t="str">
        <f t="shared" si="1"/>
        <v>?</v>
      </c>
      <c r="H14" s="15" t="str">
        <f t="shared" si="2"/>
        <v>?</v>
      </c>
      <c r="I14" s="7"/>
    </row>
    <row r="15" spans="1:9" x14ac:dyDescent="0.25">
      <c r="A15" s="7"/>
      <c r="B15" s="2">
        <v>35</v>
      </c>
      <c r="C15" s="10">
        <v>30</v>
      </c>
      <c r="D15" s="3">
        <v>9</v>
      </c>
      <c r="E15" s="84"/>
      <c r="F15" s="13" t="str">
        <f t="shared" si="0"/>
        <v>?</v>
      </c>
      <c r="G15" s="14" t="str">
        <f t="shared" si="1"/>
        <v>?</v>
      </c>
      <c r="H15" s="15" t="str">
        <f t="shared" si="2"/>
        <v>?</v>
      </c>
      <c r="I15" s="7"/>
    </row>
    <row r="16" spans="1:9" x14ac:dyDescent="0.25">
      <c r="A16" s="7"/>
      <c r="B16" s="62">
        <v>35</v>
      </c>
      <c r="C16" s="63">
        <v>15</v>
      </c>
      <c r="D16" s="64">
        <v>12</v>
      </c>
      <c r="E16" s="84"/>
      <c r="F16" s="65" t="str">
        <f t="shared" si="0"/>
        <v>?</v>
      </c>
      <c r="G16" s="66" t="str">
        <f t="shared" si="1"/>
        <v>?</v>
      </c>
      <c r="H16" s="66" t="str">
        <f t="shared" si="2"/>
        <v>?</v>
      </c>
      <c r="I16" s="7"/>
    </row>
    <row r="17" spans="1:9" ht="15.75" x14ac:dyDescent="0.25">
      <c r="A17" s="7"/>
      <c r="B17" s="107" t="s">
        <v>68</v>
      </c>
      <c r="C17" s="107"/>
      <c r="D17" s="107"/>
      <c r="E17" s="107"/>
      <c r="F17" s="107"/>
      <c r="G17" s="60" t="str">
        <f>IF(OR(G12="?",G13="?",G14="?",G15="?",G16="?"),"",SUM(G12:G16))</f>
        <v/>
      </c>
      <c r="H17" s="61" t="str">
        <f>IF(OR(H12="?",H13="?",H14="?",H15="?",H16="?"),"Niet alles ingevuld!",SUM(H12:H16))</f>
        <v>Niet alles ingevuld!</v>
      </c>
      <c r="I17" s="16"/>
    </row>
    <row r="18" spans="1:9" ht="15.75" x14ac:dyDescent="0.25">
      <c r="A18" s="7"/>
      <c r="B18" s="12" t="s">
        <v>61</v>
      </c>
      <c r="C18" s="7"/>
      <c r="D18" s="7"/>
      <c r="E18" s="7"/>
      <c r="F18" s="7"/>
      <c r="G18" s="7"/>
      <c r="H18" s="16"/>
      <c r="I18" s="7"/>
    </row>
    <row r="19" spans="1:9" x14ac:dyDescent="0.25">
      <c r="A19" s="7"/>
      <c r="B19" s="7"/>
      <c r="C19" s="7"/>
      <c r="D19" s="7"/>
      <c r="E19" s="7"/>
      <c r="F19" s="7"/>
      <c r="G19" s="7"/>
      <c r="H19" s="7"/>
      <c r="I19" s="7"/>
    </row>
    <row r="20" spans="1:9" x14ac:dyDescent="0.25">
      <c r="A20" s="7"/>
      <c r="B20" s="7"/>
      <c r="C20" s="7"/>
      <c r="D20" s="7"/>
      <c r="E20" s="7"/>
      <c r="F20" s="7"/>
      <c r="G20" s="7"/>
      <c r="H20" s="7"/>
      <c r="I20" s="7"/>
    </row>
    <row r="21" spans="1:9" x14ac:dyDescent="0.25">
      <c r="A21" s="7"/>
      <c r="B21" s="7"/>
      <c r="C21" s="7"/>
      <c r="D21" s="7"/>
      <c r="E21" s="7"/>
      <c r="F21" s="7"/>
      <c r="G21" s="7"/>
      <c r="H21" s="7"/>
      <c r="I21" s="7"/>
    </row>
    <row r="22" spans="1:9" x14ac:dyDescent="0.25">
      <c r="A22" s="7"/>
      <c r="B22" s="7"/>
      <c r="C22" s="7"/>
      <c r="D22" s="7"/>
      <c r="E22" s="7"/>
      <c r="F22" s="7"/>
      <c r="G22" s="7"/>
      <c r="H22" s="7"/>
      <c r="I22" s="7"/>
    </row>
    <row r="23" spans="1:9" x14ac:dyDescent="0.25">
      <c r="A23" s="7"/>
      <c r="B23" s="7"/>
      <c r="C23" s="7"/>
      <c r="D23" s="7"/>
      <c r="E23" s="7"/>
      <c r="F23" s="7"/>
      <c r="G23" s="7"/>
      <c r="H23" s="7"/>
      <c r="I23" s="7"/>
    </row>
    <row r="24" spans="1:9" x14ac:dyDescent="0.25">
      <c r="A24" s="7"/>
      <c r="B24" s="7"/>
      <c r="C24" s="7"/>
      <c r="D24" s="7"/>
      <c r="E24" s="7"/>
      <c r="F24" s="7"/>
      <c r="G24" s="7"/>
      <c r="H24" s="7"/>
      <c r="I24" s="7"/>
    </row>
    <row r="25" spans="1:9" x14ac:dyDescent="0.25">
      <c r="A25" s="7"/>
      <c r="B25" s="7"/>
      <c r="C25" s="7"/>
      <c r="D25" s="7"/>
      <c r="E25" s="7"/>
      <c r="F25" s="7"/>
      <c r="G25" s="7"/>
      <c r="H25" s="7"/>
      <c r="I25" s="7"/>
    </row>
    <row r="26" spans="1:9" x14ac:dyDescent="0.25">
      <c r="A26" s="7"/>
      <c r="B26" s="7"/>
      <c r="C26" s="7"/>
      <c r="D26" s="7"/>
      <c r="E26" s="7"/>
      <c r="F26" s="7"/>
      <c r="G26" s="7"/>
      <c r="H26" s="7"/>
      <c r="I26" s="7"/>
    </row>
    <row r="27" spans="1:9" x14ac:dyDescent="0.25">
      <c r="A27" s="7"/>
      <c r="B27" s="7"/>
      <c r="C27" s="7"/>
      <c r="D27" s="7"/>
      <c r="E27" s="7"/>
      <c r="F27" s="7"/>
      <c r="G27" s="7"/>
      <c r="H27" s="7"/>
      <c r="I27" s="7"/>
    </row>
    <row r="28" spans="1:9" x14ac:dyDescent="0.25">
      <c r="A28" s="7"/>
      <c r="B28" s="7"/>
      <c r="C28" s="7"/>
      <c r="D28" s="7"/>
      <c r="E28" s="7"/>
      <c r="F28" s="7"/>
      <c r="G28" s="7"/>
      <c r="H28" s="7"/>
      <c r="I28" s="7"/>
    </row>
    <row r="29" spans="1:9" x14ac:dyDescent="0.25">
      <c r="A29" s="7"/>
      <c r="B29" s="7"/>
      <c r="C29" s="7"/>
      <c r="D29" s="7"/>
      <c r="E29" s="7"/>
      <c r="F29" s="7"/>
      <c r="G29" s="7"/>
      <c r="H29" s="7"/>
      <c r="I29" s="7"/>
    </row>
    <row r="30" spans="1:9" x14ac:dyDescent="0.25">
      <c r="A30" s="7"/>
      <c r="B30" s="7"/>
      <c r="C30" s="7"/>
      <c r="D30" s="7"/>
      <c r="E30" s="7"/>
      <c r="F30" s="7"/>
      <c r="G30" s="7"/>
      <c r="H30" s="7"/>
      <c r="I30" s="7"/>
    </row>
    <row r="31" spans="1:9" x14ac:dyDescent="0.25">
      <c r="A31" s="7"/>
      <c r="B31" s="7"/>
      <c r="C31" s="7"/>
      <c r="D31" s="7"/>
      <c r="E31" s="7"/>
      <c r="F31" s="7"/>
      <c r="G31" s="7"/>
      <c r="H31" s="7"/>
      <c r="I31" s="7"/>
    </row>
    <row r="32" spans="1:9" x14ac:dyDescent="0.25">
      <c r="A32" s="7"/>
      <c r="B32" s="7"/>
      <c r="C32" s="7"/>
      <c r="D32" s="7"/>
      <c r="E32" s="7"/>
      <c r="F32" s="7"/>
      <c r="G32" s="7"/>
      <c r="H32" s="7"/>
      <c r="I32" s="7"/>
    </row>
    <row r="33" spans="1:9" x14ac:dyDescent="0.25">
      <c r="A33" s="7"/>
      <c r="B33" s="7"/>
      <c r="C33" s="7"/>
      <c r="D33" s="7"/>
      <c r="E33" s="7"/>
      <c r="F33" s="7"/>
      <c r="G33" s="7"/>
      <c r="H33" s="7"/>
      <c r="I33" s="7"/>
    </row>
    <row r="34" spans="1:9" x14ac:dyDescent="0.25">
      <c r="A34" s="7"/>
      <c r="B34" s="7"/>
      <c r="C34" s="7"/>
      <c r="D34" s="7"/>
      <c r="E34" s="7"/>
      <c r="F34" s="7"/>
      <c r="G34" s="7"/>
      <c r="H34" s="7"/>
      <c r="I34" s="7"/>
    </row>
    <row r="35" spans="1:9" x14ac:dyDescent="0.25">
      <c r="A35" s="7"/>
      <c r="B35" s="7"/>
      <c r="C35" s="7"/>
      <c r="D35" s="7"/>
      <c r="E35" s="7"/>
      <c r="F35" s="7"/>
      <c r="G35" s="7"/>
      <c r="H35" s="7"/>
      <c r="I35" s="7"/>
    </row>
    <row r="36" spans="1:9" x14ac:dyDescent="0.25">
      <c r="A36" s="7"/>
      <c r="B36" s="7"/>
      <c r="C36" s="7"/>
      <c r="D36" s="7"/>
      <c r="E36" s="7"/>
      <c r="F36" s="7"/>
      <c r="G36" s="7"/>
      <c r="H36" s="7"/>
      <c r="I36" s="7"/>
    </row>
    <row r="37" spans="1:9" x14ac:dyDescent="0.25">
      <c r="A37" s="7"/>
      <c r="B37" s="7"/>
      <c r="C37" s="7"/>
      <c r="D37" s="7"/>
      <c r="E37" s="7"/>
      <c r="F37" s="7"/>
      <c r="G37" s="7"/>
      <c r="H37" s="7"/>
      <c r="I37" s="7"/>
    </row>
    <row r="38" spans="1:9" x14ac:dyDescent="0.25">
      <c r="A38" s="7"/>
      <c r="B38" s="7"/>
      <c r="C38" s="7"/>
      <c r="D38" s="7"/>
      <c r="E38" s="7"/>
      <c r="F38" s="7"/>
      <c r="G38" s="7"/>
      <c r="H38" s="7"/>
      <c r="I38" s="7"/>
    </row>
    <row r="39" spans="1:9" x14ac:dyDescent="0.25">
      <c r="A39" s="7"/>
      <c r="B39" s="7"/>
      <c r="C39" s="7"/>
      <c r="D39" s="7"/>
      <c r="E39" s="7"/>
      <c r="F39" s="7"/>
      <c r="G39" s="7"/>
      <c r="H39" s="7"/>
      <c r="I39" s="7"/>
    </row>
    <row r="40" spans="1:9" ht="45" customHeight="1" x14ac:dyDescent="0.25">
      <c r="A40" s="7"/>
      <c r="B40" s="108" t="s">
        <v>64</v>
      </c>
      <c r="C40" s="109"/>
      <c r="D40" s="109"/>
      <c r="E40" s="109"/>
      <c r="F40" s="109"/>
      <c r="G40" s="109"/>
      <c r="H40" s="110"/>
      <c r="I40" s="7"/>
    </row>
    <row r="41" spans="1:9" x14ac:dyDescent="0.25">
      <c r="A41" s="7"/>
      <c r="B41" s="7"/>
      <c r="C41" s="7"/>
      <c r="D41" s="7"/>
      <c r="E41" s="7"/>
      <c r="F41" s="7"/>
      <c r="G41" s="7"/>
      <c r="H41" s="7"/>
      <c r="I41" s="7"/>
    </row>
    <row r="42" spans="1:9" s="18" customFormat="1" ht="19.5" thickBot="1" x14ac:dyDescent="0.35">
      <c r="A42" s="11"/>
      <c r="B42" s="117" t="s">
        <v>66</v>
      </c>
      <c r="C42" s="117"/>
      <c r="D42" s="117"/>
      <c r="E42" s="117"/>
      <c r="F42" s="117"/>
      <c r="G42" s="85"/>
      <c r="H42" s="67" t="s">
        <v>67</v>
      </c>
      <c r="I42" s="11"/>
    </row>
    <row r="43" spans="1:9" ht="15.75" thickTop="1" x14ac:dyDescent="0.25">
      <c r="A43" s="7"/>
      <c r="B43" s="7"/>
      <c r="C43" s="7"/>
      <c r="D43" s="7"/>
      <c r="E43" s="7"/>
      <c r="F43" s="7"/>
      <c r="G43" s="7"/>
      <c r="H43" s="7"/>
      <c r="I43" s="7"/>
    </row>
    <row r="44" spans="1:9" ht="15.75" x14ac:dyDescent="0.25">
      <c r="A44" s="7"/>
      <c r="B44" s="12" t="s">
        <v>65</v>
      </c>
      <c r="C44" s="7"/>
      <c r="D44" s="7"/>
      <c r="E44" s="7"/>
      <c r="F44" s="7"/>
      <c r="G44" s="7"/>
      <c r="H44" s="7"/>
      <c r="I44" s="7"/>
    </row>
    <row r="45" spans="1:9" x14ac:dyDescent="0.25">
      <c r="A45" s="7"/>
      <c r="B45" s="7"/>
      <c r="C45" s="7"/>
      <c r="D45" s="7"/>
      <c r="E45" s="7"/>
      <c r="F45" s="7"/>
      <c r="G45" s="7"/>
      <c r="H45" s="7"/>
      <c r="I45" s="7"/>
    </row>
    <row r="46" spans="1:9" x14ac:dyDescent="0.25">
      <c r="A46" s="7"/>
      <c r="B46" s="7"/>
      <c r="C46" s="7"/>
      <c r="D46" s="7"/>
      <c r="E46" s="7"/>
      <c r="F46" s="7"/>
      <c r="G46" s="7"/>
      <c r="H46" s="7"/>
      <c r="I46" s="7"/>
    </row>
    <row r="47" spans="1:9" x14ac:dyDescent="0.25">
      <c r="A47" s="7"/>
      <c r="B47" s="7"/>
      <c r="C47" s="7"/>
      <c r="D47" s="7"/>
      <c r="E47" s="7"/>
      <c r="F47" s="7"/>
      <c r="G47" s="7"/>
      <c r="H47" s="7"/>
      <c r="I47" s="7"/>
    </row>
    <row r="48" spans="1:9" x14ac:dyDescent="0.25">
      <c r="A48" s="7"/>
      <c r="B48" s="7"/>
      <c r="C48" s="7"/>
      <c r="D48" s="7"/>
      <c r="E48" s="7"/>
      <c r="F48" s="7"/>
      <c r="G48" s="7"/>
      <c r="H48" s="7"/>
      <c r="I48" s="7"/>
    </row>
    <row r="49" spans="1:9" x14ac:dyDescent="0.25">
      <c r="A49" s="7"/>
      <c r="B49" s="7"/>
      <c r="C49" s="7"/>
      <c r="D49" s="7"/>
      <c r="E49" s="7"/>
      <c r="F49" s="7"/>
      <c r="G49" s="7"/>
      <c r="H49" s="7"/>
      <c r="I49" s="7"/>
    </row>
    <row r="50" spans="1:9" x14ac:dyDescent="0.25">
      <c r="A50" s="7"/>
      <c r="B50" s="7"/>
      <c r="C50" s="7"/>
      <c r="D50" s="7"/>
      <c r="E50" s="7"/>
      <c r="F50" s="7"/>
      <c r="G50" s="7"/>
      <c r="H50" s="7"/>
      <c r="I50" s="7"/>
    </row>
    <row r="51" spans="1:9" x14ac:dyDescent="0.25">
      <c r="A51" s="7"/>
      <c r="B51" s="7"/>
      <c r="C51" s="7"/>
      <c r="D51" s="7"/>
      <c r="E51" s="7"/>
      <c r="F51" s="7"/>
      <c r="G51" s="7"/>
      <c r="H51" s="7"/>
      <c r="I51" s="7"/>
    </row>
    <row r="52" spans="1:9" x14ac:dyDescent="0.25">
      <c r="A52" s="7"/>
      <c r="B52" s="7"/>
      <c r="C52" s="7"/>
      <c r="D52" s="7"/>
      <c r="E52" s="7"/>
      <c r="F52" s="7"/>
      <c r="G52" s="7"/>
      <c r="H52" s="7"/>
      <c r="I52" s="7"/>
    </row>
    <row r="53" spans="1:9" x14ac:dyDescent="0.25">
      <c r="A53" s="7"/>
      <c r="B53" s="7"/>
      <c r="C53" s="7"/>
      <c r="D53" s="7"/>
      <c r="E53" s="7"/>
      <c r="F53" s="7"/>
      <c r="G53" s="7"/>
      <c r="H53" s="7"/>
      <c r="I53" s="7"/>
    </row>
    <row r="54" spans="1:9" x14ac:dyDescent="0.25">
      <c r="A54" s="7"/>
      <c r="B54" s="7"/>
      <c r="C54" s="7"/>
      <c r="D54" s="7"/>
      <c r="E54" s="7"/>
      <c r="F54" s="7"/>
      <c r="G54" s="7"/>
      <c r="H54" s="7"/>
      <c r="I54" s="7"/>
    </row>
    <row r="55" spans="1:9" x14ac:dyDescent="0.25">
      <c r="A55" s="7"/>
      <c r="B55" s="7"/>
      <c r="C55" s="7"/>
      <c r="D55" s="7"/>
      <c r="E55" s="7"/>
      <c r="F55" s="7"/>
      <c r="G55" s="7"/>
      <c r="H55" s="7"/>
      <c r="I55" s="7"/>
    </row>
    <row r="56" spans="1:9" x14ac:dyDescent="0.25">
      <c r="A56" s="7"/>
      <c r="B56" s="7"/>
      <c r="C56" s="7"/>
      <c r="D56" s="7"/>
      <c r="E56" s="7"/>
      <c r="F56" s="7"/>
      <c r="G56" s="7"/>
      <c r="H56" s="7"/>
      <c r="I56" s="7"/>
    </row>
    <row r="57" spans="1:9" x14ac:dyDescent="0.25">
      <c r="A57" s="7"/>
      <c r="B57" s="7"/>
      <c r="C57" s="7"/>
      <c r="D57" s="7"/>
      <c r="E57" s="7"/>
      <c r="F57" s="7"/>
      <c r="G57" s="7"/>
      <c r="H57" s="7"/>
      <c r="I57" s="7"/>
    </row>
    <row r="58" spans="1:9" x14ac:dyDescent="0.25">
      <c r="A58" s="7"/>
      <c r="B58" s="7"/>
      <c r="C58" s="7"/>
      <c r="D58" s="7"/>
      <c r="E58" s="7"/>
      <c r="F58" s="7"/>
      <c r="G58" s="7"/>
      <c r="H58" s="7"/>
      <c r="I58" s="7"/>
    </row>
    <row r="59" spans="1:9" x14ac:dyDescent="0.25">
      <c r="A59" s="7"/>
      <c r="B59" s="7"/>
      <c r="C59" s="7"/>
      <c r="D59" s="7"/>
      <c r="E59" s="7"/>
      <c r="F59" s="7"/>
      <c r="G59" s="7"/>
      <c r="H59" s="7"/>
      <c r="I59" s="7"/>
    </row>
    <row r="60" spans="1:9" x14ac:dyDescent="0.25">
      <c r="A60" s="7"/>
      <c r="B60" s="7"/>
      <c r="C60" s="7"/>
      <c r="D60" s="7"/>
      <c r="E60" s="7"/>
      <c r="F60" s="7"/>
      <c r="G60" s="7"/>
      <c r="H60" s="7"/>
      <c r="I60" s="7"/>
    </row>
    <row r="61" spans="1:9" x14ac:dyDescent="0.25">
      <c r="A61" s="7"/>
      <c r="B61" s="7"/>
      <c r="C61" s="7"/>
      <c r="D61" s="7"/>
      <c r="E61" s="7"/>
      <c r="F61" s="7"/>
      <c r="G61" s="7"/>
      <c r="H61" s="7"/>
      <c r="I61" s="7"/>
    </row>
    <row r="62" spans="1:9" x14ac:dyDescent="0.25">
      <c r="A62" s="7"/>
      <c r="B62" s="7"/>
      <c r="C62" s="7"/>
      <c r="D62" s="7"/>
      <c r="E62" s="7"/>
      <c r="F62" s="7"/>
      <c r="G62" s="7"/>
      <c r="H62" s="7"/>
      <c r="I62" s="7"/>
    </row>
    <row r="63" spans="1:9" x14ac:dyDescent="0.25">
      <c r="A63" s="7"/>
      <c r="B63" s="7"/>
      <c r="C63" s="7"/>
      <c r="D63" s="7"/>
      <c r="E63" s="7"/>
      <c r="F63" s="7"/>
      <c r="G63" s="7"/>
      <c r="H63" s="7"/>
      <c r="I63" s="7"/>
    </row>
    <row r="64" spans="1:9" x14ac:dyDescent="0.25">
      <c r="A64" s="7"/>
      <c r="B64" s="7"/>
      <c r="C64" s="7"/>
      <c r="D64" s="7"/>
      <c r="E64" s="7"/>
      <c r="F64" s="7"/>
      <c r="G64" s="7"/>
      <c r="H64" s="7"/>
      <c r="I64" s="7"/>
    </row>
    <row r="65" spans="1:9" x14ac:dyDescent="0.25">
      <c r="A65" s="7"/>
      <c r="B65" s="7"/>
      <c r="C65" s="7"/>
      <c r="D65" s="7"/>
      <c r="E65" s="7"/>
      <c r="F65" s="7"/>
      <c r="G65" s="7"/>
      <c r="H65" s="7"/>
      <c r="I65" s="22"/>
    </row>
    <row r="66" spans="1:9" x14ac:dyDescent="0.25">
      <c r="A66" s="7"/>
      <c r="B66" s="7"/>
      <c r="C66" s="7"/>
      <c r="D66" s="7"/>
      <c r="E66" s="7"/>
      <c r="F66" s="7"/>
      <c r="G66" s="7"/>
      <c r="H66" s="7"/>
      <c r="I66" s="22"/>
    </row>
    <row r="67" spans="1:9" x14ac:dyDescent="0.25">
      <c r="A67" s="7"/>
      <c r="B67" s="7"/>
      <c r="C67" s="7"/>
      <c r="D67" s="7"/>
      <c r="E67" s="7"/>
      <c r="F67" s="7"/>
      <c r="G67" s="7"/>
      <c r="H67" s="7"/>
      <c r="I67" s="22"/>
    </row>
    <row r="68" spans="1:9" x14ac:dyDescent="0.25">
      <c r="A68" s="7"/>
      <c r="B68" s="7"/>
      <c r="C68" s="7"/>
      <c r="D68" s="7"/>
      <c r="E68" s="7"/>
      <c r="F68" s="7"/>
      <c r="G68" s="7"/>
      <c r="H68" s="7"/>
      <c r="I68" s="7"/>
    </row>
    <row r="69" spans="1:9" x14ac:dyDescent="0.25">
      <c r="A69" s="7"/>
      <c r="B69" s="7"/>
      <c r="C69" s="7"/>
      <c r="D69" s="7"/>
      <c r="E69" s="7"/>
      <c r="F69" s="7"/>
      <c r="G69" s="7"/>
      <c r="H69" s="7"/>
      <c r="I69" s="7"/>
    </row>
    <row r="70" spans="1:9" ht="56.25" customHeight="1" x14ac:dyDescent="0.25">
      <c r="A70" s="7"/>
      <c r="B70" s="7"/>
      <c r="C70" s="7"/>
      <c r="D70" s="7"/>
      <c r="E70" s="7"/>
      <c r="F70" s="5" t="s">
        <v>60</v>
      </c>
      <c r="G70" s="5" t="s">
        <v>69</v>
      </c>
      <c r="H70" s="20"/>
      <c r="I70" s="7"/>
    </row>
    <row r="71" spans="1:9" ht="17.25" x14ac:dyDescent="0.3">
      <c r="A71" s="7"/>
      <c r="B71" s="111" t="s">
        <v>70</v>
      </c>
      <c r="C71" s="111"/>
      <c r="D71" s="111"/>
      <c r="E71" s="112"/>
      <c r="F71" s="59" t="str">
        <f>IF(G42="","?",((G42/120)/2)*(25*8760)*0.13)</f>
        <v>?</v>
      </c>
      <c r="G71" s="59" t="str">
        <f>IF(F71="?","?",F71*300)</f>
        <v>?</v>
      </c>
      <c r="H71" s="21"/>
      <c r="I71" s="7"/>
    </row>
    <row r="72" spans="1:9" x14ac:dyDescent="0.25">
      <c r="A72" s="7"/>
      <c r="B72" s="7"/>
      <c r="C72" s="7"/>
      <c r="D72" s="7"/>
      <c r="E72" s="7"/>
      <c r="F72" s="19"/>
      <c r="G72" s="7"/>
      <c r="H72" s="16"/>
      <c r="I72" s="7"/>
    </row>
    <row r="73" spans="1:9" x14ac:dyDescent="0.25">
      <c r="A73" s="7"/>
      <c r="B73" s="7"/>
      <c r="C73" s="7"/>
      <c r="D73" s="7"/>
      <c r="E73" s="7"/>
      <c r="F73" s="7"/>
      <c r="G73" s="7"/>
      <c r="H73" s="7"/>
      <c r="I73" s="7"/>
    </row>
    <row r="74" spans="1:9" ht="18.75" customHeight="1" x14ac:dyDescent="0.25">
      <c r="A74" s="7"/>
      <c r="B74" s="115" t="s">
        <v>75</v>
      </c>
      <c r="C74" s="116"/>
      <c r="D74" s="116"/>
      <c r="E74" s="116"/>
      <c r="F74" s="116"/>
      <c r="G74" s="113" t="str">
        <f>IF(OR(H17="Niet alles ingevuld!",G71="?"),"Niet alles ingevuld!",H17+G71)</f>
        <v>Niet alles ingevuld!</v>
      </c>
      <c r="H74" s="114"/>
      <c r="I74" s="7"/>
    </row>
    <row r="75" spans="1:9" ht="46.5" customHeight="1" x14ac:dyDescent="0.25">
      <c r="A75" s="7"/>
      <c r="B75" s="7"/>
      <c r="C75" s="7"/>
      <c r="D75" s="7"/>
      <c r="E75" s="7"/>
      <c r="F75" s="7"/>
      <c r="G75" s="7"/>
      <c r="H75" s="7"/>
      <c r="I75" s="7"/>
    </row>
    <row r="76" spans="1:9" hidden="1" x14ac:dyDescent="0.25"/>
    <row r="77" spans="1:9" hidden="1" x14ac:dyDescent="0.25"/>
    <row r="78" spans="1:9" hidden="1" x14ac:dyDescent="0.25"/>
    <row r="79" spans="1:9" hidden="1" x14ac:dyDescent="0.25"/>
    <row r="80" spans="1:9"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sheetData>
  <sheetProtection algorithmName="SHA-512" hashValue="vUjbClCxkCOYz2kFfACyfGGSxH+bA+ySr3q7Zf6bq42hFYZr7ZUj8bizVowfcLllOt4a6KXff0ApcLPCq67pMA==" saltValue="ahsbGtyV3xvmqfbwGU4WLg==" spinCount="100000" sheet="1" objects="1" scenarios="1"/>
  <mergeCells count="8">
    <mergeCell ref="B17:F17"/>
    <mergeCell ref="B6:H6"/>
    <mergeCell ref="B10:H10"/>
    <mergeCell ref="B71:E71"/>
    <mergeCell ref="G74:H74"/>
    <mergeCell ref="B74:F74"/>
    <mergeCell ref="B40:H40"/>
    <mergeCell ref="B42:F42"/>
  </mergeCells>
  <conditionalFormatting sqref="B17 G17:H17">
    <cfRule type="expression" dxfId="7" priority="4">
      <formula>$H$17="Niet alles ingevuld!"</formula>
    </cfRule>
  </conditionalFormatting>
  <conditionalFormatting sqref="B74:H74">
    <cfRule type="expression" dxfId="6" priority="1">
      <formula>$G$74="Niet alles ingevuld!"</formula>
    </cfRule>
  </conditionalFormatting>
  <pageMargins left="0.7" right="0.7" top="0.75" bottom="0.75" header="0.3" footer="0.3"/>
  <pageSetup paperSize="9"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5BB2-3357-4A7F-889A-3E2980B3D492}">
  <sheetPr codeName="Blad3"/>
  <dimension ref="A1:P78"/>
  <sheetViews>
    <sheetView showGridLines="0" showRowColHeaders="0" topLeftCell="A62" zoomScaleNormal="100" workbookViewId="0">
      <selection activeCell="C68" sqref="C68"/>
    </sheetView>
  </sheetViews>
  <sheetFormatPr defaultColWidth="0" defaultRowHeight="15" zeroHeight="1" x14ac:dyDescent="0.25"/>
  <cols>
    <col min="1" max="1" width="2.7109375" style="1" customWidth="1"/>
    <col min="2" max="2" width="9.140625" style="1" customWidth="1"/>
    <col min="3" max="3" width="76.28515625" style="58" customWidth="1"/>
    <col min="4" max="4" width="1.140625" style="1" customWidth="1"/>
    <col min="5" max="5" width="23" style="1" hidden="1" customWidth="1"/>
    <col min="6" max="6" width="15.5703125" style="1" customWidth="1"/>
    <col min="7" max="7" width="6" style="1" bestFit="1" customWidth="1"/>
    <col min="8" max="8" width="17.5703125" style="1" customWidth="1"/>
    <col min="9" max="9" width="21" style="1" customWidth="1"/>
    <col min="10" max="10" width="4.7109375" style="1" customWidth="1"/>
    <col min="11" max="11" width="12.42578125" style="1" hidden="1" customWidth="1"/>
    <col min="12" max="15" width="9.140625" style="1" hidden="1" customWidth="1"/>
    <col min="16" max="16" width="16.85546875" style="1" hidden="1" customWidth="1"/>
    <col min="17" max="16384" width="9.140625" style="1" hidden="1"/>
  </cols>
  <sheetData>
    <row r="1" spans="1:16" x14ac:dyDescent="0.25">
      <c r="A1" s="7"/>
      <c r="B1" s="7"/>
      <c r="C1" s="23"/>
      <c r="D1" s="7"/>
      <c r="E1" s="7"/>
      <c r="F1" s="7"/>
      <c r="G1" s="7"/>
      <c r="H1" s="7"/>
      <c r="I1" s="7"/>
      <c r="J1" s="7"/>
      <c r="M1" s="24" t="s">
        <v>42</v>
      </c>
      <c r="N1" s="24" t="s">
        <v>49</v>
      </c>
      <c r="O1" s="24" t="s">
        <v>47</v>
      </c>
      <c r="P1" s="24" t="s">
        <v>48</v>
      </c>
    </row>
    <row r="2" spans="1:16" x14ac:dyDescent="0.25">
      <c r="A2" s="7"/>
      <c r="B2" s="7"/>
      <c r="C2" s="23"/>
      <c r="D2" s="7"/>
      <c r="E2" s="7"/>
      <c r="F2" s="7"/>
      <c r="G2" s="7"/>
      <c r="H2" s="7"/>
      <c r="I2" s="7"/>
      <c r="J2" s="7"/>
      <c r="M2" s="1">
        <v>1</v>
      </c>
      <c r="N2" s="1">
        <v>1</v>
      </c>
      <c r="O2" s="1" t="s">
        <v>45</v>
      </c>
      <c r="P2" s="1">
        <v>300</v>
      </c>
    </row>
    <row r="3" spans="1:16" x14ac:dyDescent="0.25">
      <c r="A3" s="7"/>
      <c r="B3" s="7"/>
      <c r="C3" s="23"/>
      <c r="D3" s="7"/>
      <c r="E3" s="7"/>
      <c r="F3" s="7"/>
      <c r="G3" s="7"/>
      <c r="H3" s="7"/>
      <c r="I3" s="7"/>
      <c r="J3" s="7"/>
      <c r="M3" s="1">
        <v>2</v>
      </c>
      <c r="N3" s="1">
        <v>2</v>
      </c>
      <c r="O3" s="1" t="s">
        <v>46</v>
      </c>
    </row>
    <row r="4" spans="1:16" x14ac:dyDescent="0.25">
      <c r="A4" s="7"/>
      <c r="B4" s="7"/>
      <c r="C4" s="23"/>
      <c r="D4" s="7"/>
      <c r="E4" s="7"/>
      <c r="F4" s="7"/>
      <c r="G4" s="7"/>
      <c r="H4" s="7"/>
      <c r="I4" s="7"/>
      <c r="J4" s="7"/>
      <c r="M4" s="1">
        <v>3</v>
      </c>
      <c r="N4" s="1">
        <v>3</v>
      </c>
    </row>
    <row r="5" spans="1:16" ht="42" customHeight="1" x14ac:dyDescent="0.25">
      <c r="A5" s="7"/>
      <c r="B5" s="7"/>
      <c r="C5" s="118" t="s">
        <v>76</v>
      </c>
      <c r="D5" s="118"/>
      <c r="E5" s="118"/>
      <c r="F5" s="118"/>
      <c r="G5" s="118"/>
      <c r="H5" s="118"/>
      <c r="I5" s="118"/>
      <c r="J5" s="7"/>
      <c r="M5" s="1">
        <v>4</v>
      </c>
      <c r="N5" s="1">
        <v>4</v>
      </c>
    </row>
    <row r="6" spans="1:16" ht="30.75" thickBot="1" x14ac:dyDescent="0.3">
      <c r="A6" s="7"/>
      <c r="B6" s="7"/>
      <c r="C6" s="23"/>
      <c r="D6" s="7"/>
      <c r="E6" s="7"/>
      <c r="F6" s="7"/>
      <c r="G6" s="25"/>
      <c r="H6" s="26" t="s">
        <v>53</v>
      </c>
      <c r="I6" s="27" t="s">
        <v>54</v>
      </c>
      <c r="J6" s="7"/>
      <c r="M6" s="1">
        <v>5</v>
      </c>
      <c r="N6" s="1">
        <v>5</v>
      </c>
    </row>
    <row r="7" spans="1:16" ht="15.75" x14ac:dyDescent="0.25">
      <c r="A7" s="7"/>
      <c r="B7" s="28" t="s">
        <v>3</v>
      </c>
      <c r="C7" s="23"/>
      <c r="D7" s="7"/>
      <c r="E7" s="7"/>
      <c r="F7" s="7"/>
      <c r="G7" s="7"/>
      <c r="H7" s="29"/>
      <c r="I7" s="30"/>
      <c r="J7" s="7"/>
      <c r="M7" s="1">
        <v>6</v>
      </c>
      <c r="N7" s="1">
        <v>6</v>
      </c>
    </row>
    <row r="8" spans="1:16" x14ac:dyDescent="0.25">
      <c r="A8" s="7"/>
      <c r="B8" s="31"/>
      <c r="C8" s="23"/>
      <c r="D8" s="7"/>
      <c r="E8" s="7"/>
      <c r="F8" s="7"/>
      <c r="G8" s="7"/>
      <c r="H8" s="16"/>
      <c r="I8" s="32"/>
      <c r="J8" s="7"/>
      <c r="N8" s="1">
        <v>7</v>
      </c>
    </row>
    <row r="9" spans="1:16" x14ac:dyDescent="0.25">
      <c r="A9" s="7"/>
      <c r="B9" s="33" t="s">
        <v>4</v>
      </c>
      <c r="C9" s="34" t="s">
        <v>5</v>
      </c>
      <c r="D9" s="7"/>
      <c r="E9" s="7"/>
      <c r="F9" s="7"/>
      <c r="G9" s="7"/>
      <c r="H9" s="16"/>
      <c r="I9" s="32"/>
      <c r="J9" s="7"/>
    </row>
    <row r="10" spans="1:16" ht="38.25" x14ac:dyDescent="0.25">
      <c r="A10" s="7"/>
      <c r="B10" s="7"/>
      <c r="C10" s="35" t="s">
        <v>84</v>
      </c>
      <c r="D10" s="7"/>
      <c r="E10" s="7"/>
      <c r="F10" s="7"/>
      <c r="G10" s="7"/>
      <c r="H10" s="16"/>
      <c r="I10" s="32"/>
      <c r="J10" s="7"/>
    </row>
    <row r="11" spans="1:16" x14ac:dyDescent="0.25">
      <c r="A11" s="7"/>
      <c r="B11" s="31"/>
      <c r="C11" s="23"/>
      <c r="D11" s="7"/>
      <c r="E11" s="7"/>
      <c r="F11" s="7"/>
      <c r="G11" s="7"/>
      <c r="H11" s="16"/>
      <c r="I11" s="32"/>
      <c r="J11" s="7"/>
    </row>
    <row r="12" spans="1:16" x14ac:dyDescent="0.25">
      <c r="A12" s="7"/>
      <c r="B12" s="33" t="s">
        <v>6</v>
      </c>
      <c r="C12" s="34" t="s">
        <v>7</v>
      </c>
      <c r="D12" s="7"/>
      <c r="E12" s="7"/>
      <c r="F12" s="7"/>
      <c r="G12" s="7"/>
      <c r="H12" s="16"/>
      <c r="I12" s="32"/>
      <c r="J12" s="7"/>
    </row>
    <row r="13" spans="1:16" ht="25.5" x14ac:dyDescent="0.25">
      <c r="A13" s="7"/>
      <c r="B13" s="7"/>
      <c r="C13" s="35" t="s">
        <v>36</v>
      </c>
      <c r="D13" s="7"/>
      <c r="E13" s="7"/>
      <c r="F13" s="7"/>
      <c r="G13" s="7"/>
      <c r="H13" s="16"/>
      <c r="I13" s="32"/>
      <c r="J13" s="7"/>
    </row>
    <row r="14" spans="1:16" x14ac:dyDescent="0.25">
      <c r="A14" s="7"/>
      <c r="B14" s="31"/>
      <c r="C14" s="23"/>
      <c r="D14" s="7"/>
      <c r="E14" s="7"/>
      <c r="F14" s="7"/>
      <c r="G14" s="7"/>
      <c r="H14" s="16"/>
      <c r="I14" s="32"/>
      <c r="J14" s="7"/>
    </row>
    <row r="15" spans="1:16" ht="38.25" x14ac:dyDescent="0.25">
      <c r="A15" s="7"/>
      <c r="B15" s="7"/>
      <c r="C15" s="35" t="s">
        <v>41</v>
      </c>
      <c r="D15" s="7"/>
      <c r="E15" s="7"/>
      <c r="F15" s="7"/>
      <c r="G15" s="7"/>
      <c r="H15" s="16"/>
      <c r="I15" s="32"/>
      <c r="J15" s="7"/>
    </row>
    <row r="16" spans="1:16" x14ac:dyDescent="0.25">
      <c r="A16" s="7"/>
      <c r="B16" s="31"/>
      <c r="C16" s="23"/>
      <c r="D16" s="7"/>
      <c r="E16" s="7"/>
      <c r="F16" s="7"/>
      <c r="G16" s="7"/>
      <c r="H16" s="16"/>
      <c r="I16" s="32"/>
      <c r="J16" s="7"/>
    </row>
    <row r="17" spans="1:10" ht="15" customHeight="1" x14ac:dyDescent="0.25">
      <c r="A17" s="7"/>
      <c r="B17" s="33" t="s">
        <v>8</v>
      </c>
      <c r="C17" s="34" t="s">
        <v>9</v>
      </c>
      <c r="D17" s="7"/>
      <c r="E17" s="7"/>
      <c r="F17" s="7"/>
      <c r="G17" s="7"/>
      <c r="H17" s="16"/>
      <c r="I17" s="32"/>
      <c r="J17" s="7"/>
    </row>
    <row r="18" spans="1:10" ht="76.5" x14ac:dyDescent="0.25">
      <c r="A18" s="7"/>
      <c r="B18" s="7"/>
      <c r="C18" s="35" t="s">
        <v>85</v>
      </c>
      <c r="D18" s="7"/>
      <c r="E18" s="7"/>
      <c r="F18" s="7"/>
      <c r="G18" s="7"/>
      <c r="H18" s="16"/>
      <c r="I18" s="32"/>
      <c r="J18" s="7"/>
    </row>
    <row r="19" spans="1:10" ht="15" customHeight="1" x14ac:dyDescent="0.25">
      <c r="A19" s="7"/>
      <c r="B19" s="31"/>
      <c r="C19" s="23"/>
      <c r="D19" s="7"/>
      <c r="E19" s="7"/>
      <c r="F19" s="7"/>
      <c r="G19" s="7"/>
      <c r="H19" s="16"/>
      <c r="I19" s="32"/>
      <c r="J19" s="7"/>
    </row>
    <row r="20" spans="1:10" ht="15" customHeight="1" x14ac:dyDescent="0.25">
      <c r="A20" s="7"/>
      <c r="B20" s="33" t="s">
        <v>10</v>
      </c>
      <c r="C20" s="34" t="s">
        <v>11</v>
      </c>
      <c r="D20" s="7"/>
      <c r="E20" s="7"/>
      <c r="F20" s="7"/>
      <c r="G20" s="7"/>
      <c r="H20" s="16"/>
      <c r="I20" s="32"/>
      <c r="J20" s="7"/>
    </row>
    <row r="21" spans="1:10" ht="15" customHeight="1" x14ac:dyDescent="0.25">
      <c r="A21" s="7"/>
      <c r="B21" s="7"/>
      <c r="C21" s="36" t="s">
        <v>52</v>
      </c>
      <c r="D21" s="7"/>
      <c r="E21" s="37" t="s">
        <v>44</v>
      </c>
      <c r="F21" s="79"/>
      <c r="G21" s="7"/>
      <c r="H21" s="16"/>
      <c r="I21" s="32"/>
      <c r="J21" s="7"/>
    </row>
    <row r="22" spans="1:10" x14ac:dyDescent="0.25">
      <c r="A22" s="7"/>
      <c r="B22" s="31"/>
      <c r="C22" s="38" t="s">
        <v>22</v>
      </c>
      <c r="D22" s="39"/>
      <c r="E22" s="40" t="s">
        <v>32</v>
      </c>
      <c r="F22" s="80"/>
      <c r="G22" s="39"/>
      <c r="H22" s="41" t="str">
        <f>IF(I22&lt;&gt;"?",I22/300,"?")</f>
        <v>?</v>
      </c>
      <c r="I22" s="42" t="str">
        <f>IF(F22&lt;&gt;"",(F22*50)*P2,IF(F21="Nee",0,"?"))</f>
        <v>?</v>
      </c>
      <c r="J22" s="7"/>
    </row>
    <row r="23" spans="1:10" x14ac:dyDescent="0.25">
      <c r="A23" s="7"/>
      <c r="B23" s="31"/>
      <c r="C23" s="23"/>
      <c r="D23" s="7"/>
      <c r="F23" s="7"/>
      <c r="G23" s="7"/>
      <c r="H23" s="16"/>
      <c r="I23" s="32"/>
      <c r="J23" s="7"/>
    </row>
    <row r="24" spans="1:10" ht="15.75" x14ac:dyDescent="0.25">
      <c r="A24" s="7"/>
      <c r="B24" s="28" t="s">
        <v>12</v>
      </c>
      <c r="C24" s="23"/>
      <c r="D24" s="7"/>
      <c r="F24" s="7"/>
      <c r="G24" s="7"/>
      <c r="H24" s="16"/>
      <c r="I24" s="32"/>
      <c r="J24" s="7"/>
    </row>
    <row r="25" spans="1:10" x14ac:dyDescent="0.25">
      <c r="A25" s="7"/>
      <c r="B25" s="31"/>
      <c r="C25" s="23"/>
      <c r="D25" s="7"/>
      <c r="F25" s="43"/>
      <c r="G25" s="7"/>
      <c r="H25" s="16"/>
      <c r="I25" s="32"/>
      <c r="J25" s="7"/>
    </row>
    <row r="26" spans="1:10" x14ac:dyDescent="0.25">
      <c r="A26" s="7"/>
      <c r="B26" s="33" t="s">
        <v>13</v>
      </c>
      <c r="C26" s="34" t="s">
        <v>5</v>
      </c>
      <c r="D26" s="7"/>
      <c r="F26" s="43"/>
      <c r="G26" s="7"/>
      <c r="H26" s="16"/>
      <c r="I26" s="32"/>
      <c r="J26" s="7"/>
    </row>
    <row r="27" spans="1:10" s="7" customFormat="1" ht="51" x14ac:dyDescent="0.25">
      <c r="C27" s="35" t="s">
        <v>91</v>
      </c>
      <c r="E27" s="1"/>
      <c r="F27" s="43"/>
      <c r="H27" s="16"/>
      <c r="I27" s="32"/>
    </row>
    <row r="28" spans="1:10" s="7" customFormat="1" x14ac:dyDescent="0.25">
      <c r="B28" s="31"/>
      <c r="C28" s="23"/>
      <c r="E28" s="1"/>
      <c r="H28" s="16"/>
      <c r="I28" s="32"/>
    </row>
    <row r="29" spans="1:10" s="7" customFormat="1" x14ac:dyDescent="0.25">
      <c r="B29" s="33" t="s">
        <v>14</v>
      </c>
      <c r="C29" s="34" t="s">
        <v>7</v>
      </c>
      <c r="E29" s="1"/>
      <c r="H29" s="16"/>
      <c r="I29" s="32"/>
    </row>
    <row r="30" spans="1:10" s="7" customFormat="1" x14ac:dyDescent="0.25">
      <c r="C30" s="36" t="s">
        <v>2</v>
      </c>
      <c r="E30" s="1"/>
      <c r="H30" s="16"/>
      <c r="I30" s="32"/>
    </row>
    <row r="31" spans="1:10" s="7" customFormat="1" x14ac:dyDescent="0.25">
      <c r="B31" s="31"/>
      <c r="C31" s="23"/>
      <c r="E31" s="1"/>
      <c r="H31" s="16"/>
      <c r="I31" s="32"/>
    </row>
    <row r="32" spans="1:10" s="7" customFormat="1" ht="25.5" x14ac:dyDescent="0.25">
      <c r="C32" s="35" t="s">
        <v>36</v>
      </c>
      <c r="E32" s="1"/>
      <c r="H32" s="16"/>
      <c r="I32" s="32"/>
    </row>
    <row r="33" spans="2:9" s="7" customFormat="1" x14ac:dyDescent="0.25">
      <c r="B33" s="31"/>
      <c r="C33" s="23"/>
      <c r="E33" s="1"/>
      <c r="F33" s="43"/>
      <c r="H33" s="16"/>
      <c r="I33" s="32"/>
    </row>
    <row r="34" spans="2:9" s="7" customFormat="1" x14ac:dyDescent="0.25">
      <c r="B34" s="33" t="s">
        <v>15</v>
      </c>
      <c r="C34" s="34" t="s">
        <v>9</v>
      </c>
      <c r="E34" s="1"/>
      <c r="F34" s="43"/>
      <c r="H34" s="16"/>
      <c r="I34" s="32"/>
    </row>
    <row r="35" spans="2:9" s="7" customFormat="1" ht="114.75" x14ac:dyDescent="0.25">
      <c r="C35" s="35" t="s">
        <v>86</v>
      </c>
      <c r="E35" s="1"/>
      <c r="H35" s="16"/>
      <c r="I35" s="32"/>
    </row>
    <row r="36" spans="2:9" s="7" customFormat="1" x14ac:dyDescent="0.25">
      <c r="B36" s="31"/>
      <c r="C36" s="23"/>
      <c r="E36" s="1"/>
      <c r="H36" s="16"/>
      <c r="I36" s="32"/>
    </row>
    <row r="37" spans="2:9" s="7" customFormat="1" x14ac:dyDescent="0.25">
      <c r="B37" s="33" t="s">
        <v>16</v>
      </c>
      <c r="C37" s="34" t="s">
        <v>11</v>
      </c>
      <c r="E37" s="1"/>
      <c r="H37" s="16"/>
      <c r="I37" s="32"/>
    </row>
    <row r="38" spans="2:9" s="7" customFormat="1" ht="15" customHeight="1" x14ac:dyDescent="0.25">
      <c r="C38" s="44" t="s">
        <v>17</v>
      </c>
      <c r="D38" s="39"/>
      <c r="E38" s="45" t="s">
        <v>23</v>
      </c>
      <c r="F38" s="81"/>
      <c r="G38" s="39"/>
      <c r="H38" s="41" t="str">
        <f>IF(I38&lt;&gt;"?",I38/300,"?")</f>
        <v>?</v>
      </c>
      <c r="I38" s="42" t="str">
        <f>IF(F38="Nee",1250*P2,IF(F38="Ja",0,"?"))</f>
        <v>?</v>
      </c>
    </row>
    <row r="39" spans="2:9" s="7" customFormat="1" x14ac:dyDescent="0.25">
      <c r="B39" s="31"/>
      <c r="C39" s="23"/>
      <c r="H39" s="16"/>
      <c r="I39" s="32"/>
    </row>
    <row r="40" spans="2:9" s="7" customFormat="1" ht="15.75" x14ac:dyDescent="0.25">
      <c r="B40" s="28" t="s">
        <v>18</v>
      </c>
      <c r="C40" s="23"/>
      <c r="H40" s="16"/>
      <c r="I40" s="32"/>
    </row>
    <row r="41" spans="2:9" s="7" customFormat="1" x14ac:dyDescent="0.25">
      <c r="B41" s="31"/>
      <c r="C41" s="23"/>
      <c r="H41" s="16"/>
      <c r="I41" s="32"/>
    </row>
    <row r="42" spans="2:9" s="7" customFormat="1" x14ac:dyDescent="0.25">
      <c r="B42" s="33" t="s">
        <v>19</v>
      </c>
      <c r="C42" s="34" t="s">
        <v>5</v>
      </c>
      <c r="H42" s="16"/>
      <c r="I42" s="32"/>
    </row>
    <row r="43" spans="2:9" s="7" customFormat="1" ht="38.25" x14ac:dyDescent="0.25">
      <c r="C43" s="35" t="s">
        <v>37</v>
      </c>
      <c r="H43" s="16"/>
      <c r="I43" s="32"/>
    </row>
    <row r="44" spans="2:9" s="7" customFormat="1" x14ac:dyDescent="0.25">
      <c r="B44" s="31"/>
      <c r="C44" s="23"/>
      <c r="H44" s="16"/>
      <c r="I44" s="32"/>
    </row>
    <row r="45" spans="2:9" s="7" customFormat="1" x14ac:dyDescent="0.25">
      <c r="B45" s="33" t="s">
        <v>20</v>
      </c>
      <c r="C45" s="34" t="s">
        <v>7</v>
      </c>
      <c r="H45" s="16"/>
      <c r="I45" s="32"/>
    </row>
    <row r="46" spans="2:9" s="7" customFormat="1" x14ac:dyDescent="0.25">
      <c r="C46" s="36" t="s">
        <v>21</v>
      </c>
      <c r="H46" s="16"/>
      <c r="I46" s="32"/>
    </row>
    <row r="47" spans="2:9" s="7" customFormat="1" x14ac:dyDescent="0.25">
      <c r="B47" s="31"/>
      <c r="C47" s="23"/>
      <c r="H47" s="16"/>
      <c r="I47" s="32"/>
    </row>
    <row r="48" spans="2:9" s="7" customFormat="1" ht="25.5" x14ac:dyDescent="0.25">
      <c r="C48" s="35" t="s">
        <v>36</v>
      </c>
      <c r="H48" s="16"/>
      <c r="I48" s="32"/>
    </row>
    <row r="49" spans="2:9" s="7" customFormat="1" x14ac:dyDescent="0.25">
      <c r="B49" s="31"/>
      <c r="C49" s="23"/>
      <c r="H49" s="16"/>
      <c r="I49" s="32"/>
    </row>
    <row r="50" spans="2:9" s="7" customFormat="1" x14ac:dyDescent="0.25">
      <c r="B50" s="33" t="s">
        <v>24</v>
      </c>
      <c r="C50" s="34" t="s">
        <v>9</v>
      </c>
      <c r="H50" s="16"/>
      <c r="I50" s="32"/>
    </row>
    <row r="51" spans="2:9" s="7" customFormat="1" ht="76.5" x14ac:dyDescent="0.25">
      <c r="C51" s="35" t="s">
        <v>87</v>
      </c>
      <c r="H51" s="16"/>
      <c r="I51" s="32"/>
    </row>
    <row r="52" spans="2:9" s="7" customFormat="1" x14ac:dyDescent="0.25">
      <c r="B52" s="31"/>
      <c r="C52" s="23"/>
      <c r="H52" s="16"/>
      <c r="I52" s="32"/>
    </row>
    <row r="53" spans="2:9" s="7" customFormat="1" x14ac:dyDescent="0.25">
      <c r="B53" s="33" t="s">
        <v>25</v>
      </c>
      <c r="C53" s="34" t="s">
        <v>11</v>
      </c>
      <c r="H53" s="16"/>
      <c r="I53" s="32"/>
    </row>
    <row r="54" spans="2:9" s="7" customFormat="1" ht="15" customHeight="1" x14ac:dyDescent="0.25">
      <c r="C54" s="36" t="s">
        <v>26</v>
      </c>
      <c r="E54" s="46" t="s">
        <v>44</v>
      </c>
      <c r="F54" s="82"/>
      <c r="H54" s="16"/>
      <c r="I54" s="32"/>
    </row>
    <row r="55" spans="2:9" s="7" customFormat="1" x14ac:dyDescent="0.25">
      <c r="B55" s="31"/>
      <c r="C55" s="38" t="s">
        <v>50</v>
      </c>
      <c r="D55" s="39"/>
      <c r="E55" s="40" t="s">
        <v>32</v>
      </c>
      <c r="F55" s="80"/>
      <c r="G55" s="39"/>
      <c r="H55" s="41" t="str">
        <f>IF(I55&lt;&gt;"?",I55/300,"?")</f>
        <v>?</v>
      </c>
      <c r="I55" s="42" t="str">
        <f>IF(F55&lt;&gt;"",(F55*50)*P2,IF(F54="Nee",0,"?"))</f>
        <v>?</v>
      </c>
    </row>
    <row r="56" spans="2:9" s="7" customFormat="1" x14ac:dyDescent="0.25">
      <c r="B56" s="31"/>
      <c r="C56" s="36"/>
      <c r="E56" s="47"/>
      <c r="H56" s="16"/>
      <c r="I56" s="32"/>
    </row>
    <row r="57" spans="2:9" s="7" customFormat="1" ht="15.75" x14ac:dyDescent="0.25">
      <c r="B57" s="28" t="s">
        <v>51</v>
      </c>
      <c r="C57" s="34"/>
      <c r="H57" s="16"/>
      <c r="I57" s="32"/>
    </row>
    <row r="58" spans="2:9" s="7" customFormat="1" x14ac:dyDescent="0.25">
      <c r="B58" s="31"/>
      <c r="C58" s="23"/>
      <c r="H58" s="16"/>
      <c r="I58" s="32"/>
    </row>
    <row r="59" spans="2:9" s="7" customFormat="1" x14ac:dyDescent="0.25">
      <c r="B59" s="33" t="s">
        <v>27</v>
      </c>
      <c r="C59" s="34" t="s">
        <v>5</v>
      </c>
      <c r="H59" s="16"/>
      <c r="I59" s="32"/>
    </row>
    <row r="60" spans="2:9" s="7" customFormat="1" ht="51" x14ac:dyDescent="0.25">
      <c r="C60" s="35" t="s">
        <v>89</v>
      </c>
      <c r="H60" s="16"/>
      <c r="I60" s="32"/>
    </row>
    <row r="61" spans="2:9" s="7" customFormat="1" x14ac:dyDescent="0.25">
      <c r="B61" s="31"/>
      <c r="C61" s="23"/>
      <c r="H61" s="16"/>
      <c r="I61" s="32"/>
    </row>
    <row r="62" spans="2:9" s="7" customFormat="1" x14ac:dyDescent="0.25">
      <c r="B62" s="33" t="s">
        <v>28</v>
      </c>
      <c r="C62" s="34" t="s">
        <v>7</v>
      </c>
      <c r="H62" s="16"/>
      <c r="I62" s="32"/>
    </row>
    <row r="63" spans="2:9" s="7" customFormat="1" x14ac:dyDescent="0.25">
      <c r="C63" s="36" t="s">
        <v>29</v>
      </c>
      <c r="H63" s="16"/>
      <c r="I63" s="32"/>
    </row>
    <row r="64" spans="2:9" s="7" customFormat="1" x14ac:dyDescent="0.25">
      <c r="B64" s="31"/>
      <c r="C64" s="23"/>
      <c r="H64" s="16"/>
      <c r="I64" s="32"/>
    </row>
    <row r="65" spans="2:9" s="7" customFormat="1" ht="25.5" x14ac:dyDescent="0.25">
      <c r="C65" s="35" t="s">
        <v>36</v>
      </c>
      <c r="H65" s="16"/>
      <c r="I65" s="32"/>
    </row>
    <row r="66" spans="2:9" s="7" customFormat="1" x14ac:dyDescent="0.25">
      <c r="B66" s="31"/>
      <c r="C66" s="23"/>
      <c r="H66" s="16"/>
      <c r="I66" s="32"/>
    </row>
    <row r="67" spans="2:9" s="7" customFormat="1" x14ac:dyDescent="0.25">
      <c r="B67" s="33" t="s">
        <v>30</v>
      </c>
      <c r="C67" s="34" t="s">
        <v>9</v>
      </c>
      <c r="H67" s="16"/>
      <c r="I67" s="32"/>
    </row>
    <row r="68" spans="2:9" s="7" customFormat="1" ht="102" x14ac:dyDescent="0.25">
      <c r="C68" s="35" t="s">
        <v>88</v>
      </c>
      <c r="H68" s="16"/>
      <c r="I68" s="32"/>
    </row>
    <row r="69" spans="2:9" s="7" customFormat="1" x14ac:dyDescent="0.25">
      <c r="B69" s="31"/>
      <c r="C69" s="23"/>
      <c r="H69" s="16"/>
      <c r="I69" s="32"/>
    </row>
    <row r="70" spans="2:9" s="7" customFormat="1" x14ac:dyDescent="0.25">
      <c r="B70" s="33" t="s">
        <v>31</v>
      </c>
      <c r="C70" s="34" t="s">
        <v>11</v>
      </c>
      <c r="H70" s="16"/>
      <c r="I70" s="32"/>
    </row>
    <row r="71" spans="2:9" s="7" customFormat="1" ht="39" thickBot="1" x14ac:dyDescent="0.3">
      <c r="C71" s="48" t="s">
        <v>90</v>
      </c>
      <c r="D71" s="49"/>
      <c r="E71" s="50" t="s">
        <v>43</v>
      </c>
      <c r="F71" s="83"/>
      <c r="G71" s="49"/>
      <c r="H71" s="92" t="str">
        <f>IF(I71&lt;&gt;"?",I71/300,"?")</f>
        <v>?</v>
      </c>
      <c r="I71" s="51" t="str">
        <f>IF(F71="Ja",750*P2,IF(F71="Nee",0,"?"))</f>
        <v>?</v>
      </c>
    </row>
    <row r="72" spans="2:9" s="7" customFormat="1" ht="3.75" customHeight="1" thickTop="1" x14ac:dyDescent="0.25">
      <c r="C72" s="87"/>
      <c r="D72" s="88"/>
      <c r="E72" s="89"/>
      <c r="F72" s="90"/>
      <c r="G72" s="88"/>
      <c r="H72" s="91"/>
      <c r="I72" s="86"/>
    </row>
    <row r="73" spans="2:9" s="7" customFormat="1" ht="17.25" x14ac:dyDescent="0.3">
      <c r="C73" s="52" t="s">
        <v>33</v>
      </c>
      <c r="D73" s="17"/>
      <c r="E73" s="17"/>
      <c r="F73" s="17"/>
      <c r="G73" s="17"/>
      <c r="H73" s="53" t="str">
        <f>IF((OR(H22="?",H38="?",H55="?",H71="?")),"",H22+H38+H55+H71)</f>
        <v/>
      </c>
      <c r="I73" s="54" t="str">
        <f>IF((OR(I22="?",I38="?",I55="?",I71="?")),"Niet alles ingevuld!",I22+I38+I55+I71)</f>
        <v>Niet alles ingevuld!</v>
      </c>
    </row>
    <row r="74" spans="2:9" s="7" customFormat="1" x14ac:dyDescent="0.25">
      <c r="C74" s="55"/>
      <c r="D74" s="55"/>
      <c r="E74" s="55"/>
      <c r="F74" s="55"/>
      <c r="G74" s="55"/>
      <c r="H74" s="56" t="s">
        <v>55</v>
      </c>
      <c r="I74" s="57" t="s">
        <v>56</v>
      </c>
    </row>
    <row r="75" spans="2:9" s="7" customFormat="1" ht="31.5" customHeight="1" x14ac:dyDescent="0.25">
      <c r="C75" s="23"/>
    </row>
    <row r="76" spans="2:9" s="7" customFormat="1" x14ac:dyDescent="0.25">
      <c r="C76" s="23"/>
    </row>
    <row r="77" spans="2:9" hidden="1" x14ac:dyDescent="0.25"/>
    <row r="78" spans="2:9" hidden="1" x14ac:dyDescent="0.25"/>
  </sheetData>
  <sheetProtection algorithmName="SHA-512" hashValue="uoEDE5+1M8B3iaqd5TWRcyQi2ZfZtQExNkZOuXOuVhq/rDxFAhLwLN2mM3l8KKobkvHmV9FpqOCauALngO8htQ==" saltValue="dUx9g1BgIF5kff9yKLcmvA==" spinCount="100000" sheet="1" objects="1" scenarios="1"/>
  <mergeCells count="1">
    <mergeCell ref="C5:I5"/>
  </mergeCells>
  <conditionalFormatting sqref="C73:I73">
    <cfRule type="expression" dxfId="5" priority="6">
      <formula>$I$73="Niet alles ingevuld!"</formula>
    </cfRule>
  </conditionalFormatting>
  <conditionalFormatting sqref="C55">
    <cfRule type="expression" dxfId="4" priority="5">
      <formula>$F$54="Ja"</formula>
    </cfRule>
  </conditionalFormatting>
  <conditionalFormatting sqref="F55">
    <cfRule type="expression" dxfId="3" priority="4">
      <formula>$F$54="Ja"</formula>
    </cfRule>
  </conditionalFormatting>
  <conditionalFormatting sqref="C22">
    <cfRule type="expression" dxfId="2" priority="3">
      <formula>$F$21="Ja"</formula>
    </cfRule>
  </conditionalFormatting>
  <conditionalFormatting sqref="F22">
    <cfRule type="expression" dxfId="1" priority="2">
      <formula>$F$21="Ja"</formula>
    </cfRule>
  </conditionalFormatting>
  <conditionalFormatting sqref="C74:I74">
    <cfRule type="expression" dxfId="0" priority="1">
      <formula>$H$73=""</formula>
    </cfRule>
  </conditionalFormatting>
  <dataValidations count="3">
    <dataValidation type="list" allowBlank="1" showInputMessage="1" showErrorMessage="1" sqref="F38 F21 F54 F71" xr:uid="{6A00632A-D0CD-47C5-ADD0-CB18EE8B93C1}">
      <formula1>keuze</formula1>
    </dataValidation>
    <dataValidation type="list" showInputMessage="1" showErrorMessage="1" sqref="F55" xr:uid="{4F6364CC-DF62-43FA-82CE-B1F3699DF278}">
      <formula1>Dagen</formula1>
    </dataValidation>
    <dataValidation type="list" showInputMessage="1" showErrorMessage="1" sqref="F22" xr:uid="{16A00493-1A25-44AB-833A-FD144E758B7F}">
      <formula1>db</formula1>
    </dataValidation>
  </dataValidations>
  <printOptions gridLines="1"/>
  <pageMargins left="0.70866141732283472" right="0.70866141732283472" top="0.74803149606299213" bottom="0.74803149606299213"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Totaal overzicht</vt:lpstr>
      <vt:lpstr>Energieverliezen</vt:lpstr>
      <vt:lpstr>Kwalitatieve criteria</vt:lpstr>
      <vt:lpstr>'Kwalitatieve criteria'!_Hlk31893941</vt:lpstr>
      <vt:lpstr>'Kwalitatieve criteria'!_Hlk32390148</vt:lpstr>
      <vt:lpstr>Dagen</vt:lpstr>
      <vt:lpstr>db</vt:lpstr>
      <vt:lpstr>keuze</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Vermond, J (Jeffrey)</dc:creator>
  <cp:lastModifiedBy>Beer, BJM de (Bart-Jan)</cp:lastModifiedBy>
  <cp:lastPrinted>2020-01-30T12:26:01Z</cp:lastPrinted>
  <dcterms:created xsi:type="dcterms:W3CDTF">2020-01-07T11:14:59Z</dcterms:created>
  <dcterms:modified xsi:type="dcterms:W3CDTF">2020-02-26T09:51:52Z</dcterms:modified>
</cp:coreProperties>
</file>