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Veiligheidsregio Drenthe\Medische apparatuur en verbruik 2020\Bestek\"/>
    </mc:Choice>
  </mc:AlternateContent>
  <xr:revisionPtr revIDLastSave="0" documentId="13_ncr:1_{29459F06-FF5F-448B-8D66-EA9B95A5F93D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Historische posten crediteuren" sheetId="1" r:id="rId1"/>
    <sheet name="totaal" sheetId="7" r:id="rId2"/>
    <sheet name="Calculatie perceel 1" sheetId="5" r:id="rId3"/>
    <sheet name="audio huidig" sheetId="8" r:id="rId4"/>
  </sheets>
  <definedNames>
    <definedName name="_xlnm._FilterDatabase" localSheetId="0" hidden="1">'Historische posten crediteuren'!$A$1:$E$44</definedName>
    <definedName name="_xlnm.Print_Area" localSheetId="0">'Historische posten crediteuren'!$A$1:$I$52</definedName>
    <definedName name="_xlnm.Print_Titles" localSheetId="0">'Historische posten crediteuren'!$1:$1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5" l="1"/>
  <c r="J22" i="5" s="1"/>
  <c r="I80" i="5" l="1"/>
  <c r="J38" i="5" l="1"/>
  <c r="J39" i="5"/>
  <c r="H23" i="5" l="1"/>
  <c r="J23" i="5" s="1"/>
  <c r="H21" i="5"/>
  <c r="J21" i="5" s="1"/>
  <c r="H19" i="5"/>
  <c r="J19" i="5" s="1"/>
  <c r="H25" i="5" l="1"/>
  <c r="J25" i="5" s="1"/>
  <c r="H26" i="5" l="1"/>
  <c r="J26" i="5" s="1"/>
  <c r="H9" i="5"/>
  <c r="J9" i="5" s="1"/>
  <c r="H16" i="5"/>
  <c r="J16" i="5" s="1"/>
  <c r="H28" i="5"/>
  <c r="J28" i="5" s="1"/>
  <c r="H11" i="5"/>
  <c r="J11" i="5" s="1"/>
  <c r="H6" i="5"/>
  <c r="J6" i="5" s="1"/>
  <c r="H10" i="5"/>
  <c r="J10" i="5" s="1"/>
  <c r="D77" i="5" l="1"/>
  <c r="D33" i="8"/>
  <c r="B33" i="8"/>
  <c r="B25" i="8" l="1"/>
  <c r="H31" i="5" l="1"/>
  <c r="H27" i="5"/>
  <c r="H29" i="5"/>
  <c r="H30" i="5"/>
  <c r="H14" i="5"/>
  <c r="H15" i="5"/>
  <c r="H12" i="5"/>
  <c r="H8" i="5"/>
  <c r="H18" i="5"/>
  <c r="H5" i="5"/>
  <c r="H13" i="5"/>
  <c r="H17" i="5"/>
  <c r="H7" i="5"/>
  <c r="J51" i="5" l="1"/>
  <c r="J50" i="5"/>
  <c r="J49" i="5"/>
  <c r="J53" i="5" l="1"/>
  <c r="J47" i="5"/>
  <c r="J46" i="5"/>
  <c r="J44" i="5"/>
  <c r="J37" i="5"/>
  <c r="J31" i="5"/>
  <c r="J27" i="5"/>
  <c r="J29" i="5"/>
  <c r="J30" i="5"/>
  <c r="J14" i="5"/>
  <c r="J15" i="5"/>
  <c r="J12" i="5"/>
  <c r="J8" i="5"/>
  <c r="J18" i="5"/>
  <c r="J5" i="5"/>
  <c r="J13" i="5"/>
  <c r="J17" i="5"/>
  <c r="J7" i="5"/>
  <c r="J42" i="5"/>
  <c r="J41" i="5"/>
  <c r="J54" i="5"/>
  <c r="J32" i="5" l="1"/>
  <c r="J55" i="5"/>
  <c r="C45" i="1"/>
  <c r="D78" i="5" l="1"/>
</calcChain>
</file>

<file path=xl/sharedStrings.xml><?xml version="1.0" encoding="utf-8"?>
<sst xmlns="http://schemas.openxmlformats.org/spreadsheetml/2006/main" count="305" uniqueCount="126">
  <si>
    <t>Omschrijving</t>
  </si>
  <si>
    <t>Babyweegschaal ADE M112600</t>
  </si>
  <si>
    <t>Heine otoscoopset Beta 100 3 5V USB opl.</t>
  </si>
  <si>
    <t>Omron M6 AC electronische tafelbloeddrukmeter</t>
  </si>
  <si>
    <t>Seca 803 electronische weegschaal zwart</t>
  </si>
  <si>
    <t>PC Audiometer USB 330</t>
  </si>
  <si>
    <t>Braun thermoscan oorthermometer IRT6520</t>
  </si>
  <si>
    <t>Oscilla PC audiometer USB330 serienr: ……</t>
  </si>
  <si>
    <t>Oscilla USB kabel 3 meter voor USB 300</t>
  </si>
  <si>
    <t>Soehnle 8320 babyweegschaal opklapbaar</t>
  </si>
  <si>
    <t>Soehnle draagtas voor babyweegschaal 8320</t>
  </si>
  <si>
    <t>Digitale unster 15kg/20gr. zonder draagzak</t>
  </si>
  <si>
    <t>Patientenschakelaar voor Oscialla audiometer USB 300</t>
  </si>
  <si>
    <t>Hoofdtelefoonsnoer USB</t>
  </si>
  <si>
    <t>Aantal</t>
  </si>
  <si>
    <t>Artikelnummer</t>
  </si>
  <si>
    <t>gebruiksartikelen</t>
  </si>
  <si>
    <t>apparatuur</t>
  </si>
  <si>
    <t>Soort artikel</t>
  </si>
  <si>
    <t>totaal</t>
  </si>
  <si>
    <t>Jaar</t>
  </si>
  <si>
    <t>250-085</t>
  </si>
  <si>
    <t>900-6438</t>
  </si>
  <si>
    <t>Heina Gamma G5 hand bloeddrukmeter</t>
  </si>
  <si>
    <t>HS digitale oor thermometer</t>
  </si>
  <si>
    <t>Heine Beta 200 otoscoop/ophtalmoscoop set 3,5V</t>
  </si>
  <si>
    <t>Rijlabels</t>
  </si>
  <si>
    <t>Eindtotaal</t>
  </si>
  <si>
    <t>Som van Aantal</t>
  </si>
  <si>
    <t>Inschrijver dient alléén de blauw gearceerde cellen in te vullen</t>
  </si>
  <si>
    <t>Aantallen</t>
  </si>
  <si>
    <t>Opleidingen en trainingen</t>
  </si>
  <si>
    <t xml:space="preserve">Service, onderhoud, opleidingen en overige kosten </t>
  </si>
  <si>
    <t>Kosten volgens Inschrijver</t>
  </si>
  <si>
    <t>Prijs excl. BTW</t>
  </si>
  <si>
    <t>Prijs per jaar</t>
  </si>
  <si>
    <t>Overige kosten</t>
  </si>
  <si>
    <t xml:space="preserve">Diverse kosten </t>
  </si>
  <si>
    <t>Alle genoemde aantallen zijn indicatief en bedoeld om aanbiedingen van inschijvers op basis van gelijke uitgangspunten te kunnen vergelijken. Aan deze aantallen kunnen door inschrijver geen rechten worden ontleend.</t>
  </si>
  <si>
    <t xml:space="preserve">Calculatieblad </t>
  </si>
  <si>
    <t>Huidige apparatuur</t>
  </si>
  <si>
    <t>Artikel nummer</t>
  </si>
  <si>
    <t>Alternatief Inschrijver</t>
  </si>
  <si>
    <t xml:space="preserve">Oscilla PC audiometer USB330 </t>
  </si>
  <si>
    <t>Onderhoudsabonnement audiometer</t>
  </si>
  <si>
    <t>Onderhoudsabonnement bloeddrukmeter</t>
  </si>
  <si>
    <t xml:space="preserve">Trainingen </t>
  </si>
  <si>
    <t>Door Inschrijver op te geven overige noodzakelijke onderhoudsabbonnementen</t>
  </si>
  <si>
    <t>Door Inschrijver op te geven overige opleidingskosten</t>
  </si>
  <si>
    <t>Eenmalige Installatie/migratiekostenkosten</t>
  </si>
  <si>
    <t xml:space="preserve">Totaal aanschaf </t>
  </si>
  <si>
    <t>Tarieven overzicht:</t>
  </si>
  <si>
    <t>Naam Inschrijver</t>
  </si>
  <si>
    <t>Naam ondertekenaar</t>
  </si>
  <si>
    <t>Handtekening</t>
  </si>
  <si>
    <t>Datum</t>
  </si>
  <si>
    <t>Productgroep</t>
  </si>
  <si>
    <t>Uw productgroep</t>
  </si>
  <si>
    <t>Korting % productgroep</t>
  </si>
  <si>
    <t>* alle overige artikelen die Opdrachtgever bestelt uit de productgroep krijgen eenzelfde kortingspercentage</t>
  </si>
  <si>
    <t>tarief per uur</t>
  </si>
  <si>
    <t>Productcategorieën</t>
  </si>
  <si>
    <t>Kortingspercentages</t>
  </si>
  <si>
    <t>Nettoprijs per eenheid excl. BTW</t>
  </si>
  <si>
    <t>Accessoires</t>
  </si>
  <si>
    <t>Perceel 1: Medische Apparatuur</t>
  </si>
  <si>
    <t>Servicemonteur</t>
  </si>
  <si>
    <t>Overig in te zetten personeel</t>
  </si>
  <si>
    <t>Functie</t>
  </si>
  <si>
    <t>Werkzaamheden</t>
  </si>
  <si>
    <t>Uren</t>
  </si>
  <si>
    <t>Uurtarief</t>
  </si>
  <si>
    <t>Korting % productgroep* op brutoprijs</t>
  </si>
  <si>
    <t>Totaal excl BTW</t>
  </si>
  <si>
    <t>Aantal per jaar</t>
  </si>
  <si>
    <t>Totaal excl. BTW</t>
  </si>
  <si>
    <t>Aantal personen</t>
  </si>
  <si>
    <t>Werkwijze audioapparatuur, gegeven op meerdere locaties van de GGD</t>
  </si>
  <si>
    <t>Ophalen en installeren nieuwe apparatuur</t>
  </si>
  <si>
    <t>Overig:</t>
  </si>
  <si>
    <t>Brutoprijs</t>
  </si>
  <si>
    <t>Totaalbedrag voor Inschrijving</t>
  </si>
  <si>
    <t>Kortingspercentage per categorie op brutoprijs</t>
  </si>
  <si>
    <t>Activagroep</t>
  </si>
  <si>
    <t>Actief</t>
  </si>
  <si>
    <t>Aantal stuks</t>
  </si>
  <si>
    <t>Aanschaf</t>
  </si>
  <si>
    <t>Boekwaarde 1-5-2021</t>
  </si>
  <si>
    <t>TOTAAL</t>
  </si>
  <si>
    <t>Datum aanschaf</t>
  </si>
  <si>
    <t>Boekwaarde per 1-5-2021</t>
  </si>
  <si>
    <t>Emid, 2x echoscreen</t>
  </si>
  <si>
    <t>EMID, 2x echo screen</t>
  </si>
  <si>
    <t>EMID, 2x echo screen TC</t>
  </si>
  <si>
    <t>Audio meters</t>
  </si>
  <si>
    <t xml:space="preserve">Het tarief is erop gebaseerd dat controle op alle apparatuur op één dag kan plaatsvinden op één adres . </t>
  </si>
  <si>
    <t>Omschrijving productgroep</t>
  </si>
  <si>
    <t>Drugcontrole testkit</t>
  </si>
  <si>
    <t>Alcoholmeter</t>
  </si>
  <si>
    <t>Glucoseneter</t>
  </si>
  <si>
    <t>Glucosestrips</t>
  </si>
  <si>
    <t>Olight S2 Baton</t>
  </si>
  <si>
    <t>Digitale thermometer</t>
  </si>
  <si>
    <t>HS digitale oorthermometer</t>
  </si>
  <si>
    <t>onze verpakkings eenheden</t>
  </si>
  <si>
    <t>1 stuks</t>
  </si>
  <si>
    <t>pak 100 stuks</t>
  </si>
  <si>
    <t>pak 50 stuks</t>
  </si>
  <si>
    <t>Draagtas voor babyweegschaal M112600</t>
  </si>
  <si>
    <t>In te ruilen apparatuur en uw vervangend artikel</t>
  </si>
  <si>
    <t>1 jaar</t>
  </si>
  <si>
    <t>Service, onderhoud conform eis 29</t>
  </si>
  <si>
    <t>Onderhoudsabonnement audioscreens</t>
  </si>
  <si>
    <t>Installatie en migratie</t>
  </si>
  <si>
    <t>Inruil tegen boekwaarde, zie tabblad audio huidig</t>
  </si>
  <si>
    <t>afneme aantallen</t>
  </si>
  <si>
    <t>gemiddelde korting</t>
  </si>
  <si>
    <t>Mondstukjes alcoholtester</t>
  </si>
  <si>
    <t>DD-45 koptelefoon, medisch gekeurde voedingskabel, patiënt response switch, clip-on microfoon, USB connectie kabel, draagtas, gebruiksaanwijzing, software</t>
  </si>
  <si>
    <r>
      <t xml:space="preserve">Inventis Picollo Basic </t>
    </r>
    <r>
      <rPr>
        <sz val="11"/>
        <color rgb="FFFF0000"/>
        <rFont val="Calibri"/>
        <family val="2"/>
      </rPr>
      <t>(vervanger oscilla</t>
    </r>
    <r>
      <rPr>
        <sz val="11"/>
        <rFont val="Calibri"/>
      </rPr>
      <t>)</t>
    </r>
    <r>
      <rPr>
        <sz val="11"/>
        <rFont val="Calibri"/>
        <family val="2"/>
      </rPr>
      <t xml:space="preserve"> comptele sets*</t>
    </r>
  </si>
  <si>
    <t>Audiometers complete sets, dus inclusief</t>
  </si>
  <si>
    <t>Echo-Screen 111 OAE Treetip, Echo-Screen 111 OAE Preemie Treetip, Echo-Screen 111 OAE 6mm Blue Tip</t>
  </si>
  <si>
    <t xml:space="preserve">Echo-Screen 111 Jumbo Foam tip, Echo-Screen 111 Adult Foam tip, Echo-Screen 111 Pediatric Foam tip, Echo-Screen 111 OAE Cable (Probe), Echo-Screen 111 Carrying Case, </t>
  </si>
  <si>
    <t>Echo-Screen 111 Battery Module, Echo-Screen 111 Power Supply, Echo-Screen 111 Ear Tip Sample, Echo-Screen 111 USB Cable, Echo-Screen 111 OAE Probe Body Nozzle (5/pkg)</t>
  </si>
  <si>
    <t>Emid, echoscreen, complete set</t>
  </si>
  <si>
    <t>Emid, Echo-Screen III OAE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</si>
</sst>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/mm/yyyy"/>
    <numFmt numFmtId="165" formatCode="_ [$€-413]\ * #,##0.00_ ;_ [$€-413]\ * \-#,##0.00_ ;_ [$€-413]\ * &quot;-&quot;??_ ;_ @_ "/>
    <numFmt numFmtId="166" formatCode="_-&quot;€&quot;\ * #,##0.00_-;_-&quot;€&quot;\ * #,##0.00\-;_-&quot;€&quot;\ * &quot;-&quot;??_-;_-@_-"/>
    <numFmt numFmtId="167" formatCode="[$-F800]dddd\,\ mmmm\ dd\,\ yyyy"/>
  </numFmts>
  <fonts count="25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8"/>
      <color theme="1"/>
      <name val="Verdana"/>
      <family val="2"/>
    </font>
    <font>
      <b/>
      <sz val="10"/>
      <color rgb="FFFF0000"/>
      <name val="Verdana"/>
      <family val="2"/>
    </font>
    <font>
      <sz val="11"/>
      <name val="Calibri"/>
      <family val="2"/>
    </font>
    <font>
      <b/>
      <sz val="11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1"/>
      <name val="Calibri"/>
    </font>
    <font>
      <b/>
      <sz val="9"/>
      <color indexed="9"/>
      <name val="Verdana"/>
      <family val="2"/>
    </font>
    <font>
      <u/>
      <sz val="9"/>
      <color indexed="8"/>
      <name val="Verdana"/>
      <family val="2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NumberFormat="1"/>
    <xf numFmtId="0" fontId="2" fillId="0" borderId="0" xfId="0" applyFont="1" applyAlignment="1">
      <alignment horizontal="right" vertical="center"/>
    </xf>
    <xf numFmtId="164" fontId="2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Fill="1" applyBorder="1"/>
    <xf numFmtId="164" fontId="1" fillId="0" borderId="0" xfId="0" applyNumberFormat="1" applyFont="1"/>
    <xf numFmtId="9" fontId="0" fillId="0" borderId="0" xfId="0" applyNumberFormat="1"/>
    <xf numFmtId="9" fontId="0" fillId="0" borderId="0" xfId="1" applyFont="1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165" fontId="8" fillId="5" borderId="4" xfId="0" applyNumberFormat="1" applyFont="1" applyFill="1" applyBorder="1"/>
    <xf numFmtId="165" fontId="7" fillId="4" borderId="4" xfId="0" applyNumberFormat="1" applyFont="1" applyFill="1" applyBorder="1"/>
    <xf numFmtId="165" fontId="7" fillId="6" borderId="2" xfId="0" applyNumberFormat="1" applyFont="1" applyFill="1" applyBorder="1" applyAlignment="1">
      <alignment horizontal="center"/>
    </xf>
    <xf numFmtId="0" fontId="15" fillId="0" borderId="0" xfId="0" applyFont="1"/>
    <xf numFmtId="0" fontId="7" fillId="0" borderId="0" xfId="0" applyFont="1" applyAlignment="1">
      <alignment horizontal="left"/>
    </xf>
    <xf numFmtId="165" fontId="7" fillId="0" borderId="0" xfId="0" applyNumberFormat="1" applyFont="1"/>
    <xf numFmtId="0" fontId="9" fillId="3" borderId="4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14" fillId="4" borderId="4" xfId="0" applyFont="1" applyFill="1" applyBorder="1"/>
    <xf numFmtId="166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/>
    <xf numFmtId="166" fontId="13" fillId="2" borderId="4" xfId="0" applyNumberFormat="1" applyFont="1" applyFill="1" applyBorder="1"/>
    <xf numFmtId="0" fontId="16" fillId="4" borderId="4" xfId="0" applyFont="1" applyFill="1" applyBorder="1"/>
    <xf numFmtId="0" fontId="10" fillId="4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3" fillId="5" borderId="1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top"/>
    </xf>
    <xf numFmtId="0" fontId="13" fillId="0" borderId="4" xfId="0" applyFont="1" applyFill="1" applyBorder="1" applyAlignment="1">
      <alignment vertical="center" wrapText="1"/>
    </xf>
    <xf numFmtId="0" fontId="14" fillId="4" borderId="3" xfId="0" applyFont="1" applyFill="1" applyBorder="1" applyAlignment="1"/>
    <xf numFmtId="165" fontId="8" fillId="7" borderId="4" xfId="0" applyNumberFormat="1" applyFont="1" applyFill="1" applyBorder="1"/>
    <xf numFmtId="0" fontId="13" fillId="0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vertical="top"/>
    </xf>
    <xf numFmtId="0" fontId="11" fillId="0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center"/>
    </xf>
    <xf numFmtId="165" fontId="7" fillId="6" borderId="4" xfId="0" applyNumberFormat="1" applyFont="1" applyFill="1" applyBorder="1" applyAlignment="1">
      <alignment horizontal="center"/>
    </xf>
    <xf numFmtId="9" fontId="11" fillId="5" borderId="4" xfId="1" applyFont="1" applyFill="1" applyBorder="1" applyAlignment="1">
      <alignment horizontal="center"/>
    </xf>
    <xf numFmtId="0" fontId="8" fillId="0" borderId="0" xfId="0" applyFont="1" applyBorder="1"/>
    <xf numFmtId="44" fontId="13" fillId="5" borderId="4" xfId="2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/>
    </xf>
    <xf numFmtId="0" fontId="18" fillId="4" borderId="2" xfId="0" applyFont="1" applyFill="1" applyBorder="1" applyAlignment="1">
      <alignment vertical="center"/>
    </xf>
    <xf numFmtId="0" fontId="19" fillId="0" borderId="0" xfId="0" applyFont="1"/>
    <xf numFmtId="0" fontId="9" fillId="8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165" fontId="8" fillId="9" borderId="4" xfId="0" applyNumberFormat="1" applyFont="1" applyFill="1" applyBorder="1"/>
    <xf numFmtId="0" fontId="0" fillId="9" borderId="4" xfId="0" applyFill="1" applyBorder="1" applyAlignment="1">
      <alignment horizontal="center" vertical="center"/>
    </xf>
    <xf numFmtId="165" fontId="7" fillId="9" borderId="4" xfId="0" applyNumberFormat="1" applyFont="1" applyFill="1" applyBorder="1"/>
    <xf numFmtId="0" fontId="20" fillId="8" borderId="1" xfId="0" applyFont="1" applyFill="1" applyBorder="1" applyAlignment="1">
      <alignment vertical="center"/>
    </xf>
    <xf numFmtId="0" fontId="20" fillId="8" borderId="3" xfId="0" applyFont="1" applyFill="1" applyBorder="1" applyAlignment="1">
      <alignment vertical="center"/>
    </xf>
    <xf numFmtId="0" fontId="20" fillId="8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8" borderId="1" xfId="0" applyFont="1" applyFill="1" applyBorder="1" applyAlignment="1">
      <alignment horizontal="left" vertical="center" wrapText="1"/>
    </xf>
    <xf numFmtId="0" fontId="20" fillId="8" borderId="3" xfId="0" applyFont="1" applyFill="1" applyBorder="1" applyAlignment="1">
      <alignment horizontal="left"/>
    </xf>
    <xf numFmtId="0" fontId="20" fillId="8" borderId="3" xfId="0" applyFont="1" applyFill="1" applyBorder="1"/>
    <xf numFmtId="0" fontId="20" fillId="8" borderId="2" xfId="0" applyFont="1" applyFill="1" applyBorder="1"/>
    <xf numFmtId="0" fontId="14" fillId="4" borderId="1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0" fontId="14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vertical="center"/>
    </xf>
    <xf numFmtId="166" fontId="13" fillId="4" borderId="4" xfId="0" applyNumberFormat="1" applyFont="1" applyFill="1" applyBorder="1" applyAlignment="1">
      <alignment horizontal="center" vertical="center"/>
    </xf>
    <xf numFmtId="166" fontId="13" fillId="4" borderId="4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0" fontId="11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7" fillId="6" borderId="4" xfId="0" applyFont="1" applyFill="1" applyBorder="1"/>
    <xf numFmtId="0" fontId="8" fillId="6" borderId="4" xfId="0" applyFont="1" applyFill="1" applyBorder="1"/>
    <xf numFmtId="0" fontId="20" fillId="8" borderId="3" xfId="0" applyFont="1" applyFill="1" applyBorder="1" applyAlignment="1">
      <alignment horizontal="center" vertical="center"/>
    </xf>
    <xf numFmtId="0" fontId="21" fillId="0" borderId="0" xfId="0" applyFont="1"/>
    <xf numFmtId="3" fontId="0" fillId="0" borderId="0" xfId="0" applyNumberFormat="1"/>
    <xf numFmtId="0" fontId="2" fillId="0" borderId="0" xfId="0" applyFont="1"/>
    <xf numFmtId="44" fontId="0" fillId="0" borderId="0" xfId="2" applyFont="1"/>
    <xf numFmtId="44" fontId="1" fillId="0" borderId="0" xfId="2" applyFont="1"/>
    <xf numFmtId="0" fontId="8" fillId="11" borderId="3" xfId="0" applyFont="1" applyFill="1" applyBorder="1"/>
    <xf numFmtId="44" fontId="8" fillId="11" borderId="2" xfId="0" applyNumberFormat="1" applyFont="1" applyFill="1" applyBorder="1"/>
    <xf numFmtId="0" fontId="2" fillId="0" borderId="4" xfId="0" applyFont="1" applyBorder="1" applyAlignment="1">
      <alignment vertical="top"/>
    </xf>
    <xf numFmtId="0" fontId="20" fillId="8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/>
    </xf>
    <xf numFmtId="0" fontId="14" fillId="4" borderId="3" xfId="0" applyFont="1" applyFill="1" applyBorder="1"/>
    <xf numFmtId="0" fontId="13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/>
    </xf>
    <xf numFmtId="0" fontId="20" fillId="8" borderId="1" xfId="0" applyFont="1" applyFill="1" applyBorder="1" applyAlignment="1">
      <alignment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7" fillId="11" borderId="1" xfId="0" applyFont="1" applyFill="1" applyBorder="1"/>
    <xf numFmtId="2" fontId="8" fillId="5" borderId="4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/>
    <xf numFmtId="0" fontId="13" fillId="5" borderId="1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7" fillId="6" borderId="1" xfId="0" applyFont="1" applyFill="1" applyBorder="1" applyAlignment="1">
      <alignment horizontal="right"/>
    </xf>
    <xf numFmtId="0" fontId="7" fillId="6" borderId="3" xfId="0" applyFont="1" applyFill="1" applyBorder="1" applyAlignment="1">
      <alignment horizontal="right"/>
    </xf>
    <xf numFmtId="0" fontId="7" fillId="6" borderId="2" xfId="0" applyFont="1" applyFill="1" applyBorder="1" applyAlignment="1">
      <alignment horizontal="right"/>
    </xf>
    <xf numFmtId="0" fontId="20" fillId="8" borderId="1" xfId="0" applyFont="1" applyFill="1" applyBorder="1" applyAlignment="1">
      <alignment horizontal="left"/>
    </xf>
    <xf numFmtId="0" fontId="20" fillId="8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167" fontId="13" fillId="2" borderId="1" xfId="0" applyNumberFormat="1" applyFont="1" applyFill="1" applyBorder="1" applyAlignment="1">
      <alignment horizontal="left"/>
    </xf>
    <xf numFmtId="167" fontId="13" fillId="2" borderId="2" xfId="0" applyNumberFormat="1" applyFont="1" applyFill="1" applyBorder="1" applyAlignment="1">
      <alignment horizontal="left"/>
    </xf>
    <xf numFmtId="0" fontId="13" fillId="10" borderId="6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top"/>
    </xf>
    <xf numFmtId="0" fontId="11" fillId="10" borderId="11" xfId="0" applyFont="1" applyFill="1" applyBorder="1" applyAlignment="1">
      <alignment horizontal="center" vertical="top"/>
    </xf>
    <xf numFmtId="0" fontId="11" fillId="10" borderId="7" xfId="0" applyFont="1" applyFill="1" applyBorder="1" applyAlignment="1">
      <alignment horizontal="center" vertical="top"/>
    </xf>
    <xf numFmtId="0" fontId="11" fillId="10" borderId="9" xfId="0" applyFont="1" applyFill="1" applyBorder="1" applyAlignment="1">
      <alignment horizontal="center" vertical="top"/>
    </xf>
    <xf numFmtId="0" fontId="11" fillId="10" borderId="12" xfId="0" applyFont="1" applyFill="1" applyBorder="1" applyAlignment="1">
      <alignment horizontal="center" vertical="top"/>
    </xf>
    <xf numFmtId="0" fontId="11" fillId="10" borderId="10" xfId="0" applyFont="1" applyFill="1" applyBorder="1" applyAlignment="1">
      <alignment horizontal="center" vertical="top"/>
    </xf>
    <xf numFmtId="44" fontId="13" fillId="10" borderId="6" xfId="2" applyFont="1" applyFill="1" applyBorder="1" applyAlignment="1">
      <alignment horizontal="center" vertical="center" wrapText="1"/>
    </xf>
    <xf numFmtId="44" fontId="13" fillId="10" borderId="11" xfId="2" applyFont="1" applyFill="1" applyBorder="1" applyAlignment="1">
      <alignment horizontal="center" vertical="center" wrapText="1"/>
    </xf>
    <xf numFmtId="44" fontId="13" fillId="10" borderId="7" xfId="2" applyFont="1" applyFill="1" applyBorder="1" applyAlignment="1">
      <alignment horizontal="center" vertical="center" wrapText="1"/>
    </xf>
    <xf numFmtId="44" fontId="13" fillId="10" borderId="9" xfId="2" applyFont="1" applyFill="1" applyBorder="1" applyAlignment="1">
      <alignment horizontal="center" vertical="center" wrapText="1"/>
    </xf>
    <xf numFmtId="44" fontId="13" fillId="10" borderId="12" xfId="2" applyFont="1" applyFill="1" applyBorder="1" applyAlignment="1">
      <alignment horizontal="center" vertical="center" wrapText="1"/>
    </xf>
    <xf numFmtId="44" fontId="13" fillId="10" borderId="10" xfId="2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7" fillId="0" borderId="0" xfId="0" applyFont="1"/>
  </cellXfs>
  <cellStyles count="5">
    <cellStyle name="Komma 2" xfId="4" xr:uid="{4808E5B5-9593-4F1D-9FD9-B5ADAE6BA06D}"/>
    <cellStyle name="Procent" xfId="1" builtinId="5"/>
    <cellStyle name="Standaard" xfId="0" builtinId="0"/>
    <cellStyle name="Standaard 2" xfId="3" xr:uid="{5DF59D87-4509-46EE-948D-6D62AF621046}"/>
    <cellStyle name="Valuta" xfId="2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0</xdr:rowOff>
    </xdr:from>
    <xdr:to>
      <xdr:col>9</xdr:col>
      <xdr:colOff>1085850</xdr:colOff>
      <xdr:row>2</xdr:row>
      <xdr:rowOff>161925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E4A44A7-F85F-45AD-8227-64AD654F2F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0"/>
          <a:ext cx="885825" cy="55245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llem" refreshedDate="44054.477479050925" createdVersion="6" refreshedVersion="6" minRefreshableVersion="3" recordCount="43" xr:uid="{2E22BFFE-BEED-48D7-AD04-071CE854DC76}">
  <cacheSource type="worksheet">
    <worksheetSource ref="A1:E44" sheet="Historische posten crediteuren"/>
  </cacheSource>
  <cacheFields count="5">
    <cacheField name="Jaar" numFmtId="0">
      <sharedItems containsSemiMixedTypes="0" containsString="0" containsNumber="1" containsInteger="1" minValue="2018" maxValue="2019"/>
    </cacheField>
    <cacheField name="Artikelnummer" numFmtId="0">
      <sharedItems containsMixedTypes="1" containsNumber="1" containsInteger="1" minValue="994" maxValue="95110" count="23">
        <n v="34144"/>
        <n v="46331"/>
        <n v="34145"/>
        <n v="83001"/>
        <n v="25024"/>
        <n v="20827"/>
        <n v="34101"/>
        <n v="46035"/>
        <n v="46208"/>
        <s v="900-6438"/>
        <n v="46209"/>
        <n v="30023"/>
        <s v="250-085"/>
        <n v="30006"/>
        <n v="34100"/>
        <n v="34119"/>
        <n v="994" u="1"/>
        <n v="83005" u="1"/>
        <n v="16424" u="1"/>
        <n v="30004" u="1"/>
        <n v="998" u="1"/>
        <n v="996" u="1"/>
        <n v="95110" u="1"/>
      </sharedItems>
    </cacheField>
    <cacheField name="Aantal" numFmtId="0">
      <sharedItems containsSemiMixedTypes="0" containsString="0" containsNumber="1" containsInteger="1" minValue="1" maxValue="10"/>
    </cacheField>
    <cacheField name="Omschrijving" numFmtId="0">
      <sharedItems count="24">
        <s v="Oscilla USB kabel 3 meter voor USB 300"/>
        <s v="Seca 803 electronische weegschaal zwart"/>
        <s v="Hoofdtelefoonsnoer USB"/>
        <s v="Digitale unster 15kg/20gr. zonder draagzak"/>
        <s v="Omron M6 AC electronische tafelbloeddrukmeter"/>
        <s v="Braun thermoscan oorthermometer IRT6520"/>
        <s v="Patientenschakelaar voor Oscialla audiometer USB 300"/>
        <s v="Babyweegschaal ADE M112600"/>
        <s v="Soehnle 8320 babyweegschaal opklapbaar"/>
        <s v="HS digitale oor thermometer"/>
        <s v="Soehnle draagtas voor babyweegschaal 8320"/>
        <s v="Heine otoscoopset Beta 100 3 5V USB opl."/>
        <s v="Heina Gamma G5 hand bloeddrukmeter"/>
        <s v="Heine Beta 200 otoscoop/ophtalmoscoop set 3,5V"/>
        <s v="Oscilla PC audiometer USB330 serienr: ……"/>
        <s v="PC Audiometer USB 330"/>
        <s v="Onderhoudsabonnement audiometers" u="1"/>
        <s v="Sling voor baby unster" u="1"/>
        <s v="Heine Beta 200/400 set LED" u="1"/>
        <s v="Tarief servicemonteur per kwartier" u="1"/>
        <s v="Reparatiekosten audiometer" u="1"/>
        <s v="BD Eclipse veiligheidsnaald 20G 0,9x40 mm 100 stuks oranje" u="1"/>
        <s v="Onderzoekskosten incl. verzendkosten" u="1"/>
        <s v="Onderhoudsabonnement bloeddrukmeters" u="1"/>
      </sharedItems>
    </cacheField>
    <cacheField name="Soort artikel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n v="2018"/>
    <x v="0"/>
    <n v="1"/>
    <x v="0"/>
    <s v="apparatuur"/>
  </r>
  <r>
    <n v="2019"/>
    <x v="0"/>
    <n v="1"/>
    <x v="0"/>
    <s v="apparatuur"/>
  </r>
  <r>
    <n v="2019"/>
    <x v="0"/>
    <n v="1"/>
    <x v="0"/>
    <s v="apparatuur"/>
  </r>
  <r>
    <n v="2019"/>
    <x v="1"/>
    <n v="1"/>
    <x v="1"/>
    <s v="gebruiksartikelen"/>
  </r>
  <r>
    <n v="2019"/>
    <x v="1"/>
    <n v="1"/>
    <x v="1"/>
    <s v="gebruiksartikelen"/>
  </r>
  <r>
    <n v="2019"/>
    <x v="2"/>
    <n v="1"/>
    <x v="2"/>
    <s v="apparatuur"/>
  </r>
  <r>
    <n v="2018"/>
    <x v="3"/>
    <n v="1"/>
    <x v="3"/>
    <s v="gebruiksartikelen"/>
  </r>
  <r>
    <n v="2018"/>
    <x v="3"/>
    <n v="1"/>
    <x v="3"/>
    <s v="gebruiksartikelen"/>
  </r>
  <r>
    <n v="2018"/>
    <x v="4"/>
    <n v="1"/>
    <x v="4"/>
    <s v="gebruiksartikelen"/>
  </r>
  <r>
    <n v="2018"/>
    <x v="5"/>
    <n v="2"/>
    <x v="5"/>
    <s v="gebruiksartikelen"/>
  </r>
  <r>
    <n v="2018"/>
    <x v="6"/>
    <n v="1"/>
    <x v="6"/>
    <s v="apparatuur"/>
  </r>
  <r>
    <n v="2018"/>
    <x v="0"/>
    <n v="2"/>
    <x v="0"/>
    <s v="apparatuur"/>
  </r>
  <r>
    <n v="2019"/>
    <x v="1"/>
    <n v="2"/>
    <x v="1"/>
    <s v="gebruiksartikelen"/>
  </r>
  <r>
    <n v="2019"/>
    <x v="1"/>
    <n v="2"/>
    <x v="1"/>
    <s v="gebruiksartikelen"/>
  </r>
  <r>
    <n v="2018"/>
    <x v="7"/>
    <n v="1"/>
    <x v="7"/>
    <s v="gebruiksartikelen"/>
  </r>
  <r>
    <n v="2018"/>
    <x v="8"/>
    <n v="1"/>
    <x v="8"/>
    <s v="gebruiksartikelen"/>
  </r>
  <r>
    <n v="2018"/>
    <x v="8"/>
    <n v="1"/>
    <x v="8"/>
    <s v="gebruiksartikelen"/>
  </r>
  <r>
    <n v="2018"/>
    <x v="9"/>
    <n v="10"/>
    <x v="9"/>
    <s v="gebruiksartikelen"/>
  </r>
  <r>
    <n v="2018"/>
    <x v="8"/>
    <n v="1"/>
    <x v="8"/>
    <s v="gebruiksartikelen"/>
  </r>
  <r>
    <n v="2019"/>
    <x v="8"/>
    <n v="1"/>
    <x v="8"/>
    <s v="gebruiksartikelen"/>
  </r>
  <r>
    <n v="2019"/>
    <x v="8"/>
    <n v="1"/>
    <x v="8"/>
    <s v="gebruiksartikelen"/>
  </r>
  <r>
    <n v="2018"/>
    <x v="4"/>
    <n v="2"/>
    <x v="4"/>
    <s v="gebruiksartikelen"/>
  </r>
  <r>
    <n v="2019"/>
    <x v="4"/>
    <n v="2"/>
    <x v="4"/>
    <s v="gebruiksartikelen"/>
  </r>
  <r>
    <n v="2018"/>
    <x v="7"/>
    <n v="2"/>
    <x v="7"/>
    <s v="gebruiksartikelen"/>
  </r>
  <r>
    <n v="2018"/>
    <x v="4"/>
    <n v="3"/>
    <x v="4"/>
    <s v="gebruiksartikelen"/>
  </r>
  <r>
    <n v="2019"/>
    <x v="4"/>
    <n v="3"/>
    <x v="4"/>
    <s v="gebruiksartikelen"/>
  </r>
  <r>
    <n v="2018"/>
    <x v="10"/>
    <n v="6"/>
    <x v="10"/>
    <s v="gebruiksartikelen"/>
  </r>
  <r>
    <n v="2018"/>
    <x v="1"/>
    <n v="5"/>
    <x v="1"/>
    <s v="gebruiksartikelen"/>
  </r>
  <r>
    <n v="2018"/>
    <x v="1"/>
    <n v="5"/>
    <x v="1"/>
    <s v="gebruiksartikelen"/>
  </r>
  <r>
    <n v="2019"/>
    <x v="8"/>
    <n v="2"/>
    <x v="8"/>
    <s v="gebruiksartikelen"/>
  </r>
  <r>
    <n v="2018"/>
    <x v="4"/>
    <n v="4"/>
    <x v="4"/>
    <s v="gebruiksartikelen"/>
  </r>
  <r>
    <n v="2018"/>
    <x v="11"/>
    <n v="1"/>
    <x v="11"/>
    <s v="gebruiksartikelen"/>
  </r>
  <r>
    <n v="2018"/>
    <x v="12"/>
    <n v="8"/>
    <x v="12"/>
    <s v="gebruiksartikelen"/>
  </r>
  <r>
    <n v="2019"/>
    <x v="13"/>
    <n v="1"/>
    <x v="13"/>
    <s v="gebruiksartikelen"/>
  </r>
  <r>
    <n v="2018"/>
    <x v="8"/>
    <n v="6"/>
    <x v="8"/>
    <s v="gebruiksartikelen"/>
  </r>
  <r>
    <n v="2018"/>
    <x v="14"/>
    <n v="1"/>
    <x v="14"/>
    <s v="apparatuur"/>
  </r>
  <r>
    <n v="2018"/>
    <x v="14"/>
    <n v="1"/>
    <x v="14"/>
    <s v="apparatuur"/>
  </r>
  <r>
    <n v="2019"/>
    <x v="14"/>
    <n v="1"/>
    <x v="14"/>
    <s v="apparatuur"/>
  </r>
  <r>
    <n v="2018"/>
    <x v="15"/>
    <n v="2"/>
    <x v="15"/>
    <s v="apparatuur"/>
  </r>
  <r>
    <n v="2019"/>
    <x v="14"/>
    <n v="2"/>
    <x v="14"/>
    <s v="apparatuur"/>
  </r>
  <r>
    <n v="2019"/>
    <x v="14"/>
    <n v="2"/>
    <x v="14"/>
    <s v="apparatuur"/>
  </r>
  <r>
    <n v="2019"/>
    <x v="14"/>
    <n v="2"/>
    <x v="14"/>
    <s v="apparatuur"/>
  </r>
  <r>
    <n v="2018"/>
    <x v="14"/>
    <n v="4"/>
    <x v="14"/>
    <s v="apparatuu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80DD08-2171-4B45-A5F8-30DCA013519D}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36" firstHeaderRow="1" firstDataRow="1" firstDataCol="1"/>
  <pivotFields count="5">
    <pivotField showAll="0"/>
    <pivotField axis="axisRow" showAll="0">
      <items count="24">
        <item m="1" x="16"/>
        <item m="1" x="21"/>
        <item m="1" x="20"/>
        <item m="1" x="18"/>
        <item x="5"/>
        <item x="4"/>
        <item m="1" x="19"/>
        <item x="13"/>
        <item x="11"/>
        <item x="14"/>
        <item x="6"/>
        <item x="15"/>
        <item x="0"/>
        <item x="2"/>
        <item x="7"/>
        <item x="8"/>
        <item x="10"/>
        <item x="1"/>
        <item x="3"/>
        <item m="1" x="17"/>
        <item m="1" x="22"/>
        <item x="12"/>
        <item x="9"/>
        <item t="default"/>
      </items>
    </pivotField>
    <pivotField dataField="1" showAll="0"/>
    <pivotField axis="axisRow" showAll="0">
      <items count="25">
        <item x="7"/>
        <item m="1" x="21"/>
        <item x="5"/>
        <item x="3"/>
        <item x="12"/>
        <item x="13"/>
        <item m="1" x="18"/>
        <item x="11"/>
        <item x="2"/>
        <item x="9"/>
        <item x="4"/>
        <item m="1" x="16"/>
        <item m="1" x="23"/>
        <item m="1" x="22"/>
        <item x="14"/>
        <item x="0"/>
        <item x="6"/>
        <item x="15"/>
        <item m="1" x="20"/>
        <item x="1"/>
        <item m="1" x="17"/>
        <item x="8"/>
        <item x="10"/>
        <item m="1" x="19"/>
        <item t="default"/>
      </items>
    </pivotField>
    <pivotField showAll="0"/>
  </pivotFields>
  <rowFields count="2">
    <field x="1"/>
    <field x="3"/>
  </rowFields>
  <rowItems count="33">
    <i>
      <x v="4"/>
    </i>
    <i r="1">
      <x v="2"/>
    </i>
    <i>
      <x v="5"/>
    </i>
    <i r="1">
      <x v="10"/>
    </i>
    <i>
      <x v="7"/>
    </i>
    <i r="1">
      <x v="5"/>
    </i>
    <i>
      <x v="8"/>
    </i>
    <i r="1">
      <x v="7"/>
    </i>
    <i>
      <x v="9"/>
    </i>
    <i r="1">
      <x v="14"/>
    </i>
    <i>
      <x v="10"/>
    </i>
    <i r="1">
      <x v="16"/>
    </i>
    <i>
      <x v="11"/>
    </i>
    <i r="1">
      <x v="17"/>
    </i>
    <i>
      <x v="12"/>
    </i>
    <i r="1">
      <x v="15"/>
    </i>
    <i>
      <x v="13"/>
    </i>
    <i r="1">
      <x v="8"/>
    </i>
    <i>
      <x v="14"/>
    </i>
    <i r="1">
      <x/>
    </i>
    <i>
      <x v="15"/>
    </i>
    <i r="1">
      <x v="21"/>
    </i>
    <i>
      <x v="16"/>
    </i>
    <i r="1">
      <x v="22"/>
    </i>
    <i>
      <x v="17"/>
    </i>
    <i r="1">
      <x v="19"/>
    </i>
    <i>
      <x v="18"/>
    </i>
    <i r="1">
      <x v="3"/>
    </i>
    <i>
      <x v="21"/>
    </i>
    <i r="1">
      <x v="4"/>
    </i>
    <i>
      <x v="22"/>
    </i>
    <i r="1">
      <x v="9"/>
    </i>
    <i t="grand">
      <x/>
    </i>
  </rowItems>
  <colItems count="1">
    <i/>
  </colItems>
  <dataFields count="1">
    <dataField name="Som van Aantal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zoomScale="85" zoomScaleNormal="85" workbookViewId="0">
      <pane ySplit="1" topLeftCell="A2" activePane="bottomLeft" state="frozen"/>
      <selection pane="bottomLeft"/>
    </sheetView>
  </sheetViews>
  <sheetFormatPr defaultRowHeight="15"/>
  <cols>
    <col min="1" max="1" width="10.42578125" customWidth="1"/>
    <col min="2" max="2" width="16.42578125" bestFit="1" customWidth="1"/>
    <col min="3" max="3" width="17.42578125" bestFit="1" customWidth="1"/>
    <col min="4" max="4" width="56.42578125" bestFit="1" customWidth="1"/>
    <col min="5" max="5" width="28" bestFit="1" customWidth="1"/>
    <col min="6" max="6" width="8.7109375" bestFit="1" customWidth="1"/>
    <col min="7" max="7" width="8.7109375" customWidth="1"/>
  </cols>
  <sheetData>
    <row r="1" spans="1:5">
      <c r="A1" s="1" t="s">
        <v>20</v>
      </c>
      <c r="B1" s="1" t="s">
        <v>15</v>
      </c>
      <c r="C1" s="1" t="s">
        <v>14</v>
      </c>
      <c r="D1" s="1" t="s">
        <v>0</v>
      </c>
      <c r="E1" s="1" t="s">
        <v>18</v>
      </c>
    </row>
    <row r="2" spans="1:5">
      <c r="A2" s="3">
        <v>2018</v>
      </c>
      <c r="B2">
        <v>34144</v>
      </c>
      <c r="C2">
        <v>1</v>
      </c>
      <c r="D2" t="s">
        <v>8</v>
      </c>
      <c r="E2" s="2" t="s">
        <v>17</v>
      </c>
    </row>
    <row r="3" spans="1:5">
      <c r="A3" s="3">
        <v>2019</v>
      </c>
      <c r="B3" s="11">
        <v>34144</v>
      </c>
      <c r="C3">
        <v>1</v>
      </c>
      <c r="D3" t="s">
        <v>8</v>
      </c>
      <c r="E3" s="2" t="s">
        <v>17</v>
      </c>
    </row>
    <row r="4" spans="1:5">
      <c r="A4" s="3">
        <v>2019</v>
      </c>
      <c r="B4" s="11">
        <v>34144</v>
      </c>
      <c r="C4">
        <v>1</v>
      </c>
      <c r="D4" t="s">
        <v>8</v>
      </c>
      <c r="E4" s="2" t="s">
        <v>17</v>
      </c>
    </row>
    <row r="5" spans="1:5">
      <c r="A5" s="3">
        <v>2019</v>
      </c>
      <c r="B5" s="11">
        <v>46331</v>
      </c>
      <c r="C5">
        <v>1</v>
      </c>
      <c r="D5" t="s">
        <v>4</v>
      </c>
      <c r="E5" s="2" t="s">
        <v>16</v>
      </c>
    </row>
    <row r="6" spans="1:5">
      <c r="A6" s="3">
        <v>2019</v>
      </c>
      <c r="B6" s="11">
        <v>46331</v>
      </c>
      <c r="C6">
        <v>1</v>
      </c>
      <c r="D6" t="s">
        <v>4</v>
      </c>
      <c r="E6" s="2" t="s">
        <v>16</v>
      </c>
    </row>
    <row r="7" spans="1:5">
      <c r="A7" s="3">
        <v>2019</v>
      </c>
      <c r="B7" s="11">
        <v>34145</v>
      </c>
      <c r="C7">
        <v>1</v>
      </c>
      <c r="D7" t="s">
        <v>13</v>
      </c>
      <c r="E7" s="2" t="s">
        <v>17</v>
      </c>
    </row>
    <row r="8" spans="1:5">
      <c r="A8" s="3">
        <v>2018</v>
      </c>
      <c r="B8">
        <v>83001</v>
      </c>
      <c r="C8">
        <v>1</v>
      </c>
      <c r="D8" t="s">
        <v>11</v>
      </c>
      <c r="E8" s="2" t="s">
        <v>16</v>
      </c>
    </row>
    <row r="9" spans="1:5">
      <c r="A9" s="3">
        <v>2018</v>
      </c>
      <c r="B9">
        <v>83001</v>
      </c>
      <c r="C9">
        <v>1</v>
      </c>
      <c r="D9" t="s">
        <v>11</v>
      </c>
      <c r="E9" s="2" t="s">
        <v>16</v>
      </c>
    </row>
    <row r="10" spans="1:5">
      <c r="A10" s="3">
        <v>2018</v>
      </c>
      <c r="B10">
        <v>25024</v>
      </c>
      <c r="C10">
        <v>1</v>
      </c>
      <c r="D10" t="s">
        <v>3</v>
      </c>
      <c r="E10" s="2" t="s">
        <v>16</v>
      </c>
    </row>
    <row r="11" spans="1:5">
      <c r="A11" s="3">
        <v>2018</v>
      </c>
      <c r="B11">
        <v>20827</v>
      </c>
      <c r="C11">
        <v>2</v>
      </c>
      <c r="D11" t="s">
        <v>6</v>
      </c>
      <c r="E11" s="2" t="s">
        <v>16</v>
      </c>
    </row>
    <row r="12" spans="1:5">
      <c r="A12" s="3">
        <v>2018</v>
      </c>
      <c r="B12">
        <v>34101</v>
      </c>
      <c r="C12">
        <v>1</v>
      </c>
      <c r="D12" t="s">
        <v>12</v>
      </c>
      <c r="E12" s="2" t="s">
        <v>17</v>
      </c>
    </row>
    <row r="13" spans="1:5">
      <c r="A13" s="3">
        <v>2018</v>
      </c>
      <c r="B13">
        <v>34144</v>
      </c>
      <c r="C13">
        <v>2</v>
      </c>
      <c r="D13" t="s">
        <v>8</v>
      </c>
      <c r="E13" s="2" t="s">
        <v>17</v>
      </c>
    </row>
    <row r="14" spans="1:5">
      <c r="A14" s="3">
        <v>2019</v>
      </c>
      <c r="B14">
        <v>46331</v>
      </c>
      <c r="C14">
        <v>2</v>
      </c>
      <c r="D14" t="s">
        <v>4</v>
      </c>
      <c r="E14" s="2" t="s">
        <v>16</v>
      </c>
    </row>
    <row r="15" spans="1:5">
      <c r="A15" s="3">
        <v>2019</v>
      </c>
      <c r="B15" s="11">
        <v>46331</v>
      </c>
      <c r="C15">
        <v>2</v>
      </c>
      <c r="D15" t="s">
        <v>4</v>
      </c>
      <c r="E15" s="2" t="s">
        <v>16</v>
      </c>
    </row>
    <row r="16" spans="1:5">
      <c r="A16" s="3">
        <v>2018</v>
      </c>
      <c r="B16">
        <v>46035</v>
      </c>
      <c r="C16">
        <v>1</v>
      </c>
      <c r="D16" t="s">
        <v>1</v>
      </c>
      <c r="E16" s="2" t="s">
        <v>16</v>
      </c>
    </row>
    <row r="17" spans="1:5">
      <c r="A17" s="3">
        <v>2018</v>
      </c>
      <c r="B17">
        <v>46208</v>
      </c>
      <c r="C17">
        <v>1</v>
      </c>
      <c r="D17" t="s">
        <v>9</v>
      </c>
      <c r="E17" s="2" t="s">
        <v>16</v>
      </c>
    </row>
    <row r="18" spans="1:5">
      <c r="A18" s="3">
        <v>2018</v>
      </c>
      <c r="B18">
        <v>46208</v>
      </c>
      <c r="C18">
        <v>1</v>
      </c>
      <c r="D18" t="s">
        <v>9</v>
      </c>
      <c r="E18" s="2" t="s">
        <v>16</v>
      </c>
    </row>
    <row r="19" spans="1:5">
      <c r="A19" s="3">
        <v>2018</v>
      </c>
      <c r="B19" s="4" t="s">
        <v>22</v>
      </c>
      <c r="C19">
        <v>10</v>
      </c>
      <c r="D19" s="2" t="s">
        <v>24</v>
      </c>
      <c r="E19" s="5" t="s">
        <v>16</v>
      </c>
    </row>
    <row r="20" spans="1:5">
      <c r="A20" s="3">
        <v>2018</v>
      </c>
      <c r="B20">
        <v>46208</v>
      </c>
      <c r="C20">
        <v>1</v>
      </c>
      <c r="D20" t="s">
        <v>9</v>
      </c>
      <c r="E20" s="2" t="s">
        <v>16</v>
      </c>
    </row>
    <row r="21" spans="1:5">
      <c r="A21" s="3">
        <v>2019</v>
      </c>
      <c r="B21" s="11">
        <v>46208</v>
      </c>
      <c r="C21">
        <v>1</v>
      </c>
      <c r="D21" t="s">
        <v>9</v>
      </c>
      <c r="E21" s="2" t="s">
        <v>16</v>
      </c>
    </row>
    <row r="22" spans="1:5">
      <c r="A22" s="3">
        <v>2019</v>
      </c>
      <c r="B22" s="11">
        <v>46208</v>
      </c>
      <c r="C22">
        <v>1</v>
      </c>
      <c r="D22" t="s">
        <v>9</v>
      </c>
      <c r="E22" s="2" t="s">
        <v>16</v>
      </c>
    </row>
    <row r="23" spans="1:5">
      <c r="A23" s="3">
        <v>2018</v>
      </c>
      <c r="B23">
        <v>25024</v>
      </c>
      <c r="C23">
        <v>2</v>
      </c>
      <c r="D23" t="s">
        <v>3</v>
      </c>
      <c r="E23" s="2" t="s">
        <v>16</v>
      </c>
    </row>
    <row r="24" spans="1:5">
      <c r="A24" s="3">
        <v>2019</v>
      </c>
      <c r="B24">
        <v>25024</v>
      </c>
      <c r="C24">
        <v>2</v>
      </c>
      <c r="D24" t="s">
        <v>3</v>
      </c>
      <c r="E24" s="2" t="s">
        <v>16</v>
      </c>
    </row>
    <row r="25" spans="1:5">
      <c r="A25" s="3">
        <v>2018</v>
      </c>
      <c r="B25">
        <v>46035</v>
      </c>
      <c r="C25">
        <v>2</v>
      </c>
      <c r="D25" t="s">
        <v>1</v>
      </c>
      <c r="E25" s="2" t="s">
        <v>16</v>
      </c>
    </row>
    <row r="26" spans="1:5">
      <c r="A26" s="3">
        <v>2018</v>
      </c>
      <c r="B26">
        <v>25024</v>
      </c>
      <c r="C26">
        <v>3</v>
      </c>
      <c r="D26" t="s">
        <v>3</v>
      </c>
      <c r="E26" s="2" t="s">
        <v>16</v>
      </c>
    </row>
    <row r="27" spans="1:5">
      <c r="A27" s="3">
        <v>2019</v>
      </c>
      <c r="B27">
        <v>25024</v>
      </c>
      <c r="C27">
        <v>3</v>
      </c>
      <c r="D27" t="s">
        <v>3</v>
      </c>
      <c r="E27" s="2" t="s">
        <v>16</v>
      </c>
    </row>
    <row r="28" spans="1:5">
      <c r="A28" s="3">
        <v>2018</v>
      </c>
      <c r="B28">
        <v>46209</v>
      </c>
      <c r="C28">
        <v>6</v>
      </c>
      <c r="D28" t="s">
        <v>10</v>
      </c>
      <c r="E28" s="2" t="s">
        <v>16</v>
      </c>
    </row>
    <row r="29" spans="1:5">
      <c r="A29" s="3">
        <v>2018</v>
      </c>
      <c r="B29">
        <v>46331</v>
      </c>
      <c r="C29">
        <v>5</v>
      </c>
      <c r="D29" t="s">
        <v>4</v>
      </c>
      <c r="E29" s="2" t="s">
        <v>16</v>
      </c>
    </row>
    <row r="30" spans="1:5">
      <c r="A30" s="3">
        <v>2018</v>
      </c>
      <c r="B30">
        <v>46331</v>
      </c>
      <c r="C30">
        <v>5</v>
      </c>
      <c r="D30" t="s">
        <v>4</v>
      </c>
      <c r="E30" s="2" t="s">
        <v>16</v>
      </c>
    </row>
    <row r="31" spans="1:5">
      <c r="A31" s="3">
        <v>2019</v>
      </c>
      <c r="B31">
        <v>46208</v>
      </c>
      <c r="C31">
        <v>2</v>
      </c>
      <c r="D31" t="s">
        <v>9</v>
      </c>
      <c r="E31" s="2" t="s">
        <v>16</v>
      </c>
    </row>
    <row r="32" spans="1:5">
      <c r="A32" s="3">
        <v>2018</v>
      </c>
      <c r="B32">
        <v>25024</v>
      </c>
      <c r="C32">
        <v>4</v>
      </c>
      <c r="D32" t="s">
        <v>3</v>
      </c>
      <c r="E32" s="2" t="s">
        <v>16</v>
      </c>
    </row>
    <row r="33" spans="1:7">
      <c r="A33" s="3">
        <v>2018</v>
      </c>
      <c r="B33">
        <v>30023</v>
      </c>
      <c r="C33">
        <v>1</v>
      </c>
      <c r="D33" t="s">
        <v>2</v>
      </c>
      <c r="E33" s="2" t="s">
        <v>16</v>
      </c>
    </row>
    <row r="34" spans="1:7">
      <c r="A34" s="3">
        <v>2018</v>
      </c>
      <c r="B34" s="4" t="s">
        <v>21</v>
      </c>
      <c r="C34">
        <v>8</v>
      </c>
      <c r="D34" s="2" t="s">
        <v>23</v>
      </c>
      <c r="E34" s="5" t="s">
        <v>16</v>
      </c>
    </row>
    <row r="35" spans="1:7">
      <c r="A35" s="3">
        <v>2019</v>
      </c>
      <c r="B35" s="11">
        <v>30006</v>
      </c>
      <c r="C35">
        <v>1</v>
      </c>
      <c r="D35" t="s">
        <v>25</v>
      </c>
      <c r="E35" s="2" t="s">
        <v>16</v>
      </c>
    </row>
    <row r="36" spans="1:7">
      <c r="A36" s="3">
        <v>2018</v>
      </c>
      <c r="B36">
        <v>46208</v>
      </c>
      <c r="C36">
        <v>6</v>
      </c>
      <c r="D36" t="s">
        <v>9</v>
      </c>
      <c r="E36" s="2" t="s">
        <v>16</v>
      </c>
    </row>
    <row r="37" spans="1:7">
      <c r="A37" s="3">
        <v>2018</v>
      </c>
      <c r="B37">
        <v>34100</v>
      </c>
      <c r="C37">
        <v>1</v>
      </c>
      <c r="D37" t="s">
        <v>7</v>
      </c>
      <c r="E37" s="2" t="s">
        <v>17</v>
      </c>
      <c r="G37" s="10"/>
    </row>
    <row r="38" spans="1:7">
      <c r="A38" s="3">
        <v>2018</v>
      </c>
      <c r="B38">
        <v>34100</v>
      </c>
      <c r="C38">
        <v>1</v>
      </c>
      <c r="D38" t="s">
        <v>7</v>
      </c>
      <c r="E38" s="2" t="s">
        <v>17</v>
      </c>
    </row>
    <row r="39" spans="1:7">
      <c r="A39" s="3">
        <v>2019</v>
      </c>
      <c r="B39" s="11">
        <v>34100</v>
      </c>
      <c r="C39">
        <v>1</v>
      </c>
      <c r="D39" t="s">
        <v>7</v>
      </c>
      <c r="E39" s="2" t="s">
        <v>17</v>
      </c>
    </row>
    <row r="40" spans="1:7">
      <c r="A40" s="3">
        <v>2018</v>
      </c>
      <c r="B40">
        <v>34119</v>
      </c>
      <c r="C40">
        <v>2</v>
      </c>
      <c r="D40" t="s">
        <v>5</v>
      </c>
      <c r="E40" s="2" t="s">
        <v>17</v>
      </c>
    </row>
    <row r="41" spans="1:7">
      <c r="A41" s="3">
        <v>2019</v>
      </c>
      <c r="B41">
        <v>34100</v>
      </c>
      <c r="C41">
        <v>2</v>
      </c>
      <c r="D41" t="s">
        <v>7</v>
      </c>
      <c r="E41" s="2" t="s">
        <v>17</v>
      </c>
    </row>
    <row r="42" spans="1:7">
      <c r="A42" s="3">
        <v>2019</v>
      </c>
      <c r="B42">
        <v>34100</v>
      </c>
      <c r="C42">
        <v>2</v>
      </c>
      <c r="D42" t="s">
        <v>7</v>
      </c>
      <c r="E42" s="2" t="s">
        <v>17</v>
      </c>
    </row>
    <row r="43" spans="1:7">
      <c r="A43" s="3">
        <v>2019</v>
      </c>
      <c r="B43">
        <v>34100</v>
      </c>
      <c r="C43">
        <v>2</v>
      </c>
      <c r="D43" t="s">
        <v>7</v>
      </c>
      <c r="E43" s="2" t="s">
        <v>17</v>
      </c>
    </row>
    <row r="44" spans="1:7">
      <c r="A44" s="3">
        <v>2018</v>
      </c>
      <c r="B44">
        <v>34100</v>
      </c>
      <c r="C44">
        <v>4</v>
      </c>
      <c r="D44" t="s">
        <v>7</v>
      </c>
      <c r="E44" s="2" t="s">
        <v>17</v>
      </c>
    </row>
    <row r="45" spans="1:7" s="1" customFormat="1">
      <c r="C45" s="6">
        <f>SUBTOTAL(9,C2:C44)</f>
        <v>99</v>
      </c>
      <c r="E45" s="7" t="s">
        <v>19</v>
      </c>
    </row>
    <row r="47" spans="1:7">
      <c r="E47" s="1"/>
      <c r="F47" s="1"/>
      <c r="G47" s="1"/>
    </row>
    <row r="48" spans="1:7">
      <c r="E48" s="2"/>
      <c r="F48" s="9"/>
    </row>
    <row r="49" spans="5:7">
      <c r="E49" s="2"/>
      <c r="F49" s="9"/>
      <c r="G49" s="9"/>
    </row>
    <row r="50" spans="5:7">
      <c r="E50" s="2"/>
      <c r="F50" s="9"/>
    </row>
    <row r="51" spans="5:7">
      <c r="E51" s="2"/>
      <c r="F51" s="9"/>
      <c r="G51" s="9"/>
    </row>
    <row r="52" spans="5:7" s="1" customFormat="1">
      <c r="E52" s="8"/>
    </row>
  </sheetData>
  <autoFilter ref="A1:E44" xr:uid="{00000000-0009-0000-0000-000000000000}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460C-8D43-4859-ABD2-6FF114BE1789}">
  <dimension ref="A3:B36"/>
  <sheetViews>
    <sheetView workbookViewId="0">
      <selection activeCell="B3" sqref="B3"/>
    </sheetView>
  </sheetViews>
  <sheetFormatPr defaultRowHeight="15"/>
  <cols>
    <col min="1" max="1" width="54" bestFit="1" customWidth="1"/>
    <col min="2" max="2" width="14.7109375" bestFit="1" customWidth="1"/>
    <col min="3" max="3" width="24.5703125" bestFit="1" customWidth="1"/>
  </cols>
  <sheetData>
    <row r="3" spans="1:2">
      <c r="A3" s="13" t="s">
        <v>26</v>
      </c>
      <c r="B3" t="s">
        <v>28</v>
      </c>
    </row>
    <row r="4" spans="1:2">
      <c r="A4" s="14">
        <v>20827</v>
      </c>
      <c r="B4" s="3">
        <v>2</v>
      </c>
    </row>
    <row r="5" spans="1:2">
      <c r="A5" s="15" t="s">
        <v>6</v>
      </c>
      <c r="B5" s="3">
        <v>2</v>
      </c>
    </row>
    <row r="6" spans="1:2">
      <c r="A6" s="14">
        <v>25024</v>
      </c>
      <c r="B6" s="3">
        <v>15</v>
      </c>
    </row>
    <row r="7" spans="1:2">
      <c r="A7" s="15" t="s">
        <v>3</v>
      </c>
      <c r="B7" s="3">
        <v>15</v>
      </c>
    </row>
    <row r="8" spans="1:2">
      <c r="A8" s="14">
        <v>30006</v>
      </c>
      <c r="B8" s="3">
        <v>1</v>
      </c>
    </row>
    <row r="9" spans="1:2">
      <c r="A9" s="15" t="s">
        <v>25</v>
      </c>
      <c r="B9" s="3">
        <v>1</v>
      </c>
    </row>
    <row r="10" spans="1:2">
      <c r="A10" s="14">
        <v>30023</v>
      </c>
      <c r="B10" s="3">
        <v>1</v>
      </c>
    </row>
    <row r="11" spans="1:2">
      <c r="A11" s="15" t="s">
        <v>2</v>
      </c>
      <c r="B11" s="3">
        <v>1</v>
      </c>
    </row>
    <row r="12" spans="1:2">
      <c r="A12" s="14">
        <v>34100</v>
      </c>
      <c r="B12" s="3">
        <v>13</v>
      </c>
    </row>
    <row r="13" spans="1:2">
      <c r="A13" s="15" t="s">
        <v>7</v>
      </c>
      <c r="B13" s="3">
        <v>13</v>
      </c>
    </row>
    <row r="14" spans="1:2">
      <c r="A14" s="14">
        <v>34101</v>
      </c>
      <c r="B14" s="3">
        <v>1</v>
      </c>
    </row>
    <row r="15" spans="1:2">
      <c r="A15" s="15" t="s">
        <v>12</v>
      </c>
      <c r="B15" s="3">
        <v>1</v>
      </c>
    </row>
    <row r="16" spans="1:2">
      <c r="A16" s="14">
        <v>34119</v>
      </c>
      <c r="B16" s="3">
        <v>2</v>
      </c>
    </row>
    <row r="17" spans="1:2">
      <c r="A17" s="15" t="s">
        <v>5</v>
      </c>
      <c r="B17" s="3">
        <v>2</v>
      </c>
    </row>
    <row r="18" spans="1:2">
      <c r="A18" s="14">
        <v>34144</v>
      </c>
      <c r="B18" s="3">
        <v>5</v>
      </c>
    </row>
    <row r="19" spans="1:2">
      <c r="A19" s="15" t="s">
        <v>8</v>
      </c>
      <c r="B19" s="3">
        <v>5</v>
      </c>
    </row>
    <row r="20" spans="1:2">
      <c r="A20" s="14">
        <v>34145</v>
      </c>
      <c r="B20" s="3">
        <v>1</v>
      </c>
    </row>
    <row r="21" spans="1:2">
      <c r="A21" s="15" t="s">
        <v>13</v>
      </c>
      <c r="B21" s="3">
        <v>1</v>
      </c>
    </row>
    <row r="22" spans="1:2">
      <c r="A22" s="14">
        <v>46035</v>
      </c>
      <c r="B22" s="3">
        <v>3</v>
      </c>
    </row>
    <row r="23" spans="1:2">
      <c r="A23" s="15" t="s">
        <v>1</v>
      </c>
      <c r="B23" s="3">
        <v>3</v>
      </c>
    </row>
    <row r="24" spans="1:2">
      <c r="A24" s="14">
        <v>46208</v>
      </c>
      <c r="B24" s="3">
        <v>13</v>
      </c>
    </row>
    <row r="25" spans="1:2">
      <c r="A25" s="15" t="s">
        <v>9</v>
      </c>
      <c r="B25" s="3">
        <v>13</v>
      </c>
    </row>
    <row r="26" spans="1:2">
      <c r="A26" s="14">
        <v>46209</v>
      </c>
      <c r="B26" s="3">
        <v>6</v>
      </c>
    </row>
    <row r="27" spans="1:2">
      <c r="A27" s="15" t="s">
        <v>10</v>
      </c>
      <c r="B27" s="3">
        <v>6</v>
      </c>
    </row>
    <row r="28" spans="1:2">
      <c r="A28" s="14">
        <v>46331</v>
      </c>
      <c r="B28" s="3">
        <v>16</v>
      </c>
    </row>
    <row r="29" spans="1:2">
      <c r="A29" s="15" t="s">
        <v>4</v>
      </c>
      <c r="B29" s="3">
        <v>16</v>
      </c>
    </row>
    <row r="30" spans="1:2">
      <c r="A30" s="14">
        <v>83001</v>
      </c>
      <c r="B30" s="3">
        <v>2</v>
      </c>
    </row>
    <row r="31" spans="1:2">
      <c r="A31" s="15" t="s">
        <v>11</v>
      </c>
      <c r="B31" s="3">
        <v>2</v>
      </c>
    </row>
    <row r="32" spans="1:2">
      <c r="A32" s="14" t="s">
        <v>21</v>
      </c>
      <c r="B32" s="3">
        <v>8</v>
      </c>
    </row>
    <row r="33" spans="1:2">
      <c r="A33" s="15" t="s">
        <v>23</v>
      </c>
      <c r="B33" s="3">
        <v>8</v>
      </c>
    </row>
    <row r="34" spans="1:2">
      <c r="A34" s="14" t="s">
        <v>22</v>
      </c>
      <c r="B34" s="3">
        <v>10</v>
      </c>
    </row>
    <row r="35" spans="1:2">
      <c r="A35" s="15" t="s">
        <v>24</v>
      </c>
      <c r="B35" s="3">
        <v>10</v>
      </c>
    </row>
    <row r="36" spans="1:2">
      <c r="A36" s="14" t="s">
        <v>27</v>
      </c>
      <c r="B3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36E1-8C89-4BD2-8650-E67011ABC209}">
  <sheetPr>
    <pageSetUpPr fitToPage="1"/>
  </sheetPr>
  <dimension ref="A1:J83"/>
  <sheetViews>
    <sheetView tabSelected="1" workbookViewId="0"/>
  </sheetViews>
  <sheetFormatPr defaultRowHeight="15"/>
  <cols>
    <col min="1" max="1" width="50.140625" style="19" bestFit="1" customWidth="1"/>
    <col min="2" max="2" width="17.5703125" style="19" customWidth="1"/>
    <col min="3" max="3" width="44.42578125" style="19" customWidth="1"/>
    <col min="4" max="4" width="21.85546875" style="19" customWidth="1"/>
    <col min="5" max="5" width="19.28515625" style="19" bestFit="1" customWidth="1"/>
    <col min="6" max="6" width="19.28515625" style="19" customWidth="1"/>
    <col min="7" max="7" width="20" style="19" bestFit="1" customWidth="1"/>
    <col min="8" max="8" width="23" style="19" customWidth="1"/>
    <col min="9" max="9" width="20.85546875" style="19" customWidth="1"/>
    <col min="10" max="10" width="19.7109375" style="19" customWidth="1"/>
  </cols>
  <sheetData>
    <row r="1" spans="1:10" s="18" customFormat="1" ht="15.75">
      <c r="A1" s="16" t="s">
        <v>39</v>
      </c>
      <c r="B1" s="16"/>
      <c r="C1" s="113" t="s">
        <v>29</v>
      </c>
      <c r="D1" s="113"/>
      <c r="E1" s="113"/>
      <c r="F1" s="113"/>
      <c r="G1" s="113"/>
      <c r="H1" s="113"/>
      <c r="I1" s="17"/>
      <c r="J1" s="17"/>
    </row>
    <row r="2" spans="1:10">
      <c r="A2" s="19" t="s">
        <v>65</v>
      </c>
      <c r="C2" s="19" t="s">
        <v>59</v>
      </c>
    </row>
    <row r="4" spans="1:10" s="69" customFormat="1" ht="42" customHeight="1">
      <c r="A4" s="66" t="s">
        <v>40</v>
      </c>
      <c r="B4" s="103" t="s">
        <v>104</v>
      </c>
      <c r="C4" s="67" t="s">
        <v>42</v>
      </c>
      <c r="D4" s="67" t="s">
        <v>41</v>
      </c>
      <c r="E4" s="67" t="s">
        <v>57</v>
      </c>
      <c r="F4" s="87" t="s">
        <v>80</v>
      </c>
      <c r="G4" s="68" t="s">
        <v>72</v>
      </c>
      <c r="H4" s="20" t="s">
        <v>63</v>
      </c>
      <c r="I4" s="20" t="s">
        <v>115</v>
      </c>
      <c r="J4" s="21" t="s">
        <v>73</v>
      </c>
    </row>
    <row r="5" spans="1:10">
      <c r="A5" s="45" t="s">
        <v>98</v>
      </c>
      <c r="B5" s="104" t="s">
        <v>105</v>
      </c>
      <c r="C5" s="43"/>
      <c r="D5" s="23"/>
      <c r="E5" s="43"/>
      <c r="F5" s="24">
        <v>0</v>
      </c>
      <c r="G5" s="54">
        <v>0</v>
      </c>
      <c r="H5" s="63">
        <f t="shared" ref="H5:H18" si="0">SUM(F5-(F5*G5))</f>
        <v>0</v>
      </c>
      <c r="I5" s="64">
        <v>5</v>
      </c>
      <c r="J5" s="65">
        <f t="shared" ref="J5:J18" si="1">SUM(H5*I5)</f>
        <v>0</v>
      </c>
    </row>
    <row r="6" spans="1:10">
      <c r="A6" s="45" t="s">
        <v>1</v>
      </c>
      <c r="B6" s="104" t="s">
        <v>105</v>
      </c>
      <c r="C6" s="43"/>
      <c r="D6" s="23"/>
      <c r="E6" s="43"/>
      <c r="F6" s="24">
        <v>0</v>
      </c>
      <c r="G6" s="54">
        <v>0</v>
      </c>
      <c r="H6" s="63">
        <f t="shared" si="0"/>
        <v>0</v>
      </c>
      <c r="I6" s="64">
        <v>1</v>
      </c>
      <c r="J6" s="65">
        <f t="shared" si="1"/>
        <v>0</v>
      </c>
    </row>
    <row r="7" spans="1:10">
      <c r="A7" s="45" t="s">
        <v>6</v>
      </c>
      <c r="B7" s="104" t="s">
        <v>105</v>
      </c>
      <c r="C7" s="43"/>
      <c r="D7" s="23"/>
      <c r="E7" s="43"/>
      <c r="F7" s="24">
        <v>0</v>
      </c>
      <c r="G7" s="54">
        <v>0</v>
      </c>
      <c r="H7" s="63">
        <f t="shared" si="0"/>
        <v>0</v>
      </c>
      <c r="I7" s="64">
        <v>1</v>
      </c>
      <c r="J7" s="65">
        <f t="shared" si="1"/>
        <v>0</v>
      </c>
    </row>
    <row r="8" spans="1:10">
      <c r="A8" s="45" t="s">
        <v>11</v>
      </c>
      <c r="B8" s="104" t="s">
        <v>105</v>
      </c>
      <c r="C8" s="43"/>
      <c r="D8" s="23"/>
      <c r="E8" s="43"/>
      <c r="F8" s="24">
        <v>0</v>
      </c>
      <c r="G8" s="54">
        <v>0</v>
      </c>
      <c r="H8" s="63">
        <f t="shared" si="0"/>
        <v>0</v>
      </c>
      <c r="I8" s="64">
        <v>1</v>
      </c>
      <c r="J8" s="65">
        <f t="shared" si="1"/>
        <v>0</v>
      </c>
    </row>
    <row r="9" spans="1:10">
      <c r="A9" s="45" t="s">
        <v>102</v>
      </c>
      <c r="B9" s="104" t="s">
        <v>105</v>
      </c>
      <c r="C9" s="43"/>
      <c r="D9" s="23"/>
      <c r="E9" s="43"/>
      <c r="F9" s="24">
        <v>0</v>
      </c>
      <c r="G9" s="54">
        <v>0</v>
      </c>
      <c r="H9" s="63">
        <f t="shared" si="0"/>
        <v>0</v>
      </c>
      <c r="I9" s="64">
        <v>3</v>
      </c>
      <c r="J9" s="65">
        <f t="shared" si="1"/>
        <v>0</v>
      </c>
    </row>
    <row r="10" spans="1:10">
      <c r="A10" s="45" t="s">
        <v>97</v>
      </c>
      <c r="B10" s="104" t="s">
        <v>105</v>
      </c>
      <c r="C10" s="43"/>
      <c r="D10" s="23"/>
      <c r="E10" s="43"/>
      <c r="F10" s="24">
        <v>0</v>
      </c>
      <c r="G10" s="54">
        <v>0</v>
      </c>
      <c r="H10" s="63">
        <f t="shared" si="0"/>
        <v>0</v>
      </c>
      <c r="I10" s="64">
        <v>5</v>
      </c>
      <c r="J10" s="65">
        <f t="shared" si="1"/>
        <v>0</v>
      </c>
    </row>
    <row r="11" spans="1:10">
      <c r="A11" s="45" t="s">
        <v>99</v>
      </c>
      <c r="B11" s="104" t="s">
        <v>105</v>
      </c>
      <c r="C11" s="43"/>
      <c r="D11" s="23"/>
      <c r="E11" s="43"/>
      <c r="F11" s="24">
        <v>0</v>
      </c>
      <c r="G11" s="54">
        <v>0</v>
      </c>
      <c r="H11" s="63">
        <f t="shared" si="0"/>
        <v>0</v>
      </c>
      <c r="I11" s="64">
        <v>9</v>
      </c>
      <c r="J11" s="65">
        <f t="shared" si="1"/>
        <v>0</v>
      </c>
    </row>
    <row r="12" spans="1:10">
      <c r="A12" s="45" t="s">
        <v>23</v>
      </c>
      <c r="B12" s="104" t="s">
        <v>105</v>
      </c>
      <c r="C12" s="43"/>
      <c r="D12" s="23"/>
      <c r="E12" s="43"/>
      <c r="F12" s="24">
        <v>0</v>
      </c>
      <c r="G12" s="54">
        <v>0</v>
      </c>
      <c r="H12" s="63">
        <f t="shared" si="0"/>
        <v>0</v>
      </c>
      <c r="I12" s="64">
        <v>10</v>
      </c>
      <c r="J12" s="65">
        <f t="shared" si="1"/>
        <v>0</v>
      </c>
    </row>
    <row r="13" spans="1:10">
      <c r="A13" s="45" t="s">
        <v>25</v>
      </c>
      <c r="B13" s="104" t="s">
        <v>105</v>
      </c>
      <c r="C13" s="43"/>
      <c r="D13" s="23"/>
      <c r="E13" s="43"/>
      <c r="F13" s="24">
        <v>0</v>
      </c>
      <c r="G13" s="54">
        <v>0</v>
      </c>
      <c r="H13" s="63">
        <f t="shared" si="0"/>
        <v>0</v>
      </c>
      <c r="I13" s="64">
        <v>1</v>
      </c>
      <c r="J13" s="65">
        <f t="shared" si="1"/>
        <v>0</v>
      </c>
    </row>
    <row r="14" spans="1:10">
      <c r="A14" s="45" t="s">
        <v>2</v>
      </c>
      <c r="B14" s="104" t="s">
        <v>105</v>
      </c>
      <c r="C14" s="43"/>
      <c r="D14" s="23"/>
      <c r="E14" s="43"/>
      <c r="F14" s="24">
        <v>0</v>
      </c>
      <c r="G14" s="54">
        <v>0</v>
      </c>
      <c r="H14" s="63">
        <f t="shared" si="0"/>
        <v>0</v>
      </c>
      <c r="I14" s="64">
        <v>1</v>
      </c>
      <c r="J14" s="65">
        <f t="shared" si="1"/>
        <v>0</v>
      </c>
    </row>
    <row r="15" spans="1:10">
      <c r="A15" s="45" t="s">
        <v>103</v>
      </c>
      <c r="B15" s="104" t="s">
        <v>105</v>
      </c>
      <c r="C15" s="43"/>
      <c r="D15" s="23"/>
      <c r="E15" s="43"/>
      <c r="F15" s="24">
        <v>0</v>
      </c>
      <c r="G15" s="54">
        <v>0</v>
      </c>
      <c r="H15" s="63">
        <f t="shared" si="0"/>
        <v>0</v>
      </c>
      <c r="I15" s="64">
        <v>10</v>
      </c>
      <c r="J15" s="65">
        <f t="shared" si="1"/>
        <v>0</v>
      </c>
    </row>
    <row r="16" spans="1:10">
      <c r="A16" s="45" t="s">
        <v>101</v>
      </c>
      <c r="B16" s="104" t="s">
        <v>105</v>
      </c>
      <c r="C16" s="43"/>
      <c r="D16" s="23"/>
      <c r="E16" s="43"/>
      <c r="F16" s="24">
        <v>0</v>
      </c>
      <c r="G16" s="54">
        <v>0</v>
      </c>
      <c r="H16" s="63">
        <f t="shared" si="0"/>
        <v>0</v>
      </c>
      <c r="I16" s="64">
        <v>5</v>
      </c>
      <c r="J16" s="65">
        <f t="shared" si="1"/>
        <v>0</v>
      </c>
    </row>
    <row r="17" spans="1:10">
      <c r="A17" s="45" t="s">
        <v>3</v>
      </c>
      <c r="B17" s="104" t="s">
        <v>105</v>
      </c>
      <c r="C17" s="43"/>
      <c r="D17" s="23"/>
      <c r="E17" s="43"/>
      <c r="F17" s="24">
        <v>0</v>
      </c>
      <c r="G17" s="54">
        <v>0</v>
      </c>
      <c r="H17" s="63">
        <f t="shared" si="0"/>
        <v>0</v>
      </c>
      <c r="I17" s="64">
        <v>15</v>
      </c>
      <c r="J17" s="65">
        <f t="shared" si="1"/>
        <v>0</v>
      </c>
    </row>
    <row r="18" spans="1:10">
      <c r="A18" s="45" t="s">
        <v>4</v>
      </c>
      <c r="B18" s="104" t="s">
        <v>105</v>
      </c>
      <c r="C18" s="43"/>
      <c r="D18" s="23"/>
      <c r="E18" s="43"/>
      <c r="F18" s="24">
        <v>0</v>
      </c>
      <c r="G18" s="54">
        <v>0</v>
      </c>
      <c r="H18" s="63">
        <f t="shared" si="0"/>
        <v>0</v>
      </c>
      <c r="I18" s="64">
        <v>15</v>
      </c>
      <c r="J18" s="65">
        <f t="shared" si="1"/>
        <v>0</v>
      </c>
    </row>
    <row r="19" spans="1:10">
      <c r="A19" s="45" t="s">
        <v>9</v>
      </c>
      <c r="B19" s="104" t="s">
        <v>105</v>
      </c>
      <c r="C19" s="43"/>
      <c r="D19" s="23"/>
      <c r="E19" s="43"/>
      <c r="F19" s="24">
        <v>0</v>
      </c>
      <c r="G19" s="54">
        <v>0</v>
      </c>
      <c r="H19" s="63">
        <f t="shared" ref="H19" si="2">SUM(F19-(F19*G19))</f>
        <v>0</v>
      </c>
      <c r="I19" s="64">
        <v>15</v>
      </c>
      <c r="J19" s="65">
        <f t="shared" ref="J19" si="3">SUM(H19*I19)</f>
        <v>0</v>
      </c>
    </row>
    <row r="20" spans="1:10" ht="38.25">
      <c r="A20" s="105" t="s">
        <v>109</v>
      </c>
      <c r="B20" s="103" t="s">
        <v>104</v>
      </c>
      <c r="C20" s="67" t="s">
        <v>42</v>
      </c>
      <c r="D20" s="67" t="s">
        <v>41</v>
      </c>
      <c r="E20" s="67" t="s">
        <v>57</v>
      </c>
      <c r="F20" s="87" t="s">
        <v>80</v>
      </c>
      <c r="G20" s="68" t="s">
        <v>72</v>
      </c>
      <c r="H20" s="20" t="s">
        <v>63</v>
      </c>
      <c r="I20" s="20" t="s">
        <v>30</v>
      </c>
      <c r="J20" s="21" t="s">
        <v>73</v>
      </c>
    </row>
    <row r="21" spans="1:10">
      <c r="A21" s="45" t="s">
        <v>43</v>
      </c>
      <c r="B21" s="104" t="s">
        <v>105</v>
      </c>
      <c r="C21" s="43"/>
      <c r="D21" s="23"/>
      <c r="E21" s="43"/>
      <c r="F21" s="24">
        <v>0</v>
      </c>
      <c r="G21" s="54">
        <v>0</v>
      </c>
      <c r="H21" s="63">
        <f t="shared" ref="H21:H23" si="4">SUM(F21-(F21*G21))</f>
        <v>0</v>
      </c>
      <c r="I21" s="64">
        <v>125</v>
      </c>
      <c r="J21" s="65">
        <f t="shared" ref="J21:J23" si="5">SUM(H21*I21)</f>
        <v>0</v>
      </c>
    </row>
    <row r="22" spans="1:10">
      <c r="A22" s="95" t="s">
        <v>119</v>
      </c>
      <c r="B22" s="104" t="s">
        <v>105</v>
      </c>
      <c r="C22" s="43"/>
      <c r="D22" s="23"/>
      <c r="E22" s="43"/>
      <c r="F22" s="24">
        <v>0</v>
      </c>
      <c r="G22" s="54">
        <v>0</v>
      </c>
      <c r="H22" s="63">
        <f t="shared" ref="H22" si="6">SUM(F22-(F22*G22))</f>
        <v>0</v>
      </c>
      <c r="I22" s="64">
        <v>25</v>
      </c>
      <c r="J22" s="65">
        <f t="shared" si="5"/>
        <v>0</v>
      </c>
    </row>
    <row r="23" spans="1:10">
      <c r="A23" s="95" t="s">
        <v>125</v>
      </c>
      <c r="B23" s="104" t="s">
        <v>105</v>
      </c>
      <c r="C23" s="43"/>
      <c r="D23" s="23"/>
      <c r="E23" s="43"/>
      <c r="F23" s="24">
        <v>0</v>
      </c>
      <c r="G23" s="54">
        <v>0</v>
      </c>
      <c r="H23" s="63">
        <f t="shared" si="4"/>
        <v>0</v>
      </c>
      <c r="I23" s="64">
        <v>10</v>
      </c>
      <c r="J23" s="65">
        <f t="shared" si="5"/>
        <v>0</v>
      </c>
    </row>
    <row r="24" spans="1:10" ht="25.5">
      <c r="A24" s="70" t="s">
        <v>64</v>
      </c>
      <c r="B24" s="96"/>
      <c r="C24" s="67" t="s">
        <v>42</v>
      </c>
      <c r="D24" s="67" t="s">
        <v>41</v>
      </c>
      <c r="E24" s="67" t="s">
        <v>56</v>
      </c>
      <c r="F24" s="87" t="s">
        <v>80</v>
      </c>
      <c r="G24" s="68" t="s">
        <v>58</v>
      </c>
      <c r="H24" s="20" t="s">
        <v>63</v>
      </c>
      <c r="I24" s="20" t="s">
        <v>30</v>
      </c>
      <c r="J24" s="21" t="s">
        <v>73</v>
      </c>
    </row>
    <row r="25" spans="1:10">
      <c r="A25" s="45" t="s">
        <v>108</v>
      </c>
      <c r="B25" s="104" t="s">
        <v>105</v>
      </c>
      <c r="C25" s="43"/>
      <c r="D25" s="23"/>
      <c r="E25" s="43"/>
      <c r="F25" s="24">
        <v>0</v>
      </c>
      <c r="G25" s="54">
        <v>0</v>
      </c>
      <c r="H25" s="63">
        <f t="shared" ref="H25:H31" si="7">SUM(F25-(F25*G25))</f>
        <v>0</v>
      </c>
      <c r="I25" s="64">
        <v>5</v>
      </c>
      <c r="J25" s="65">
        <f t="shared" ref="J25:J31" si="8">SUM(H25*I25)</f>
        <v>0</v>
      </c>
    </row>
    <row r="26" spans="1:10">
      <c r="A26" s="45" t="s">
        <v>100</v>
      </c>
      <c r="B26" s="104" t="s">
        <v>107</v>
      </c>
      <c r="C26" s="43"/>
      <c r="D26" s="23"/>
      <c r="E26" s="43"/>
      <c r="F26" s="24">
        <v>0</v>
      </c>
      <c r="G26" s="54">
        <v>0</v>
      </c>
      <c r="H26" s="63">
        <f t="shared" si="7"/>
        <v>0</v>
      </c>
      <c r="I26" s="64">
        <v>10</v>
      </c>
      <c r="J26" s="65">
        <f t="shared" si="8"/>
        <v>0</v>
      </c>
    </row>
    <row r="27" spans="1:10">
      <c r="A27" s="45" t="s">
        <v>13</v>
      </c>
      <c r="B27" s="104" t="s">
        <v>105</v>
      </c>
      <c r="C27" s="43"/>
      <c r="D27" s="23"/>
      <c r="E27" s="43"/>
      <c r="F27" s="24">
        <v>0</v>
      </c>
      <c r="G27" s="54">
        <v>0</v>
      </c>
      <c r="H27" s="63">
        <f t="shared" si="7"/>
        <v>0</v>
      </c>
      <c r="I27" s="64">
        <v>5</v>
      </c>
      <c r="J27" s="65">
        <f t="shared" si="8"/>
        <v>0</v>
      </c>
    </row>
    <row r="28" spans="1:10">
      <c r="A28" s="95" t="s">
        <v>117</v>
      </c>
      <c r="B28" s="104" t="s">
        <v>106</v>
      </c>
      <c r="C28" s="43"/>
      <c r="D28" s="23"/>
      <c r="E28" s="43"/>
      <c r="F28" s="24">
        <v>0</v>
      </c>
      <c r="G28" s="54">
        <v>0</v>
      </c>
      <c r="H28" s="63">
        <f t="shared" si="7"/>
        <v>0</v>
      </c>
      <c r="I28" s="64">
        <v>50</v>
      </c>
      <c r="J28" s="65">
        <f t="shared" si="8"/>
        <v>0</v>
      </c>
    </row>
    <row r="29" spans="1:10">
      <c r="A29" s="45" t="s">
        <v>8</v>
      </c>
      <c r="B29" s="104" t="s">
        <v>105</v>
      </c>
      <c r="C29" s="43"/>
      <c r="D29" s="23"/>
      <c r="E29" s="43"/>
      <c r="F29" s="24">
        <v>0</v>
      </c>
      <c r="G29" s="54">
        <v>0</v>
      </c>
      <c r="H29" s="63">
        <f t="shared" si="7"/>
        <v>0</v>
      </c>
      <c r="I29" s="64">
        <v>1</v>
      </c>
      <c r="J29" s="65">
        <f t="shared" si="8"/>
        <v>0</v>
      </c>
    </row>
    <row r="30" spans="1:10">
      <c r="A30" s="45" t="s">
        <v>12</v>
      </c>
      <c r="B30" s="104" t="s">
        <v>105</v>
      </c>
      <c r="C30" s="43"/>
      <c r="D30" s="23"/>
      <c r="E30" s="43"/>
      <c r="F30" s="24">
        <v>0</v>
      </c>
      <c r="G30" s="54">
        <v>0</v>
      </c>
      <c r="H30" s="63">
        <f t="shared" si="7"/>
        <v>0</v>
      </c>
      <c r="I30" s="64">
        <v>5</v>
      </c>
      <c r="J30" s="65">
        <f t="shared" si="8"/>
        <v>0</v>
      </c>
    </row>
    <row r="31" spans="1:10">
      <c r="A31" s="45" t="s">
        <v>10</v>
      </c>
      <c r="B31" s="104" t="s">
        <v>105</v>
      </c>
      <c r="C31" s="43"/>
      <c r="D31" s="23"/>
      <c r="E31" s="43"/>
      <c r="F31" s="24">
        <v>0</v>
      </c>
      <c r="G31" s="54">
        <v>0</v>
      </c>
      <c r="H31" s="63">
        <f t="shared" si="7"/>
        <v>0</v>
      </c>
      <c r="I31" s="64">
        <v>5</v>
      </c>
      <c r="J31" s="65">
        <f t="shared" si="8"/>
        <v>0</v>
      </c>
    </row>
    <row r="32" spans="1:10">
      <c r="A32" s="115" t="s">
        <v>50</v>
      </c>
      <c r="B32" s="116"/>
      <c r="C32" s="116"/>
      <c r="D32" s="116"/>
      <c r="E32" s="116"/>
      <c r="F32" s="116"/>
      <c r="G32" s="116"/>
      <c r="H32" s="116"/>
      <c r="I32" s="117"/>
      <c r="J32" s="26">
        <f>SUM(J5:J31)</f>
        <v>0</v>
      </c>
    </row>
    <row r="33" spans="1:10" s="12" customFormat="1" ht="30" customHeight="1">
      <c r="A33" s="27"/>
      <c r="B33" s="27"/>
      <c r="C33" s="19"/>
      <c r="D33" s="19"/>
      <c r="E33" s="19"/>
      <c r="F33" s="19"/>
      <c r="G33" s="19"/>
      <c r="H33" s="28"/>
      <c r="I33" s="28"/>
      <c r="J33" s="29"/>
    </row>
    <row r="34" spans="1:10">
      <c r="A34" s="118" t="s">
        <v>32</v>
      </c>
      <c r="B34" s="119"/>
      <c r="C34" s="119"/>
      <c r="D34" s="71"/>
      <c r="E34" s="71"/>
      <c r="F34" s="71"/>
      <c r="G34" s="71"/>
      <c r="H34" s="72"/>
      <c r="I34" s="72"/>
      <c r="J34" s="73"/>
    </row>
    <row r="35" spans="1:10" ht="15.75" customHeight="1">
      <c r="A35" s="30" t="s">
        <v>33</v>
      </c>
      <c r="B35" s="31"/>
      <c r="C35" s="31"/>
      <c r="D35" s="32"/>
      <c r="E35" s="32"/>
      <c r="F35" s="32"/>
      <c r="G35" s="32"/>
      <c r="H35" s="33"/>
      <c r="I35" s="21" t="s">
        <v>34</v>
      </c>
      <c r="J35" s="21"/>
    </row>
    <row r="36" spans="1:10" s="12" customFormat="1">
      <c r="A36" s="74" t="s">
        <v>111</v>
      </c>
      <c r="B36" s="75"/>
      <c r="C36" s="75" t="s">
        <v>0</v>
      </c>
      <c r="D36" s="76" t="s">
        <v>41</v>
      </c>
      <c r="E36" s="76"/>
      <c r="F36" s="76"/>
      <c r="G36" s="76"/>
      <c r="H36" s="77" t="s">
        <v>14</v>
      </c>
      <c r="I36" s="78" t="s">
        <v>35</v>
      </c>
      <c r="J36" s="79" t="s">
        <v>75</v>
      </c>
    </row>
    <row r="37" spans="1:10">
      <c r="A37" s="46" t="s">
        <v>44</v>
      </c>
      <c r="B37" s="46" t="s">
        <v>110</v>
      </c>
      <c r="C37" s="42"/>
      <c r="D37" s="42"/>
      <c r="E37" s="125"/>
      <c r="F37" s="126"/>
      <c r="G37" s="127"/>
      <c r="H37" s="44">
        <v>1</v>
      </c>
      <c r="I37" s="37">
        <v>0</v>
      </c>
      <c r="J37" s="48">
        <f>I37*H37</f>
        <v>0</v>
      </c>
    </row>
    <row r="38" spans="1:10">
      <c r="A38" s="46" t="s">
        <v>112</v>
      </c>
      <c r="B38" s="46" t="s">
        <v>110</v>
      </c>
      <c r="C38" s="42"/>
      <c r="D38" s="42"/>
      <c r="E38" s="128"/>
      <c r="F38" s="129"/>
      <c r="G38" s="130"/>
      <c r="H38" s="44">
        <v>1</v>
      </c>
      <c r="I38" s="37">
        <v>0</v>
      </c>
      <c r="J38" s="48">
        <f>I38*H38</f>
        <v>0</v>
      </c>
    </row>
    <row r="39" spans="1:10">
      <c r="A39" s="46" t="s">
        <v>45</v>
      </c>
      <c r="B39" s="46" t="s">
        <v>110</v>
      </c>
      <c r="C39" s="42"/>
      <c r="D39" s="42"/>
      <c r="E39" s="128"/>
      <c r="F39" s="129"/>
      <c r="G39" s="130"/>
      <c r="H39" s="44">
        <v>1</v>
      </c>
      <c r="I39" s="37">
        <v>0</v>
      </c>
      <c r="J39" s="48">
        <f t="shared" ref="J39" si="9">I39*H39</f>
        <v>0</v>
      </c>
    </row>
    <row r="40" spans="1:10" s="12" customFormat="1" ht="25.5">
      <c r="A40" s="81" t="s">
        <v>47</v>
      </c>
      <c r="B40" s="97"/>
      <c r="C40" s="75" t="s">
        <v>0</v>
      </c>
      <c r="D40" s="76" t="s">
        <v>41</v>
      </c>
      <c r="E40" s="76"/>
      <c r="F40" s="76"/>
      <c r="G40" s="76"/>
      <c r="H40" s="77" t="s">
        <v>14</v>
      </c>
      <c r="I40" s="78" t="s">
        <v>35</v>
      </c>
      <c r="J40" s="79" t="s">
        <v>75</v>
      </c>
    </row>
    <row r="41" spans="1:10">
      <c r="A41" s="42"/>
      <c r="B41" s="46"/>
      <c r="C41" s="42"/>
      <c r="D41" s="42"/>
      <c r="E41" s="125"/>
      <c r="F41" s="126"/>
      <c r="G41" s="127"/>
      <c r="H41" s="44">
        <v>1</v>
      </c>
      <c r="I41" s="37">
        <v>0</v>
      </c>
      <c r="J41" s="48">
        <f t="shared" ref="J41:J42" si="10">I41*H41</f>
        <v>0</v>
      </c>
    </row>
    <row r="42" spans="1:10">
      <c r="A42" s="42"/>
      <c r="B42" s="46"/>
      <c r="C42" s="42"/>
      <c r="D42" s="42"/>
      <c r="E42" s="131"/>
      <c r="F42" s="132"/>
      <c r="G42" s="133"/>
      <c r="H42" s="44">
        <v>1</v>
      </c>
      <c r="I42" s="37">
        <v>0</v>
      </c>
      <c r="J42" s="48">
        <f t="shared" si="10"/>
        <v>0</v>
      </c>
    </row>
    <row r="43" spans="1:10" s="12" customFormat="1">
      <c r="A43" s="80" t="s">
        <v>31</v>
      </c>
      <c r="B43" s="98"/>
      <c r="C43" s="75" t="s">
        <v>0</v>
      </c>
      <c r="D43" s="76" t="s">
        <v>76</v>
      </c>
      <c r="E43" s="76"/>
      <c r="F43" s="76"/>
      <c r="G43" s="76"/>
      <c r="H43" s="77" t="s">
        <v>74</v>
      </c>
      <c r="I43" s="78" t="s">
        <v>35</v>
      </c>
      <c r="J43" s="79" t="s">
        <v>75</v>
      </c>
    </row>
    <row r="44" spans="1:10" ht="25.5">
      <c r="A44" s="46" t="s">
        <v>46</v>
      </c>
      <c r="B44" s="46"/>
      <c r="C44" s="46" t="s">
        <v>77</v>
      </c>
      <c r="D44" s="49">
        <v>100</v>
      </c>
      <c r="E44" s="134"/>
      <c r="F44" s="135"/>
      <c r="G44" s="136"/>
      <c r="H44" s="44">
        <v>1</v>
      </c>
      <c r="I44" s="37">
        <v>0</v>
      </c>
      <c r="J44" s="48">
        <f>SUM(D44*H44*I44)</f>
        <v>0</v>
      </c>
    </row>
    <row r="45" spans="1:10" s="12" customFormat="1" ht="25.5">
      <c r="A45" s="81" t="s">
        <v>48</v>
      </c>
      <c r="B45" s="97"/>
      <c r="C45" s="75" t="s">
        <v>0</v>
      </c>
      <c r="D45" s="76" t="s">
        <v>76</v>
      </c>
      <c r="E45" s="76"/>
      <c r="F45" s="76"/>
      <c r="G45" s="76"/>
      <c r="H45" s="77" t="s">
        <v>74</v>
      </c>
      <c r="I45" s="78" t="s">
        <v>35</v>
      </c>
      <c r="J45" s="79" t="s">
        <v>75</v>
      </c>
    </row>
    <row r="46" spans="1:10">
      <c r="A46" s="22"/>
      <c r="B46" s="46"/>
      <c r="C46" s="50"/>
      <c r="D46" s="51">
        <v>10</v>
      </c>
      <c r="E46" s="137"/>
      <c r="F46" s="138"/>
      <c r="G46" s="139"/>
      <c r="H46" s="44">
        <v>1</v>
      </c>
      <c r="I46" s="37">
        <v>0</v>
      </c>
      <c r="J46" s="48">
        <f t="shared" ref="J46:J47" si="11">SUM(D46*H46*I46)</f>
        <v>0</v>
      </c>
    </row>
    <row r="47" spans="1:10">
      <c r="A47" s="22"/>
      <c r="B47" s="46"/>
      <c r="C47" s="50"/>
      <c r="D47" s="51">
        <v>10</v>
      </c>
      <c r="E47" s="140"/>
      <c r="F47" s="141"/>
      <c r="G47" s="142"/>
      <c r="H47" s="44">
        <v>1</v>
      </c>
      <c r="I47" s="37">
        <v>0</v>
      </c>
      <c r="J47" s="48">
        <f t="shared" si="11"/>
        <v>0</v>
      </c>
    </row>
    <row r="48" spans="1:10">
      <c r="A48" s="34" t="s">
        <v>36</v>
      </c>
      <c r="B48" s="99"/>
      <c r="C48" s="47" t="s">
        <v>0</v>
      </c>
      <c r="D48" s="40"/>
      <c r="E48" s="40"/>
      <c r="F48" s="40"/>
      <c r="G48" s="40"/>
      <c r="H48" s="38"/>
      <c r="I48" s="35" t="s">
        <v>35</v>
      </c>
      <c r="J48" s="36"/>
    </row>
    <row r="49" spans="1:10">
      <c r="A49" s="42"/>
      <c r="B49" s="46"/>
      <c r="C49" s="42"/>
      <c r="D49" s="125"/>
      <c r="E49" s="126"/>
      <c r="F49" s="126"/>
      <c r="G49" s="126"/>
      <c r="H49" s="127"/>
      <c r="I49" s="37">
        <v>0</v>
      </c>
      <c r="J49" s="48">
        <f>I49</f>
        <v>0</v>
      </c>
    </row>
    <row r="50" spans="1:10">
      <c r="A50" s="42"/>
      <c r="B50" s="46"/>
      <c r="C50" s="42"/>
      <c r="D50" s="128"/>
      <c r="E50" s="129"/>
      <c r="F50" s="129"/>
      <c r="G50" s="129"/>
      <c r="H50" s="130"/>
      <c r="I50" s="37">
        <v>0</v>
      </c>
      <c r="J50" s="48">
        <f>I50</f>
        <v>0</v>
      </c>
    </row>
    <row r="51" spans="1:10">
      <c r="A51" s="42"/>
      <c r="B51" s="46"/>
      <c r="C51" s="42"/>
      <c r="D51" s="131"/>
      <c r="E51" s="132"/>
      <c r="F51" s="132"/>
      <c r="G51" s="132"/>
      <c r="H51" s="133"/>
      <c r="I51" s="37">
        <v>0</v>
      </c>
      <c r="J51" s="48">
        <f>I51</f>
        <v>0</v>
      </c>
    </row>
    <row r="52" spans="1:10">
      <c r="A52" s="39" t="s">
        <v>49</v>
      </c>
      <c r="B52" s="40"/>
      <c r="C52" s="47" t="s">
        <v>0</v>
      </c>
      <c r="D52" s="40"/>
      <c r="E52" s="40"/>
      <c r="F52" s="40"/>
      <c r="G52" s="40"/>
      <c r="H52" s="83" t="s">
        <v>70</v>
      </c>
      <c r="I52" s="84" t="s">
        <v>71</v>
      </c>
      <c r="J52" s="25"/>
    </row>
    <row r="53" spans="1:10">
      <c r="A53" s="46" t="s">
        <v>113</v>
      </c>
      <c r="B53" s="46"/>
      <c r="C53" s="46" t="s">
        <v>78</v>
      </c>
      <c r="D53" s="143"/>
      <c r="E53" s="144"/>
      <c r="F53" s="144"/>
      <c r="G53" s="145"/>
      <c r="H53" s="82"/>
      <c r="I53" s="37">
        <v>0</v>
      </c>
      <c r="J53" s="48">
        <f>I53*H53</f>
        <v>0</v>
      </c>
    </row>
    <row r="54" spans="1:10">
      <c r="A54" s="46" t="s">
        <v>79</v>
      </c>
      <c r="B54" s="100"/>
      <c r="C54" s="41"/>
      <c r="D54" s="146"/>
      <c r="E54" s="147"/>
      <c r="F54" s="147"/>
      <c r="G54" s="148"/>
      <c r="H54" s="82"/>
      <c r="I54" s="37">
        <v>0</v>
      </c>
      <c r="J54" s="48">
        <f t="shared" ref="J54" si="12">I54*H54</f>
        <v>0</v>
      </c>
    </row>
    <row r="55" spans="1:10">
      <c r="A55" s="115" t="s">
        <v>37</v>
      </c>
      <c r="B55" s="116"/>
      <c r="C55" s="116"/>
      <c r="D55" s="116"/>
      <c r="E55" s="116"/>
      <c r="F55" s="116"/>
      <c r="G55" s="116"/>
      <c r="H55" s="116"/>
      <c r="I55" s="117"/>
      <c r="J55" s="26">
        <f>SUM(J36:J54)</f>
        <v>0</v>
      </c>
    </row>
    <row r="57" spans="1:10" ht="20.65" customHeight="1">
      <c r="A57" s="114" t="s">
        <v>38</v>
      </c>
      <c r="B57" s="114"/>
      <c r="C57" s="114"/>
      <c r="D57" s="114"/>
      <c r="E57" s="114"/>
      <c r="F57" s="114"/>
      <c r="G57" s="114"/>
      <c r="H57" s="114"/>
      <c r="I57" s="114"/>
      <c r="J57" s="114"/>
    </row>
    <row r="59" spans="1:10">
      <c r="A59" s="151" t="s">
        <v>120</v>
      </c>
    </row>
    <row r="60" spans="1:10">
      <c r="A60" s="19" t="s">
        <v>118</v>
      </c>
    </row>
    <row r="62" spans="1:10">
      <c r="A62" s="151" t="s">
        <v>124</v>
      </c>
    </row>
    <row r="63" spans="1:10">
      <c r="A63" s="19" t="s">
        <v>121</v>
      </c>
    </row>
    <row r="64" spans="1:10">
      <c r="A64" s="19" t="s">
        <v>122</v>
      </c>
    </row>
    <row r="65" spans="1:10">
      <c r="A65" s="19" t="s">
        <v>123</v>
      </c>
    </row>
    <row r="66" spans="1:10">
      <c r="A66" s="151"/>
    </row>
    <row r="68" spans="1:10">
      <c r="A68" s="59" t="s">
        <v>51</v>
      </c>
      <c r="B68" s="59"/>
      <c r="F68" s="59" t="s">
        <v>62</v>
      </c>
    </row>
    <row r="69" spans="1:10">
      <c r="A69" s="34" t="s">
        <v>68</v>
      </c>
      <c r="B69" s="34"/>
      <c r="C69" s="34" t="s">
        <v>69</v>
      </c>
      <c r="D69" s="34" t="s">
        <v>60</v>
      </c>
      <c r="F69" s="62" t="s">
        <v>61</v>
      </c>
      <c r="G69" s="57"/>
      <c r="H69" s="57"/>
      <c r="I69" s="58"/>
    </row>
    <row r="70" spans="1:10" ht="33.75">
      <c r="A70" s="61" t="s">
        <v>66</v>
      </c>
      <c r="B70" s="101"/>
      <c r="C70" s="41"/>
      <c r="D70" s="56">
        <v>0</v>
      </c>
      <c r="F70" s="60" t="s">
        <v>96</v>
      </c>
      <c r="G70" s="149"/>
      <c r="H70" s="150"/>
      <c r="I70" s="106" t="s">
        <v>82</v>
      </c>
    </row>
    <row r="71" spans="1:10">
      <c r="A71" s="34" t="s">
        <v>67</v>
      </c>
      <c r="B71" s="34"/>
      <c r="C71" s="34"/>
      <c r="D71" s="34"/>
      <c r="F71" s="110"/>
      <c r="G71" s="111"/>
      <c r="H71" s="112"/>
      <c r="I71" s="108">
        <v>0</v>
      </c>
    </row>
    <row r="72" spans="1:10">
      <c r="A72" s="41"/>
      <c r="B72" s="41"/>
      <c r="C72" s="41"/>
      <c r="D72" s="56">
        <v>0</v>
      </c>
      <c r="F72" s="110"/>
      <c r="G72" s="111"/>
      <c r="H72" s="112"/>
      <c r="I72" s="108"/>
    </row>
    <row r="73" spans="1:10">
      <c r="A73" s="41"/>
      <c r="B73" s="41"/>
      <c r="C73" s="41"/>
      <c r="D73" s="56">
        <v>0</v>
      </c>
      <c r="F73" s="110"/>
      <c r="G73" s="111"/>
      <c r="H73" s="112"/>
      <c r="I73" s="108"/>
    </row>
    <row r="74" spans="1:10">
      <c r="A74" s="41"/>
      <c r="B74" s="41"/>
      <c r="C74" s="41"/>
      <c r="D74" s="56">
        <v>0</v>
      </c>
      <c r="F74" s="110"/>
      <c r="G74" s="111"/>
      <c r="H74" s="112"/>
      <c r="I74" s="108"/>
    </row>
    <row r="75" spans="1:10">
      <c r="A75" s="19" t="s">
        <v>95</v>
      </c>
      <c r="C75" s="55"/>
      <c r="D75" s="55"/>
      <c r="F75" s="110"/>
      <c r="G75" s="111"/>
      <c r="H75" s="112"/>
      <c r="I75" s="108"/>
    </row>
    <row r="76" spans="1:10">
      <c r="A76" s="55"/>
      <c r="B76" s="55"/>
      <c r="C76" s="55"/>
      <c r="D76" s="55"/>
      <c r="F76" s="110"/>
      <c r="G76" s="111"/>
      <c r="H76" s="112"/>
      <c r="I76" s="108"/>
    </row>
    <row r="77" spans="1:10">
      <c r="A77" s="107" t="s">
        <v>114</v>
      </c>
      <c r="B77" s="93"/>
      <c r="C77" s="93"/>
      <c r="D77" s="94">
        <f>'audio huidig'!D25+'audio huidig'!D33</f>
        <v>121504.97</v>
      </c>
      <c r="F77" s="110"/>
      <c r="G77" s="111"/>
      <c r="H77" s="112"/>
      <c r="I77" s="108"/>
    </row>
    <row r="78" spans="1:10">
      <c r="A78" s="85" t="s">
        <v>81</v>
      </c>
      <c r="B78" s="85"/>
      <c r="C78" s="86"/>
      <c r="D78" s="53">
        <f>SUM(J55+J32)-D77</f>
        <v>-121504.97</v>
      </c>
      <c r="F78" s="110"/>
      <c r="G78" s="111"/>
      <c r="H78" s="112"/>
      <c r="I78" s="108"/>
    </row>
    <row r="79" spans="1:10">
      <c r="F79" s="110"/>
      <c r="G79" s="111"/>
      <c r="H79" s="112"/>
      <c r="I79" s="108"/>
    </row>
    <row r="80" spans="1:10">
      <c r="A80" s="52" t="s">
        <v>52</v>
      </c>
      <c r="B80" s="52"/>
      <c r="C80" s="120"/>
      <c r="D80" s="120"/>
      <c r="H80" s="90" t="s">
        <v>116</v>
      </c>
      <c r="I80" s="109">
        <f>SUM(I71:I79)/COUNT(I71:I79)</f>
        <v>0</v>
      </c>
      <c r="J80"/>
    </row>
    <row r="81" spans="1:10" ht="45" customHeight="1">
      <c r="A81" s="52" t="s">
        <v>53</v>
      </c>
      <c r="B81" s="52"/>
      <c r="C81" s="120"/>
      <c r="D81" s="120"/>
      <c r="J81"/>
    </row>
    <row r="82" spans="1:10">
      <c r="A82" s="52" t="s">
        <v>54</v>
      </c>
      <c r="B82" s="102"/>
      <c r="C82" s="121"/>
      <c r="D82" s="122"/>
      <c r="H82"/>
      <c r="I82"/>
      <c r="J82"/>
    </row>
    <row r="83" spans="1:10">
      <c r="A83" s="52" t="s">
        <v>55</v>
      </c>
      <c r="B83" s="102"/>
      <c r="C83" s="123"/>
      <c r="D83" s="124"/>
    </row>
  </sheetData>
  <sortState xmlns:xlrd2="http://schemas.microsoft.com/office/spreadsheetml/2017/richdata2" ref="A25:J31">
    <sortCondition ref="A25:A31"/>
  </sortState>
  <mergeCells count="25">
    <mergeCell ref="C80:D80"/>
    <mergeCell ref="C81:D81"/>
    <mergeCell ref="C82:D82"/>
    <mergeCell ref="C83:D83"/>
    <mergeCell ref="E37:G39"/>
    <mergeCell ref="E41:G42"/>
    <mergeCell ref="E44:G44"/>
    <mergeCell ref="E46:G47"/>
    <mergeCell ref="D49:H51"/>
    <mergeCell ref="D53:G54"/>
    <mergeCell ref="F71:H71"/>
    <mergeCell ref="F72:H72"/>
    <mergeCell ref="F73:H73"/>
    <mergeCell ref="F74:H74"/>
    <mergeCell ref="F79:H79"/>
    <mergeCell ref="G70:H70"/>
    <mergeCell ref="F75:H75"/>
    <mergeCell ref="F76:H76"/>
    <mergeCell ref="F77:H77"/>
    <mergeCell ref="F78:H78"/>
    <mergeCell ref="C1:H1"/>
    <mergeCell ref="A57:J57"/>
    <mergeCell ref="A55:I55"/>
    <mergeCell ref="A34:C34"/>
    <mergeCell ref="A32:I32"/>
  </mergeCells>
  <pageMargins left="0.7" right="0.7" top="0.75" bottom="0.75" header="0.3" footer="0.3"/>
  <pageSetup paperSize="9"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DB49-2BA5-4A21-B53F-C83D8FAA370F}">
  <dimension ref="A1:D33"/>
  <sheetViews>
    <sheetView workbookViewId="0">
      <selection activeCell="A31" sqref="A31"/>
    </sheetView>
  </sheetViews>
  <sheetFormatPr defaultRowHeight="15"/>
  <cols>
    <col min="1" max="1" width="24.42578125" bestFit="1" customWidth="1"/>
    <col min="2" max="2" width="11.7109375" bestFit="1" customWidth="1"/>
    <col min="3" max="3" width="20.42578125" bestFit="1" customWidth="1"/>
    <col min="4" max="4" width="27.140625" bestFit="1" customWidth="1"/>
  </cols>
  <sheetData>
    <row r="1" spans="1:4">
      <c r="A1" s="88" t="s">
        <v>83</v>
      </c>
      <c r="B1" s="88" t="s">
        <v>85</v>
      </c>
      <c r="C1" s="88" t="s">
        <v>89</v>
      </c>
      <c r="D1" s="1" t="s">
        <v>87</v>
      </c>
    </row>
    <row r="2" spans="1:4">
      <c r="A2" s="90" t="s">
        <v>94</v>
      </c>
      <c r="B2" s="89">
        <v>3</v>
      </c>
      <c r="C2" s="2">
        <v>43915</v>
      </c>
      <c r="D2" s="91">
        <v>5822.9115000000002</v>
      </c>
    </row>
    <row r="3" spans="1:4">
      <c r="A3" s="90" t="s">
        <v>94</v>
      </c>
      <c r="B3" s="89">
        <v>1</v>
      </c>
      <c r="C3" s="2">
        <v>43567</v>
      </c>
      <c r="D3" s="91">
        <v>1714.8340000000001</v>
      </c>
    </row>
    <row r="4" spans="1:4">
      <c r="A4" s="90" t="s">
        <v>94</v>
      </c>
      <c r="B4" s="89">
        <v>4</v>
      </c>
      <c r="C4" s="2">
        <v>43502</v>
      </c>
      <c r="D4" s="91">
        <v>6555.1820000000007</v>
      </c>
    </row>
    <row r="5" spans="1:4">
      <c r="A5" s="90" t="s">
        <v>94</v>
      </c>
      <c r="B5" s="89">
        <v>2</v>
      </c>
      <c r="C5" s="2">
        <v>43479</v>
      </c>
      <c r="D5" s="91">
        <v>3242.721</v>
      </c>
    </row>
    <row r="6" spans="1:4">
      <c r="A6" s="90" t="s">
        <v>94</v>
      </c>
      <c r="B6" s="89">
        <v>4</v>
      </c>
      <c r="C6" s="2">
        <v>43344</v>
      </c>
      <c r="D6" s="91">
        <v>6084.4800000000005</v>
      </c>
    </row>
    <row r="7" spans="1:4">
      <c r="A7" s="90" t="s">
        <v>94</v>
      </c>
      <c r="B7" s="89">
        <v>4</v>
      </c>
      <c r="C7" s="2">
        <v>43215</v>
      </c>
      <c r="D7" s="91">
        <v>5742.63</v>
      </c>
    </row>
    <row r="8" spans="1:4">
      <c r="A8" s="90" t="s">
        <v>94</v>
      </c>
      <c r="B8" s="89">
        <v>1</v>
      </c>
      <c r="C8" s="2">
        <v>42797</v>
      </c>
      <c r="D8" s="91">
        <v>1213.4725000000001</v>
      </c>
    </row>
    <row r="9" spans="1:4">
      <c r="A9" s="90" t="s">
        <v>94</v>
      </c>
      <c r="B9" s="89">
        <v>3</v>
      </c>
      <c r="C9" s="2">
        <v>42794</v>
      </c>
      <c r="D9" s="91">
        <v>3589.1775000000002</v>
      </c>
    </row>
    <row r="10" spans="1:4">
      <c r="A10" s="90" t="s">
        <v>94</v>
      </c>
      <c r="B10" s="89">
        <v>2</v>
      </c>
      <c r="C10" s="2">
        <v>42648</v>
      </c>
      <c r="D10" s="91">
        <v>2256.0650000000001</v>
      </c>
    </row>
    <row r="11" spans="1:4">
      <c r="A11" s="90" t="s">
        <v>94</v>
      </c>
      <c r="B11" s="89">
        <v>2</v>
      </c>
      <c r="C11" s="2">
        <v>42632</v>
      </c>
      <c r="D11" s="91">
        <v>2221.8850000000002</v>
      </c>
    </row>
    <row r="12" spans="1:4">
      <c r="A12" s="90" t="s">
        <v>94</v>
      </c>
      <c r="B12" s="89">
        <v>2</v>
      </c>
      <c r="C12" s="2">
        <v>42536</v>
      </c>
      <c r="D12" s="91">
        <v>2119.335</v>
      </c>
    </row>
    <row r="13" spans="1:4">
      <c r="A13" s="90" t="s">
        <v>94</v>
      </c>
      <c r="B13" s="89">
        <v>1</v>
      </c>
      <c r="C13" s="2">
        <v>42514</v>
      </c>
      <c r="D13" s="91">
        <v>1042.5625</v>
      </c>
    </row>
    <row r="14" spans="1:4">
      <c r="A14" s="90" t="s">
        <v>94</v>
      </c>
      <c r="B14" s="89">
        <v>18</v>
      </c>
      <c r="C14" s="2">
        <v>42370</v>
      </c>
      <c r="D14" s="91">
        <v>15332.929000000002</v>
      </c>
    </row>
    <row r="15" spans="1:4">
      <c r="A15" s="90" t="s">
        <v>94</v>
      </c>
      <c r="B15" s="89">
        <v>3</v>
      </c>
      <c r="C15" s="2">
        <v>42335</v>
      </c>
      <c r="D15" s="91">
        <v>2820.0774999999999</v>
      </c>
    </row>
    <row r="16" spans="1:4">
      <c r="A16" s="90" t="s">
        <v>94</v>
      </c>
      <c r="B16" s="89">
        <v>2</v>
      </c>
      <c r="C16" s="2">
        <v>42293</v>
      </c>
      <c r="D16" s="91">
        <v>1845.8749999999998</v>
      </c>
    </row>
    <row r="17" spans="1:4">
      <c r="A17" s="90" t="s">
        <v>94</v>
      </c>
      <c r="B17" s="89">
        <v>7</v>
      </c>
      <c r="C17" s="2">
        <v>42244</v>
      </c>
      <c r="D17" s="91">
        <v>4443.6724999999997</v>
      </c>
    </row>
    <row r="18" spans="1:4">
      <c r="A18" s="90" t="s">
        <v>94</v>
      </c>
      <c r="B18" s="89">
        <v>20</v>
      </c>
      <c r="C18" s="2">
        <v>42090</v>
      </c>
      <c r="D18" s="91">
        <v>14137.844000000001</v>
      </c>
    </row>
    <row r="19" spans="1:4">
      <c r="A19" s="90" t="s">
        <v>94</v>
      </c>
      <c r="B19" s="89">
        <v>5</v>
      </c>
      <c r="C19" s="2">
        <v>42052</v>
      </c>
      <c r="D19" s="91">
        <v>3930.9324999999999</v>
      </c>
    </row>
    <row r="20" spans="1:4">
      <c r="A20" s="90" t="s">
        <v>94</v>
      </c>
      <c r="B20" s="89">
        <v>3</v>
      </c>
      <c r="C20" s="2">
        <v>42013</v>
      </c>
      <c r="D20" s="91">
        <v>2307.3375000000001</v>
      </c>
    </row>
    <row r="21" spans="1:4">
      <c r="A21" s="90" t="s">
        <v>94</v>
      </c>
      <c r="B21" s="89">
        <v>7</v>
      </c>
      <c r="C21" s="2">
        <v>41914</v>
      </c>
      <c r="D21" s="91">
        <v>5095.6719999999996</v>
      </c>
    </row>
    <row r="22" spans="1:4">
      <c r="A22" s="90" t="s">
        <v>94</v>
      </c>
      <c r="B22" s="89">
        <v>5</v>
      </c>
      <c r="C22" s="2">
        <v>41703</v>
      </c>
      <c r="D22" s="91">
        <v>2990.9125000000004</v>
      </c>
    </row>
    <row r="23" spans="1:4">
      <c r="A23" s="90" t="s">
        <v>94</v>
      </c>
      <c r="B23" s="89">
        <v>17</v>
      </c>
      <c r="C23" s="2">
        <v>41380</v>
      </c>
      <c r="D23" s="91">
        <v>6063.0005000000001</v>
      </c>
    </row>
    <row r="24" spans="1:4">
      <c r="D24" s="91"/>
    </row>
    <row r="25" spans="1:4">
      <c r="A25" s="1" t="s">
        <v>88</v>
      </c>
      <c r="B25" s="6">
        <f>SUM(B2:B24)</f>
        <v>116</v>
      </c>
      <c r="D25" s="92">
        <v>100573.50900000001</v>
      </c>
    </row>
    <row r="28" spans="1:4">
      <c r="A28" s="1" t="s">
        <v>84</v>
      </c>
      <c r="B28" s="1" t="s">
        <v>85</v>
      </c>
      <c r="C28" s="1" t="s">
        <v>86</v>
      </c>
      <c r="D28" s="1" t="s">
        <v>90</v>
      </c>
    </row>
    <row r="29" spans="1:4">
      <c r="A29" t="s">
        <v>91</v>
      </c>
      <c r="B29" s="89">
        <v>2</v>
      </c>
      <c r="C29" s="2">
        <v>42761</v>
      </c>
      <c r="D29" s="91">
        <v>8529.91</v>
      </c>
    </row>
    <row r="30" spans="1:4">
      <c r="A30" t="s">
        <v>92</v>
      </c>
      <c r="B30" s="89">
        <v>2</v>
      </c>
      <c r="C30" s="2">
        <v>42388</v>
      </c>
      <c r="D30" s="91">
        <v>7011.92</v>
      </c>
    </row>
    <row r="31" spans="1:4">
      <c r="A31" t="s">
        <v>93</v>
      </c>
      <c r="B31" s="89">
        <v>2</v>
      </c>
      <c r="C31" s="2">
        <v>42034</v>
      </c>
      <c r="D31" s="91">
        <v>5389.6310000000003</v>
      </c>
    </row>
    <row r="32" spans="1:4">
      <c r="D32" s="91"/>
    </row>
    <row r="33" spans="1:4">
      <c r="A33" s="1" t="s">
        <v>88</v>
      </c>
      <c r="B33" s="6">
        <f>SUM(B29:B32)</f>
        <v>6</v>
      </c>
      <c r="D33" s="92">
        <f>SUM(D29:D32)</f>
        <v>20931.460999999999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B7FBA-CA8C-4044-B2E1-5D93A842EB8E}">
  <ds:schemaRefs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273B7E-6C8C-4C8B-9F87-312FC53A5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5A016-549B-4ED1-BBA4-28C9FDC15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Historische posten crediteuren</vt:lpstr>
      <vt:lpstr>totaal</vt:lpstr>
      <vt:lpstr>Calculatie perceel 1</vt:lpstr>
      <vt:lpstr>audio huidig</vt:lpstr>
      <vt:lpstr>'Historische posten crediteuren'!Afdrukbereik</vt:lpstr>
      <vt:lpstr>'Historische posten crediteuren'!Afdruktitels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Historische posten crediteuren (laatste betaling)</dc:title>
  <dc:creator>81215.m.bloembergen</dc:creator>
  <cp:lastModifiedBy>Willem</cp:lastModifiedBy>
  <cp:lastPrinted>2020-11-19T09:35:18Z</cp:lastPrinted>
  <dcterms:created xsi:type="dcterms:W3CDTF">2019-03-25T08:55:59Z</dcterms:created>
  <dcterms:modified xsi:type="dcterms:W3CDTF">2020-12-21T11:01:23Z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