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:\INKOOP\Aanbestedingen\Aanbesteding Enterprise Service bus\46. Evaluatie Gunningsfase\Beoordelingsmatrix\"/>
    </mc:Choice>
  </mc:AlternateContent>
  <xr:revisionPtr revIDLastSave="0" documentId="8_{AA04BF29-FBAF-4CE8-8579-78300CA840B8}" xr6:coauthVersionLast="45" xr6:coauthVersionMax="45" xr10:uidLastSave="{00000000-0000-0000-0000-000000000000}"/>
  <bookViews>
    <workbookView xWindow="28680" yWindow="-120" windowWidth="29040" windowHeight="15840" tabRatio="676" activeTab="3" xr2:uid="{00000000-000D-0000-FFFF-FFFF00000000}"/>
  </bookViews>
  <sheets>
    <sheet name="Uitgangspunten" sheetId="1" r:id="rId1"/>
    <sheet name="Prijzenblad" sheetId="120" r:id="rId2"/>
    <sheet name="Vragen" sheetId="49" r:id="rId3"/>
    <sheet name="Eindscore" sheetId="84" r:id="rId4"/>
    <sheet name="Namen" sheetId="113" r:id="rId5"/>
    <sheet name="Verificatiestukken" sheetId="11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20" l="1"/>
  <c r="B8" i="113"/>
  <c r="B7" i="113"/>
  <c r="B6" i="113"/>
  <c r="C7" i="49"/>
  <c r="C8" i="49"/>
  <c r="C6" i="49"/>
  <c r="O58" i="120"/>
  <c r="N58" i="120"/>
  <c r="M58" i="120"/>
  <c r="L58" i="120"/>
  <c r="K58" i="120"/>
  <c r="J58" i="120"/>
  <c r="I58" i="120"/>
  <c r="H58" i="120"/>
  <c r="G58" i="120"/>
  <c r="F58" i="120"/>
  <c r="E58" i="120"/>
  <c r="D58" i="120"/>
  <c r="P57" i="120"/>
  <c r="P56" i="120"/>
  <c r="P55" i="120"/>
  <c r="P54" i="120"/>
  <c r="P53" i="120"/>
  <c r="P52" i="120"/>
  <c r="P51" i="120"/>
  <c r="P58" i="120" s="1"/>
  <c r="O46" i="120"/>
  <c r="N46" i="120"/>
  <c r="M46" i="120"/>
  <c r="L46" i="120"/>
  <c r="K46" i="120"/>
  <c r="J46" i="120"/>
  <c r="I46" i="120"/>
  <c r="H46" i="120"/>
  <c r="G46" i="120"/>
  <c r="F46" i="120"/>
  <c r="E46" i="120"/>
  <c r="D46" i="120"/>
  <c r="P45" i="120"/>
  <c r="P44" i="120"/>
  <c r="P43" i="120"/>
  <c r="P42" i="120"/>
  <c r="P46" i="120" s="1"/>
  <c r="O38" i="120"/>
  <c r="N38" i="120"/>
  <c r="M38" i="120"/>
  <c r="L38" i="120"/>
  <c r="K38" i="120"/>
  <c r="J38" i="120"/>
  <c r="I38" i="120"/>
  <c r="H38" i="120"/>
  <c r="G38" i="120"/>
  <c r="F38" i="120"/>
  <c r="E38" i="120"/>
  <c r="D38" i="120"/>
  <c r="P37" i="120"/>
  <c r="P36" i="120"/>
  <c r="P35" i="120"/>
  <c r="P34" i="120"/>
  <c r="P38" i="120" s="1"/>
  <c r="O29" i="120"/>
  <c r="N29" i="120"/>
  <c r="M29" i="120"/>
  <c r="L29" i="120"/>
  <c r="K29" i="120"/>
  <c r="J29" i="120"/>
  <c r="I29" i="120"/>
  <c r="H29" i="120"/>
  <c r="G29" i="120"/>
  <c r="F29" i="120"/>
  <c r="E29" i="120"/>
  <c r="D29" i="120"/>
  <c r="P28" i="120"/>
  <c r="P27" i="120"/>
  <c r="P26" i="120"/>
  <c r="P25" i="120"/>
  <c r="P29" i="120" s="1"/>
  <c r="O20" i="120"/>
  <c r="N20" i="120"/>
  <c r="M20" i="120"/>
  <c r="L20" i="120"/>
  <c r="K20" i="120"/>
  <c r="J20" i="120"/>
  <c r="I20" i="120"/>
  <c r="H20" i="120"/>
  <c r="G20" i="120"/>
  <c r="F20" i="120"/>
  <c r="E20" i="120"/>
  <c r="D20" i="120"/>
  <c r="P19" i="120"/>
  <c r="P18" i="120"/>
  <c r="P17" i="120"/>
  <c r="P16" i="120"/>
  <c r="P20" i="120" s="1"/>
  <c r="O12" i="120"/>
  <c r="N12" i="120"/>
  <c r="M12" i="120"/>
  <c r="L12" i="120"/>
  <c r="K12" i="120"/>
  <c r="J12" i="120"/>
  <c r="I12" i="120"/>
  <c r="H12" i="120"/>
  <c r="G12" i="120"/>
  <c r="F12" i="120"/>
  <c r="E12" i="120"/>
  <c r="D12" i="120"/>
  <c r="P11" i="120"/>
  <c r="P10" i="120"/>
  <c r="P9" i="120"/>
  <c r="P8" i="120"/>
  <c r="P12" i="120" s="1"/>
  <c r="P61" i="120" s="1"/>
  <c r="D34" i="1" l="1"/>
  <c r="T9" i="49" l="1"/>
  <c r="S9" i="49"/>
  <c r="K9" i="49" l="1"/>
  <c r="E9" i="49"/>
  <c r="N9" i="49" l="1"/>
  <c r="H9" i="49"/>
  <c r="L9" i="49"/>
  <c r="F9" i="49"/>
  <c r="R9" i="49"/>
  <c r="Q9" i="49"/>
  <c r="M9" i="49" l="1"/>
  <c r="G9" i="49"/>
  <c r="E4" i="49"/>
  <c r="I6" i="49" l="1"/>
  <c r="B7" i="49"/>
  <c r="B8" i="49"/>
  <c r="B6" i="49"/>
  <c r="B30" i="84" l="1"/>
  <c r="B29" i="84"/>
  <c r="B28" i="84"/>
  <c r="U8" i="49"/>
  <c r="E22" i="84" s="1"/>
  <c r="U7" i="49"/>
  <c r="E21" i="84" s="1"/>
  <c r="U6" i="49"/>
  <c r="B22" i="84"/>
  <c r="B21" i="84"/>
  <c r="B20" i="84"/>
  <c r="E20" i="84" l="1"/>
  <c r="H20" i="84" l="1"/>
  <c r="H11" i="84" l="1"/>
  <c r="G6" i="84" l="1"/>
  <c r="E11" i="84" l="1"/>
  <c r="C11" i="84"/>
  <c r="D11" i="84"/>
  <c r="H22" i="84" l="1"/>
  <c r="H21" i="84"/>
  <c r="O8" i="49"/>
  <c r="D22" i="84" s="1"/>
  <c r="O7" i="49"/>
  <c r="D21" i="84" s="1"/>
  <c r="O6" i="49"/>
  <c r="B1" i="113"/>
  <c r="E23" i="84" l="1"/>
  <c r="D4" i="84"/>
  <c r="K4" i="49"/>
  <c r="C4" i="84"/>
  <c r="E4" i="84"/>
  <c r="D20" i="84"/>
  <c r="D23" i="84" l="1"/>
  <c r="E38" i="1" l="1"/>
  <c r="H36" i="84" l="1"/>
  <c r="H23" i="84"/>
  <c r="H39" i="84" l="1"/>
  <c r="B1" i="84" l="1"/>
  <c r="I8" i="49"/>
  <c r="C22" i="84" s="1"/>
  <c r="I7" i="49"/>
  <c r="C21" i="84" s="1"/>
  <c r="C20" i="84"/>
  <c r="B1" i="49"/>
  <c r="G20" i="84" l="1"/>
  <c r="C28" i="84" s="1"/>
  <c r="G22" i="84"/>
  <c r="G21" i="84"/>
  <c r="C29" i="84" s="1"/>
  <c r="C23" i="84"/>
  <c r="D30" i="84" l="1"/>
  <c r="E30" i="84"/>
  <c r="C30" i="84"/>
  <c r="D29" i="84"/>
  <c r="E29" i="84"/>
  <c r="E28" i="84"/>
  <c r="D28" i="84"/>
  <c r="C31" i="84" l="1"/>
  <c r="D31" i="84"/>
  <c r="E31" i="84"/>
  <c r="G31" i="84" l="1"/>
  <c r="C36" i="84" s="1"/>
  <c r="D36" i="84" l="1"/>
  <c r="E36" i="84"/>
  <c r="E39" i="84" l="1"/>
  <c r="D39" i="84"/>
  <c r="C39" i="84"/>
</calcChain>
</file>

<file path=xl/sharedStrings.xml><?xml version="1.0" encoding="utf-8"?>
<sst xmlns="http://schemas.openxmlformats.org/spreadsheetml/2006/main" count="358" uniqueCount="148">
  <si>
    <t>ja/nee</t>
  </si>
  <si>
    <t>Blad 1</t>
  </si>
  <si>
    <t>Bijlage</t>
  </si>
  <si>
    <t>Invultabel</t>
  </si>
  <si>
    <t>ja</t>
  </si>
  <si>
    <t>nee</t>
  </si>
  <si>
    <t>score</t>
  </si>
  <si>
    <t>Uitgangspunten</t>
  </si>
  <si>
    <t>Max</t>
  </si>
  <si>
    <t>Totaal</t>
  </si>
  <si>
    <t xml:space="preserve">Project: </t>
  </si>
  <si>
    <t>Kwaliteit:</t>
  </si>
  <si>
    <t>Subscore</t>
  </si>
  <si>
    <t xml:space="preserve">Score </t>
  </si>
  <si>
    <t>Weging</t>
  </si>
  <si>
    <t>Nummer</t>
  </si>
  <si>
    <t>Acceptatie uitgangspunten Biedingsleidraad</t>
  </si>
  <si>
    <t>Hoofdstuk</t>
  </si>
  <si>
    <t>11.1</t>
  </si>
  <si>
    <t>Uniform Europees Aanbestedingdocument</t>
  </si>
  <si>
    <t>Minimale eisen</t>
  </si>
  <si>
    <t>Verplicht aanleveren bij Inschrijving</t>
  </si>
  <si>
    <t>Acceptatie Uitvoeringsvoorwaarden, Duurzaam inkopen</t>
  </si>
  <si>
    <t>Acceptatie Uitvoeringsvoorwaarden, Circulair inkopen</t>
  </si>
  <si>
    <t>Acceptatie Uitvoeringsvoorwaarden, Sociaal maatschappelijk</t>
  </si>
  <si>
    <t>9.1</t>
  </si>
  <si>
    <t>9.2</t>
  </si>
  <si>
    <t>9.3</t>
  </si>
  <si>
    <t>9.5</t>
  </si>
  <si>
    <t>Werken conform wet- en regelgeving</t>
  </si>
  <si>
    <t>PvA</t>
  </si>
  <si>
    <t>Vraag 1</t>
  </si>
  <si>
    <t>Vraag 2</t>
  </si>
  <si>
    <t>Vraag 3</t>
  </si>
  <si>
    <t>Vraag</t>
  </si>
  <si>
    <t>Gemidd</t>
  </si>
  <si>
    <t>Blad 3</t>
  </si>
  <si>
    <t>Aspect</t>
  </si>
  <si>
    <t>Hoogste</t>
  </si>
  <si>
    <t>Maximale score</t>
  </si>
  <si>
    <t>Totaal score</t>
  </si>
  <si>
    <t>Naam Inschrijver</t>
  </si>
  <si>
    <t>Naam Beoordelaar</t>
  </si>
  <si>
    <t>Namen en nummers</t>
  </si>
  <si>
    <t>Zoals in Biedingsleidraad neergelegd ontvangt Inschrijver met hoogste vraagscore de maximale score per vraag:</t>
  </si>
  <si>
    <t>Zoals in Biedingsleidraad neergelegd ontvangt Inschrijver met hoogste totaalscore de maximale score op totaal:</t>
  </si>
  <si>
    <t>Eindscore</t>
  </si>
  <si>
    <t>Geschiktheidseisen</t>
  </si>
  <si>
    <t>8.4.1</t>
  </si>
  <si>
    <t>Financiële Informatie Inschrijver</t>
  </si>
  <si>
    <t>8.4.2</t>
  </si>
  <si>
    <t>Verzekering</t>
  </si>
  <si>
    <t>8.4.4</t>
  </si>
  <si>
    <t>Kamer van Koophandel</t>
  </si>
  <si>
    <t>8.5.1</t>
  </si>
  <si>
    <t>Prijsformat</t>
  </si>
  <si>
    <t>Aanwezig</t>
  </si>
  <si>
    <t>Acceptatie</t>
  </si>
  <si>
    <t>Voldoen</t>
  </si>
  <si>
    <t>Kwaliteitsmanagementsysteem</t>
  </si>
  <si>
    <t>Acceptatie Algemene Inkoopvoorwaarden bij IT (GIBIT)</t>
  </si>
  <si>
    <t>Prijs</t>
  </si>
  <si>
    <t>Omschrijving</t>
  </si>
  <si>
    <t>Vragen</t>
  </si>
  <si>
    <t>Prijsstelling</t>
  </si>
  <si>
    <t>Blad 6</t>
  </si>
  <si>
    <t>Neergelegde prijzen</t>
  </si>
  <si>
    <t>Zoals in Biedingsleidraad neergelegd ontvangt Inschrijver met laagste Prijs de maximale score op dit onderdeel:</t>
  </si>
  <si>
    <t>Laagste</t>
  </si>
  <si>
    <t>E-mailadres</t>
  </si>
  <si>
    <t>Model K-verklaring</t>
  </si>
  <si>
    <t>Referenties</t>
  </si>
  <si>
    <t>8.4.3</t>
  </si>
  <si>
    <t>Acceptatie Gemeentelijke ICT Kwaliteitsnormen</t>
  </si>
  <si>
    <t>9.4</t>
  </si>
  <si>
    <t>Acceptatie Programma van Eisen</t>
  </si>
  <si>
    <t>9.6.1</t>
  </si>
  <si>
    <t>9.6.2</t>
  </si>
  <si>
    <t>9.6.3</t>
  </si>
  <si>
    <t>9.8</t>
  </si>
  <si>
    <t>Beschikken over Gedragsverklaring Aanbesteding</t>
  </si>
  <si>
    <t>Team</t>
  </si>
  <si>
    <t xml:space="preserve">Vragen </t>
  </si>
  <si>
    <t>Blad 7</t>
  </si>
  <si>
    <t>Vestigingsplaats</t>
  </si>
  <si>
    <t>Contactpersoon</t>
  </si>
  <si>
    <t>Ondertekenaar:</t>
  </si>
  <si>
    <t>Functie:</t>
  </si>
  <si>
    <t>Opmerkingen:</t>
  </si>
  <si>
    <t>invultabel:</t>
  </si>
  <si>
    <t>Bewijsstukken:</t>
  </si>
  <si>
    <t>aangeleverd bewijsstijk</t>
  </si>
  <si>
    <t>opmerkingen</t>
  </si>
  <si>
    <t>Financiële informatie V1</t>
  </si>
  <si>
    <t>Gedragsverklaring Aanbesteden</t>
  </si>
  <si>
    <t>Kwaliteitssysteem</t>
  </si>
  <si>
    <t>FAB-IMA</t>
  </si>
  <si>
    <t>Prijzenblad</t>
  </si>
  <si>
    <t xml:space="preserve">Omschrijving </t>
  </si>
  <si>
    <t>jaar 1</t>
  </si>
  <si>
    <t>jaar 2</t>
  </si>
  <si>
    <t>jaar 3</t>
  </si>
  <si>
    <t>jaar 4</t>
  </si>
  <si>
    <t xml:space="preserve">jaar 5 </t>
  </si>
  <si>
    <t>jaar 6</t>
  </si>
  <si>
    <t>jaar 7</t>
  </si>
  <si>
    <t>jaar 8</t>
  </si>
  <si>
    <t>jaar 10</t>
  </si>
  <si>
    <t>………………………………………..</t>
  </si>
  <si>
    <t>Totaal A:</t>
  </si>
  <si>
    <t>Totaal B:</t>
  </si>
  <si>
    <t>Totaal C:</t>
  </si>
  <si>
    <t>Totaal D:</t>
  </si>
  <si>
    <t>Totaal E:</t>
  </si>
  <si>
    <t>Inschrijver 3</t>
  </si>
  <si>
    <t>controle</t>
  </si>
  <si>
    <t>Holding- cq Aansprakelijkheidsverklaring</t>
  </si>
  <si>
    <t>Beantwoording van Vragen (maximaal 8 pagina's)</t>
  </si>
  <si>
    <t>Proces realisatie nieuwe koppeling</t>
  </si>
  <si>
    <t>Partnership en toekomstvisie</t>
  </si>
  <si>
    <t>Plan van Aanpak voor de migratie</t>
  </si>
  <si>
    <t xml:space="preserve">jaar 9 </t>
  </si>
  <si>
    <t>jaar 11</t>
  </si>
  <si>
    <t>jaar 12</t>
  </si>
  <si>
    <t>A. Opbouw en Inrichting SaaS omgeving</t>
  </si>
  <si>
    <t>B. Migratiekosten bestaande koppelvlakken (42 stuks, zie bijlage 1 PvE)</t>
  </si>
  <si>
    <t xml:space="preserve">C. Opleidingskosten 3 personen waaronder in ieder geval regisseur 'Koppelvlakken' </t>
  </si>
  <si>
    <t>10 stuks</t>
  </si>
  <si>
    <t>15 stuks</t>
  </si>
  <si>
    <t>D. Koppelingen en benodigde dienstverlening (consultancy)</t>
  </si>
  <si>
    <t>E. Managed service kosten (technisch en functioneel beheer)</t>
  </si>
  <si>
    <t xml:space="preserve">F. Overige kosten </t>
  </si>
  <si>
    <t>Totaal F:</t>
  </si>
  <si>
    <t>Totaal:</t>
  </si>
  <si>
    <t>Gemeente Lelystad wenst graag inzicht in het onderstaande:</t>
  </si>
  <si>
    <t>Kosten consultant*</t>
  </si>
  <si>
    <t>Uurtarief:</t>
  </si>
  <si>
    <t>Kosten projectleiding*</t>
  </si>
  <si>
    <t>Kosten architect*</t>
  </si>
  <si>
    <t>Inschrijver 1</t>
  </si>
  <si>
    <t>Inschrijver 2</t>
  </si>
  <si>
    <t>Beoordelaar 1</t>
  </si>
  <si>
    <t>Beoordelaar 2</t>
  </si>
  <si>
    <t>Beoordelaar 3</t>
  </si>
  <si>
    <t>Beoordelaar 4</t>
  </si>
  <si>
    <t>Enterprise Servicebus (ESB), TenderNedkenmerk 295542</t>
  </si>
  <si>
    <t>Totaal score Prijs en Kwaliteit:</t>
  </si>
  <si>
    <t>1 t/m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</si>
</sst>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.00_ ;[Red]\-0.00\ "/>
  </numFmts>
  <fonts count="1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i/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6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Font="1"/>
    <xf numFmtId="0" fontId="0" fillId="0" borderId="0" xfId="0" applyFont="1" applyFill="1"/>
    <xf numFmtId="0" fontId="0" fillId="0" borderId="0" xfId="0" applyFont="1" applyAlignment="1">
      <alignment horizontal="center"/>
    </xf>
    <xf numFmtId="2" fontId="0" fillId="0" borderId="0" xfId="0" applyNumberFormat="1" applyFont="1"/>
    <xf numFmtId="2" fontId="0" fillId="0" borderId="0" xfId="0" applyNumberFormat="1" applyFont="1" applyFill="1"/>
    <xf numFmtId="0" fontId="0" fillId="0" borderId="0" xfId="0" applyFont="1" applyFill="1" applyBorder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4" borderId="4" xfId="0" applyFont="1" applyFill="1" applyBorder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/>
    <xf numFmtId="0" fontId="2" fillId="0" borderId="0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/>
    <xf numFmtId="0" fontId="0" fillId="0" borderId="0" xfId="0" applyFont="1"/>
    <xf numFmtId="49" fontId="0" fillId="0" borderId="0" xfId="0" applyNumberFormat="1" applyFont="1" applyAlignment="1">
      <alignment horizontal="center"/>
    </xf>
    <xf numFmtId="0" fontId="5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7" fillId="2" borderId="0" xfId="0" applyFont="1" applyFill="1"/>
    <xf numFmtId="4" fontId="8" fillId="0" borderId="0" xfId="0" applyNumberFormat="1" applyFont="1"/>
    <xf numFmtId="0" fontId="8" fillId="0" borderId="0" xfId="0" applyFont="1"/>
    <xf numFmtId="2" fontId="4" fillId="0" borderId="0" xfId="0" applyNumberFormat="1" applyFont="1" applyFill="1"/>
    <xf numFmtId="2" fontId="6" fillId="0" borderId="0" xfId="0" applyNumberFormat="1" applyFont="1"/>
    <xf numFmtId="4" fontId="8" fillId="0" borderId="0" xfId="0" applyNumberFormat="1" applyFont="1"/>
    <xf numFmtId="0" fontId="0" fillId="4" borderId="0" xfId="0" applyFont="1" applyFill="1"/>
    <xf numFmtId="0" fontId="7" fillId="4" borderId="0" xfId="0" applyFont="1" applyFill="1"/>
    <xf numFmtId="0" fontId="5" fillId="4" borderId="0" xfId="0" applyFont="1" applyFill="1"/>
    <xf numFmtId="0" fontId="0" fillId="0" borderId="0" xfId="0"/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textRotation="90"/>
    </xf>
    <xf numFmtId="1" fontId="0" fillId="0" borderId="0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4" borderId="6" xfId="0" applyFont="1" applyFill="1" applyBorder="1"/>
    <xf numFmtId="0" fontId="0" fillId="4" borderId="7" xfId="0" applyFont="1" applyFill="1" applyBorder="1"/>
    <xf numFmtId="0" fontId="1" fillId="0" borderId="15" xfId="0" applyFont="1" applyBorder="1" applyAlignment="1">
      <alignment textRotation="90"/>
    </xf>
    <xf numFmtId="0" fontId="1" fillId="0" borderId="16" xfId="0" applyFont="1" applyBorder="1" applyAlignment="1">
      <alignment textRotation="90"/>
    </xf>
    <xf numFmtId="0" fontId="1" fillId="4" borderId="1" xfId="0" applyFont="1" applyFill="1" applyBorder="1" applyAlignment="1">
      <alignment horizontal="center" textRotation="90"/>
    </xf>
    <xf numFmtId="0" fontId="1" fillId="4" borderId="3" xfId="0" applyFont="1" applyFill="1" applyBorder="1" applyAlignment="1">
      <alignment horizontal="center" textRotation="90"/>
    </xf>
    <xf numFmtId="0" fontId="4" fillId="4" borderId="3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center"/>
    </xf>
    <xf numFmtId="164" fontId="0" fillId="6" borderId="10" xfId="0" applyNumberFormat="1" applyFont="1" applyFill="1" applyBorder="1" applyAlignment="1">
      <alignment horizontal="right"/>
    </xf>
    <xf numFmtId="164" fontId="0" fillId="0" borderId="0" xfId="0" applyNumberFormat="1" applyFont="1" applyAlignment="1">
      <alignment horizontal="right"/>
    </xf>
    <xf numFmtId="164" fontId="0" fillId="6" borderId="2" xfId="0" applyNumberFormat="1" applyFont="1" applyFill="1" applyBorder="1" applyAlignment="1">
      <alignment horizontal="right"/>
    </xf>
    <xf numFmtId="164" fontId="4" fillId="5" borderId="20" xfId="0" applyNumberFormat="1" applyFont="1" applyFill="1" applyBorder="1" applyAlignment="1">
      <alignment horizontal="right"/>
    </xf>
    <xf numFmtId="164" fontId="4" fillId="5" borderId="21" xfId="0" applyNumberFormat="1" applyFont="1" applyFill="1" applyBorder="1" applyAlignment="1">
      <alignment horizontal="right"/>
    </xf>
    <xf numFmtId="165" fontId="0" fillId="0" borderId="0" xfId="0" applyNumberFormat="1" applyFont="1"/>
    <xf numFmtId="0" fontId="9" fillId="0" borderId="0" xfId="0" applyFont="1"/>
    <xf numFmtId="0" fontId="1" fillId="2" borderId="3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4" borderId="3" xfId="0" applyFont="1" applyFill="1" applyBorder="1"/>
    <xf numFmtId="0" fontId="2" fillId="2" borderId="0" xfId="0" applyFont="1" applyFill="1"/>
    <xf numFmtId="0" fontId="2" fillId="4" borderId="0" xfId="0" applyFont="1" applyFill="1"/>
    <xf numFmtId="0" fontId="13" fillId="2" borderId="0" xfId="0" applyFont="1" applyFill="1"/>
    <xf numFmtId="0" fontId="13" fillId="4" borderId="0" xfId="0" applyFont="1" applyFill="1"/>
    <xf numFmtId="0" fontId="12" fillId="0" borderId="0" xfId="0" applyFont="1" applyAlignment="1">
      <alignment horizontal="center"/>
    </xf>
    <xf numFmtId="0" fontId="4" fillId="0" borderId="0" xfId="0" applyFont="1" applyFill="1"/>
    <xf numFmtId="2" fontId="4" fillId="0" borderId="13" xfId="0" applyNumberFormat="1" applyFont="1" applyFill="1" applyBorder="1"/>
    <xf numFmtId="0" fontId="14" fillId="0" borderId="0" xfId="0" applyFont="1"/>
    <xf numFmtId="165" fontId="4" fillId="0" borderId="0" xfId="0" applyNumberFormat="1" applyFont="1"/>
    <xf numFmtId="4" fontId="8" fillId="0" borderId="0" xfId="0" applyNumberFormat="1" applyFont="1" applyFill="1"/>
    <xf numFmtId="0" fontId="11" fillId="0" borderId="0" xfId="0" applyFont="1" applyFill="1" applyBorder="1"/>
    <xf numFmtId="0" fontId="0" fillId="0" borderId="0" xfId="0" applyFill="1" applyBorder="1"/>
    <xf numFmtId="0" fontId="1" fillId="2" borderId="1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textRotation="90"/>
    </xf>
    <xf numFmtId="0" fontId="8" fillId="0" borderId="0" xfId="0" applyFont="1" applyFill="1"/>
    <xf numFmtId="0" fontId="4" fillId="4" borderId="23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4" fontId="0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lef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Alignment="1">
      <alignment horizontal="right"/>
    </xf>
    <xf numFmtId="165" fontId="0" fillId="0" borderId="13" xfId="0" applyNumberFormat="1" applyFont="1" applyBorder="1" applyAlignment="1">
      <alignment horizontal="right"/>
    </xf>
    <xf numFmtId="165" fontId="4" fillId="0" borderId="13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4" fontId="4" fillId="0" borderId="25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0" fillId="0" borderId="0" xfId="0" applyFont="1" applyAlignment="1">
      <alignment horizontal="left"/>
    </xf>
    <xf numFmtId="164" fontId="0" fillId="0" borderId="0" xfId="0" applyNumberFormat="1" applyFont="1"/>
    <xf numFmtId="0" fontId="1" fillId="4" borderId="3" xfId="0" applyFont="1" applyFill="1" applyBorder="1" applyAlignment="1">
      <alignment horizontal="left"/>
    </xf>
    <xf numFmtId="0" fontId="0" fillId="0" borderId="0" xfId="0" applyFont="1" applyBorder="1" applyAlignment="1">
      <alignment vertical="center"/>
    </xf>
    <xf numFmtId="0" fontId="0" fillId="8" borderId="0" xfId="0" applyFont="1" applyFill="1" applyAlignment="1">
      <alignment horizontal="center"/>
    </xf>
    <xf numFmtId="0" fontId="0" fillId="9" borderId="0" xfId="0" applyFont="1" applyFill="1" applyAlignment="1">
      <alignment horizontal="center"/>
    </xf>
    <xf numFmtId="0" fontId="0" fillId="0" borderId="2" xfId="0" applyBorder="1"/>
    <xf numFmtId="0" fontId="4" fillId="0" borderId="2" xfId="0" applyFont="1" applyBorder="1"/>
    <xf numFmtId="0" fontId="0" fillId="8" borderId="0" xfId="0" applyFill="1"/>
    <xf numFmtId="4" fontId="0" fillId="0" borderId="0" xfId="0" applyNumberFormat="1"/>
    <xf numFmtId="4" fontId="0" fillId="0" borderId="0" xfId="0" applyNumberFormat="1" applyAlignment="1">
      <alignment horizontal="center"/>
    </xf>
    <xf numFmtId="0" fontId="4" fillId="4" borderId="2" xfId="0" applyFont="1" applyFill="1" applyBorder="1"/>
    <xf numFmtId="4" fontId="4" fillId="4" borderId="2" xfId="0" applyNumberFormat="1" applyFont="1" applyFill="1" applyBorder="1" applyAlignment="1">
      <alignment horizontal="center"/>
    </xf>
    <xf numFmtId="4" fontId="0" fillId="8" borderId="2" xfId="0" applyNumberFormat="1" applyFill="1" applyBorder="1"/>
    <xf numFmtId="4" fontId="4" fillId="0" borderId="13" xfId="0" applyNumberFormat="1" applyFont="1" applyBorder="1"/>
    <xf numFmtId="4" fontId="0" fillId="0" borderId="10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4" fillId="0" borderId="26" xfId="0" applyFont="1" applyBorder="1"/>
    <xf numFmtId="0" fontId="0" fillId="0" borderId="0" xfId="0" applyFont="1" applyFill="1" applyBorder="1" applyAlignment="1">
      <alignment horizontal="right" vertical="center"/>
    </xf>
    <xf numFmtId="0" fontId="4" fillId="11" borderId="13" xfId="0" applyFont="1" applyFill="1" applyBorder="1"/>
    <xf numFmtId="4" fontId="4" fillId="11" borderId="13" xfId="0" applyNumberFormat="1" applyFont="1" applyFill="1" applyBorder="1" applyAlignment="1">
      <alignment horizontal="right"/>
    </xf>
    <xf numFmtId="0" fontId="1" fillId="11" borderId="0" xfId="0" applyFont="1" applyFill="1" applyBorder="1" applyAlignment="1">
      <alignment horizontal="center"/>
    </xf>
    <xf numFmtId="0" fontId="10" fillId="11" borderId="0" xfId="0" applyFont="1" applyFill="1" applyBorder="1" applyAlignment="1">
      <alignment horizontal="left"/>
    </xf>
    <xf numFmtId="4" fontId="4" fillId="11" borderId="0" xfId="0" applyNumberFormat="1" applyFont="1" applyFill="1" applyBorder="1" applyAlignment="1">
      <alignment horizontal="right"/>
    </xf>
    <xf numFmtId="0" fontId="8" fillId="11" borderId="0" xfId="0" applyFont="1" applyFill="1"/>
    <xf numFmtId="4" fontId="0" fillId="11" borderId="0" xfId="0" applyNumberFormat="1" applyFont="1" applyFill="1" applyBorder="1" applyAlignment="1"/>
    <xf numFmtId="165" fontId="4" fillId="11" borderId="0" xfId="0" applyNumberFormat="1" applyFont="1" applyFill="1"/>
    <xf numFmtId="0" fontId="0" fillId="11" borderId="0" xfId="0" applyFont="1" applyFill="1" applyAlignment="1">
      <alignment horizontal="center"/>
    </xf>
    <xf numFmtId="164" fontId="0" fillId="0" borderId="0" xfId="0" applyNumberFormat="1" applyFont="1" applyAlignment="1">
      <alignment horizontal="center"/>
    </xf>
    <xf numFmtId="3" fontId="0" fillId="0" borderId="2" xfId="0" applyNumberFormat="1" applyBorder="1"/>
    <xf numFmtId="0" fontId="0" fillId="4" borderId="0" xfId="0" applyFill="1"/>
    <xf numFmtId="0" fontId="4" fillId="4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4" borderId="2" xfId="0" applyFont="1" applyFill="1" applyBorder="1" applyAlignment="1">
      <alignment horizontal="center" textRotation="90"/>
    </xf>
    <xf numFmtId="0" fontId="1" fillId="4" borderId="18" xfId="0" applyFont="1" applyFill="1" applyBorder="1" applyAlignment="1">
      <alignment horizontal="center" textRotation="90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textRotation="90"/>
    </xf>
    <xf numFmtId="0" fontId="4" fillId="4" borderId="12" xfId="0" applyFont="1" applyFill="1" applyBorder="1" applyAlignment="1">
      <alignment horizontal="center" textRotation="90"/>
    </xf>
    <xf numFmtId="0" fontId="4" fillId="4" borderId="22" xfId="0" applyFont="1" applyFill="1" applyBorder="1" applyAlignment="1">
      <alignment horizontal="center" textRotation="90"/>
    </xf>
    <xf numFmtId="0" fontId="4" fillId="7" borderId="0" xfId="0" applyFont="1" applyFill="1" applyAlignment="1">
      <alignment horizontal="right"/>
    </xf>
    <xf numFmtId="4" fontId="4" fillId="10" borderId="13" xfId="0" applyNumberFormat="1" applyFont="1" applyFill="1" applyBorder="1" applyAlignment="1">
      <alignment horizontal="center"/>
    </xf>
    <xf numFmtId="0" fontId="4" fillId="7" borderId="0" xfId="0" applyFont="1" applyFill="1"/>
    <xf numFmtId="0" fontId="4" fillId="0" borderId="0" xfId="0" applyFont="1" applyAlignment="1">
      <alignment wrapText="1"/>
    </xf>
    <xf numFmtId="4" fontId="4" fillId="0" borderId="0" xfId="0" applyNumberFormat="1" applyFont="1"/>
    <xf numFmtId="4" fontId="4" fillId="10" borderId="23" xfId="0" applyNumberFormat="1" applyFont="1" applyFill="1" applyBorder="1"/>
    <xf numFmtId="4" fontId="4" fillId="10" borderId="24" xfId="0" applyNumberFormat="1" applyFont="1" applyFill="1" applyBorder="1"/>
    <xf numFmtId="4" fontId="4" fillId="10" borderId="0" xfId="0" applyNumberFormat="1" applyFont="1" applyFill="1"/>
    <xf numFmtId="4" fontId="0" fillId="10" borderId="2" xfId="0" applyNumberFormat="1" applyFill="1" applyBorder="1"/>
    <xf numFmtId="165" fontId="15" fillId="0" borderId="13" xfId="0" applyNumberFormat="1" applyFont="1" applyBorder="1" applyAlignment="1">
      <alignment horizontal="right"/>
    </xf>
    <xf numFmtId="0" fontId="17" fillId="0" borderId="0" xfId="0" applyFont="1"/>
    <xf numFmtId="165" fontId="15" fillId="0" borderId="0" xfId="0" applyNumberFormat="1" applyFont="1" applyAlignment="1">
      <alignment horizontal="right"/>
    </xf>
    <xf numFmtId="0" fontId="8" fillId="4" borderId="0" xfId="0" applyFont="1" applyFill="1"/>
  </cellXfs>
  <cellStyles count="1">
    <cellStyle name="Standaard" xfId="0" builtinId="0"/>
  </cellStyles>
  <dxfs count="1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</xdr:colOff>
      <xdr:row>49</xdr:row>
      <xdr:rowOff>47625</xdr:rowOff>
    </xdr:from>
    <xdr:to>
      <xdr:col>22</xdr:col>
      <xdr:colOff>295275</xdr:colOff>
      <xdr:row>55</xdr:row>
      <xdr:rowOff>123825</xdr:rowOff>
    </xdr:to>
    <xdr:sp macro="" textlink="">
      <xdr:nvSpPr>
        <xdr:cNvPr id="8" name="Afgeronde rechthoek 1">
          <a:extLst>
            <a:ext uri="{FF2B5EF4-FFF2-40B4-BE49-F238E27FC236}">
              <a16:creationId xmlns:a16="http://schemas.microsoft.com/office/drawing/2014/main" id="{D69C47AE-1849-4F08-BF5C-5F870D1E98DC}"/>
            </a:ext>
          </a:extLst>
        </xdr:cNvPr>
        <xdr:cNvSpPr/>
      </xdr:nvSpPr>
      <xdr:spPr>
        <a:xfrm>
          <a:off x="16525875" y="9496425"/>
          <a:ext cx="3324225" cy="12192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Onder F:</a:t>
          </a:r>
          <a:r>
            <a:rPr lang="nl-NL" sz="1100" baseline="0">
              <a:solidFill>
                <a:sysClr val="windowText" lastClr="000000"/>
              </a:solidFill>
            </a:rPr>
            <a:t> </a:t>
          </a:r>
          <a:r>
            <a:rPr lang="nl-NL" sz="1100">
              <a:solidFill>
                <a:sysClr val="windowText" lastClr="000000"/>
              </a:solidFill>
            </a:rPr>
            <a:t>'overige</a:t>
          </a:r>
          <a:r>
            <a:rPr lang="nl-NL" sz="1100" baseline="0">
              <a:solidFill>
                <a:sysClr val="windowText" lastClr="000000"/>
              </a:solidFill>
            </a:rPr>
            <a:t> kosten' kan Inschrijver de kosten opnemen die nodig zijn voor een goede uitvoering van de opdracht. Kosten die niet zijn opgenomen </a:t>
          </a:r>
          <a:r>
            <a:rPr lang="nl-NL" sz="1100" baseline="0">
              <a:solidFill>
                <a:srgbClr val="FF0000"/>
              </a:solidFill>
            </a:rPr>
            <a:t>maar wel noodzakelijk zijn voor een goede utvoering van de opdracht</a:t>
          </a:r>
          <a:r>
            <a:rPr lang="nl-NL" sz="1100" baseline="0">
              <a:solidFill>
                <a:sysClr val="windowText" lastClr="000000"/>
              </a:solidFill>
            </a:rPr>
            <a:t>, zijn achteraf niet declarabel.</a:t>
          </a:r>
        </a:p>
        <a:p>
          <a:pPr algn="l"/>
          <a:endParaRPr lang="nl-NL" sz="1100"/>
        </a:p>
      </xdr:txBody>
    </xdr:sp>
    <xdr:clientData/>
  </xdr:twoCellAnchor>
  <xdr:twoCellAnchor>
    <xdr:from>
      <xdr:col>17</xdr:col>
      <xdr:colOff>19050</xdr:colOff>
      <xdr:row>57</xdr:row>
      <xdr:rowOff>85725</xdr:rowOff>
    </xdr:from>
    <xdr:to>
      <xdr:col>22</xdr:col>
      <xdr:colOff>85725</xdr:colOff>
      <xdr:row>60</xdr:row>
      <xdr:rowOff>95250</xdr:rowOff>
    </xdr:to>
    <xdr:sp macro="" textlink="">
      <xdr:nvSpPr>
        <xdr:cNvPr id="9" name="Afgeronde rechthoek 2">
          <a:extLst>
            <a:ext uri="{FF2B5EF4-FFF2-40B4-BE49-F238E27FC236}">
              <a16:creationId xmlns:a16="http://schemas.microsoft.com/office/drawing/2014/main" id="{53D00AB5-E437-43CB-95AB-2DDC8BCA56B9}"/>
            </a:ext>
          </a:extLst>
        </xdr:cNvPr>
        <xdr:cNvSpPr/>
      </xdr:nvSpPr>
      <xdr:spPr>
        <a:xfrm>
          <a:off x="16525875" y="11058525"/>
          <a:ext cx="3114675" cy="6096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Totaal</a:t>
          </a:r>
          <a:r>
            <a:rPr lang="nl-NL" sz="1100" baseline="0">
              <a:solidFill>
                <a:sysClr val="windowText" lastClr="000000"/>
              </a:solidFill>
            </a:rPr>
            <a:t> A+ B + C + D + E + F  is de basis voor de prijsvergelijking</a:t>
          </a:r>
          <a:r>
            <a:rPr lang="nl-NL" sz="1100" baseline="0"/>
            <a:t>. </a:t>
          </a:r>
          <a:endParaRPr lang="nl-NL" sz="1100"/>
        </a:p>
      </xdr:txBody>
    </xdr:sp>
    <xdr:clientData/>
  </xdr:twoCellAnchor>
  <xdr:twoCellAnchor>
    <xdr:from>
      <xdr:col>3</xdr:col>
      <xdr:colOff>19050</xdr:colOff>
      <xdr:row>0</xdr:row>
      <xdr:rowOff>95250</xdr:rowOff>
    </xdr:from>
    <xdr:to>
      <xdr:col>7</xdr:col>
      <xdr:colOff>485775</xdr:colOff>
      <xdr:row>4</xdr:row>
      <xdr:rowOff>47625</xdr:rowOff>
    </xdr:to>
    <xdr:sp macro="" textlink="">
      <xdr:nvSpPr>
        <xdr:cNvPr id="10" name="Afgeronde rechthoek 3">
          <a:extLst>
            <a:ext uri="{FF2B5EF4-FFF2-40B4-BE49-F238E27FC236}">
              <a16:creationId xmlns:a16="http://schemas.microsoft.com/office/drawing/2014/main" id="{65576E77-3ED9-407F-989F-37CB6BB259F1}"/>
            </a:ext>
          </a:extLst>
        </xdr:cNvPr>
        <xdr:cNvSpPr/>
      </xdr:nvSpPr>
      <xdr:spPr>
        <a:xfrm>
          <a:off x="6629400" y="95250"/>
          <a:ext cx="3324225" cy="733425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Inschrijver dient in de groen gearceerde</a:t>
          </a:r>
          <a:r>
            <a:rPr lang="nl-NL" sz="1100" baseline="0">
              <a:solidFill>
                <a:sysClr val="windowText" lastClr="000000"/>
              </a:solidFill>
            </a:rPr>
            <a:t> velden </a:t>
          </a:r>
          <a:r>
            <a:rPr lang="nl-NL" sz="1100">
              <a:solidFill>
                <a:sysClr val="windowText" lastClr="000000"/>
              </a:solidFill>
            </a:rPr>
            <a:t>de tarieven neer te leggen conform</a:t>
          </a:r>
          <a:r>
            <a:rPr lang="nl-NL" sz="1100" baseline="0">
              <a:solidFill>
                <a:sysClr val="windowText" lastClr="000000"/>
              </a:solidFill>
            </a:rPr>
            <a:t> de gestelde eisen zoals neergelegd in het Programma van eisen.</a:t>
          </a:r>
        </a:p>
        <a:p>
          <a:pPr algn="l"/>
          <a:endParaRPr lang="nl-NL" sz="1100"/>
        </a:p>
      </xdr:txBody>
    </xdr:sp>
    <xdr:clientData/>
  </xdr:twoCellAnchor>
  <xdr:twoCellAnchor>
    <xdr:from>
      <xdr:col>17</xdr:col>
      <xdr:colOff>28575</xdr:colOff>
      <xdr:row>33</xdr:row>
      <xdr:rowOff>9523</xdr:rowOff>
    </xdr:from>
    <xdr:to>
      <xdr:col>22</xdr:col>
      <xdr:colOff>304800</xdr:colOff>
      <xdr:row>39</xdr:row>
      <xdr:rowOff>-1</xdr:rowOff>
    </xdr:to>
    <xdr:sp macro="" textlink="">
      <xdr:nvSpPr>
        <xdr:cNvPr id="11" name="Afgeronde rechthoek 4">
          <a:extLst>
            <a:ext uri="{FF2B5EF4-FFF2-40B4-BE49-F238E27FC236}">
              <a16:creationId xmlns:a16="http://schemas.microsoft.com/office/drawing/2014/main" id="{119BA13C-778E-4894-B6CE-0BCF8D272492}"/>
            </a:ext>
          </a:extLst>
        </xdr:cNvPr>
        <xdr:cNvSpPr/>
      </xdr:nvSpPr>
      <xdr:spPr>
        <a:xfrm>
          <a:off x="16535400" y="6372223"/>
          <a:ext cx="3324225" cy="1152526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ysClr val="windowText" lastClr="000000"/>
              </a:solidFill>
            </a:rPr>
            <a:t>Inschrijver heeft</a:t>
          </a:r>
          <a:r>
            <a:rPr lang="nl-NL" sz="1100" baseline="0">
              <a:solidFill>
                <a:sysClr val="windowText" lastClr="000000"/>
              </a:solidFill>
            </a:rPr>
            <a:t> de mogelijkheid om aspecten en prijzen op te nemen die volgens Inschrijver relevant zijn in de vrije velden </a:t>
          </a:r>
          <a:r>
            <a:rPr lang="nl-NL" sz="1100">
              <a:solidFill>
                <a:sysClr val="windowText" lastClr="000000"/>
              </a:solidFill>
            </a:rPr>
            <a:t>onder A, B, C</a:t>
          </a:r>
          <a:r>
            <a:rPr lang="nl-NL" sz="1100" baseline="0">
              <a:solidFill>
                <a:sysClr val="windowText" lastClr="000000"/>
              </a:solidFill>
            </a:rPr>
            <a:t>, </a:t>
          </a:r>
          <a:r>
            <a:rPr lang="nl-NL" sz="1100">
              <a:solidFill>
                <a:sysClr val="windowText" lastClr="000000"/>
              </a:solidFill>
            </a:rPr>
            <a:t>D</a:t>
          </a: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en E. Kosten die niet zijn opgenomen zijn achteraf niet declarabel.</a:t>
          </a:r>
          <a:endParaRPr lang="nl-NL">
            <a:solidFill>
              <a:sysClr val="windowText" lastClr="000000"/>
            </a:solidFill>
            <a:effectLst/>
          </a:endParaRPr>
        </a:p>
        <a:p>
          <a:pPr algn="l"/>
          <a:endParaRPr lang="nl-NL" sz="1100" baseline="0"/>
        </a:p>
        <a:p>
          <a:pPr algn="l"/>
          <a:endParaRPr lang="nl-NL" sz="1100"/>
        </a:p>
      </xdr:txBody>
    </xdr:sp>
    <xdr:clientData/>
  </xdr:twoCellAnchor>
  <xdr:twoCellAnchor>
    <xdr:from>
      <xdr:col>17</xdr:col>
      <xdr:colOff>0</xdr:colOff>
      <xdr:row>6</xdr:row>
      <xdr:rowOff>180975</xdr:rowOff>
    </xdr:from>
    <xdr:to>
      <xdr:col>22</xdr:col>
      <xdr:colOff>276225</xdr:colOff>
      <xdr:row>11</xdr:row>
      <xdr:rowOff>190500</xdr:rowOff>
    </xdr:to>
    <xdr:sp macro="" textlink="">
      <xdr:nvSpPr>
        <xdr:cNvPr id="12" name="Afgeronde rechthoek 4">
          <a:extLst>
            <a:ext uri="{FF2B5EF4-FFF2-40B4-BE49-F238E27FC236}">
              <a16:creationId xmlns:a16="http://schemas.microsoft.com/office/drawing/2014/main" id="{88B2A53C-3E1F-41F7-A75D-E80A2BBAE938}"/>
            </a:ext>
          </a:extLst>
        </xdr:cNvPr>
        <xdr:cNvSpPr/>
      </xdr:nvSpPr>
      <xdr:spPr>
        <a:xfrm>
          <a:off x="16506825" y="1343025"/>
          <a:ext cx="3324225" cy="962025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ysClr val="windowText" lastClr="000000"/>
              </a:solidFill>
            </a:rPr>
            <a:t>Gemeente</a:t>
          </a:r>
          <a:r>
            <a:rPr lang="nl-NL" sz="1100" baseline="0">
              <a:solidFill>
                <a:sysClr val="windowText" lastClr="000000"/>
              </a:solidFill>
            </a:rPr>
            <a:t> Lelystad ziet de kosten van onderdeel A en B zoveel als mogelijk verdisconteerd over de contractperiode. </a:t>
          </a:r>
          <a:endParaRPr lang="nl-NL">
            <a:solidFill>
              <a:sysClr val="windowText" lastClr="000000"/>
            </a:solidFill>
            <a:effectLst/>
          </a:endParaRPr>
        </a:p>
        <a:p>
          <a:pPr algn="l"/>
          <a:endParaRPr lang="nl-NL" sz="1100" baseline="0"/>
        </a:p>
        <a:p>
          <a:pPr algn="l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6</xdr:row>
      <xdr:rowOff>9525</xdr:rowOff>
    </xdr:from>
    <xdr:to>
      <xdr:col>14</xdr:col>
      <xdr:colOff>114300</xdr:colOff>
      <xdr:row>9</xdr:row>
      <xdr:rowOff>19050</xdr:rowOff>
    </xdr:to>
    <xdr:sp macro="" textlink="">
      <xdr:nvSpPr>
        <xdr:cNvPr id="2" name="Afgeronde rechthoek 2">
          <a:extLst>
            <a:ext uri="{FF2B5EF4-FFF2-40B4-BE49-F238E27FC236}">
              <a16:creationId xmlns:a16="http://schemas.microsoft.com/office/drawing/2014/main" id="{17D01E67-2A68-4398-BD96-D52A3690BB25}"/>
            </a:ext>
          </a:extLst>
        </xdr:cNvPr>
        <xdr:cNvSpPr/>
      </xdr:nvSpPr>
      <xdr:spPr>
        <a:xfrm>
          <a:off x="10810875" y="2590800"/>
          <a:ext cx="3114675" cy="6096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Eindscore</a:t>
          </a:r>
          <a:r>
            <a:rPr lang="nl-NL" sz="1100" baseline="0">
              <a:solidFill>
                <a:sysClr val="windowText" lastClr="000000"/>
              </a:solidFill>
            </a:rPr>
            <a:t> is in deze versie gebaseerd op ficitieve score. Dit om inzicht te geven in de matrix.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27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K154"/>
  <sheetViews>
    <sheetView zoomScaleNormal="100" workbookViewId="0">
      <pane xSplit="1" topLeftCell="B1" activePane="topRight" state="frozen"/>
      <selection pane="topRight" activeCell="C1" sqref="C1"/>
    </sheetView>
  </sheetViews>
  <sheetFormatPr defaultColWidth="9.140625" defaultRowHeight="15" x14ac:dyDescent="0.25"/>
  <cols>
    <col min="1" max="1" width="11.7109375" style="5" customWidth="1"/>
    <col min="2" max="2" width="55" style="5" customWidth="1"/>
    <col min="3" max="3" width="10.7109375" style="5" customWidth="1"/>
    <col min="4" max="5" width="10.7109375" style="7" customWidth="1"/>
    <col min="6" max="8" width="10.7109375" style="24" customWidth="1"/>
    <col min="9" max="16384" width="9.140625" style="5"/>
  </cols>
  <sheetData>
    <row r="1" spans="1:11" ht="15" customHeight="1" x14ac:dyDescent="0.25">
      <c r="A1" s="29" t="s">
        <v>10</v>
      </c>
      <c r="B1" s="29" t="s">
        <v>145</v>
      </c>
      <c r="C1" s="4"/>
      <c r="D1" s="11"/>
      <c r="E1" s="11"/>
      <c r="F1" s="130" t="s">
        <v>139</v>
      </c>
      <c r="G1" s="130" t="s">
        <v>140</v>
      </c>
      <c r="H1" s="130" t="s">
        <v>114</v>
      </c>
    </row>
    <row r="2" spans="1:11" ht="15.75" customHeight="1" x14ac:dyDescent="0.25">
      <c r="A2" s="26" t="s">
        <v>1</v>
      </c>
      <c r="B2" s="26" t="s">
        <v>7</v>
      </c>
      <c r="C2" s="4"/>
      <c r="D2" s="11"/>
      <c r="E2" s="11"/>
      <c r="F2" s="130"/>
      <c r="G2" s="130"/>
      <c r="H2" s="130"/>
    </row>
    <row r="3" spans="1:11" ht="121.5" customHeight="1" thickBot="1" x14ac:dyDescent="0.3">
      <c r="A3" s="129"/>
      <c r="B3" s="129"/>
      <c r="C3" s="1"/>
      <c r="D3" s="2"/>
      <c r="E3" s="2"/>
      <c r="F3" s="130"/>
      <c r="G3" s="130"/>
      <c r="H3" s="130"/>
    </row>
    <row r="4" spans="1:11" s="7" customFormat="1" ht="15.75" customHeight="1" thickBot="1" x14ac:dyDescent="0.3">
      <c r="A4" s="45" t="s">
        <v>17</v>
      </c>
      <c r="B4" s="46" t="s">
        <v>21</v>
      </c>
      <c r="C4" s="46"/>
      <c r="D4" s="46" t="s">
        <v>56</v>
      </c>
      <c r="E4" s="47"/>
      <c r="F4" s="131"/>
      <c r="G4" s="131"/>
      <c r="H4" s="131"/>
    </row>
    <row r="5" spans="1:11" s="7" customFormat="1" x14ac:dyDescent="0.25">
      <c r="A5" s="39" t="s">
        <v>18</v>
      </c>
      <c r="B5" s="38" t="s">
        <v>55</v>
      </c>
      <c r="C5" s="3"/>
      <c r="D5" s="39" t="s">
        <v>0</v>
      </c>
      <c r="E5" s="39"/>
      <c r="F5" s="20" t="s">
        <v>4</v>
      </c>
      <c r="G5" s="20" t="s">
        <v>4</v>
      </c>
      <c r="H5" s="20" t="s">
        <v>4</v>
      </c>
    </row>
    <row r="6" spans="1:11" s="7" customFormat="1" x14ac:dyDescent="0.25">
      <c r="A6" s="39" t="s">
        <v>18</v>
      </c>
      <c r="B6" s="38" t="s">
        <v>117</v>
      </c>
      <c r="C6" s="3"/>
      <c r="D6" s="39" t="s">
        <v>0</v>
      </c>
      <c r="E6" s="39"/>
      <c r="F6" s="20" t="s">
        <v>4</v>
      </c>
      <c r="G6" s="20" t="s">
        <v>4</v>
      </c>
      <c r="H6" s="20" t="s">
        <v>4</v>
      </c>
      <c r="I6" s="96"/>
      <c r="K6" s="7" t="s">
        <v>89</v>
      </c>
    </row>
    <row r="7" spans="1:11" s="7" customFormat="1" x14ac:dyDescent="0.25">
      <c r="A7" s="39" t="s">
        <v>18</v>
      </c>
      <c r="B7" s="38" t="s">
        <v>70</v>
      </c>
      <c r="C7" s="3"/>
      <c r="D7" s="39" t="s">
        <v>0</v>
      </c>
      <c r="E7" s="39"/>
      <c r="F7" s="20" t="s">
        <v>4</v>
      </c>
      <c r="G7" s="20" t="s">
        <v>4</v>
      </c>
      <c r="H7" s="20" t="s">
        <v>4</v>
      </c>
      <c r="K7" s="100" t="s">
        <v>4</v>
      </c>
    </row>
    <row r="8" spans="1:11" s="7" customFormat="1" x14ac:dyDescent="0.25">
      <c r="A8" s="39" t="s">
        <v>18</v>
      </c>
      <c r="B8" s="38" t="s">
        <v>19</v>
      </c>
      <c r="C8" s="3"/>
      <c r="D8" s="39" t="s">
        <v>0</v>
      </c>
      <c r="E8" s="39"/>
      <c r="F8" s="20" t="s">
        <v>4</v>
      </c>
      <c r="G8" s="20" t="s">
        <v>4</v>
      </c>
      <c r="H8" s="20" t="s">
        <v>4</v>
      </c>
      <c r="K8" s="101" t="s">
        <v>5</v>
      </c>
    </row>
    <row r="9" spans="1:11" s="7" customFormat="1" x14ac:dyDescent="0.25">
      <c r="A9" s="39"/>
      <c r="B9" s="38"/>
      <c r="C9" s="3"/>
      <c r="D9" s="39"/>
      <c r="E9" s="39"/>
      <c r="F9" s="40"/>
      <c r="G9" s="40"/>
      <c r="H9" s="40"/>
    </row>
    <row r="10" spans="1:11" s="7" customFormat="1" ht="15.75" thickBot="1" x14ac:dyDescent="0.3">
      <c r="A10" s="3"/>
      <c r="B10" s="3"/>
      <c r="C10" s="3"/>
      <c r="D10" s="3"/>
      <c r="E10" s="3"/>
      <c r="F10" s="40"/>
      <c r="G10" s="40"/>
      <c r="H10" s="40"/>
    </row>
    <row r="11" spans="1:11" s="7" customFormat="1" ht="15.75" thickBot="1" x14ac:dyDescent="0.3">
      <c r="A11" s="45" t="s">
        <v>17</v>
      </c>
      <c r="B11" s="46" t="s">
        <v>47</v>
      </c>
      <c r="C11" s="46"/>
      <c r="D11" s="46" t="s">
        <v>58</v>
      </c>
      <c r="E11" s="47"/>
    </row>
    <row r="12" spans="1:11" s="24" customFormat="1" x14ac:dyDescent="0.25">
      <c r="A12" s="7" t="s">
        <v>48</v>
      </c>
      <c r="B12" s="79" t="s">
        <v>49</v>
      </c>
      <c r="D12" s="21" t="s">
        <v>0</v>
      </c>
      <c r="E12" s="25"/>
      <c r="F12" s="20" t="s">
        <v>4</v>
      </c>
      <c r="G12" s="20" t="s">
        <v>4</v>
      </c>
      <c r="H12" s="20" t="s">
        <v>4</v>
      </c>
    </row>
    <row r="13" spans="1:11" s="24" customFormat="1" x14ac:dyDescent="0.25">
      <c r="A13" s="7" t="s">
        <v>50</v>
      </c>
      <c r="B13" s="79" t="s">
        <v>51</v>
      </c>
      <c r="D13" s="21" t="s">
        <v>0</v>
      </c>
      <c r="E13" s="25"/>
      <c r="F13" s="20" t="s">
        <v>4</v>
      </c>
      <c r="G13" s="20" t="s">
        <v>4</v>
      </c>
      <c r="H13" s="20" t="s">
        <v>4</v>
      </c>
    </row>
    <row r="14" spans="1:11" s="24" customFormat="1" x14ac:dyDescent="0.25">
      <c r="A14" s="7" t="s">
        <v>72</v>
      </c>
      <c r="B14" s="79" t="s">
        <v>71</v>
      </c>
      <c r="D14" s="21" t="s">
        <v>0</v>
      </c>
      <c r="E14" s="25"/>
      <c r="F14" s="20" t="s">
        <v>4</v>
      </c>
      <c r="G14" s="20" t="s">
        <v>4</v>
      </c>
      <c r="H14" s="20" t="s">
        <v>4</v>
      </c>
    </row>
    <row r="15" spans="1:11" s="24" customFormat="1" x14ac:dyDescent="0.25">
      <c r="A15" s="7" t="s">
        <v>52</v>
      </c>
      <c r="B15" s="79" t="s">
        <v>53</v>
      </c>
      <c r="D15" s="21" t="s">
        <v>0</v>
      </c>
      <c r="E15" s="25"/>
      <c r="F15" s="20" t="s">
        <v>4</v>
      </c>
      <c r="G15" s="20" t="s">
        <v>4</v>
      </c>
      <c r="H15" s="20" t="s">
        <v>4</v>
      </c>
    </row>
    <row r="16" spans="1:11" s="24" customFormat="1" x14ac:dyDescent="0.25">
      <c r="A16" s="7" t="s">
        <v>54</v>
      </c>
      <c r="B16" s="79" t="s">
        <v>59</v>
      </c>
      <c r="D16" s="21" t="s">
        <v>0</v>
      </c>
      <c r="E16" s="25"/>
      <c r="F16" s="20" t="s">
        <v>4</v>
      </c>
      <c r="G16" s="20" t="s">
        <v>4</v>
      </c>
      <c r="H16" s="20" t="s">
        <v>4</v>
      </c>
    </row>
    <row r="17" spans="1:8" s="24" customFormat="1" x14ac:dyDescent="0.25">
      <c r="A17" s="7"/>
      <c r="B17" s="79"/>
      <c r="D17" s="21"/>
      <c r="E17" s="25"/>
      <c r="F17" s="40"/>
      <c r="G17" s="40"/>
      <c r="H17" s="40"/>
    </row>
    <row r="18" spans="1:8" s="24" customFormat="1" ht="15.75" thickBot="1" x14ac:dyDescent="0.3">
      <c r="A18" s="7"/>
      <c r="B18" s="79"/>
      <c r="D18" s="21"/>
      <c r="E18" s="25"/>
      <c r="F18" s="40"/>
      <c r="G18" s="40"/>
      <c r="H18" s="40"/>
    </row>
    <row r="19" spans="1:8" s="7" customFormat="1" ht="15.75" thickBot="1" x14ac:dyDescent="0.3">
      <c r="A19" s="45" t="s">
        <v>17</v>
      </c>
      <c r="B19" s="46" t="s">
        <v>20</v>
      </c>
      <c r="C19" s="46"/>
      <c r="D19" s="46" t="s">
        <v>57</v>
      </c>
      <c r="E19" s="47"/>
    </row>
    <row r="20" spans="1:8" s="24" customFormat="1" x14ac:dyDescent="0.25">
      <c r="A20" s="7" t="s">
        <v>25</v>
      </c>
      <c r="B20" s="38" t="s">
        <v>60</v>
      </c>
      <c r="D20" s="21" t="s">
        <v>0</v>
      </c>
      <c r="E20" s="25"/>
      <c r="F20" s="20" t="s">
        <v>4</v>
      </c>
      <c r="G20" s="20" t="s">
        <v>4</v>
      </c>
      <c r="H20" s="20" t="s">
        <v>4</v>
      </c>
    </row>
    <row r="21" spans="1:8" s="24" customFormat="1" x14ac:dyDescent="0.25">
      <c r="A21" s="7" t="s">
        <v>26</v>
      </c>
      <c r="B21" s="79" t="s">
        <v>73</v>
      </c>
      <c r="D21" s="21" t="s">
        <v>0</v>
      </c>
      <c r="E21" s="25"/>
      <c r="F21" s="20" t="s">
        <v>4</v>
      </c>
      <c r="G21" s="20" t="s">
        <v>4</v>
      </c>
      <c r="H21" s="20" t="s">
        <v>4</v>
      </c>
    </row>
    <row r="22" spans="1:8" s="24" customFormat="1" x14ac:dyDescent="0.25">
      <c r="A22" s="7" t="s">
        <v>27</v>
      </c>
      <c r="B22" s="38" t="s">
        <v>16</v>
      </c>
      <c r="D22" s="21" t="s">
        <v>0</v>
      </c>
      <c r="E22" s="25"/>
      <c r="F22" s="20" t="s">
        <v>4</v>
      </c>
      <c r="G22" s="20" t="s">
        <v>4</v>
      </c>
      <c r="H22" s="20" t="s">
        <v>4</v>
      </c>
    </row>
    <row r="23" spans="1:8" s="24" customFormat="1" x14ac:dyDescent="0.25">
      <c r="A23" s="7" t="s">
        <v>74</v>
      </c>
      <c r="B23" s="38" t="s">
        <v>75</v>
      </c>
      <c r="D23" s="21" t="s">
        <v>0</v>
      </c>
      <c r="E23" s="25"/>
      <c r="F23" s="20" t="s">
        <v>4</v>
      </c>
      <c r="G23" s="20" t="s">
        <v>4</v>
      </c>
      <c r="H23" s="20" t="s">
        <v>4</v>
      </c>
    </row>
    <row r="24" spans="1:8" s="24" customFormat="1" x14ac:dyDescent="0.25">
      <c r="A24" s="7" t="s">
        <v>28</v>
      </c>
      <c r="B24" s="38" t="s">
        <v>29</v>
      </c>
      <c r="D24" s="21" t="s">
        <v>0</v>
      </c>
      <c r="E24" s="25"/>
      <c r="F24" s="20" t="s">
        <v>4</v>
      </c>
      <c r="G24" s="20" t="s">
        <v>4</v>
      </c>
      <c r="H24" s="20" t="s">
        <v>4</v>
      </c>
    </row>
    <row r="25" spans="1:8" s="24" customFormat="1" x14ac:dyDescent="0.25">
      <c r="A25" s="7" t="s">
        <v>76</v>
      </c>
      <c r="B25" s="38" t="s">
        <v>22</v>
      </c>
      <c r="D25" s="21" t="s">
        <v>0</v>
      </c>
      <c r="E25" s="25"/>
      <c r="F25" s="20" t="s">
        <v>4</v>
      </c>
      <c r="G25" s="20" t="s">
        <v>4</v>
      </c>
      <c r="H25" s="20" t="s">
        <v>4</v>
      </c>
    </row>
    <row r="26" spans="1:8" s="24" customFormat="1" x14ac:dyDescent="0.25">
      <c r="A26" s="7" t="s">
        <v>77</v>
      </c>
      <c r="B26" s="38" t="s">
        <v>23</v>
      </c>
      <c r="D26" s="21" t="s">
        <v>0</v>
      </c>
      <c r="E26" s="25"/>
      <c r="F26" s="20" t="s">
        <v>4</v>
      </c>
      <c r="G26" s="20" t="s">
        <v>4</v>
      </c>
      <c r="H26" s="20" t="s">
        <v>4</v>
      </c>
    </row>
    <row r="27" spans="1:8" s="24" customFormat="1" x14ac:dyDescent="0.25">
      <c r="A27" s="7" t="s">
        <v>78</v>
      </c>
      <c r="B27" s="38" t="s">
        <v>24</v>
      </c>
      <c r="D27" s="21" t="s">
        <v>0</v>
      </c>
      <c r="E27" s="25"/>
      <c r="F27" s="20" t="s">
        <v>4</v>
      </c>
      <c r="G27" s="20" t="s">
        <v>4</v>
      </c>
      <c r="H27" s="20" t="s">
        <v>4</v>
      </c>
    </row>
    <row r="28" spans="1:8" s="24" customFormat="1" x14ac:dyDescent="0.25">
      <c r="A28" s="7" t="s">
        <v>79</v>
      </c>
      <c r="B28" s="38" t="s">
        <v>80</v>
      </c>
      <c r="D28" s="21" t="s">
        <v>0</v>
      </c>
      <c r="E28" s="25"/>
      <c r="F28" s="20" t="s">
        <v>4</v>
      </c>
      <c r="G28" s="20" t="s">
        <v>4</v>
      </c>
      <c r="H28" s="20" t="s">
        <v>4</v>
      </c>
    </row>
    <row r="29" spans="1:8" s="22" customFormat="1" ht="15" customHeight="1" x14ac:dyDescent="0.25">
      <c r="A29" s="24"/>
      <c r="D29" s="7"/>
      <c r="E29" s="7"/>
      <c r="F29" s="24"/>
      <c r="G29" s="24"/>
      <c r="H29" s="24"/>
    </row>
    <row r="30" spans="1:8" s="22" customFormat="1" ht="15.75" thickBot="1" x14ac:dyDescent="0.3">
      <c r="A30" s="128"/>
      <c r="B30" s="128"/>
      <c r="C30" s="4"/>
      <c r="D30" s="11"/>
      <c r="E30" s="6"/>
      <c r="F30" s="24"/>
      <c r="G30" s="24"/>
      <c r="H30" s="24"/>
    </row>
    <row r="31" spans="1:8" s="22" customFormat="1" ht="15.75" thickBot="1" x14ac:dyDescent="0.3">
      <c r="A31" s="42" t="s">
        <v>2</v>
      </c>
      <c r="B31" s="43" t="s">
        <v>62</v>
      </c>
      <c r="C31" s="43" t="s">
        <v>12</v>
      </c>
      <c r="D31" s="43" t="s">
        <v>13</v>
      </c>
      <c r="E31" s="44" t="s">
        <v>14</v>
      </c>
      <c r="F31" s="24"/>
      <c r="G31" s="24"/>
      <c r="H31" s="24"/>
    </row>
    <row r="32" spans="1:8" s="24" customFormat="1" x14ac:dyDescent="0.25">
      <c r="A32" s="27" t="s">
        <v>61</v>
      </c>
      <c r="B32" s="6"/>
      <c r="E32" s="32">
        <v>60</v>
      </c>
      <c r="H32" s="9"/>
    </row>
    <row r="33" spans="1:8" s="24" customFormat="1" x14ac:dyDescent="0.25">
      <c r="A33" s="6"/>
      <c r="B33" s="6"/>
    </row>
    <row r="34" spans="1:8" s="23" customFormat="1" x14ac:dyDescent="0.25">
      <c r="A34" s="27" t="s">
        <v>30</v>
      </c>
      <c r="B34" s="28" t="s">
        <v>11</v>
      </c>
      <c r="C34" s="8"/>
      <c r="D34" s="33">
        <f>SUM(D35:D37)</f>
        <v>100</v>
      </c>
      <c r="E34" s="32">
        <v>40</v>
      </c>
      <c r="F34" s="24"/>
      <c r="G34" s="24"/>
    </row>
    <row r="35" spans="1:8" s="24" customFormat="1" x14ac:dyDescent="0.25">
      <c r="A35" s="7" t="s">
        <v>31</v>
      </c>
      <c r="B35" s="99" t="s">
        <v>119</v>
      </c>
      <c r="C35" s="9">
        <v>10</v>
      </c>
      <c r="D35" s="8">
        <v>22.91</v>
      </c>
      <c r="E35" s="32"/>
    </row>
    <row r="36" spans="1:8" s="24" customFormat="1" x14ac:dyDescent="0.25">
      <c r="A36" s="7" t="s">
        <v>32</v>
      </c>
      <c r="B36" s="99" t="s">
        <v>120</v>
      </c>
      <c r="C36" s="9">
        <v>10</v>
      </c>
      <c r="D36" s="8">
        <v>35.42</v>
      </c>
      <c r="E36" s="32"/>
    </row>
    <row r="37" spans="1:8" x14ac:dyDescent="0.25">
      <c r="A37" s="7" t="s">
        <v>33</v>
      </c>
      <c r="B37" s="99" t="s">
        <v>118</v>
      </c>
      <c r="C37" s="9">
        <v>10</v>
      </c>
      <c r="D37" s="8">
        <v>41.67</v>
      </c>
      <c r="H37" s="16"/>
    </row>
    <row r="38" spans="1:8" s="24" customFormat="1" ht="15.75" thickBot="1" x14ac:dyDescent="0.3">
      <c r="A38" s="6"/>
      <c r="B38" s="73" t="s">
        <v>9</v>
      </c>
      <c r="C38" s="6"/>
      <c r="E38" s="74">
        <f>SUM(E32:E37)</f>
        <v>100</v>
      </c>
      <c r="F38" s="12"/>
    </row>
    <row r="39" spans="1:8" s="24" customFormat="1" ht="15.75" thickTop="1" x14ac:dyDescent="0.25">
      <c r="A39" s="6"/>
      <c r="B39" s="6"/>
      <c r="C39" s="9"/>
      <c r="D39" s="12"/>
      <c r="E39" s="12"/>
    </row>
    <row r="40" spans="1:8" s="24" customFormat="1" x14ac:dyDescent="0.25">
      <c r="A40" s="6"/>
      <c r="B40" s="6"/>
    </row>
    <row r="41" spans="1:8" x14ac:dyDescent="0.25">
      <c r="A41" s="6"/>
      <c r="B41" s="6"/>
      <c r="D41" s="5"/>
      <c r="E41" s="5"/>
    </row>
    <row r="42" spans="1:8" x14ac:dyDescent="0.25">
      <c r="A42" s="6"/>
      <c r="B42" s="6"/>
      <c r="D42" s="5"/>
      <c r="E42" s="5"/>
    </row>
    <row r="43" spans="1:8" x14ac:dyDescent="0.25">
      <c r="A43" s="6"/>
      <c r="B43" s="6"/>
      <c r="D43" s="5"/>
      <c r="E43" s="5"/>
    </row>
    <row r="44" spans="1:8" x14ac:dyDescent="0.25">
      <c r="A44" s="6"/>
      <c r="B44" s="6"/>
      <c r="D44" s="5"/>
      <c r="E44" s="5"/>
    </row>
    <row r="45" spans="1:8" x14ac:dyDescent="0.25">
      <c r="A45" s="6"/>
      <c r="B45" s="10"/>
      <c r="D45" s="5"/>
      <c r="E45" s="5"/>
    </row>
    <row r="46" spans="1:8" x14ac:dyDescent="0.25">
      <c r="A46" s="22"/>
      <c r="B46" s="22"/>
      <c r="C46" s="8"/>
    </row>
    <row r="47" spans="1:8" x14ac:dyDescent="0.25">
      <c r="A47" s="22"/>
      <c r="B47" s="22"/>
      <c r="C47" s="8"/>
    </row>
    <row r="48" spans="1:8" x14ac:dyDescent="0.25">
      <c r="C48" s="8"/>
    </row>
    <row r="49" spans="3:3" x14ac:dyDescent="0.25">
      <c r="C49" s="8"/>
    </row>
    <row r="50" spans="3:3" x14ac:dyDescent="0.25">
      <c r="C50" s="8"/>
    </row>
    <row r="51" spans="3:3" x14ac:dyDescent="0.25">
      <c r="C51" s="8"/>
    </row>
    <row r="52" spans="3:3" x14ac:dyDescent="0.25">
      <c r="C52" s="8"/>
    </row>
    <row r="53" spans="3:3" x14ac:dyDescent="0.25">
      <c r="C53" s="8"/>
    </row>
    <row r="54" spans="3:3" x14ac:dyDescent="0.25">
      <c r="C54" s="8"/>
    </row>
    <row r="55" spans="3:3" x14ac:dyDescent="0.25">
      <c r="C55" s="8"/>
    </row>
    <row r="56" spans="3:3" x14ac:dyDescent="0.25">
      <c r="C56" s="8"/>
    </row>
    <row r="57" spans="3:3" x14ac:dyDescent="0.25">
      <c r="C57" s="8"/>
    </row>
    <row r="58" spans="3:3" x14ac:dyDescent="0.25">
      <c r="C58" s="8"/>
    </row>
    <row r="59" spans="3:3" x14ac:dyDescent="0.25">
      <c r="C59" s="8"/>
    </row>
    <row r="60" spans="3:3" x14ac:dyDescent="0.25">
      <c r="C60" s="8"/>
    </row>
    <row r="61" spans="3:3" x14ac:dyDescent="0.25">
      <c r="C61" s="8"/>
    </row>
    <row r="62" spans="3:3" x14ac:dyDescent="0.25">
      <c r="C62" s="8"/>
    </row>
    <row r="63" spans="3:3" x14ac:dyDescent="0.25">
      <c r="C63" s="8"/>
    </row>
    <row r="64" spans="3:3" x14ac:dyDescent="0.25">
      <c r="C64" s="8"/>
    </row>
    <row r="65" spans="3:3" x14ac:dyDescent="0.25">
      <c r="C65" s="8"/>
    </row>
    <row r="66" spans="3:3" x14ac:dyDescent="0.25">
      <c r="C66" s="8"/>
    </row>
    <row r="67" spans="3:3" x14ac:dyDescent="0.25">
      <c r="C67" s="8"/>
    </row>
    <row r="68" spans="3:3" x14ac:dyDescent="0.25">
      <c r="C68" s="8"/>
    </row>
    <row r="69" spans="3:3" x14ac:dyDescent="0.25">
      <c r="C69" s="8"/>
    </row>
    <row r="70" spans="3:3" x14ac:dyDescent="0.25">
      <c r="C70" s="8"/>
    </row>
    <row r="71" spans="3:3" x14ac:dyDescent="0.25">
      <c r="C71" s="8"/>
    </row>
    <row r="72" spans="3:3" x14ac:dyDescent="0.25">
      <c r="C72" s="8"/>
    </row>
    <row r="73" spans="3:3" x14ac:dyDescent="0.25">
      <c r="C73" s="8"/>
    </row>
    <row r="74" spans="3:3" x14ac:dyDescent="0.25">
      <c r="C74" s="8"/>
    </row>
    <row r="75" spans="3:3" x14ac:dyDescent="0.25">
      <c r="C75" s="8"/>
    </row>
    <row r="76" spans="3:3" x14ac:dyDescent="0.25">
      <c r="C76" s="8"/>
    </row>
    <row r="77" spans="3:3" x14ac:dyDescent="0.25">
      <c r="C77" s="8"/>
    </row>
    <row r="78" spans="3:3" x14ac:dyDescent="0.25">
      <c r="C78" s="8"/>
    </row>
    <row r="79" spans="3:3" x14ac:dyDescent="0.25">
      <c r="C79" s="8"/>
    </row>
    <row r="80" spans="3:3" x14ac:dyDescent="0.25">
      <c r="C80" s="8"/>
    </row>
    <row r="81" spans="3:3" x14ac:dyDescent="0.25">
      <c r="C81" s="8"/>
    </row>
    <row r="82" spans="3:3" x14ac:dyDescent="0.25">
      <c r="C82" s="8"/>
    </row>
    <row r="83" spans="3:3" x14ac:dyDescent="0.25">
      <c r="C83" s="8"/>
    </row>
    <row r="84" spans="3:3" x14ac:dyDescent="0.25">
      <c r="C84" s="8"/>
    </row>
    <row r="85" spans="3:3" x14ac:dyDescent="0.25">
      <c r="C85" s="8"/>
    </row>
    <row r="86" spans="3:3" x14ac:dyDescent="0.25">
      <c r="C86" s="8"/>
    </row>
    <row r="87" spans="3:3" x14ac:dyDescent="0.25">
      <c r="C87" s="8"/>
    </row>
    <row r="88" spans="3:3" x14ac:dyDescent="0.25">
      <c r="C88" s="8"/>
    </row>
    <row r="89" spans="3:3" x14ac:dyDescent="0.25">
      <c r="C89" s="8"/>
    </row>
    <row r="90" spans="3:3" x14ac:dyDescent="0.25">
      <c r="C90" s="8"/>
    </row>
    <row r="91" spans="3:3" x14ac:dyDescent="0.25">
      <c r="C91" s="8"/>
    </row>
    <row r="92" spans="3:3" x14ac:dyDescent="0.25">
      <c r="C92" s="8"/>
    </row>
    <row r="93" spans="3:3" x14ac:dyDescent="0.25">
      <c r="C93" s="8"/>
    </row>
    <row r="94" spans="3:3" x14ac:dyDescent="0.25">
      <c r="C94" s="8"/>
    </row>
    <row r="95" spans="3:3" x14ac:dyDescent="0.25">
      <c r="C95" s="8"/>
    </row>
    <row r="96" spans="3:3" x14ac:dyDescent="0.25">
      <c r="C96" s="8"/>
    </row>
    <row r="97" spans="3:3" x14ac:dyDescent="0.25">
      <c r="C97" s="8"/>
    </row>
    <row r="98" spans="3:3" x14ac:dyDescent="0.25">
      <c r="C98" s="8"/>
    </row>
    <row r="99" spans="3:3" x14ac:dyDescent="0.25">
      <c r="C99" s="8"/>
    </row>
    <row r="100" spans="3:3" x14ac:dyDescent="0.25">
      <c r="C100" s="8"/>
    </row>
    <row r="101" spans="3:3" x14ac:dyDescent="0.25">
      <c r="C101" s="8"/>
    </row>
    <row r="102" spans="3:3" x14ac:dyDescent="0.25">
      <c r="C102" s="8"/>
    </row>
    <row r="103" spans="3:3" x14ac:dyDescent="0.25">
      <c r="C103" s="8"/>
    </row>
    <row r="104" spans="3:3" x14ac:dyDescent="0.25">
      <c r="C104" s="8"/>
    </row>
    <row r="105" spans="3:3" x14ac:dyDescent="0.25">
      <c r="C105" s="8"/>
    </row>
    <row r="106" spans="3:3" x14ac:dyDescent="0.25">
      <c r="C106" s="8"/>
    </row>
    <row r="107" spans="3:3" x14ac:dyDescent="0.25">
      <c r="C107" s="8"/>
    </row>
    <row r="108" spans="3:3" x14ac:dyDescent="0.25">
      <c r="C108" s="8"/>
    </row>
    <row r="109" spans="3:3" x14ac:dyDescent="0.25">
      <c r="C109" s="8"/>
    </row>
    <row r="110" spans="3:3" x14ac:dyDescent="0.25">
      <c r="C110" s="8"/>
    </row>
    <row r="111" spans="3:3" x14ac:dyDescent="0.25">
      <c r="C111" s="8"/>
    </row>
    <row r="112" spans="3:3" x14ac:dyDescent="0.25">
      <c r="C112" s="8"/>
    </row>
    <row r="113" spans="3:3" x14ac:dyDescent="0.25">
      <c r="C113" s="8"/>
    </row>
    <row r="114" spans="3:3" x14ac:dyDescent="0.25">
      <c r="C114" s="8"/>
    </row>
    <row r="115" spans="3:3" x14ac:dyDescent="0.25">
      <c r="C115" s="8"/>
    </row>
    <row r="116" spans="3:3" x14ac:dyDescent="0.25">
      <c r="C116" s="8"/>
    </row>
    <row r="117" spans="3:3" x14ac:dyDescent="0.25">
      <c r="C117" s="8"/>
    </row>
    <row r="118" spans="3:3" x14ac:dyDescent="0.25">
      <c r="C118" s="8"/>
    </row>
    <row r="119" spans="3:3" x14ac:dyDescent="0.25">
      <c r="C119" s="8"/>
    </row>
    <row r="120" spans="3:3" x14ac:dyDescent="0.25">
      <c r="C120" s="8"/>
    </row>
    <row r="121" spans="3:3" x14ac:dyDescent="0.25">
      <c r="C121" s="8"/>
    </row>
    <row r="122" spans="3:3" x14ac:dyDescent="0.25">
      <c r="C122" s="8"/>
    </row>
    <row r="123" spans="3:3" x14ac:dyDescent="0.25">
      <c r="C123" s="8"/>
    </row>
    <row r="124" spans="3:3" x14ac:dyDescent="0.25">
      <c r="C124" s="8"/>
    </row>
    <row r="125" spans="3:3" x14ac:dyDescent="0.25">
      <c r="C125" s="8"/>
    </row>
    <row r="126" spans="3:3" x14ac:dyDescent="0.25">
      <c r="C126" s="8"/>
    </row>
    <row r="127" spans="3:3" x14ac:dyDescent="0.25">
      <c r="C127" s="8"/>
    </row>
    <row r="128" spans="3:3" x14ac:dyDescent="0.25">
      <c r="C128" s="8"/>
    </row>
    <row r="129" spans="3:3" x14ac:dyDescent="0.25">
      <c r="C129" s="8"/>
    </row>
    <row r="130" spans="3:3" x14ac:dyDescent="0.25">
      <c r="C130" s="8"/>
    </row>
    <row r="131" spans="3:3" x14ac:dyDescent="0.25">
      <c r="C131" s="8"/>
    </row>
    <row r="132" spans="3:3" x14ac:dyDescent="0.25">
      <c r="C132" s="8"/>
    </row>
    <row r="133" spans="3:3" x14ac:dyDescent="0.25">
      <c r="C133" s="8"/>
    </row>
    <row r="134" spans="3:3" x14ac:dyDescent="0.25">
      <c r="C134" s="8"/>
    </row>
    <row r="135" spans="3:3" x14ac:dyDescent="0.25">
      <c r="C135" s="8"/>
    </row>
    <row r="136" spans="3:3" x14ac:dyDescent="0.25">
      <c r="C136" s="8"/>
    </row>
    <row r="137" spans="3:3" x14ac:dyDescent="0.25">
      <c r="C137" s="8"/>
    </row>
    <row r="138" spans="3:3" x14ac:dyDescent="0.25">
      <c r="C138" s="8"/>
    </row>
    <row r="139" spans="3:3" x14ac:dyDescent="0.25">
      <c r="C139" s="8"/>
    </row>
    <row r="140" spans="3:3" x14ac:dyDescent="0.25">
      <c r="C140" s="8"/>
    </row>
    <row r="141" spans="3:3" x14ac:dyDescent="0.25">
      <c r="C141" s="8"/>
    </row>
    <row r="142" spans="3:3" x14ac:dyDescent="0.25">
      <c r="C142" s="8"/>
    </row>
    <row r="143" spans="3:3" x14ac:dyDescent="0.25">
      <c r="C143" s="8"/>
    </row>
    <row r="144" spans="3:3" x14ac:dyDescent="0.25">
      <c r="C144" s="8"/>
    </row>
    <row r="145" spans="3:3" x14ac:dyDescent="0.25">
      <c r="C145" s="8"/>
    </row>
    <row r="146" spans="3:3" x14ac:dyDescent="0.25">
      <c r="C146" s="8"/>
    </row>
    <row r="147" spans="3:3" x14ac:dyDescent="0.25">
      <c r="C147" s="8"/>
    </row>
    <row r="148" spans="3:3" x14ac:dyDescent="0.25">
      <c r="C148" s="8"/>
    </row>
    <row r="149" spans="3:3" x14ac:dyDescent="0.25">
      <c r="C149" s="8"/>
    </row>
    <row r="150" spans="3:3" x14ac:dyDescent="0.25">
      <c r="C150" s="8"/>
    </row>
    <row r="151" spans="3:3" x14ac:dyDescent="0.25">
      <c r="C151" s="8"/>
    </row>
    <row r="152" spans="3:3" x14ac:dyDescent="0.25">
      <c r="C152" s="8"/>
    </row>
    <row r="153" spans="3:3" x14ac:dyDescent="0.25">
      <c r="C153" s="8"/>
    </row>
    <row r="154" spans="3:3" x14ac:dyDescent="0.25">
      <c r="C154" s="8"/>
    </row>
  </sheetData>
  <mergeCells count="5">
    <mergeCell ref="A30:B30"/>
    <mergeCell ref="A3:B3"/>
    <mergeCell ref="F1:F4"/>
    <mergeCell ref="G1:G4"/>
    <mergeCell ref="H1:H4"/>
  </mergeCells>
  <phoneticPr fontId="3" type="noConversion"/>
  <conditionalFormatting sqref="G10:H10">
    <cfRule type="containsText" dxfId="15" priority="112" operator="containsText" text="nee">
      <formula>NOT(ISERROR(SEARCH("nee",G10)))</formula>
    </cfRule>
    <cfRule type="containsText" dxfId="14" priority="113" operator="containsText" text="ja">
      <formula>NOT(ISERROR(SEARCH("ja",G10)))</formula>
    </cfRule>
  </conditionalFormatting>
  <conditionalFormatting sqref="F5:H5 F6:F8">
    <cfRule type="containsText" dxfId="13" priority="105" operator="containsText" text="nee">
      <formula>NOT(ISERROR(SEARCH("nee",F5)))</formula>
    </cfRule>
    <cfRule type="containsText" dxfId="12" priority="106" operator="containsText" text="ja">
      <formula>NOT(ISERROR(SEARCH("ja",F5)))</formula>
    </cfRule>
  </conditionalFormatting>
  <conditionalFormatting sqref="G9:H9">
    <cfRule type="containsText" dxfId="11" priority="101" operator="containsText" text="nee">
      <formula>NOT(ISERROR(SEARCH("nee",G9)))</formula>
    </cfRule>
    <cfRule type="containsText" dxfId="10" priority="102" operator="containsText" text="ja">
      <formula>NOT(ISERROR(SEARCH("ja",G9)))</formula>
    </cfRule>
  </conditionalFormatting>
  <conditionalFormatting sqref="G18:H18">
    <cfRule type="containsText" dxfId="9" priority="99" operator="containsText" text="nee">
      <formula>NOT(ISERROR(SEARCH("nee",G18)))</formula>
    </cfRule>
    <cfRule type="containsText" dxfId="8" priority="100" operator="containsText" text="ja">
      <formula>NOT(ISERROR(SEARCH("ja",G18)))</formula>
    </cfRule>
  </conditionalFormatting>
  <conditionalFormatting sqref="G17:H17">
    <cfRule type="containsText" dxfId="7" priority="97" operator="containsText" text="nee">
      <formula>NOT(ISERROR(SEARCH("nee",G17)))</formula>
    </cfRule>
    <cfRule type="containsText" dxfId="6" priority="98" operator="containsText" text="ja">
      <formula>NOT(ISERROR(SEARCH("ja",G17)))</formula>
    </cfRule>
  </conditionalFormatting>
  <conditionalFormatting sqref="F20:H28">
    <cfRule type="containsText" dxfId="5" priority="3" operator="containsText" text="nee">
      <formula>NOT(ISERROR(SEARCH("nee",F20)))</formula>
    </cfRule>
    <cfRule type="containsText" dxfId="4" priority="4" operator="containsText" text="ja">
      <formula>NOT(ISERROR(SEARCH("ja",F20)))</formula>
    </cfRule>
  </conditionalFormatting>
  <conditionalFormatting sqref="G6:H8">
    <cfRule type="containsText" dxfId="3" priority="9" operator="containsText" text="nee">
      <formula>NOT(ISERROR(SEARCH("nee",G6)))</formula>
    </cfRule>
    <cfRule type="containsText" dxfId="2" priority="10" operator="containsText" text="ja">
      <formula>NOT(ISERROR(SEARCH("ja",G6)))</formula>
    </cfRule>
  </conditionalFormatting>
  <conditionalFormatting sqref="F12:H16">
    <cfRule type="containsText" dxfId="1" priority="7" operator="containsText" text="nee">
      <formula>NOT(ISERROR(SEARCH("nee",F12)))</formula>
    </cfRule>
    <cfRule type="containsText" dxfId="0" priority="8" operator="containsText" text="ja">
      <formula>NOT(ISERROR(SEARCH("ja",F12)))</formula>
    </cfRule>
  </conditionalFormatting>
  <dataValidations count="2">
    <dataValidation type="list" allowBlank="1" showInputMessage="1" showErrorMessage="1" sqref="F9:H9 F17:H17" xr:uid="{00000000-0002-0000-0000-000000000000}">
      <formula1>$D$39:$D$41</formula1>
    </dataValidation>
    <dataValidation type="list" allowBlank="1" showInputMessage="1" showErrorMessage="1" sqref="F5:H8 F12:H16 F20:H28" xr:uid="{BCAC1206-6D6E-40AE-94C7-E40F169BBFF5}">
      <formula1>$K$7:$K$8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2E682-2E0B-45DB-9B9C-7E4994CCD857}">
  <dimension ref="A1:P67"/>
  <sheetViews>
    <sheetView topLeftCell="A34" workbookViewId="0">
      <selection activeCell="A2" sqref="A2"/>
    </sheetView>
  </sheetViews>
  <sheetFormatPr defaultRowHeight="15" x14ac:dyDescent="0.25"/>
  <cols>
    <col min="1" max="1" width="77.7109375" style="38" bestFit="1" customWidth="1"/>
    <col min="2" max="2" width="10.7109375" style="38" customWidth="1"/>
    <col min="3" max="3" width="10.7109375" style="105" customWidth="1"/>
    <col min="4" max="16" width="10.7109375" style="106" customWidth="1"/>
    <col min="17" max="16384" width="9.140625" style="38"/>
  </cols>
  <sheetData>
    <row r="1" spans="1:16" ht="15.75" x14ac:dyDescent="0.25">
      <c r="A1" s="29" t="str">
        <f>Uitgangspunten!B1</f>
        <v>Enterprise Servicebus (ESB), TenderNedkenmerk 295542</v>
      </c>
    </row>
    <row r="2" spans="1:16" ht="15.75" x14ac:dyDescent="0.25">
      <c r="A2" s="26" t="s">
        <v>97</v>
      </c>
    </row>
    <row r="6" spans="1:16" x14ac:dyDescent="0.25">
      <c r="A6" s="107" t="s">
        <v>98</v>
      </c>
      <c r="C6" s="108"/>
      <c r="D6" s="108" t="s">
        <v>99</v>
      </c>
      <c r="E6" s="108" t="s">
        <v>100</v>
      </c>
      <c r="F6" s="108" t="s">
        <v>101</v>
      </c>
      <c r="G6" s="108" t="s">
        <v>102</v>
      </c>
      <c r="H6" s="108" t="s">
        <v>103</v>
      </c>
      <c r="I6" s="108" t="s">
        <v>104</v>
      </c>
      <c r="J6" s="108" t="s">
        <v>105</v>
      </c>
      <c r="K6" s="108" t="s">
        <v>106</v>
      </c>
      <c r="L6" s="108" t="s">
        <v>121</v>
      </c>
      <c r="M6" s="108" t="s">
        <v>107</v>
      </c>
      <c r="N6" s="108" t="s">
        <v>122</v>
      </c>
      <c r="O6" s="108" t="s">
        <v>123</v>
      </c>
      <c r="P6" s="108" t="s">
        <v>9</v>
      </c>
    </row>
    <row r="7" spans="1:16" x14ac:dyDescent="0.25">
      <c r="F7" s="21"/>
      <c r="G7" s="21"/>
      <c r="H7" s="21"/>
    </row>
    <row r="8" spans="1:16" x14ac:dyDescent="0.25">
      <c r="A8" s="28" t="s">
        <v>124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12">
        <f>SUM(D8:M8)</f>
        <v>0</v>
      </c>
    </row>
    <row r="9" spans="1:16" x14ac:dyDescent="0.25">
      <c r="A9" s="104" t="s">
        <v>108</v>
      </c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12">
        <f t="shared" ref="P9:P11" si="0">SUM(D9:M9)</f>
        <v>0</v>
      </c>
    </row>
    <row r="10" spans="1:16" x14ac:dyDescent="0.25">
      <c r="A10" s="104" t="s">
        <v>108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12">
        <f t="shared" si="0"/>
        <v>0</v>
      </c>
    </row>
    <row r="11" spans="1:16" x14ac:dyDescent="0.25">
      <c r="A11" s="104" t="s">
        <v>108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12">
        <f t="shared" si="0"/>
        <v>0</v>
      </c>
    </row>
    <row r="12" spans="1:16" ht="15.75" thickBot="1" x14ac:dyDescent="0.3">
      <c r="A12" s="138" t="s">
        <v>109</v>
      </c>
      <c r="C12" s="38"/>
      <c r="D12" s="110">
        <f>SUM(D8:D11)</f>
        <v>0</v>
      </c>
      <c r="E12" s="110">
        <f t="shared" ref="E12:O12" si="1">SUM(E8:E11)</f>
        <v>0</v>
      </c>
      <c r="F12" s="110">
        <f t="shared" si="1"/>
        <v>0</v>
      </c>
      <c r="G12" s="110">
        <f t="shared" si="1"/>
        <v>0</v>
      </c>
      <c r="H12" s="110">
        <f t="shared" si="1"/>
        <v>0</v>
      </c>
      <c r="I12" s="110">
        <f t="shared" si="1"/>
        <v>0</v>
      </c>
      <c r="J12" s="110">
        <f t="shared" si="1"/>
        <v>0</v>
      </c>
      <c r="K12" s="110">
        <f t="shared" si="1"/>
        <v>0</v>
      </c>
      <c r="L12" s="110">
        <f t="shared" si="1"/>
        <v>0</v>
      </c>
      <c r="M12" s="110">
        <f t="shared" si="1"/>
        <v>0</v>
      </c>
      <c r="N12" s="110">
        <f t="shared" si="1"/>
        <v>0</v>
      </c>
      <c r="O12" s="110">
        <f t="shared" si="1"/>
        <v>0</v>
      </c>
      <c r="P12" s="139">
        <f>SUM(P8:P11)</f>
        <v>0</v>
      </c>
    </row>
    <row r="13" spans="1:16" ht="15.75" thickTop="1" x14ac:dyDescent="0.25">
      <c r="A13" s="138"/>
      <c r="C13" s="38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</row>
    <row r="14" spans="1:16" x14ac:dyDescent="0.25">
      <c r="A14" s="107" t="s">
        <v>98</v>
      </c>
      <c r="C14" s="108"/>
      <c r="D14" s="108" t="s">
        <v>99</v>
      </c>
      <c r="E14" s="108" t="s">
        <v>100</v>
      </c>
      <c r="F14" s="108" t="s">
        <v>101</v>
      </c>
      <c r="G14" s="108" t="s">
        <v>102</v>
      </c>
      <c r="H14" s="108" t="s">
        <v>103</v>
      </c>
      <c r="I14" s="108" t="s">
        <v>104</v>
      </c>
      <c r="J14" s="108" t="s">
        <v>105</v>
      </c>
      <c r="K14" s="108" t="s">
        <v>106</v>
      </c>
      <c r="L14" s="108" t="s">
        <v>121</v>
      </c>
      <c r="M14" s="108" t="s">
        <v>107</v>
      </c>
      <c r="N14" s="108" t="s">
        <v>122</v>
      </c>
      <c r="O14" s="108" t="s">
        <v>123</v>
      </c>
      <c r="P14" s="108" t="s">
        <v>9</v>
      </c>
    </row>
    <row r="15" spans="1:16" x14ac:dyDescent="0.25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16" x14ac:dyDescent="0.25">
      <c r="A16" s="28" t="s">
        <v>125</v>
      </c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12">
        <f>SUM(D16:M16)</f>
        <v>0</v>
      </c>
    </row>
    <row r="17" spans="1:16" x14ac:dyDescent="0.25">
      <c r="A17" s="104" t="s">
        <v>108</v>
      </c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12">
        <f t="shared" ref="P17:P19" si="2">SUM(D17:M17)</f>
        <v>0</v>
      </c>
    </row>
    <row r="18" spans="1:16" x14ac:dyDescent="0.25">
      <c r="A18" s="104" t="s">
        <v>108</v>
      </c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12">
        <f t="shared" si="2"/>
        <v>0</v>
      </c>
    </row>
    <row r="19" spans="1:16" x14ac:dyDescent="0.25">
      <c r="A19" s="104" t="s">
        <v>108</v>
      </c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12">
        <f t="shared" si="2"/>
        <v>0</v>
      </c>
    </row>
    <row r="20" spans="1:16" ht="15.75" thickBot="1" x14ac:dyDescent="0.3">
      <c r="A20" s="138" t="s">
        <v>110</v>
      </c>
      <c r="C20" s="38"/>
      <c r="D20" s="110">
        <f>SUM(D16:D19)</f>
        <v>0</v>
      </c>
      <c r="E20" s="110">
        <f t="shared" ref="E20:O20" si="3">SUM(E16:E19)</f>
        <v>0</v>
      </c>
      <c r="F20" s="110">
        <f t="shared" si="3"/>
        <v>0</v>
      </c>
      <c r="G20" s="110">
        <f t="shared" si="3"/>
        <v>0</v>
      </c>
      <c r="H20" s="110">
        <f t="shared" si="3"/>
        <v>0</v>
      </c>
      <c r="I20" s="110">
        <f t="shared" si="3"/>
        <v>0</v>
      </c>
      <c r="J20" s="110">
        <f t="shared" si="3"/>
        <v>0</v>
      </c>
      <c r="K20" s="110">
        <f t="shared" si="3"/>
        <v>0</v>
      </c>
      <c r="L20" s="110">
        <f t="shared" si="3"/>
        <v>0</v>
      </c>
      <c r="M20" s="110">
        <f t="shared" si="3"/>
        <v>0</v>
      </c>
      <c r="N20" s="110">
        <f t="shared" si="3"/>
        <v>0</v>
      </c>
      <c r="O20" s="110">
        <f t="shared" si="3"/>
        <v>0</v>
      </c>
      <c r="P20" s="139">
        <f>SUM(P16:P19)</f>
        <v>0</v>
      </c>
    </row>
    <row r="21" spans="1:16" ht="15.75" thickTop="1" x14ac:dyDescent="0.25">
      <c r="A21" s="138"/>
      <c r="C21" s="38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</row>
    <row r="22" spans="1:16" x14ac:dyDescent="0.25">
      <c r="A22" s="138"/>
      <c r="C22" s="38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</row>
    <row r="23" spans="1:16" x14ac:dyDescent="0.25">
      <c r="A23" s="107" t="s">
        <v>98</v>
      </c>
      <c r="C23" s="108"/>
      <c r="D23" s="108" t="s">
        <v>99</v>
      </c>
      <c r="E23" s="108" t="s">
        <v>100</v>
      </c>
      <c r="F23" s="108" t="s">
        <v>101</v>
      </c>
      <c r="G23" s="108" t="s">
        <v>102</v>
      </c>
      <c r="H23" s="108" t="s">
        <v>103</v>
      </c>
      <c r="I23" s="108" t="s">
        <v>104</v>
      </c>
      <c r="J23" s="108" t="s">
        <v>105</v>
      </c>
      <c r="K23" s="108" t="s">
        <v>106</v>
      </c>
      <c r="L23" s="108" t="s">
        <v>121</v>
      </c>
      <c r="M23" s="108" t="s">
        <v>107</v>
      </c>
      <c r="N23" s="108" t="s">
        <v>122</v>
      </c>
      <c r="O23" s="108" t="s">
        <v>123</v>
      </c>
      <c r="P23" s="108" t="s">
        <v>9</v>
      </c>
    </row>
    <row r="24" spans="1:16" x14ac:dyDescent="0.25"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x14ac:dyDescent="0.25">
      <c r="A25" s="140" t="s">
        <v>126</v>
      </c>
      <c r="C25" s="38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12">
        <f>SUM(D25:M25)</f>
        <v>0</v>
      </c>
    </row>
    <row r="26" spans="1:16" x14ac:dyDescent="0.25">
      <c r="A26" s="104" t="s">
        <v>108</v>
      </c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12">
        <f t="shared" ref="P26:P28" si="4">SUM(D26:M26)</f>
        <v>0</v>
      </c>
    </row>
    <row r="27" spans="1:16" x14ac:dyDescent="0.25">
      <c r="A27" s="104" t="s">
        <v>108</v>
      </c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12">
        <f t="shared" si="4"/>
        <v>0</v>
      </c>
    </row>
    <row r="28" spans="1:16" x14ac:dyDescent="0.25">
      <c r="A28" s="104" t="s">
        <v>108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12">
        <f t="shared" si="4"/>
        <v>0</v>
      </c>
    </row>
    <row r="29" spans="1:16" ht="15.75" thickBot="1" x14ac:dyDescent="0.3">
      <c r="A29" s="138" t="s">
        <v>111</v>
      </c>
      <c r="C29" s="38"/>
      <c r="D29" s="110">
        <f>SUM(D25:D28)</f>
        <v>0</v>
      </c>
      <c r="E29" s="110">
        <f t="shared" ref="E29:O29" si="5">SUM(E25:E28)</f>
        <v>0</v>
      </c>
      <c r="F29" s="110">
        <f t="shared" si="5"/>
        <v>0</v>
      </c>
      <c r="G29" s="110">
        <f t="shared" si="5"/>
        <v>0</v>
      </c>
      <c r="H29" s="110">
        <f t="shared" si="5"/>
        <v>0</v>
      </c>
      <c r="I29" s="110">
        <f t="shared" si="5"/>
        <v>0</v>
      </c>
      <c r="J29" s="110">
        <f t="shared" si="5"/>
        <v>0</v>
      </c>
      <c r="K29" s="110">
        <f t="shared" si="5"/>
        <v>0</v>
      </c>
      <c r="L29" s="110">
        <f t="shared" si="5"/>
        <v>0</v>
      </c>
      <c r="M29" s="110">
        <f t="shared" si="5"/>
        <v>0</v>
      </c>
      <c r="N29" s="110">
        <f t="shared" si="5"/>
        <v>0</v>
      </c>
      <c r="O29" s="110">
        <f t="shared" si="5"/>
        <v>0</v>
      </c>
      <c r="P29" s="139">
        <f>SUM(P25:P28)</f>
        <v>0</v>
      </c>
    </row>
    <row r="30" spans="1:16" ht="15.75" thickTop="1" x14ac:dyDescent="0.25">
      <c r="A30" s="138"/>
      <c r="C30" s="38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</row>
    <row r="31" spans="1:16" x14ac:dyDescent="0.25">
      <c r="A31" s="107" t="s">
        <v>98</v>
      </c>
      <c r="C31" s="108"/>
      <c r="D31" s="108" t="s">
        <v>99</v>
      </c>
      <c r="E31" s="108" t="s">
        <v>100</v>
      </c>
      <c r="F31" s="108" t="s">
        <v>101</v>
      </c>
      <c r="G31" s="108" t="s">
        <v>102</v>
      </c>
      <c r="H31" s="108" t="s">
        <v>103</v>
      </c>
      <c r="I31" s="108" t="s">
        <v>104</v>
      </c>
      <c r="J31" s="108" t="s">
        <v>105</v>
      </c>
      <c r="K31" s="108" t="s">
        <v>106</v>
      </c>
      <c r="L31" s="108" t="s">
        <v>121</v>
      </c>
      <c r="M31" s="108" t="s">
        <v>107</v>
      </c>
      <c r="N31" s="108" t="s">
        <v>122</v>
      </c>
      <c r="O31" s="108" t="s">
        <v>123</v>
      </c>
      <c r="P31" s="108" t="s">
        <v>9</v>
      </c>
    </row>
    <row r="32" spans="1:16" x14ac:dyDescent="0.25"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x14ac:dyDescent="0.25">
      <c r="D33" s="106" t="s">
        <v>127</v>
      </c>
      <c r="E33" s="106" t="s">
        <v>128</v>
      </c>
      <c r="F33" s="106" t="s">
        <v>128</v>
      </c>
      <c r="G33" s="106" t="s">
        <v>128</v>
      </c>
      <c r="H33" s="106" t="s">
        <v>128</v>
      </c>
      <c r="I33" s="106" t="s">
        <v>128</v>
      </c>
      <c r="J33" s="106" t="s">
        <v>128</v>
      </c>
      <c r="K33" s="106" t="s">
        <v>128</v>
      </c>
      <c r="L33" s="106" t="s">
        <v>128</v>
      </c>
      <c r="M33" s="106" t="s">
        <v>128</v>
      </c>
      <c r="N33" s="106" t="s">
        <v>128</v>
      </c>
      <c r="O33" s="106" t="s">
        <v>128</v>
      </c>
      <c r="P33" s="111"/>
    </row>
    <row r="34" spans="1:16" x14ac:dyDescent="0.25">
      <c r="A34" s="141" t="s">
        <v>129</v>
      </c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12">
        <f>SUM(D34:M34)</f>
        <v>0</v>
      </c>
    </row>
    <row r="35" spans="1:16" x14ac:dyDescent="0.25">
      <c r="A35" s="104" t="s">
        <v>108</v>
      </c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12">
        <f t="shared" ref="P35:P37" si="6">SUM(D35:M35)</f>
        <v>0</v>
      </c>
    </row>
    <row r="36" spans="1:16" x14ac:dyDescent="0.25">
      <c r="A36" s="104" t="s">
        <v>108</v>
      </c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12">
        <f t="shared" si="6"/>
        <v>0</v>
      </c>
    </row>
    <row r="37" spans="1:16" x14ac:dyDescent="0.25">
      <c r="A37" s="104" t="s">
        <v>108</v>
      </c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12">
        <f t="shared" si="6"/>
        <v>0</v>
      </c>
    </row>
    <row r="38" spans="1:16" ht="15.75" thickBot="1" x14ac:dyDescent="0.3">
      <c r="A38" s="138" t="s">
        <v>112</v>
      </c>
      <c r="C38" s="38"/>
      <c r="D38" s="110">
        <f t="shared" ref="D38:P38" si="7">SUM(D34:D36)</f>
        <v>0</v>
      </c>
      <c r="E38" s="110">
        <f t="shared" si="7"/>
        <v>0</v>
      </c>
      <c r="F38" s="110">
        <f t="shared" si="7"/>
        <v>0</v>
      </c>
      <c r="G38" s="110">
        <f t="shared" si="7"/>
        <v>0</v>
      </c>
      <c r="H38" s="110">
        <f t="shared" si="7"/>
        <v>0</v>
      </c>
      <c r="I38" s="110">
        <f t="shared" si="7"/>
        <v>0</v>
      </c>
      <c r="J38" s="110">
        <f t="shared" si="7"/>
        <v>0</v>
      </c>
      <c r="K38" s="110">
        <f t="shared" si="7"/>
        <v>0</v>
      </c>
      <c r="L38" s="110">
        <f t="shared" si="7"/>
        <v>0</v>
      </c>
      <c r="M38" s="110">
        <f t="shared" si="7"/>
        <v>0</v>
      </c>
      <c r="N38" s="110">
        <f t="shared" si="7"/>
        <v>0</v>
      </c>
      <c r="O38" s="110">
        <f t="shared" si="7"/>
        <v>0</v>
      </c>
      <c r="P38" s="139">
        <f t="shared" si="7"/>
        <v>0</v>
      </c>
    </row>
    <row r="39" spans="1:16" ht="15.75" thickTop="1" x14ac:dyDescent="0.25">
      <c r="A39" s="138"/>
      <c r="C39" s="38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</row>
    <row r="40" spans="1:16" x14ac:dyDescent="0.25">
      <c r="A40" s="107" t="s">
        <v>98</v>
      </c>
      <c r="C40" s="108"/>
      <c r="D40" s="108" t="s">
        <v>99</v>
      </c>
      <c r="E40" s="108" t="s">
        <v>100</v>
      </c>
      <c r="F40" s="108" t="s">
        <v>101</v>
      </c>
      <c r="G40" s="108" t="s">
        <v>102</v>
      </c>
      <c r="H40" s="108" t="s">
        <v>103</v>
      </c>
      <c r="I40" s="108" t="s">
        <v>104</v>
      </c>
      <c r="J40" s="108" t="s">
        <v>105</v>
      </c>
      <c r="K40" s="108" t="s">
        <v>106</v>
      </c>
      <c r="L40" s="108" t="s">
        <v>121</v>
      </c>
      <c r="M40" s="108" t="s">
        <v>107</v>
      </c>
      <c r="N40" s="108" t="s">
        <v>122</v>
      </c>
      <c r="O40" s="108" t="s">
        <v>123</v>
      </c>
      <c r="P40" s="108" t="s">
        <v>9</v>
      </c>
    </row>
    <row r="41" spans="1:16" x14ac:dyDescent="0.25"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12"/>
    </row>
    <row r="42" spans="1:16" x14ac:dyDescent="0.25">
      <c r="A42" s="140" t="s">
        <v>130</v>
      </c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12">
        <f>SUM(D42:M42)</f>
        <v>0</v>
      </c>
    </row>
    <row r="43" spans="1:16" x14ac:dyDescent="0.25">
      <c r="A43" s="104" t="s">
        <v>108</v>
      </c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12">
        <f t="shared" ref="P43:P45" si="8">SUM(D43:M43)</f>
        <v>0</v>
      </c>
    </row>
    <row r="44" spans="1:16" x14ac:dyDescent="0.25">
      <c r="A44" s="104" t="s">
        <v>108</v>
      </c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12">
        <f t="shared" si="8"/>
        <v>0</v>
      </c>
    </row>
    <row r="45" spans="1:16" x14ac:dyDescent="0.25">
      <c r="A45" s="104" t="s">
        <v>108</v>
      </c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12">
        <f t="shared" si="8"/>
        <v>0</v>
      </c>
    </row>
    <row r="46" spans="1:16" ht="15.75" thickBot="1" x14ac:dyDescent="0.3">
      <c r="A46" s="138" t="s">
        <v>113</v>
      </c>
      <c r="D46" s="110">
        <f>SUM(D42:D45)</f>
        <v>0</v>
      </c>
      <c r="E46" s="110">
        <f t="shared" ref="E46:O46" si="9">SUM(E42:E45)</f>
        <v>0</v>
      </c>
      <c r="F46" s="110">
        <f t="shared" si="9"/>
        <v>0</v>
      </c>
      <c r="G46" s="110">
        <f t="shared" si="9"/>
        <v>0</v>
      </c>
      <c r="H46" s="110">
        <f t="shared" si="9"/>
        <v>0</v>
      </c>
      <c r="I46" s="110">
        <f t="shared" si="9"/>
        <v>0</v>
      </c>
      <c r="J46" s="110">
        <f t="shared" si="9"/>
        <v>0</v>
      </c>
      <c r="K46" s="110">
        <f t="shared" si="9"/>
        <v>0</v>
      </c>
      <c r="L46" s="110">
        <f t="shared" si="9"/>
        <v>0</v>
      </c>
      <c r="M46" s="110">
        <f t="shared" si="9"/>
        <v>0</v>
      </c>
      <c r="N46" s="110">
        <f t="shared" si="9"/>
        <v>0</v>
      </c>
      <c r="O46" s="110">
        <f t="shared" si="9"/>
        <v>0</v>
      </c>
      <c r="P46" s="139">
        <f>SUM(P42:P45)</f>
        <v>0</v>
      </c>
    </row>
    <row r="47" spans="1:16" ht="15.75" thickTop="1" x14ac:dyDescent="0.25">
      <c r="A47" s="138"/>
      <c r="C47" s="38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</row>
    <row r="49" spans="1:16" x14ac:dyDescent="0.25">
      <c r="A49" s="107" t="s">
        <v>98</v>
      </c>
      <c r="D49" s="108" t="s">
        <v>99</v>
      </c>
      <c r="E49" s="108" t="s">
        <v>100</v>
      </c>
      <c r="F49" s="108" t="s">
        <v>101</v>
      </c>
      <c r="G49" s="108" t="s">
        <v>102</v>
      </c>
      <c r="H49" s="108" t="s">
        <v>103</v>
      </c>
      <c r="I49" s="108" t="s">
        <v>104</v>
      </c>
      <c r="J49" s="108" t="s">
        <v>105</v>
      </c>
      <c r="K49" s="108" t="s">
        <v>106</v>
      </c>
      <c r="L49" s="108" t="s">
        <v>121</v>
      </c>
      <c r="M49" s="108" t="s">
        <v>107</v>
      </c>
      <c r="N49" s="108" t="s">
        <v>121</v>
      </c>
      <c r="O49" s="108" t="s">
        <v>107</v>
      </c>
      <c r="P49" s="108" t="s">
        <v>9</v>
      </c>
    </row>
    <row r="50" spans="1:16" x14ac:dyDescent="0.25">
      <c r="A50" s="28" t="s">
        <v>131</v>
      </c>
    </row>
    <row r="51" spans="1:16" x14ac:dyDescent="0.25">
      <c r="A51" s="104" t="s">
        <v>108</v>
      </c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12">
        <f t="shared" ref="P51:P57" si="10">SUM(D51:M51)</f>
        <v>0</v>
      </c>
    </row>
    <row r="52" spans="1:16" x14ac:dyDescent="0.25">
      <c r="A52" s="104" t="s">
        <v>108</v>
      </c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12">
        <f t="shared" si="10"/>
        <v>0</v>
      </c>
    </row>
    <row r="53" spans="1:16" x14ac:dyDescent="0.25">
      <c r="A53" s="104" t="s">
        <v>108</v>
      </c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12">
        <f t="shared" si="10"/>
        <v>0</v>
      </c>
    </row>
    <row r="54" spans="1:16" x14ac:dyDescent="0.25">
      <c r="A54" s="104" t="s">
        <v>108</v>
      </c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12">
        <f t="shared" si="10"/>
        <v>0</v>
      </c>
    </row>
    <row r="55" spans="1:16" x14ac:dyDescent="0.25">
      <c r="A55" s="104" t="s">
        <v>108</v>
      </c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12">
        <f t="shared" si="10"/>
        <v>0</v>
      </c>
    </row>
    <row r="56" spans="1:16" x14ac:dyDescent="0.25">
      <c r="A56" s="104" t="s">
        <v>108</v>
      </c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12">
        <f t="shared" si="10"/>
        <v>0</v>
      </c>
    </row>
    <row r="57" spans="1:16" x14ac:dyDescent="0.25">
      <c r="A57" s="104" t="s">
        <v>108</v>
      </c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12">
        <f t="shared" si="10"/>
        <v>0</v>
      </c>
    </row>
    <row r="58" spans="1:16" ht="15.75" thickBot="1" x14ac:dyDescent="0.3">
      <c r="A58" s="138" t="s">
        <v>132</v>
      </c>
      <c r="C58" s="38"/>
      <c r="D58" s="110">
        <f>SUM(D51:D57)</f>
        <v>0</v>
      </c>
      <c r="E58" s="110">
        <f t="shared" ref="E58:O58" si="11">SUM(E51:E57)</f>
        <v>0</v>
      </c>
      <c r="F58" s="110">
        <f t="shared" si="11"/>
        <v>0</v>
      </c>
      <c r="G58" s="110">
        <f t="shared" si="11"/>
        <v>0</v>
      </c>
      <c r="H58" s="110">
        <f t="shared" si="11"/>
        <v>0</v>
      </c>
      <c r="I58" s="110">
        <f t="shared" si="11"/>
        <v>0</v>
      </c>
      <c r="J58" s="110">
        <f t="shared" si="11"/>
        <v>0</v>
      </c>
      <c r="K58" s="110">
        <f t="shared" si="11"/>
        <v>0</v>
      </c>
      <c r="L58" s="110">
        <f t="shared" si="11"/>
        <v>0</v>
      </c>
      <c r="M58" s="110">
        <f t="shared" si="11"/>
        <v>0</v>
      </c>
      <c r="N58" s="110">
        <f t="shared" si="11"/>
        <v>0</v>
      </c>
      <c r="O58" s="110">
        <f t="shared" si="11"/>
        <v>0</v>
      </c>
      <c r="P58" s="139">
        <f>SUM(P51:P57)</f>
        <v>0</v>
      </c>
    </row>
    <row r="59" spans="1:16" ht="15.75" thickTop="1" x14ac:dyDescent="0.25"/>
    <row r="60" spans="1:16" ht="15.75" thickBot="1" x14ac:dyDescent="0.3">
      <c r="A60" s="138"/>
      <c r="C60" s="38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</row>
    <row r="61" spans="1:16" ht="15.75" thickBot="1" x14ac:dyDescent="0.3">
      <c r="G61" s="142"/>
      <c r="O61" s="143" t="s">
        <v>133</v>
      </c>
      <c r="P61" s="144">
        <f>SUM(P12+P20+P29+P38+P46+P58)</f>
        <v>0</v>
      </c>
    </row>
    <row r="62" spans="1:16" x14ac:dyDescent="0.25">
      <c r="G62" s="142"/>
      <c r="K62" s="142"/>
      <c r="L62" s="142"/>
      <c r="N62" s="142"/>
      <c r="O62" s="142"/>
      <c r="P62" s="142"/>
    </row>
    <row r="63" spans="1:16" x14ac:dyDescent="0.25">
      <c r="A63" s="38" t="s">
        <v>134</v>
      </c>
    </row>
    <row r="65" spans="1:3" x14ac:dyDescent="0.25">
      <c r="A65" s="104" t="s">
        <v>135</v>
      </c>
      <c r="B65" s="145" t="s">
        <v>136</v>
      </c>
      <c r="C65" s="146"/>
    </row>
    <row r="66" spans="1:3" x14ac:dyDescent="0.25">
      <c r="A66" s="104" t="s">
        <v>137</v>
      </c>
      <c r="B66" s="145" t="s">
        <v>136</v>
      </c>
      <c r="C66" s="146"/>
    </row>
    <row r="67" spans="1:3" x14ac:dyDescent="0.25">
      <c r="A67" s="104" t="s">
        <v>138</v>
      </c>
      <c r="B67" s="145" t="s">
        <v>136</v>
      </c>
      <c r="C67" s="14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8"/>
  <sheetViews>
    <sheetView zoomScaleNormal="10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Q9" sqref="Q9"/>
    </sheetView>
  </sheetViews>
  <sheetFormatPr defaultColWidth="8.85546875" defaultRowHeight="15" x14ac:dyDescent="0.25"/>
  <cols>
    <col min="1" max="1" width="11.7109375" style="24" customWidth="1"/>
    <col min="2" max="2" width="10.5703125" style="24" customWidth="1"/>
    <col min="3" max="3" width="53.85546875" style="24" customWidth="1"/>
    <col min="4" max="4" width="3.7109375" style="7" customWidth="1"/>
    <col min="5" max="8" width="8.7109375" style="24" customWidth="1"/>
    <col min="9" max="9" width="16.85546875" style="24" bestFit="1" customWidth="1"/>
    <col min="10" max="10" width="3.7109375" style="7" customWidth="1"/>
    <col min="11" max="14" width="8.7109375" style="24" customWidth="1"/>
    <col min="15" max="15" width="16.85546875" style="24" bestFit="1" customWidth="1"/>
    <col min="16" max="16" width="3.7109375" style="7" customWidth="1"/>
    <col min="17" max="20" width="8.7109375" style="24" customWidth="1"/>
    <col min="21" max="21" width="16.85546875" style="24" bestFit="1" customWidth="1"/>
    <col min="22" max="22" width="3.7109375" style="7" customWidth="1"/>
    <col min="23" max="16384" width="8.85546875" style="24"/>
  </cols>
  <sheetData>
    <row r="1" spans="1:22" ht="15.75" customHeight="1" x14ac:dyDescent="0.25">
      <c r="A1" s="29" t="s">
        <v>10</v>
      </c>
      <c r="B1" s="36" t="str">
        <f>Uitgangspunten!B1</f>
        <v>Enterprise Servicebus (ESB), TenderNedkenmerk 295542</v>
      </c>
      <c r="C1" s="35"/>
      <c r="E1" s="51"/>
      <c r="F1" s="51"/>
      <c r="G1" s="51"/>
      <c r="H1" s="51"/>
      <c r="I1" s="51"/>
      <c r="K1" s="51"/>
      <c r="L1" s="51"/>
      <c r="M1" s="51"/>
      <c r="N1" s="51"/>
      <c r="O1" s="51"/>
      <c r="Q1" s="51"/>
      <c r="R1" s="51"/>
      <c r="S1" s="51"/>
      <c r="T1" s="51"/>
      <c r="U1" s="51"/>
    </row>
    <row r="2" spans="1:22" ht="15.75" x14ac:dyDescent="0.25">
      <c r="A2" s="26" t="s">
        <v>36</v>
      </c>
      <c r="B2" s="37" t="s">
        <v>82</v>
      </c>
      <c r="C2" s="35"/>
      <c r="E2" s="52"/>
      <c r="F2" s="52"/>
      <c r="G2" s="52"/>
      <c r="H2" s="52"/>
      <c r="I2" s="52"/>
      <c r="K2" s="52"/>
      <c r="L2" s="52"/>
      <c r="M2" s="52"/>
      <c r="N2" s="52"/>
      <c r="O2" s="52"/>
      <c r="Q2" s="52"/>
      <c r="R2" s="52"/>
      <c r="S2" s="52"/>
      <c r="T2" s="52"/>
      <c r="U2" s="52"/>
    </row>
    <row r="3" spans="1:22" ht="15.75" thickBot="1" x14ac:dyDescent="0.3">
      <c r="E3" s="52"/>
      <c r="F3" s="52"/>
      <c r="G3" s="52"/>
      <c r="H3" s="52"/>
      <c r="I3" s="52"/>
      <c r="K3" s="52"/>
      <c r="L3" s="52"/>
      <c r="M3" s="52"/>
      <c r="N3" s="52"/>
      <c r="O3" s="52"/>
      <c r="Q3" s="52"/>
      <c r="R3" s="52"/>
      <c r="S3" s="52"/>
      <c r="T3" s="52"/>
      <c r="U3" s="52"/>
    </row>
    <row r="4" spans="1:22" ht="15.75" thickBot="1" x14ac:dyDescent="0.3">
      <c r="A4" s="55" t="s">
        <v>15</v>
      </c>
      <c r="B4" s="55" t="s">
        <v>8</v>
      </c>
      <c r="C4" s="55" t="s">
        <v>62</v>
      </c>
      <c r="E4" s="132" t="str">
        <f>Uitgangspunten!F1</f>
        <v>Inschrijver 1</v>
      </c>
      <c r="F4" s="133"/>
      <c r="G4" s="133"/>
      <c r="H4" s="133"/>
      <c r="I4" s="134"/>
      <c r="K4" s="132" t="str">
        <f>Uitgangspunten!G1</f>
        <v>Inschrijver 2</v>
      </c>
      <c r="L4" s="133"/>
      <c r="M4" s="133"/>
      <c r="N4" s="133"/>
      <c r="O4" s="134"/>
      <c r="Q4" s="133"/>
      <c r="R4" s="133"/>
      <c r="S4" s="133"/>
      <c r="T4" s="133"/>
      <c r="U4" s="134"/>
    </row>
    <row r="5" spans="1:22" ht="95.1" customHeight="1" thickBot="1" x14ac:dyDescent="0.3">
      <c r="E5" s="53" t="s">
        <v>141</v>
      </c>
      <c r="F5" s="53" t="s">
        <v>142</v>
      </c>
      <c r="G5" s="53" t="s">
        <v>143</v>
      </c>
      <c r="H5" s="53" t="s">
        <v>144</v>
      </c>
      <c r="I5" s="54" t="s">
        <v>35</v>
      </c>
      <c r="K5" s="53" t="s">
        <v>141</v>
      </c>
      <c r="L5" s="53" t="s">
        <v>142</v>
      </c>
      <c r="M5" s="53" t="s">
        <v>143</v>
      </c>
      <c r="N5" s="53" t="s">
        <v>144</v>
      </c>
      <c r="O5" s="54" t="s">
        <v>35</v>
      </c>
      <c r="Q5" s="53" t="s">
        <v>141</v>
      </c>
      <c r="R5" s="53" t="s">
        <v>142</v>
      </c>
      <c r="S5" s="53" t="s">
        <v>143</v>
      </c>
      <c r="T5" s="53" t="s">
        <v>144</v>
      </c>
      <c r="U5" s="54" t="s">
        <v>35</v>
      </c>
    </row>
    <row r="6" spans="1:22" ht="15" customHeight="1" x14ac:dyDescent="0.25">
      <c r="A6" s="41">
        <v>1</v>
      </c>
      <c r="B6" s="56">
        <f>Uitgangspunten!C35</f>
        <v>10</v>
      </c>
      <c r="C6" s="99" t="str">
        <f>Uitgangspunten!B35</f>
        <v>Partnership en toekomstvisie</v>
      </c>
      <c r="D6" s="58"/>
      <c r="E6" s="57">
        <v>10</v>
      </c>
      <c r="F6" s="57"/>
      <c r="G6" s="57"/>
      <c r="H6" s="57"/>
      <c r="I6" s="60">
        <f>AVERAGE(E6:H6)</f>
        <v>10</v>
      </c>
      <c r="J6" s="58"/>
      <c r="K6" s="57">
        <v>5</v>
      </c>
      <c r="L6" s="57"/>
      <c r="M6" s="57"/>
      <c r="N6" s="57"/>
      <c r="O6" s="60">
        <f>AVERAGE(K6:N6)</f>
        <v>5</v>
      </c>
      <c r="P6" s="58"/>
      <c r="Q6" s="57">
        <v>1</v>
      </c>
      <c r="R6" s="57"/>
      <c r="S6" s="57"/>
      <c r="T6" s="57"/>
      <c r="U6" s="60">
        <f>AVERAGE(Q6:T6)</f>
        <v>1</v>
      </c>
      <c r="V6" s="58"/>
    </row>
    <row r="7" spans="1:22" ht="15" customHeight="1" x14ac:dyDescent="0.25">
      <c r="A7" s="41">
        <v>2</v>
      </c>
      <c r="B7" s="56">
        <f>Uitgangspunten!C36</f>
        <v>10</v>
      </c>
      <c r="C7" s="99" t="str">
        <f>Uitgangspunten!B36</f>
        <v>Plan van Aanpak voor de migratie</v>
      </c>
      <c r="D7" s="58"/>
      <c r="E7" s="57">
        <v>10</v>
      </c>
      <c r="F7" s="57"/>
      <c r="G7" s="57"/>
      <c r="H7" s="57"/>
      <c r="I7" s="61">
        <f>AVERAGE(E7:H7)</f>
        <v>10</v>
      </c>
      <c r="J7" s="58"/>
      <c r="K7" s="57">
        <v>5</v>
      </c>
      <c r="L7" s="57"/>
      <c r="M7" s="57"/>
      <c r="N7" s="57"/>
      <c r="O7" s="61">
        <f>AVERAGE(K7:N7)</f>
        <v>5</v>
      </c>
      <c r="P7" s="58"/>
      <c r="Q7" s="59">
        <v>1</v>
      </c>
      <c r="R7" s="59"/>
      <c r="S7" s="59"/>
      <c r="T7" s="59"/>
      <c r="U7" s="61">
        <f>AVERAGE(Q7:T7)</f>
        <v>1</v>
      </c>
      <c r="V7" s="58"/>
    </row>
    <row r="8" spans="1:22" ht="15" customHeight="1" x14ac:dyDescent="0.25">
      <c r="A8" s="41">
        <v>3</v>
      </c>
      <c r="B8" s="56">
        <f>Uitgangspunten!C37</f>
        <v>10</v>
      </c>
      <c r="C8" s="99" t="str">
        <f>Uitgangspunten!B37</f>
        <v>Proces realisatie nieuwe koppeling</v>
      </c>
      <c r="D8" s="58"/>
      <c r="E8" s="57">
        <v>10</v>
      </c>
      <c r="F8" s="57"/>
      <c r="G8" s="57"/>
      <c r="H8" s="57"/>
      <c r="I8" s="61">
        <f>AVERAGE(E8:H8)</f>
        <v>10</v>
      </c>
      <c r="J8" s="58"/>
      <c r="K8" s="57">
        <v>5</v>
      </c>
      <c r="L8" s="57"/>
      <c r="M8" s="57"/>
      <c r="N8" s="57"/>
      <c r="O8" s="61">
        <f>AVERAGE(K8:N8)</f>
        <v>5</v>
      </c>
      <c r="P8" s="58"/>
      <c r="Q8" s="59">
        <v>1</v>
      </c>
      <c r="R8" s="59"/>
      <c r="S8" s="59"/>
      <c r="T8" s="59"/>
      <c r="U8" s="61">
        <f>AVERAGE(Q8:T8)</f>
        <v>1</v>
      </c>
      <c r="V8" s="58"/>
    </row>
    <row r="9" spans="1:22" x14ac:dyDescent="0.25">
      <c r="C9" s="114" t="s">
        <v>115</v>
      </c>
      <c r="E9" s="97">
        <f>SUM(E6:E8)</f>
        <v>30</v>
      </c>
      <c r="F9" s="97">
        <f>SUM(F6:F8)</f>
        <v>0</v>
      </c>
      <c r="G9" s="97">
        <f>SUM(G6:G8)</f>
        <v>0</v>
      </c>
      <c r="H9" s="97">
        <f>SUM(H6:H8)</f>
        <v>0</v>
      </c>
      <c r="J9" s="24"/>
      <c r="K9" s="124">
        <f>SUM(K6:K8)</f>
        <v>15</v>
      </c>
      <c r="L9" s="97">
        <f>SUM(L6:L8)</f>
        <v>0</v>
      </c>
      <c r="M9" s="97">
        <f>SUM(M6:M8)</f>
        <v>0</v>
      </c>
      <c r="N9" s="97">
        <f>SUM(N6:N8)</f>
        <v>0</v>
      </c>
      <c r="P9" s="24"/>
      <c r="Q9" s="97">
        <f>SUM(Q6:Q8)</f>
        <v>3</v>
      </c>
      <c r="R9" s="97">
        <f>SUM(R6:R8)</f>
        <v>0</v>
      </c>
      <c r="S9" s="97">
        <f>SUM(S6:S8)</f>
        <v>0</v>
      </c>
      <c r="T9" s="97">
        <f>SUM(T6:T8)</f>
        <v>0</v>
      </c>
      <c r="V9" s="24"/>
    </row>
    <row r="10" spans="1:22" ht="15.75" thickBot="1" x14ac:dyDescent="0.3">
      <c r="J10" s="24"/>
      <c r="K10" s="7"/>
      <c r="P10" s="24"/>
      <c r="V10" s="24"/>
    </row>
    <row r="11" spans="1:22" x14ac:dyDescent="0.25">
      <c r="F11" s="13" t="s">
        <v>3</v>
      </c>
      <c r="G11" s="14"/>
      <c r="J11" s="24"/>
      <c r="P11" s="24"/>
      <c r="V11" s="24"/>
    </row>
    <row r="12" spans="1:22" x14ac:dyDescent="0.25">
      <c r="F12" s="15"/>
      <c r="G12" s="17">
        <v>0</v>
      </c>
      <c r="J12" s="24"/>
      <c r="P12" s="24"/>
      <c r="V12" s="24"/>
    </row>
    <row r="13" spans="1:22" x14ac:dyDescent="0.25">
      <c r="F13" s="15"/>
      <c r="G13" s="17">
        <v>1</v>
      </c>
      <c r="J13" s="24"/>
      <c r="P13" s="24"/>
      <c r="V13" s="24"/>
    </row>
    <row r="14" spans="1:22" x14ac:dyDescent="0.25">
      <c r="F14" s="49"/>
      <c r="G14" s="17">
        <v>3</v>
      </c>
      <c r="J14" s="24"/>
      <c r="P14" s="24"/>
      <c r="V14" s="24"/>
    </row>
    <row r="15" spans="1:22" x14ac:dyDescent="0.25">
      <c r="F15" s="49"/>
      <c r="G15" s="17">
        <v>5</v>
      </c>
      <c r="J15" s="24"/>
      <c r="P15" s="24"/>
      <c r="V15" s="24"/>
    </row>
    <row r="16" spans="1:22" x14ac:dyDescent="0.25">
      <c r="F16" s="49"/>
      <c r="G16" s="17">
        <v>7</v>
      </c>
      <c r="J16" s="24"/>
      <c r="P16" s="24"/>
      <c r="V16" s="24"/>
    </row>
    <row r="17" spans="6:22" ht="15.75" thickBot="1" x14ac:dyDescent="0.3">
      <c r="F17" s="50"/>
      <c r="G17" s="18">
        <v>10</v>
      </c>
      <c r="J17" s="24"/>
      <c r="P17" s="24"/>
      <c r="V17" s="24"/>
    </row>
    <row r="18" spans="6:22" x14ac:dyDescent="0.25">
      <c r="J18" s="24"/>
      <c r="P18" s="24"/>
      <c r="V18" s="24"/>
    </row>
  </sheetData>
  <mergeCells count="3">
    <mergeCell ref="Q4:U4"/>
    <mergeCell ref="E4:I4"/>
    <mergeCell ref="K4:O4"/>
  </mergeCells>
  <phoneticPr fontId="16" type="noConversion"/>
  <dataValidations count="1">
    <dataValidation type="list" allowBlank="1" showInputMessage="1" showErrorMessage="1" sqref="E6:H8 K6:N8 Q6:T8" xr:uid="{00000000-0002-0000-0200-000000000000}">
      <formula1>$G$11:$G$17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40"/>
  <sheetViews>
    <sheetView tabSelected="1" zoomScaleNormal="100" workbookViewId="0">
      <selection activeCell="N15" sqref="N15"/>
    </sheetView>
  </sheetViews>
  <sheetFormatPr defaultColWidth="9.140625" defaultRowHeight="14.25" x14ac:dyDescent="0.2"/>
  <cols>
    <col min="1" max="1" width="12.7109375" style="31" customWidth="1"/>
    <col min="2" max="2" width="45.7109375" style="31" customWidth="1"/>
    <col min="3" max="4" width="16.85546875" style="30" bestFit="1" customWidth="1"/>
    <col min="5" max="5" width="16.85546875" style="34" bestFit="1" customWidth="1"/>
    <col min="6" max="6" width="11.7109375" style="30" customWidth="1"/>
    <col min="7" max="7" width="16.7109375" style="34" bestFit="1" customWidth="1"/>
    <col min="8" max="8" width="11.7109375" style="34" customWidth="1"/>
    <col min="9" max="10" width="10.7109375" style="31" customWidth="1"/>
    <col min="11" max="16384" width="9.140625" style="31"/>
  </cols>
  <sheetData>
    <row r="1" spans="1:38" s="24" customFormat="1" ht="15.75" customHeight="1" x14ac:dyDescent="0.25">
      <c r="A1" s="29" t="s">
        <v>10</v>
      </c>
      <c r="B1" s="36" t="str">
        <f>Uitgangspunten!B1</f>
        <v>Enterprise Servicebus (ESB), TenderNedkenmerk 295542</v>
      </c>
      <c r="C1" s="150"/>
      <c r="D1" s="31"/>
      <c r="E1" s="31"/>
      <c r="F1" s="31"/>
      <c r="G1" s="31"/>
      <c r="H1" s="31"/>
      <c r="I1" s="31"/>
      <c r="J1" s="31"/>
      <c r="K1" s="31"/>
      <c r="L1" s="31"/>
      <c r="M1" s="31"/>
      <c r="T1" s="7"/>
      <c r="AC1" s="7"/>
      <c r="AL1" s="7"/>
    </row>
    <row r="2" spans="1:38" s="24" customFormat="1" ht="15.75" x14ac:dyDescent="0.25">
      <c r="A2" s="26" t="s">
        <v>65</v>
      </c>
      <c r="B2" s="37" t="s">
        <v>46</v>
      </c>
      <c r="C2" s="150"/>
      <c r="D2" s="31"/>
      <c r="E2" s="31"/>
      <c r="F2" s="31"/>
      <c r="G2" s="31"/>
      <c r="H2" s="31"/>
      <c r="I2" s="31"/>
      <c r="J2" s="31"/>
      <c r="K2" s="31"/>
      <c r="L2" s="31"/>
      <c r="M2" s="31"/>
      <c r="T2" s="7"/>
      <c r="AC2" s="7"/>
      <c r="AL2" s="7"/>
    </row>
    <row r="3" spans="1:38" s="24" customFormat="1" ht="15.75" thickBot="1" x14ac:dyDescent="0.3">
      <c r="D3" s="31"/>
      <c r="E3" s="31"/>
      <c r="F3" s="31"/>
      <c r="G3" s="31"/>
      <c r="H3" s="31"/>
      <c r="I3" s="31"/>
      <c r="J3" s="31"/>
      <c r="K3" s="31"/>
      <c r="L3" s="31"/>
      <c r="M3" s="31"/>
      <c r="T3" s="7"/>
      <c r="AC3" s="7"/>
      <c r="AL3" s="7"/>
    </row>
    <row r="4" spans="1:38" s="24" customFormat="1" ht="124.5" customHeight="1" thickBot="1" x14ac:dyDescent="0.3">
      <c r="C4" s="135" t="str">
        <f>Uitgangspunten!F1</f>
        <v>Inschrijver 1</v>
      </c>
      <c r="D4" s="135" t="str">
        <f>Uitgangspunten!G1</f>
        <v>Inschrijver 2</v>
      </c>
      <c r="E4" s="135" t="str">
        <f>Uitgangspunten!H1</f>
        <v>Inschrijver 3</v>
      </c>
      <c r="F4" s="31"/>
      <c r="G4" s="135" t="s">
        <v>68</v>
      </c>
      <c r="H4" s="135" t="s">
        <v>39</v>
      </c>
      <c r="I4" s="31"/>
      <c r="J4" s="31"/>
      <c r="K4" s="31"/>
      <c r="L4" s="31"/>
      <c r="M4" s="31"/>
      <c r="T4" s="7"/>
      <c r="AC4" s="7"/>
      <c r="AL4" s="7"/>
    </row>
    <row r="5" spans="1:38" s="7" customFormat="1" ht="15.75" customHeight="1" thickBot="1" x14ac:dyDescent="0.3">
      <c r="A5" s="83"/>
      <c r="B5" s="84" t="s">
        <v>64</v>
      </c>
      <c r="C5" s="136"/>
      <c r="D5" s="136"/>
      <c r="E5" s="136"/>
      <c r="F5" s="31"/>
      <c r="G5" s="136"/>
      <c r="H5" s="136"/>
    </row>
    <row r="6" spans="1:38" s="12" customFormat="1" ht="15.75" customHeight="1" x14ac:dyDescent="0.25">
      <c r="A6" s="3"/>
      <c r="B6" s="86" t="s">
        <v>66</v>
      </c>
      <c r="C6" s="87">
        <v>10</v>
      </c>
      <c r="D6" s="87">
        <v>20</v>
      </c>
      <c r="E6" s="87">
        <v>30</v>
      </c>
      <c r="F6" s="82"/>
      <c r="G6" s="85">
        <f>MIN(C6:F6)</f>
        <v>10</v>
      </c>
      <c r="H6" s="85"/>
    </row>
    <row r="7" spans="1:38" s="12" customFormat="1" ht="15.75" customHeight="1" x14ac:dyDescent="0.25">
      <c r="A7" s="3"/>
      <c r="B7" s="3"/>
      <c r="C7" s="85"/>
      <c r="D7" s="85"/>
      <c r="E7" s="85"/>
      <c r="F7" s="82"/>
      <c r="G7" s="85"/>
      <c r="H7" s="85"/>
    </row>
    <row r="8" spans="1:38" s="12" customFormat="1" ht="15.75" customHeight="1" x14ac:dyDescent="0.25">
      <c r="A8" s="3"/>
      <c r="B8" s="63" t="s">
        <v>67</v>
      </c>
      <c r="C8" s="24"/>
      <c r="D8" s="31"/>
      <c r="E8" s="31"/>
      <c r="F8" s="82"/>
      <c r="G8" s="85"/>
      <c r="H8" s="85"/>
    </row>
    <row r="9" spans="1:38" s="12" customFormat="1" ht="15.75" customHeight="1" thickBot="1" x14ac:dyDescent="0.3">
      <c r="A9" s="3"/>
      <c r="B9" s="3"/>
      <c r="C9" s="85"/>
      <c r="D9" s="85"/>
      <c r="E9" s="85"/>
      <c r="F9" s="82"/>
      <c r="G9" s="85"/>
      <c r="H9" s="85"/>
    </row>
    <row r="10" spans="1:38" s="12" customFormat="1" ht="15.75" customHeight="1" thickBot="1" x14ac:dyDescent="0.3">
      <c r="A10" s="45"/>
      <c r="B10" s="80" t="s">
        <v>64</v>
      </c>
      <c r="C10" s="45">
        <v>1</v>
      </c>
      <c r="D10" s="46">
        <v>2</v>
      </c>
      <c r="E10" s="47">
        <v>3</v>
      </c>
      <c r="F10" s="82"/>
      <c r="G10" s="85"/>
      <c r="H10" s="64" t="s">
        <v>6</v>
      </c>
    </row>
    <row r="11" spans="1:38" s="12" customFormat="1" ht="15.75" customHeight="1" thickBot="1" x14ac:dyDescent="0.3">
      <c r="A11" s="3"/>
      <c r="B11" s="86" t="s">
        <v>66</v>
      </c>
      <c r="C11" s="94">
        <f>($G$6/C6)*$H$11</f>
        <v>60</v>
      </c>
      <c r="D11" s="94">
        <f>($G$6/D6)*$H$11</f>
        <v>30</v>
      </c>
      <c r="E11" s="94">
        <f>($G$6/E6)*$H$11</f>
        <v>20</v>
      </c>
      <c r="F11" s="82"/>
      <c r="G11" s="85"/>
      <c r="H11" s="76">
        <f>Uitgangspunten!E32</f>
        <v>60</v>
      </c>
    </row>
    <row r="12" spans="1:38" s="12" customFormat="1" ht="15.75" customHeight="1" thickTop="1" x14ac:dyDescent="0.25">
      <c r="A12" s="3"/>
      <c r="B12" s="86"/>
      <c r="C12" s="95"/>
      <c r="D12" s="95"/>
      <c r="E12" s="95"/>
      <c r="F12" s="82"/>
      <c r="G12" s="85"/>
      <c r="H12" s="76"/>
    </row>
    <row r="13" spans="1:38" s="12" customFormat="1" ht="15.75" customHeight="1" x14ac:dyDescent="0.25">
      <c r="A13" s="117"/>
      <c r="B13" s="118"/>
      <c r="C13" s="119"/>
      <c r="D13" s="119"/>
      <c r="E13" s="119"/>
      <c r="F13" s="120"/>
      <c r="G13" s="121"/>
      <c r="H13" s="122"/>
      <c r="I13" s="123"/>
    </row>
    <row r="14" spans="1:38" s="12" customFormat="1" ht="15.75" customHeight="1" thickBot="1" x14ac:dyDescent="0.3">
      <c r="A14" s="3"/>
      <c r="B14" s="86"/>
      <c r="C14" s="19"/>
      <c r="D14" s="19"/>
      <c r="E14" s="19"/>
      <c r="F14" s="82"/>
      <c r="G14" s="85"/>
      <c r="H14" s="85"/>
    </row>
    <row r="15" spans="1:38" s="12" customFormat="1" ht="15.75" customHeight="1" x14ac:dyDescent="0.25">
      <c r="A15" s="3"/>
      <c r="B15" s="86"/>
      <c r="C15" s="19"/>
      <c r="D15" s="19"/>
      <c r="E15" s="19"/>
      <c r="F15" s="82"/>
      <c r="G15" s="135" t="s">
        <v>38</v>
      </c>
      <c r="H15" s="135" t="s">
        <v>39</v>
      </c>
    </row>
    <row r="16" spans="1:38" s="12" customFormat="1" ht="15.75" customHeight="1" x14ac:dyDescent="0.25">
      <c r="A16" s="3"/>
      <c r="B16" s="86"/>
      <c r="C16" s="19"/>
      <c r="D16" s="19"/>
      <c r="E16" s="19"/>
      <c r="F16" s="82"/>
      <c r="G16" s="137"/>
      <c r="H16" s="137"/>
    </row>
    <row r="17" spans="1:38" s="12" customFormat="1" ht="15.75" customHeight="1" thickBot="1" x14ac:dyDescent="0.3">
      <c r="A17" s="3"/>
      <c r="B17" s="3"/>
      <c r="C17" s="19"/>
      <c r="D17" s="19"/>
      <c r="E17" s="19"/>
      <c r="F17" s="82"/>
      <c r="G17" s="137"/>
      <c r="H17" s="137"/>
    </row>
    <row r="18" spans="1:38" s="12" customFormat="1" ht="15.75" customHeight="1" thickBot="1" x14ac:dyDescent="0.3">
      <c r="A18" s="98" t="s">
        <v>63</v>
      </c>
      <c r="B18" s="3"/>
      <c r="C18" s="81"/>
      <c r="D18" s="81"/>
      <c r="E18" s="81"/>
      <c r="F18" s="82"/>
      <c r="G18" s="137"/>
      <c r="H18" s="137"/>
    </row>
    <row r="19" spans="1:38" s="12" customFormat="1" ht="15.75" customHeight="1" thickBot="1" x14ac:dyDescent="0.3">
      <c r="A19" s="45" t="s">
        <v>34</v>
      </c>
      <c r="B19" s="48" t="s">
        <v>37</v>
      </c>
      <c r="C19" s="46">
        <v>1</v>
      </c>
      <c r="D19" s="46">
        <v>2</v>
      </c>
      <c r="E19" s="47">
        <v>3</v>
      </c>
      <c r="F19" s="82"/>
      <c r="G19" s="136"/>
      <c r="H19" s="136"/>
    </row>
    <row r="20" spans="1:38" s="24" customFormat="1" ht="15" x14ac:dyDescent="0.25">
      <c r="A20" s="7">
        <v>1</v>
      </c>
      <c r="B20" s="24" t="str">
        <f>Uitgangspunten!B35</f>
        <v>Partnership en toekomstvisie</v>
      </c>
      <c r="C20" s="88">
        <f>Vragen!I6</f>
        <v>10</v>
      </c>
      <c r="D20" s="88">
        <f>Vragen!O6</f>
        <v>5</v>
      </c>
      <c r="E20" s="88">
        <f>Vragen!U6</f>
        <v>1</v>
      </c>
      <c r="F20" s="31"/>
      <c r="G20" s="88">
        <f t="shared" ref="G20:G22" si="0">MAX(C20:E20)</f>
        <v>10</v>
      </c>
      <c r="H20" s="88">
        <f>Uitgangspunten!D35</f>
        <v>22.91</v>
      </c>
      <c r="I20" s="62"/>
      <c r="J20" s="62"/>
      <c r="K20" s="62"/>
      <c r="L20" s="31"/>
      <c r="M20" s="31"/>
      <c r="T20" s="7"/>
      <c r="AC20" s="7"/>
      <c r="AL20" s="7"/>
    </row>
    <row r="21" spans="1:38" s="24" customFormat="1" ht="15" customHeight="1" x14ac:dyDescent="0.25">
      <c r="A21" s="7">
        <v>2</v>
      </c>
      <c r="B21" s="24" t="str">
        <f>Uitgangspunten!B36</f>
        <v>Plan van Aanpak voor de migratie</v>
      </c>
      <c r="C21" s="88">
        <f>Vragen!I7</f>
        <v>10</v>
      </c>
      <c r="D21" s="88">
        <f>Vragen!O7</f>
        <v>5</v>
      </c>
      <c r="E21" s="88">
        <f>Vragen!U7</f>
        <v>1</v>
      </c>
      <c r="F21" s="31"/>
      <c r="G21" s="88">
        <f t="shared" si="0"/>
        <v>10</v>
      </c>
      <c r="H21" s="88">
        <f>Uitgangspunten!D36</f>
        <v>35.42</v>
      </c>
      <c r="I21" s="62"/>
      <c r="J21" s="62"/>
      <c r="K21" s="62"/>
      <c r="L21" s="31"/>
      <c r="M21" s="31"/>
      <c r="T21" s="7"/>
      <c r="AC21" s="7"/>
      <c r="AL21" s="7"/>
    </row>
    <row r="22" spans="1:38" s="24" customFormat="1" ht="15" customHeight="1" x14ac:dyDescent="0.25">
      <c r="A22" s="7">
        <v>3</v>
      </c>
      <c r="B22" s="24" t="str">
        <f>Uitgangspunten!B37</f>
        <v>Proces realisatie nieuwe koppeling</v>
      </c>
      <c r="C22" s="88">
        <f>Vragen!I8</f>
        <v>10</v>
      </c>
      <c r="D22" s="88">
        <f>Vragen!O8</f>
        <v>5</v>
      </c>
      <c r="E22" s="88">
        <f>Vragen!U8</f>
        <v>1</v>
      </c>
      <c r="F22" s="31"/>
      <c r="G22" s="88">
        <f t="shared" si="0"/>
        <v>10</v>
      </c>
      <c r="H22" s="88">
        <f>Uitgangspunten!D37</f>
        <v>41.67</v>
      </c>
      <c r="I22" s="62"/>
      <c r="J22" s="62"/>
      <c r="K22" s="62"/>
      <c r="L22" s="31"/>
      <c r="M22" s="31"/>
      <c r="T22" s="7"/>
      <c r="AC22" s="7"/>
      <c r="AL22" s="7"/>
    </row>
    <row r="23" spans="1:38" s="24" customFormat="1" ht="15.75" thickBot="1" x14ac:dyDescent="0.3">
      <c r="A23" s="7"/>
      <c r="C23" s="147">
        <f>SUM(C20:C22)</f>
        <v>30</v>
      </c>
      <c r="D23" s="147">
        <f>SUM(D20:D22)</f>
        <v>15</v>
      </c>
      <c r="E23" s="147">
        <f>SUM(E20:E22)</f>
        <v>3</v>
      </c>
      <c r="F23" s="75"/>
      <c r="G23" s="88"/>
      <c r="H23" s="89">
        <f>SUM(H20:H22)</f>
        <v>100</v>
      </c>
      <c r="I23" s="62"/>
      <c r="J23" s="62"/>
      <c r="K23" s="62"/>
      <c r="L23" s="31"/>
      <c r="M23" s="31"/>
      <c r="T23" s="7"/>
      <c r="AC23" s="7"/>
      <c r="AL23" s="7"/>
    </row>
    <row r="24" spans="1:38" s="24" customFormat="1" ht="15.75" thickTop="1" x14ac:dyDescent="0.25">
      <c r="D24" s="31"/>
      <c r="E24" s="31"/>
      <c r="F24" s="31"/>
      <c r="G24" s="62"/>
      <c r="H24" s="62"/>
      <c r="I24" s="62"/>
      <c r="J24" s="62"/>
      <c r="K24" s="62"/>
      <c r="L24" s="31"/>
      <c r="M24" s="31"/>
      <c r="T24" s="7"/>
      <c r="AC24" s="7"/>
      <c r="AL24" s="7"/>
    </row>
    <row r="25" spans="1:38" s="24" customFormat="1" ht="15" x14ac:dyDescent="0.25">
      <c r="B25" s="63" t="s">
        <v>44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T25" s="7"/>
      <c r="AC25" s="7"/>
      <c r="AL25" s="7"/>
    </row>
    <row r="26" spans="1:38" s="24" customFormat="1" ht="15.75" thickBot="1" x14ac:dyDescent="0.3">
      <c r="D26" s="31"/>
      <c r="E26" s="31"/>
      <c r="F26" s="31"/>
      <c r="G26" s="31"/>
      <c r="H26" s="31"/>
      <c r="I26" s="31"/>
      <c r="J26" s="31"/>
      <c r="K26" s="31"/>
      <c r="L26" s="31"/>
      <c r="M26" s="31"/>
      <c r="T26" s="7"/>
      <c r="AC26" s="7"/>
      <c r="AL26" s="7"/>
    </row>
    <row r="27" spans="1:38" s="24" customFormat="1" ht="15.75" thickBot="1" x14ac:dyDescent="0.3">
      <c r="A27" s="45" t="s">
        <v>34</v>
      </c>
      <c r="B27" s="46" t="s">
        <v>37</v>
      </c>
      <c r="C27" s="46">
        <v>1</v>
      </c>
      <c r="D27" s="46">
        <v>2</v>
      </c>
      <c r="E27" s="47">
        <v>3</v>
      </c>
      <c r="F27" s="31"/>
      <c r="G27" s="31"/>
      <c r="H27" s="31"/>
      <c r="I27" s="31"/>
      <c r="J27" s="31"/>
      <c r="K27" s="31"/>
      <c r="L27" s="31"/>
      <c r="M27" s="31"/>
      <c r="T27" s="7"/>
      <c r="AC27" s="7"/>
      <c r="AL27" s="7"/>
    </row>
    <row r="28" spans="1:38" s="24" customFormat="1" ht="15" x14ac:dyDescent="0.25">
      <c r="A28" s="7">
        <v>1</v>
      </c>
      <c r="B28" s="24" t="str">
        <f>Uitgangspunten!B35</f>
        <v>Partnership en toekomstvisie</v>
      </c>
      <c r="C28" s="88">
        <f>(C20/$G20)*$H20</f>
        <v>22.91</v>
      </c>
      <c r="D28" s="88">
        <f>(D20/$G20)*$H20</f>
        <v>11.455</v>
      </c>
      <c r="E28" s="88">
        <f>(E20/$G20)*$H20</f>
        <v>2.2909999999999999</v>
      </c>
      <c r="F28" s="31"/>
      <c r="G28" s="62"/>
      <c r="H28" s="31"/>
      <c r="I28" s="31"/>
      <c r="J28" s="31"/>
      <c r="K28" s="31"/>
      <c r="L28" s="31"/>
      <c r="M28" s="31"/>
      <c r="T28" s="7"/>
      <c r="AC28" s="7"/>
      <c r="AL28" s="7"/>
    </row>
    <row r="29" spans="1:38" s="24" customFormat="1" ht="15" x14ac:dyDescent="0.25">
      <c r="A29" s="7">
        <v>2</v>
      </c>
      <c r="B29" s="24" t="str">
        <f>Uitgangspunten!B36</f>
        <v>Plan van Aanpak voor de migratie</v>
      </c>
      <c r="C29" s="88">
        <f>(C21/$G21)*$H21</f>
        <v>35.42</v>
      </c>
      <c r="D29" s="88">
        <f>(D21/$G21)*$H21</f>
        <v>17.71</v>
      </c>
      <c r="E29" s="88">
        <f>(E21/$G21)*$H21</f>
        <v>3.5420000000000003</v>
      </c>
      <c r="F29" s="31"/>
      <c r="G29" s="62"/>
      <c r="H29" s="31"/>
      <c r="I29" s="31"/>
      <c r="J29" s="31"/>
      <c r="K29" s="31"/>
      <c r="L29" s="31"/>
      <c r="M29" s="31"/>
      <c r="T29" s="7"/>
      <c r="AC29" s="7"/>
      <c r="AL29" s="7"/>
    </row>
    <row r="30" spans="1:38" s="24" customFormat="1" ht="15" x14ac:dyDescent="0.25">
      <c r="A30" s="7">
        <v>3</v>
      </c>
      <c r="B30" s="24" t="str">
        <f>Uitgangspunten!B37</f>
        <v>Proces realisatie nieuwe koppeling</v>
      </c>
      <c r="C30" s="88">
        <f>(C22/$G22)*$H22</f>
        <v>41.67</v>
      </c>
      <c r="D30" s="88">
        <f>(D22/$G22)*$H22</f>
        <v>20.835000000000001</v>
      </c>
      <c r="E30" s="88">
        <f>(E22/$G22)*$H22</f>
        <v>4.1670000000000007</v>
      </c>
      <c r="F30" s="31"/>
      <c r="G30" s="62"/>
      <c r="H30" s="31"/>
      <c r="I30" s="31"/>
      <c r="J30" s="31"/>
      <c r="K30" s="31"/>
      <c r="L30" s="31"/>
      <c r="M30" s="31"/>
      <c r="T30" s="7"/>
      <c r="AC30" s="7"/>
      <c r="AL30" s="7"/>
    </row>
    <row r="31" spans="1:38" s="24" customFormat="1" ht="15.75" thickBot="1" x14ac:dyDescent="0.3">
      <c r="A31" s="7"/>
      <c r="C31" s="147">
        <f>SUM(C28:C30)</f>
        <v>100</v>
      </c>
      <c r="D31" s="147">
        <f>SUM(D28:D30)</f>
        <v>50</v>
      </c>
      <c r="E31" s="147">
        <f>SUM(E28:E30)</f>
        <v>10</v>
      </c>
      <c r="F31" s="148"/>
      <c r="G31" s="149">
        <f>MAX(C31:E31)</f>
        <v>100</v>
      </c>
      <c r="H31" s="88"/>
      <c r="I31" s="92"/>
      <c r="J31" s="31"/>
      <c r="K31" s="31"/>
      <c r="L31" s="31"/>
      <c r="M31" s="31"/>
      <c r="T31" s="7"/>
      <c r="AC31" s="7"/>
      <c r="AL31" s="7"/>
    </row>
    <row r="32" spans="1:38" s="24" customFormat="1" ht="15.75" thickTop="1" x14ac:dyDescent="0.25">
      <c r="D32" s="31"/>
      <c r="E32" s="31"/>
      <c r="F32" s="31"/>
      <c r="G32" s="31"/>
      <c r="H32" s="31"/>
      <c r="I32" s="31"/>
      <c r="J32" s="31"/>
      <c r="K32" s="31"/>
      <c r="L32" s="31"/>
      <c r="M32" s="31"/>
      <c r="T32" s="7"/>
      <c r="AC32" s="7"/>
      <c r="AL32" s="7"/>
    </row>
    <row r="33" spans="1:38" s="24" customFormat="1" ht="15" x14ac:dyDescent="0.25">
      <c r="B33" s="63" t="s">
        <v>45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T33" s="7"/>
      <c r="AC33" s="7"/>
      <c r="AL33" s="7"/>
    </row>
    <row r="34" spans="1:38" s="24" customFormat="1" ht="15.75" thickBot="1" x14ac:dyDescent="0.3">
      <c r="D34" s="31"/>
      <c r="E34" s="31"/>
      <c r="F34" s="31"/>
      <c r="G34" s="31"/>
      <c r="H34" s="31"/>
      <c r="I34" s="31"/>
      <c r="J34" s="31"/>
      <c r="K34" s="31"/>
      <c r="L34" s="31"/>
      <c r="M34" s="31"/>
      <c r="T34" s="7"/>
      <c r="AC34" s="7"/>
      <c r="AL34" s="7"/>
    </row>
    <row r="35" spans="1:38" s="24" customFormat="1" ht="15.75" thickBot="1" x14ac:dyDescent="0.3">
      <c r="A35" s="45" t="s">
        <v>34</v>
      </c>
      <c r="B35" s="46" t="s">
        <v>37</v>
      </c>
      <c r="C35" s="46">
        <v>1</v>
      </c>
      <c r="D35" s="46">
        <v>2</v>
      </c>
      <c r="E35" s="47">
        <v>3</v>
      </c>
      <c r="F35" s="31"/>
      <c r="G35" s="31"/>
      <c r="H35" s="64" t="s">
        <v>6</v>
      </c>
      <c r="I35" s="31"/>
      <c r="J35" s="31"/>
      <c r="K35" s="31"/>
      <c r="L35" s="31"/>
      <c r="M35" s="31"/>
      <c r="T35" s="7"/>
      <c r="AC35" s="7"/>
      <c r="AL35" s="7"/>
    </row>
    <row r="36" spans="1:38" s="24" customFormat="1" ht="15.75" thickBot="1" x14ac:dyDescent="0.3">
      <c r="A36" s="7" t="s">
        <v>147</v>
      </c>
      <c r="B36" s="24" t="s">
        <v>40</v>
      </c>
      <c r="C36" s="90">
        <f>(C31/$G31)*$H36</f>
        <v>40</v>
      </c>
      <c r="D36" s="90">
        <f>(D31/$G31)*$H36</f>
        <v>20</v>
      </c>
      <c r="E36" s="90">
        <f>(E31/$G31)*$H36</f>
        <v>4</v>
      </c>
      <c r="F36" s="31"/>
      <c r="G36" s="88"/>
      <c r="H36" s="93">
        <f>Uitgangspunten!E34</f>
        <v>40</v>
      </c>
      <c r="I36" s="92"/>
      <c r="J36" s="31"/>
      <c r="K36" s="31"/>
      <c r="L36" s="31"/>
      <c r="M36" s="31"/>
      <c r="T36" s="7"/>
      <c r="AC36" s="7"/>
      <c r="AL36" s="7"/>
    </row>
    <row r="37" spans="1:38" s="24" customFormat="1" ht="15.75" thickTop="1" x14ac:dyDescent="0.25">
      <c r="A37" s="7"/>
      <c r="C37" s="91"/>
      <c r="D37" s="91"/>
      <c r="E37" s="91"/>
      <c r="F37" s="31"/>
      <c r="G37" s="88"/>
      <c r="H37" s="93"/>
      <c r="I37" s="92"/>
      <c r="J37" s="31"/>
      <c r="K37" s="31"/>
      <c r="L37" s="31"/>
      <c r="M37" s="31"/>
      <c r="T37" s="7"/>
      <c r="AC37" s="7"/>
      <c r="AL37" s="7"/>
    </row>
    <row r="38" spans="1:38" ht="15" x14ac:dyDescent="0.25">
      <c r="C38" s="3"/>
      <c r="D38" s="3"/>
      <c r="E38" s="3"/>
      <c r="F38" s="77"/>
    </row>
    <row r="39" spans="1:38" ht="15.75" thickBot="1" x14ac:dyDescent="0.3">
      <c r="A39" s="115"/>
      <c r="B39" s="115" t="s">
        <v>146</v>
      </c>
      <c r="C39" s="116">
        <f>SUM(C11+C36)</f>
        <v>100</v>
      </c>
      <c r="D39" s="116">
        <f>SUM(D11+D36)</f>
        <v>50</v>
      </c>
      <c r="E39" s="116">
        <f>SUM(E11+E36)</f>
        <v>24</v>
      </c>
      <c r="F39" s="77"/>
      <c r="H39" s="116">
        <f>SUM(H11+H36)</f>
        <v>100</v>
      </c>
    </row>
    <row r="40" spans="1:38" ht="15" thickTop="1" x14ac:dyDescent="0.2">
      <c r="C40" s="34"/>
      <c r="D40" s="34"/>
      <c r="F40" s="34"/>
    </row>
  </sheetData>
  <mergeCells count="7">
    <mergeCell ref="G4:G5"/>
    <mergeCell ref="H4:H5"/>
    <mergeCell ref="C4:C5"/>
    <mergeCell ref="D4:D5"/>
    <mergeCell ref="E4:E5"/>
    <mergeCell ref="G15:G19"/>
    <mergeCell ref="H15:H1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19"/>
  <sheetViews>
    <sheetView workbookViewId="0">
      <selection activeCell="A20" sqref="A20:XFD29"/>
    </sheetView>
  </sheetViews>
  <sheetFormatPr defaultColWidth="9.140625" defaultRowHeight="15" x14ac:dyDescent="0.25"/>
  <cols>
    <col min="1" max="1" width="12.7109375" style="65" customWidth="1"/>
    <col min="2" max="2" width="45.7109375" style="65" customWidth="1"/>
    <col min="3" max="3" width="35.7109375" style="65" customWidth="1"/>
    <col min="4" max="4" width="49.85546875" style="65" bestFit="1" customWidth="1"/>
    <col min="5" max="7" width="35.7109375" style="65" customWidth="1"/>
    <col min="8" max="9" width="15.7109375" style="65" customWidth="1"/>
    <col min="10" max="16384" width="9.140625" style="65"/>
  </cols>
  <sheetData>
    <row r="1" spans="1:37" ht="15.75" customHeight="1" x14ac:dyDescent="0.25">
      <c r="A1" s="68" t="s">
        <v>10</v>
      </c>
      <c r="B1" s="69" t="str">
        <f>Uitgangspunten!B1</f>
        <v>Enterprise Servicebus (ESB), TenderNedkenmerk 295542</v>
      </c>
      <c r="S1" s="66"/>
      <c r="AB1" s="66"/>
      <c r="AK1" s="66"/>
    </row>
    <row r="2" spans="1:37" x14ac:dyDescent="0.25">
      <c r="A2" s="70" t="s">
        <v>83</v>
      </c>
      <c r="B2" s="71" t="s">
        <v>43</v>
      </c>
      <c r="S2" s="66"/>
      <c r="AB2" s="66"/>
      <c r="AK2" s="66"/>
    </row>
    <row r="4" spans="1:37" ht="15.75" thickBot="1" x14ac:dyDescent="0.3"/>
    <row r="5" spans="1:37" ht="15.75" thickBot="1" x14ac:dyDescent="0.3">
      <c r="A5" s="67" t="s">
        <v>15</v>
      </c>
      <c r="B5" s="67" t="s">
        <v>41</v>
      </c>
      <c r="C5" s="67" t="s">
        <v>84</v>
      </c>
      <c r="D5" s="67" t="s">
        <v>85</v>
      </c>
      <c r="E5" s="67" t="s">
        <v>86</v>
      </c>
      <c r="F5" s="67" t="s">
        <v>87</v>
      </c>
      <c r="G5" s="67" t="s">
        <v>88</v>
      </c>
    </row>
    <row r="6" spans="1:37" x14ac:dyDescent="0.25">
      <c r="A6" s="72">
        <v>1</v>
      </c>
      <c r="B6" s="65" t="str">
        <f>Uitgangspunten!F1</f>
        <v>Inschrijver 1</v>
      </c>
    </row>
    <row r="7" spans="1:37" x14ac:dyDescent="0.25">
      <c r="A7" s="72">
        <v>2</v>
      </c>
      <c r="B7" s="65" t="str">
        <f>Uitgangspunten!G1</f>
        <v>Inschrijver 2</v>
      </c>
    </row>
    <row r="8" spans="1:37" x14ac:dyDescent="0.25">
      <c r="A8" s="72">
        <v>3</v>
      </c>
      <c r="B8" s="65" t="str">
        <f>Uitgangspunten!H1</f>
        <v>Inschrijver 3</v>
      </c>
    </row>
    <row r="9" spans="1:37" x14ac:dyDescent="0.25">
      <c r="A9" s="72"/>
    </row>
    <row r="10" spans="1:37" x14ac:dyDescent="0.25">
      <c r="A10" s="72"/>
    </row>
    <row r="11" spans="1:37" ht="15.75" thickBot="1" x14ac:dyDescent="0.3"/>
    <row r="12" spans="1:37" ht="15.75" thickBot="1" x14ac:dyDescent="0.3">
      <c r="A12" s="67" t="s">
        <v>15</v>
      </c>
      <c r="B12" s="67" t="s">
        <v>42</v>
      </c>
      <c r="C12" s="67" t="s">
        <v>69</v>
      </c>
      <c r="D12" s="67" t="s">
        <v>81</v>
      </c>
    </row>
    <row r="13" spans="1:37" x14ac:dyDescent="0.25">
      <c r="A13" s="72">
        <v>1</v>
      </c>
      <c r="D13" s="65" t="s">
        <v>96</v>
      </c>
    </row>
    <row r="14" spans="1:37" x14ac:dyDescent="0.25">
      <c r="A14" s="72">
        <v>2</v>
      </c>
      <c r="D14" s="65" t="s">
        <v>96</v>
      </c>
    </row>
    <row r="15" spans="1:37" x14ac:dyDescent="0.25">
      <c r="A15" s="72">
        <v>3</v>
      </c>
      <c r="D15" s="65" t="s">
        <v>96</v>
      </c>
    </row>
    <row r="16" spans="1:37" x14ac:dyDescent="0.25">
      <c r="A16" s="72">
        <v>4</v>
      </c>
      <c r="C16" s="78"/>
      <c r="D16" s="65" t="s">
        <v>96</v>
      </c>
    </row>
    <row r="17" spans="1:1" x14ac:dyDescent="0.25">
      <c r="A17" s="72"/>
    </row>
    <row r="18" spans="1:1" x14ac:dyDescent="0.25">
      <c r="A18" s="72"/>
    </row>
    <row r="19" spans="1:1" x14ac:dyDescent="0.25">
      <c r="A19" s="72"/>
    </row>
  </sheetData>
  <phoneticPr fontId="1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2D19-67D7-42AE-9802-28BDFFFBDA51}">
  <dimension ref="A1:C9"/>
  <sheetViews>
    <sheetView workbookViewId="0">
      <selection activeCell="B21" sqref="B21"/>
    </sheetView>
  </sheetViews>
  <sheetFormatPr defaultRowHeight="15" x14ac:dyDescent="0.25"/>
  <cols>
    <col min="1" max="1" width="38.140625" bestFit="1" customWidth="1"/>
    <col min="2" max="2" width="24.7109375" bestFit="1" customWidth="1"/>
    <col min="3" max="3" width="72.85546875" bestFit="1" customWidth="1"/>
    <col min="4" max="4" width="25.7109375" customWidth="1"/>
  </cols>
  <sheetData>
    <row r="1" spans="1:3" s="38" customFormat="1" x14ac:dyDescent="0.25">
      <c r="A1" s="127" t="s">
        <v>90</v>
      </c>
      <c r="B1" s="126"/>
      <c r="C1" s="126"/>
    </row>
    <row r="2" spans="1:3" s="38" customFormat="1" x14ac:dyDescent="0.25">
      <c r="A2" s="102"/>
      <c r="B2" s="103" t="s">
        <v>91</v>
      </c>
      <c r="C2" s="103" t="s">
        <v>92</v>
      </c>
    </row>
    <row r="3" spans="1:3" s="38" customFormat="1" x14ac:dyDescent="0.25">
      <c r="A3" s="102" t="s">
        <v>93</v>
      </c>
      <c r="B3" s="102"/>
      <c r="C3" s="125"/>
    </row>
    <row r="4" spans="1:3" s="38" customFormat="1" x14ac:dyDescent="0.25">
      <c r="A4" s="102" t="s">
        <v>94</v>
      </c>
      <c r="B4" s="102"/>
      <c r="C4" s="102"/>
    </row>
    <row r="5" spans="1:3" s="38" customFormat="1" x14ac:dyDescent="0.25">
      <c r="A5" s="102" t="s">
        <v>53</v>
      </c>
      <c r="B5" s="102"/>
      <c r="C5" s="102"/>
    </row>
    <row r="6" spans="1:3" s="38" customFormat="1" x14ac:dyDescent="0.25">
      <c r="A6" s="102" t="s">
        <v>95</v>
      </c>
      <c r="B6" s="102"/>
      <c r="C6"/>
    </row>
    <row r="7" spans="1:3" s="38" customFormat="1" x14ac:dyDescent="0.25">
      <c r="A7" s="102" t="s">
        <v>71</v>
      </c>
      <c r="B7" s="102"/>
      <c r="C7" s="102"/>
    </row>
    <row r="8" spans="1:3" s="38" customFormat="1" x14ac:dyDescent="0.25">
      <c r="A8" s="102" t="s">
        <v>51</v>
      </c>
      <c r="B8" s="102"/>
      <c r="C8" s="102"/>
    </row>
    <row r="9" spans="1:3" s="38" customFormat="1" x14ac:dyDescent="0.25">
      <c r="A9" s="102" t="s">
        <v>116</v>
      </c>
      <c r="B9" s="102"/>
      <c r="C9" s="10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8 F 1 C U d Y 5 Q E y n A A A A + A A A A B I A H A B D b 2 5 m a W c v U G F j a 2 F n Z S 5 4 b W w g o h g A K K A U A A A A A A A A A A A A A A A A A A A A A A A A A A A A h Y 9 B D o I w F E S v Q r q n L Y i B k E 9 Z u A V j Y m L c N q V C I x R D i + V u L j y S V 5 B E U X c u Z / I m e f O 4 3 S G f u t a 7 y s G o X m c o w B R 5 U o u + U r r O 0 G h P f o J y B j s u z r y W 3 g x r k 0 5 G Z a i x 9 p I S 4 p z D b o X 7 o S Y h p Q E 5 l s V e N L L j v t L G c i 0 k + q y q / y v E 4 P C S Y S G O E 7 y O I 4 q j J A C y 1 F A q / U X C 2 R h T I D 8 l b M b W j o N k u v W 3 B Z A l A n m / Y E 9 Q S w M E F A A C A A g A 8 F 1 C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B d Q l E o i k e 4 D g A A A B E A A A A T A B w A R m 9 y b X V s Y X M v U 2 V j d G l v b j E u b S C i G A A o o B Q A A A A A A A A A A A A A A A A A A A A A A A A A A A A r T k 0 u y c z P U w i G 0 I b W A F B L A Q I t A B Q A A g A I A P B d Q l H W O U B M p w A A A P g A A A A S A A A A A A A A A A A A A A A A A A A A A A B D b 2 5 m a W c v U G F j a 2 F n Z S 5 4 b W x Q S w E C L Q A U A A I A C A D w X U J R D 8 r p q 6 Q A A A D p A A A A E w A A A A A A A A A A A A A A A A D z A A A A W 0 N v b n R l b n R f V H l w Z X N d L n h t b F B L A Q I t A B Q A A g A I A P B d Q l E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n d C P 9 o z 9 c R b 7 a W g E T L F R d A A A A A A I A A A A A A A N m A A D A A A A A E A A A A J 9 g r 0 l G Z J A Z U B W q 3 n + g + 1 k A A A A A B I A A A K A A A A A Q A A A A N u q I + 7 h c F 7 i o c 1 T f w 3 E P 4 V A A A A D M 8 Q / 8 R 9 x O M / e 3 9 + 8 m H n K w p B K / t L S Y E c W a c u y x a w o v e + X Z G j 5 Y w h J p G B n e R d / 1 Z 6 v d L q N o + d E 2 S S d A E B T L u d b 7 a T K 7 Y C G I s w f c 4 c G g P C L 3 S R Q A A A B q i c L 9 U Z a m 2 K h e r U k v G m w e 0 X R n l w = = < / D a t a M a s h u p > 
</file>

<file path=customXml/itemProps1.xml><?xml version="1.0" encoding="utf-8"?>
<ds:datastoreItem xmlns:ds="http://schemas.openxmlformats.org/officeDocument/2006/customXml" ds:itemID="{83065231-D173-47A0-8C5F-C2B2B9CFF2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Uitgangspunten</vt:lpstr>
      <vt:lpstr>Prijzenblad</vt:lpstr>
      <vt:lpstr>Vragen</vt:lpstr>
      <vt:lpstr>Eindscore</vt:lpstr>
      <vt:lpstr>Namen</vt:lpstr>
      <vt:lpstr>Verificatiestukken</vt:lpstr>
    </vt:vector>
  </TitlesOfParts>
  <Company>Gemeente Lelystad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pcbakker</dc:creator>
  <cp:lastModifiedBy>Bliekendaal-Kuiper, K (Karin)</cp:lastModifiedBy>
  <cp:lastPrinted>2019-05-14T07:00:52Z</cp:lastPrinted>
  <dcterms:created xsi:type="dcterms:W3CDTF">2011-08-02T06:56:57Z</dcterms:created>
  <dcterms:modified xsi:type="dcterms:W3CDTF">2021-02-04T19:22:23Z</dcterms:modified>
</cp:coreProperties>
</file>