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0.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mc:AlternateContent xmlns:mc="http://schemas.openxmlformats.org/markup-compatibility/2006">
    <mc:Choice Requires="x15">
      <x15ac:absPath xmlns:x15ac="http://schemas.microsoft.com/office/spreadsheetml/2010/11/ac" url="F:\AtirLLSProductie\Atir\Projecten algemeen\In behandeling\Gemeente Groningen\Aanbesteding 2021\6. Calculatie\"/>
    </mc:Choice>
  </mc:AlternateContent>
  <xr:revisionPtr revIDLastSave="0" documentId="13_ncr:1_{76180DCF-A650-4D56-963E-D02F2BB373ED}" xr6:coauthVersionLast="46" xr6:coauthVersionMax="46" xr10:uidLastSave="{00000000-0000-0000-0000-000000000000}"/>
  <bookViews>
    <workbookView xWindow="-108" yWindow="-108" windowWidth="23256" windowHeight="12576" tabRatio="901" activeTab="1" xr2:uid="{00000000-000D-0000-FFFF-FFFF00000000}"/>
  </bookViews>
  <sheets>
    <sheet name="Info blad" sheetId="42" r:id="rId1"/>
    <sheet name="1-Contractblad totaal" sheetId="40" r:id="rId2"/>
    <sheet name="2-Totalen per contract" sheetId="37" r:id="rId3"/>
    <sheet name="3-Totalen per gebouw" sheetId="36" r:id="rId4"/>
    <sheet name="4-Ruimtestaat" sheetId="32" r:id="rId5"/>
    <sheet name="5-m2 Prijzen" sheetId="33" r:id="rId6"/>
    <sheet name="6-Bereikbaarheidsmaterieel" sheetId="31" r:id="rId7"/>
    <sheet name="7-Additionele werkzaamheden" sheetId="4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1F" localSheetId="0" hidden="1">[1]Psychiatrie!#REF!</definedName>
    <definedName name="__1F" hidden="1">[1]Psychiatrie!#REF!</definedName>
    <definedName name="__2_0_F" localSheetId="0" hidden="1">[1]Psychiatrie!#REF!</definedName>
    <definedName name="__2_0_F" hidden="1">[1]Psychiatrie!#REF!</definedName>
    <definedName name="_1_________F" localSheetId="0" hidden="1">[1]Psychiatrie!#REF!</definedName>
    <definedName name="_1_________F" hidden="1">[1]Psychiatrie!#REF!</definedName>
    <definedName name="_1F" localSheetId="0" hidden="1">[1]Blad1!#REF!</definedName>
    <definedName name="_1F" hidden="1">[1]Blad1!#REF!</definedName>
    <definedName name="_2_______0_F" localSheetId="0" hidden="1">[1]Psychiatrie!#REF!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6" hidden="1">'[2]#REF'!#REF!</definedName>
    <definedName name="_Fill" localSheetId="7" hidden="1">'[3]#REF'!#REF!</definedName>
    <definedName name="_Fill" localSheetId="0" hidden="1">'[3]#REF'!#REF!</definedName>
    <definedName name="_Fill" hidden="1">'[2]#REF'!#REF!</definedName>
    <definedName name="_filll" hidden="1">'[4]#REF'!#REF!</definedName>
    <definedName name="_xlnm._FilterDatabase" localSheetId="2" hidden="1">'2-Totalen per contract'!$A$8:$G$45</definedName>
    <definedName name="_xlnm._FilterDatabase" localSheetId="3" hidden="1">'3-Totalen per gebouw'!$A$8:$D$71</definedName>
    <definedName name="_xlnm._FilterDatabase" localSheetId="4" hidden="1">'4-Ruimtestaat'!$A$10:$R$272</definedName>
    <definedName name="_xlnm._FilterDatabase" localSheetId="5" hidden="1">'5-m2 Prijzen'!$A$10:$J$86</definedName>
    <definedName name="_xlnm._FilterDatabase" localSheetId="6" hidden="1">'6-Bereikbaarheidsmaterieel'!$A$11:$E$29</definedName>
    <definedName name="_Key1" localSheetId="6" hidden="1">'[2]#REF'!#REF!</definedName>
    <definedName name="_Key1" localSheetId="7" hidden="1">'[3]#REF'!#REF!</definedName>
    <definedName name="_Key1" localSheetId="0" hidden="1">'[3]#REF'!#REF!</definedName>
    <definedName name="_Key1" hidden="1">'[2]#REF'!#REF!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able1_In1" localSheetId="0" hidden="1">#REF!</definedName>
    <definedName name="_Table1_In1" hidden="1">#REF!</definedName>
    <definedName name="_Table1_Out" localSheetId="0" hidden="1">#REF!</definedName>
    <definedName name="_Table1_Out" hidden="1">#REF!</definedName>
    <definedName name="AccessDatabase" hidden="1">"C:\data\excel\BASISWP.mdb"</definedName>
    <definedName name="Additioneel" hidden="1">'[5]#REF'!#REF!</definedName>
    <definedName name="_xlnm.Print_Area" localSheetId="3">'3-Totalen per gebouw'!$A$1:$D$71</definedName>
    <definedName name="_xlnm.Print_Area" localSheetId="4">'4-Ruimtestaat'!$A$9:$R$274</definedName>
    <definedName name="_xlnm.Print_Area" localSheetId="5">'5-m2 Prijzen'!$A$1:$I$82</definedName>
    <definedName name="_xlnm.Print_Area" localSheetId="6">'6-Bereikbaarheidsmaterieel'!$A$1:$B$29</definedName>
    <definedName name="_xlnm.Print_Area" localSheetId="7">'7-Additionele werkzaamheden'!$A$1:$G$18</definedName>
    <definedName name="_xlnm.Print_Area" localSheetId="0">'Info blad'!$A$1:$F$5</definedName>
    <definedName name="_xlnm.Print_Titles" localSheetId="6">'6-Bereikbaarheidsmaterieel'!$A:$B</definedName>
    <definedName name="berichtok" localSheetId="0">#N/A</definedName>
    <definedName name="berichtok">#N/A</definedName>
    <definedName name="berichtoke" localSheetId="0">#N/A</definedName>
    <definedName name="berichtoke">#N/A</definedName>
    <definedName name="berichtoke1" localSheetId="0">#N/A</definedName>
    <definedName name="berichtoke1">#N/A</definedName>
    <definedName name="Berkt" localSheetId="0">#N/A</definedName>
    <definedName name="Berkt">#N/A</definedName>
    <definedName name="_xlnm.Database">#REF!</definedName>
    <definedName name="dffdf" localSheetId="0" hidden="1">'[6]#REF'!#REF!</definedName>
    <definedName name="dffdf" hidden="1">'[6]#REF'!#REF!</definedName>
    <definedName name="dienst">#REF!</definedName>
    <definedName name="EENMAL">#REF!</definedName>
    <definedName name="einde" localSheetId="0">#N/A</definedName>
    <definedName name="einde">#N/A</definedName>
    <definedName name="fghf" localSheetId="0" hidden="1">'[7]#REF'!#REF!</definedName>
    <definedName name="fghf" hidden="1">'[7]#REF'!#REF!</definedName>
    <definedName name="Gan_R" localSheetId="0">#N/A</definedName>
    <definedName name="Gan_R">#N/A</definedName>
    <definedName name="gebouw">'[8]3-Basis ruimtestaat'!$A$1:$A$65536</definedName>
    <definedName name="glas" localSheetId="7">#N/A</definedName>
    <definedName name="glas" localSheetId="0">#N/A</definedName>
    <definedName name="glas">[9]Sheet1!$O$6:$O$9</definedName>
    <definedName name="glassoort">'[10]10-Glasstaat'!$I$2:$J$14</definedName>
    <definedName name="Glassoort2">'[11]10-Glasstaat'!$I$2:$J$14</definedName>
    <definedName name="gs" hidden="1">'[6]#REF'!#REF!</definedName>
    <definedName name="han" localSheetId="6" hidden="1">'[12]#REF'!#REF!</definedName>
    <definedName name="han" localSheetId="7" hidden="1">'[3]#REF'!#REF!</definedName>
    <definedName name="han" localSheetId="0" hidden="1">'[3]#REF'!#REF!</definedName>
    <definedName name="han" hidden="1">'[12]#REF'!#REF!</definedName>
    <definedName name="hjkjhkj">[13]Totaaloverzicht!$A$10:$L$37</definedName>
    <definedName name="HTML_CodePage" hidden="1">1252</definedName>
    <definedName name="HTML_Control" localSheetId="7" hidden="1">{"'ma_vr'!$A$1:$AA$42"}</definedName>
    <definedName name="HTML_Control" localSheetId="0" hidden="1">{"'ma_vr'!$A$1:$AA$42"}</definedName>
    <definedName name="HTML_Control" hidden="1">{"'ma_vr'!$A$1:$AA$42"}</definedName>
    <definedName name="HTML_Control_1"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 localSheetId="7">'[14]2-Kengetal'!$A$9:$M$56</definedName>
    <definedName name="KengCode" localSheetId="0">'[14]2-Kengetal'!$A$9:$M$56</definedName>
    <definedName name="KengCode">#REF!</definedName>
    <definedName name="Kengetal" localSheetId="7">'[10]4-Kengetal'!$A$12:$S$64</definedName>
    <definedName name="Kengetal" localSheetId="0">'[10]4-Kengetal'!$A$12:$S$64</definedName>
    <definedName name="Kengetal">#REF!</definedName>
    <definedName name="Kentalnvb">[15]Kengetal!$A$10:$H$58</definedName>
    <definedName name="kjh" hidden="1">'[7]#REF'!#REF!</definedName>
    <definedName name="Lijn">'[14]3-Basis ruimtestaat'!$C:$C</definedName>
    <definedName name="lll">'[16]3-Basis ruimtestaat'!$O:$O</definedName>
    <definedName name="LOCATIE">#REF!</definedName>
    <definedName name="LOCATIE2">#REF!</definedName>
    <definedName name="mavr">'[17]3-Basis ruimtestaat'!$M:$M</definedName>
    <definedName name="Mutatiederdekwartaal" localSheetId="7" hidden="1">{"'ma_vr'!$A$1:$AA$42"}</definedName>
    <definedName name="Mutatiederdekwartaal" localSheetId="0" hidden="1">{"'ma_vr'!$A$1:$AA$42"}</definedName>
    <definedName name="Mutatiederdekwartaal" hidden="1">{"'ma_vr'!$A$1:$AA$42"}</definedName>
    <definedName name="Mutatiederdekwartaal_1" hidden="1">{"'ma_vr'!$A$1:$AA$42"}</definedName>
    <definedName name="naloop">'[17]3-Basis ruimtestaat'!$N:$N</definedName>
    <definedName name="Normtabel">'5-m2 Prijzen'!$A$12:$I$82</definedName>
    <definedName name="NvB" localSheetId="0" hidden="1">'[4]#REF'!#REF!</definedName>
    <definedName name="NvB" hidden="1">'[4]#REF'!#REF!</definedName>
    <definedName name="PERCEEL">#REF!</definedName>
    <definedName name="reinigingscode">#REF!</definedName>
    <definedName name="TARIEFPRODPERC1">#REF!</definedName>
    <definedName name="TARIEFPRODPERC2">#REF!</definedName>
    <definedName name="TARIEFPRODPERC3">#REF!</definedName>
    <definedName name="TARIEFPRODPERC4">#REF!</definedName>
    <definedName name="TARIEFPRODPERC5">#REF!</definedName>
    <definedName name="TARIEFPRODPERC6">#REF!</definedName>
    <definedName name="TARIEFTOEZPERC1">#REF!</definedName>
    <definedName name="TARIEFTOEZPERC2">#REF!</definedName>
    <definedName name="TARIEFTOEZPERC3">#REF!</definedName>
    <definedName name="TARIEFTOEZPERC4">#REF!</definedName>
    <definedName name="TARIEFTOEZPERC5">#REF!</definedName>
    <definedName name="TARIEFTOEZPERC6">#REF!</definedName>
    <definedName name="toezicht">#REF!</definedName>
    <definedName name="totaalglas">#REF!</definedName>
    <definedName name="UREMAVR">#REF!</definedName>
    <definedName name="uren_mavr" localSheetId="7">'[18]3-Basis ruimtestaat'!$O:$O</definedName>
    <definedName name="uren_mavr" localSheetId="0">'[19]3-Basis ruimtestaat'!$O:$O</definedName>
    <definedName name="uren_mavr">'[8]3-Basis ruimtestaat'!$L$1:$L$65536</definedName>
    <definedName name="uren_naloop">'[8]3-Basis ruimtestaat'!$M$1:$M$65536</definedName>
    <definedName name="uren_zazofe" localSheetId="7">'[20]4-Basis ruimtestaat'!$O:$O</definedName>
    <definedName name="uren_zazofe" localSheetId="0">'[20]4-Basis ruimtestaat'!$O:$O</definedName>
    <definedName name="uren_zazofe">'[8]3-Basis ruimtestaat'!$N$1:$N$65536</definedName>
    <definedName name="URENNALOOP">#REF!</definedName>
    <definedName name="URENZAZOFD">#REF!</definedName>
    <definedName name="uurt">[21]Uurtarieven!$F$57</definedName>
    <definedName name="verdana">#REF!</definedName>
    <definedName name="vierkantm">#REF!</definedName>
    <definedName name="VloerK">'[22]Basis ruimtestaat'!$W:$W</definedName>
    <definedName name="VloerM">'[22]Basis ruimtestaat'!$K:$V</definedName>
    <definedName name="WAOBAS">#REF!</definedName>
    <definedName name="WAOG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41" l="1"/>
  <c r="M51" i="32" l="1"/>
  <c r="B7" i="41"/>
  <c r="B7" i="31"/>
  <c r="G15" i="41"/>
  <c r="B4" i="41" l="1"/>
  <c r="G14" i="41"/>
  <c r="G12" i="41"/>
  <c r="D37" i="36" s="1"/>
  <c r="G10" i="37" s="1"/>
  <c r="B8" i="41" l="1"/>
  <c r="B6" i="41"/>
  <c r="B5" i="41"/>
  <c r="B3" i="41"/>
  <c r="E11" i="41"/>
  <c r="G11" i="41" l="1"/>
  <c r="G18" i="41" s="1"/>
  <c r="E18" i="41"/>
  <c r="L51" i="32" l="1"/>
  <c r="L12" i="32" l="1"/>
  <c r="M12" i="32" s="1"/>
  <c r="L13" i="32"/>
  <c r="M13" i="32" s="1"/>
  <c r="L14" i="32"/>
  <c r="M14" i="32" s="1"/>
  <c r="L15" i="32"/>
  <c r="M15" i="32" s="1"/>
  <c r="L16" i="32"/>
  <c r="M16" i="32" s="1"/>
  <c r="L17" i="32"/>
  <c r="M17" i="32" s="1"/>
  <c r="L18" i="32"/>
  <c r="M18" i="32" s="1"/>
  <c r="L19" i="32"/>
  <c r="M19" i="32" s="1"/>
  <c r="L20" i="32"/>
  <c r="M20" i="32" s="1"/>
  <c r="L21" i="32"/>
  <c r="M21" i="32" s="1"/>
  <c r="L22" i="32"/>
  <c r="M22" i="32" s="1"/>
  <c r="L23" i="32"/>
  <c r="M23" i="32" s="1"/>
  <c r="L24" i="32"/>
  <c r="M24" i="32" s="1"/>
  <c r="L25" i="32"/>
  <c r="M25" i="32" s="1"/>
  <c r="L26" i="32"/>
  <c r="M26" i="32" s="1"/>
  <c r="L27" i="32"/>
  <c r="M27" i="32" s="1"/>
  <c r="L28" i="32"/>
  <c r="M28" i="32" s="1"/>
  <c r="L29" i="32"/>
  <c r="M29" i="32" s="1"/>
  <c r="L30" i="32"/>
  <c r="M30" i="32" s="1"/>
  <c r="L31" i="32"/>
  <c r="M31" i="32" s="1"/>
  <c r="L32" i="32"/>
  <c r="M32" i="32" s="1"/>
  <c r="L33" i="32"/>
  <c r="M33" i="32" s="1"/>
  <c r="L34" i="32"/>
  <c r="M34" i="32" s="1"/>
  <c r="L35" i="32"/>
  <c r="M35" i="32" s="1"/>
  <c r="L36" i="32"/>
  <c r="M36" i="32" s="1"/>
  <c r="L37" i="32"/>
  <c r="M37" i="32" s="1"/>
  <c r="L38" i="32"/>
  <c r="M38" i="32" s="1"/>
  <c r="L39" i="32"/>
  <c r="M39" i="32" s="1"/>
  <c r="L40" i="32"/>
  <c r="M40" i="32" s="1"/>
  <c r="L41" i="32"/>
  <c r="M41" i="32" s="1"/>
  <c r="L42" i="32"/>
  <c r="M42" i="32" s="1"/>
  <c r="L43" i="32"/>
  <c r="M43" i="32" s="1"/>
  <c r="L44" i="32"/>
  <c r="M44" i="32" s="1"/>
  <c r="L45" i="32"/>
  <c r="M45" i="32" s="1"/>
  <c r="L48" i="32"/>
  <c r="M48" i="32" s="1"/>
  <c r="L49" i="32"/>
  <c r="M49" i="32" s="1"/>
  <c r="L50" i="32"/>
  <c r="M50" i="32" s="1"/>
  <c r="L52" i="32"/>
  <c r="M52" i="32" s="1"/>
  <c r="L53" i="32"/>
  <c r="M53" i="32" s="1"/>
  <c r="L54" i="32"/>
  <c r="M54" i="32" s="1"/>
  <c r="L55" i="32"/>
  <c r="M55" i="32" s="1"/>
  <c r="L56" i="32"/>
  <c r="M56" i="32" s="1"/>
  <c r="L57" i="32"/>
  <c r="M57" i="32" s="1"/>
  <c r="L58" i="32"/>
  <c r="M58" i="32" s="1"/>
  <c r="L59" i="32"/>
  <c r="M59" i="32" s="1"/>
  <c r="L60" i="32"/>
  <c r="M60" i="32" s="1"/>
  <c r="L61" i="32"/>
  <c r="M61" i="32" s="1"/>
  <c r="L62" i="32"/>
  <c r="M62" i="32" s="1"/>
  <c r="L64" i="32"/>
  <c r="M64" i="32" s="1"/>
  <c r="L65" i="32"/>
  <c r="M65" i="32" s="1"/>
  <c r="L66" i="32"/>
  <c r="M66" i="32" s="1"/>
  <c r="L67" i="32"/>
  <c r="M67" i="32" s="1"/>
  <c r="L68" i="32"/>
  <c r="M68" i="32" s="1"/>
  <c r="L69" i="32"/>
  <c r="M69" i="32" s="1"/>
  <c r="L71" i="32"/>
  <c r="M71" i="32" s="1"/>
  <c r="L72" i="32"/>
  <c r="M72" i="32" s="1"/>
  <c r="L73" i="32"/>
  <c r="M73" i="32" s="1"/>
  <c r="L74" i="32"/>
  <c r="M74" i="32" s="1"/>
  <c r="L75" i="32"/>
  <c r="M75" i="32" s="1"/>
  <c r="L76" i="32"/>
  <c r="M76" i="32" s="1"/>
  <c r="L77" i="32"/>
  <c r="M77" i="32" s="1"/>
  <c r="L78" i="32"/>
  <c r="M78" i="32" s="1"/>
  <c r="L79" i="32"/>
  <c r="M79" i="32" s="1"/>
  <c r="L80" i="32"/>
  <c r="M80" i="32" s="1"/>
  <c r="L81" i="32"/>
  <c r="M81" i="32" s="1"/>
  <c r="L82" i="32"/>
  <c r="M82" i="32" s="1"/>
  <c r="L83" i="32"/>
  <c r="M83" i="32" s="1"/>
  <c r="L84" i="32"/>
  <c r="M84" i="32" s="1"/>
  <c r="L85" i="32"/>
  <c r="M85" i="32" s="1"/>
  <c r="L86" i="32"/>
  <c r="M86" i="32" s="1"/>
  <c r="L87" i="32"/>
  <c r="M87" i="32" s="1"/>
  <c r="L88" i="32"/>
  <c r="M88" i="32" s="1"/>
  <c r="L89" i="32"/>
  <c r="M89" i="32" s="1"/>
  <c r="L90" i="32"/>
  <c r="M90" i="32" s="1"/>
  <c r="L91" i="32"/>
  <c r="M91" i="32" s="1"/>
  <c r="L92" i="32"/>
  <c r="M92" i="32" s="1"/>
  <c r="L93" i="32"/>
  <c r="M93" i="32" s="1"/>
  <c r="L94" i="32"/>
  <c r="M94" i="32" s="1"/>
  <c r="L95" i="32"/>
  <c r="M95" i="32" s="1"/>
  <c r="L96" i="32"/>
  <c r="M96" i="32" s="1"/>
  <c r="L97" i="32"/>
  <c r="M97" i="32" s="1"/>
  <c r="L98" i="32"/>
  <c r="M98" i="32" s="1"/>
  <c r="L99" i="32"/>
  <c r="M99" i="32" s="1"/>
  <c r="L100" i="32"/>
  <c r="M100" i="32" s="1"/>
  <c r="L101" i="32"/>
  <c r="M101" i="32" s="1"/>
  <c r="L102" i="32"/>
  <c r="M102" i="32" s="1"/>
  <c r="L103" i="32"/>
  <c r="M103" i="32" s="1"/>
  <c r="L104" i="32"/>
  <c r="M104" i="32" s="1"/>
  <c r="L105" i="32"/>
  <c r="M105" i="32" s="1"/>
  <c r="L106" i="32"/>
  <c r="M106" i="32" s="1"/>
  <c r="L107" i="32"/>
  <c r="M107" i="32" s="1"/>
  <c r="L108" i="32"/>
  <c r="M108" i="32" s="1"/>
  <c r="L109" i="32"/>
  <c r="M109" i="32" s="1"/>
  <c r="L110" i="32"/>
  <c r="M110" i="32" s="1"/>
  <c r="L111" i="32"/>
  <c r="M111" i="32" s="1"/>
  <c r="L112" i="32"/>
  <c r="M112" i="32" s="1"/>
  <c r="L113" i="32"/>
  <c r="M113" i="32" s="1"/>
  <c r="L114" i="32"/>
  <c r="M114" i="32" s="1"/>
  <c r="L115" i="32"/>
  <c r="M115" i="32" s="1"/>
  <c r="L116" i="32"/>
  <c r="M116" i="32" s="1"/>
  <c r="L117" i="32"/>
  <c r="M117" i="32" s="1"/>
  <c r="L118" i="32"/>
  <c r="M118" i="32" s="1"/>
  <c r="L119" i="32"/>
  <c r="M119" i="32" s="1"/>
  <c r="L120" i="32"/>
  <c r="M120" i="32" s="1"/>
  <c r="L121" i="32"/>
  <c r="M121" i="32" s="1"/>
  <c r="L122" i="32"/>
  <c r="M122" i="32" s="1"/>
  <c r="L123" i="32"/>
  <c r="M123" i="32" s="1"/>
  <c r="L124" i="32"/>
  <c r="M124" i="32" s="1"/>
  <c r="L125" i="32"/>
  <c r="M125" i="32" s="1"/>
  <c r="L126" i="32"/>
  <c r="M126" i="32" s="1"/>
  <c r="L127" i="32"/>
  <c r="M127" i="32" s="1"/>
  <c r="L128" i="32"/>
  <c r="M128" i="32" s="1"/>
  <c r="L129" i="32"/>
  <c r="M129" i="32" s="1"/>
  <c r="L130" i="32"/>
  <c r="M130" i="32" s="1"/>
  <c r="L131" i="32"/>
  <c r="M131" i="32" s="1"/>
  <c r="L132" i="32"/>
  <c r="M132" i="32" s="1"/>
  <c r="L133" i="32"/>
  <c r="M133" i="32" s="1"/>
  <c r="L134" i="32"/>
  <c r="M134" i="32" s="1"/>
  <c r="L135" i="32"/>
  <c r="M135" i="32" s="1"/>
  <c r="L137" i="32"/>
  <c r="M137" i="32" s="1"/>
  <c r="L138" i="32"/>
  <c r="M138" i="32" s="1"/>
  <c r="L139" i="32"/>
  <c r="M139" i="32" s="1"/>
  <c r="L140" i="32"/>
  <c r="M140" i="32" s="1"/>
  <c r="L141" i="32"/>
  <c r="M141" i="32" s="1"/>
  <c r="L142" i="32"/>
  <c r="M142" i="32" s="1"/>
  <c r="L143" i="32"/>
  <c r="M143" i="32" s="1"/>
  <c r="L144" i="32"/>
  <c r="M144" i="32" s="1"/>
  <c r="L145" i="32"/>
  <c r="M145" i="32" s="1"/>
  <c r="L146" i="32"/>
  <c r="M146" i="32" s="1"/>
  <c r="L147" i="32"/>
  <c r="M147" i="32" s="1"/>
  <c r="L148" i="32"/>
  <c r="M148" i="32" s="1"/>
  <c r="L149" i="32"/>
  <c r="M149" i="32" s="1"/>
  <c r="L150" i="32"/>
  <c r="M150" i="32" s="1"/>
  <c r="L152" i="32"/>
  <c r="M152" i="32" s="1"/>
  <c r="L153" i="32"/>
  <c r="M153" i="32" s="1"/>
  <c r="L154" i="32"/>
  <c r="M154" i="32" s="1"/>
  <c r="L155" i="32"/>
  <c r="M155" i="32" s="1"/>
  <c r="L156" i="32"/>
  <c r="M156" i="32" s="1"/>
  <c r="L157" i="32"/>
  <c r="M157" i="32" s="1"/>
  <c r="L158" i="32"/>
  <c r="M158" i="32" s="1"/>
  <c r="L159" i="32"/>
  <c r="M159" i="32" s="1"/>
  <c r="L160" i="32"/>
  <c r="M160" i="32" s="1"/>
  <c r="L161" i="32"/>
  <c r="M161" i="32" s="1"/>
  <c r="L162" i="32"/>
  <c r="M162" i="32" s="1"/>
  <c r="L163" i="32"/>
  <c r="M163" i="32" s="1"/>
  <c r="L164" i="32"/>
  <c r="M164" i="32" s="1"/>
  <c r="L165" i="32"/>
  <c r="M165" i="32" s="1"/>
  <c r="L166" i="32"/>
  <c r="M166" i="32" s="1"/>
  <c r="L167" i="32"/>
  <c r="M167" i="32" s="1"/>
  <c r="L168" i="32"/>
  <c r="M168" i="32" s="1"/>
  <c r="L169" i="32"/>
  <c r="M169" i="32" s="1"/>
  <c r="L170" i="32"/>
  <c r="M170" i="32" s="1"/>
  <c r="L172" i="32"/>
  <c r="M172" i="32" s="1"/>
  <c r="L173" i="32"/>
  <c r="M173" i="32" s="1"/>
  <c r="L174" i="32"/>
  <c r="M174" i="32" s="1"/>
  <c r="L175" i="32"/>
  <c r="M175" i="32" s="1"/>
  <c r="L176" i="32"/>
  <c r="M176" i="32" s="1"/>
  <c r="L177" i="32"/>
  <c r="M177" i="32" s="1"/>
  <c r="L178" i="32"/>
  <c r="M178" i="32" s="1"/>
  <c r="L179" i="32"/>
  <c r="M179" i="32" s="1"/>
  <c r="L180" i="32"/>
  <c r="M180" i="32" s="1"/>
  <c r="L181" i="32"/>
  <c r="M181" i="32" s="1"/>
  <c r="L182" i="32"/>
  <c r="M182" i="32" s="1"/>
  <c r="L183" i="32"/>
  <c r="M183" i="32" s="1"/>
  <c r="L184" i="32"/>
  <c r="M184" i="32" s="1"/>
  <c r="L185" i="32"/>
  <c r="M185" i="32" s="1"/>
  <c r="L186" i="32"/>
  <c r="M186" i="32" s="1"/>
  <c r="L187" i="32"/>
  <c r="M187" i="32" s="1"/>
  <c r="L188" i="32"/>
  <c r="M188" i="32" s="1"/>
  <c r="L189" i="32"/>
  <c r="M189" i="32" s="1"/>
  <c r="L190" i="32"/>
  <c r="M190" i="32" s="1"/>
  <c r="L191" i="32"/>
  <c r="M191" i="32" s="1"/>
  <c r="L192" i="32"/>
  <c r="M192" i="32" s="1"/>
  <c r="L193" i="32"/>
  <c r="M193" i="32" s="1"/>
  <c r="L194" i="32"/>
  <c r="M194" i="32" s="1"/>
  <c r="L195" i="32"/>
  <c r="M195" i="32" s="1"/>
  <c r="L197" i="32"/>
  <c r="M197" i="32" s="1"/>
  <c r="L198" i="32"/>
  <c r="M198" i="32" s="1"/>
  <c r="L199" i="32"/>
  <c r="M199" i="32" s="1"/>
  <c r="L200" i="32"/>
  <c r="M200" i="32" s="1"/>
  <c r="L201" i="32"/>
  <c r="M201" i="32" s="1"/>
  <c r="L202" i="32"/>
  <c r="M202" i="32" s="1"/>
  <c r="L203" i="32"/>
  <c r="M203" i="32" s="1"/>
  <c r="L204" i="32"/>
  <c r="M204" i="32" s="1"/>
  <c r="L205" i="32"/>
  <c r="M205" i="32" s="1"/>
  <c r="L206" i="32"/>
  <c r="M206" i="32" s="1"/>
  <c r="L207" i="32"/>
  <c r="M207" i="32" s="1"/>
  <c r="L208" i="32"/>
  <c r="M208" i="32" s="1"/>
  <c r="L209" i="32"/>
  <c r="M209" i="32" s="1"/>
  <c r="L210" i="32"/>
  <c r="M210" i="32" s="1"/>
  <c r="L211" i="32"/>
  <c r="M211" i="32" s="1"/>
  <c r="L212" i="32"/>
  <c r="M212" i="32" s="1"/>
  <c r="L213" i="32"/>
  <c r="M213" i="32" s="1"/>
  <c r="L214" i="32"/>
  <c r="M214" i="32" s="1"/>
  <c r="L215" i="32"/>
  <c r="M215" i="32" s="1"/>
  <c r="L216" i="32"/>
  <c r="M216" i="32" s="1"/>
  <c r="L217" i="32"/>
  <c r="M217" i="32" s="1"/>
  <c r="L218" i="32"/>
  <c r="M218" i="32" s="1"/>
  <c r="L219" i="32"/>
  <c r="M219" i="32" s="1"/>
  <c r="L220" i="32"/>
  <c r="M220" i="32" s="1"/>
  <c r="L221" i="32"/>
  <c r="M221" i="32" s="1"/>
  <c r="L222" i="32"/>
  <c r="M222" i="32" s="1"/>
  <c r="L223" i="32"/>
  <c r="M223" i="32" s="1"/>
  <c r="L224" i="32"/>
  <c r="M224" i="32" s="1"/>
  <c r="L225" i="32"/>
  <c r="M225" i="32" s="1"/>
  <c r="L226" i="32"/>
  <c r="M226" i="32" s="1"/>
  <c r="L227" i="32"/>
  <c r="M227" i="32" s="1"/>
  <c r="L228" i="32"/>
  <c r="M228" i="32" s="1"/>
  <c r="L229" i="32"/>
  <c r="M229" i="32" s="1"/>
  <c r="L230" i="32"/>
  <c r="M230" i="32" s="1"/>
  <c r="L231" i="32"/>
  <c r="M231" i="32" s="1"/>
  <c r="L232" i="32"/>
  <c r="M232" i="32" s="1"/>
  <c r="L233" i="32"/>
  <c r="M233" i="32" s="1"/>
  <c r="L234" i="32"/>
  <c r="M234" i="32" s="1"/>
  <c r="L235" i="32"/>
  <c r="M235" i="32" s="1"/>
  <c r="L236" i="32"/>
  <c r="M236" i="32" s="1"/>
  <c r="L237" i="32"/>
  <c r="M237" i="32" s="1"/>
  <c r="L238" i="32"/>
  <c r="M238" i="32" s="1"/>
  <c r="L239" i="32"/>
  <c r="M239" i="32" s="1"/>
  <c r="L240" i="32"/>
  <c r="M240" i="32" s="1"/>
  <c r="L241" i="32"/>
  <c r="M241" i="32" s="1"/>
  <c r="L242" i="32"/>
  <c r="M242" i="32" s="1"/>
  <c r="L244" i="32"/>
  <c r="M244" i="32" s="1"/>
  <c r="L245" i="32"/>
  <c r="M245" i="32" s="1"/>
  <c r="L248" i="32"/>
  <c r="M248" i="32" s="1"/>
  <c r="L249" i="32"/>
  <c r="M249" i="32" s="1"/>
  <c r="L251" i="32"/>
  <c r="M251" i="32" s="1"/>
  <c r="L252" i="32"/>
  <c r="M252" i="32" s="1"/>
  <c r="L253" i="32"/>
  <c r="M253" i="32" s="1"/>
  <c r="L254" i="32"/>
  <c r="M254" i="32" s="1"/>
  <c r="L255" i="32"/>
  <c r="M255" i="32" s="1"/>
  <c r="L256" i="32"/>
  <c r="M256" i="32" s="1"/>
  <c r="L257" i="32"/>
  <c r="M257" i="32" s="1"/>
  <c r="L258" i="32"/>
  <c r="M258" i="32" s="1"/>
  <c r="L259" i="32"/>
  <c r="M259" i="32" s="1"/>
  <c r="L260" i="32"/>
  <c r="M260" i="32" s="1"/>
  <c r="L261" i="32"/>
  <c r="M261" i="32" s="1"/>
  <c r="L262" i="32"/>
  <c r="M262" i="32" s="1"/>
  <c r="L263" i="32"/>
  <c r="M263" i="32" s="1"/>
  <c r="L264" i="32"/>
  <c r="M264" i="32" s="1"/>
  <c r="L265" i="32"/>
  <c r="M265" i="32" s="1"/>
  <c r="L266" i="32"/>
  <c r="M266" i="32" s="1"/>
  <c r="L267" i="32"/>
  <c r="M267" i="32" s="1"/>
  <c r="L268" i="32"/>
  <c r="M268" i="32" s="1"/>
  <c r="L269" i="32"/>
  <c r="M269" i="32" s="1"/>
  <c r="L270" i="32"/>
  <c r="M270" i="32" s="1"/>
  <c r="L271" i="32"/>
  <c r="M271" i="32" s="1"/>
  <c r="L272" i="32"/>
  <c r="M272" i="32" s="1"/>
  <c r="L11" i="32"/>
  <c r="M11" i="32" s="1"/>
  <c r="B4" i="40"/>
  <c r="B6" i="37"/>
  <c r="B5" i="37"/>
  <c r="B4" i="37"/>
  <c r="B3" i="37"/>
  <c r="B2" i="37"/>
  <c r="B1" i="37"/>
  <c r="A54" i="33"/>
  <c r="G247" i="32"/>
  <c r="C37" i="36"/>
  <c r="B2" i="36"/>
  <c r="L151" i="32"/>
  <c r="M151" i="32" s="1"/>
  <c r="B3" i="31"/>
  <c r="A13" i="33"/>
  <c r="G106" i="32"/>
  <c r="H106" i="32" s="1"/>
  <c r="B4" i="31"/>
  <c r="B4" i="33"/>
  <c r="B4" i="32"/>
  <c r="B8" i="31"/>
  <c r="B6" i="31"/>
  <c r="B5" i="31"/>
  <c r="B8" i="33"/>
  <c r="B7" i="33"/>
  <c r="B6" i="33"/>
  <c r="B5" i="33"/>
  <c r="B3" i="33"/>
  <c r="B8" i="32"/>
  <c r="B7" i="32"/>
  <c r="B6" i="32"/>
  <c r="B5" i="32"/>
  <c r="B3" i="32"/>
  <c r="B6" i="36"/>
  <c r="B5" i="36"/>
  <c r="B4" i="36"/>
  <c r="B3" i="36"/>
  <c r="B1" i="36"/>
  <c r="I106" i="32" l="1"/>
  <c r="N106" i="32" s="1"/>
  <c r="O106" i="32" s="1"/>
  <c r="C66" i="36"/>
  <c r="G263" i="32"/>
  <c r="C64" i="36" l="1"/>
  <c r="G258" i="32"/>
  <c r="G260" i="32"/>
  <c r="H260" i="32" s="1"/>
  <c r="G259" i="32"/>
  <c r="G257" i="32"/>
  <c r="G189" i="32" l="1"/>
  <c r="G188" i="32"/>
  <c r="G187" i="32"/>
  <c r="G186" i="32"/>
  <c r="G201" i="32"/>
  <c r="G200" i="32"/>
  <c r="G199" i="32"/>
  <c r="L196" i="32"/>
  <c r="M196" i="32" s="1"/>
  <c r="G196" i="32"/>
  <c r="G198" i="32"/>
  <c r="H198" i="32" s="1"/>
  <c r="G197" i="32"/>
  <c r="G141" i="32"/>
  <c r="G139" i="32"/>
  <c r="G138" i="32"/>
  <c r="G137" i="32"/>
  <c r="H137" i="32" s="1"/>
  <c r="G140" i="32"/>
  <c r="L136" i="32"/>
  <c r="M136" i="32" s="1"/>
  <c r="G136" i="32"/>
  <c r="H136" i="32" s="1"/>
  <c r="G135" i="32"/>
  <c r="H135" i="32" s="1"/>
  <c r="G134" i="32"/>
  <c r="H134" i="32" s="1"/>
  <c r="C39" i="36"/>
  <c r="C38" i="36"/>
  <c r="L171" i="32"/>
  <c r="M171" i="32" s="1"/>
  <c r="G161" i="32"/>
  <c r="H161" i="32" s="1"/>
  <c r="G160" i="32"/>
  <c r="H160" i="32" s="1"/>
  <c r="G159" i="32"/>
  <c r="H159" i="32" s="1"/>
  <c r="G158" i="32"/>
  <c r="H158" i="32" s="1"/>
  <c r="G157" i="32"/>
  <c r="H157" i="32" s="1"/>
  <c r="G156" i="32"/>
  <c r="H156" i="32" s="1"/>
  <c r="G155" i="32"/>
  <c r="G154" i="32"/>
  <c r="G209" i="32"/>
  <c r="G208" i="32"/>
  <c r="G207" i="32"/>
  <c r="G206" i="32"/>
  <c r="G205" i="32"/>
  <c r="H205" i="32" s="1"/>
  <c r="G210" i="32"/>
  <c r="G252" i="32"/>
  <c r="C65" i="36"/>
  <c r="L247" i="32"/>
  <c r="M247" i="32" s="1"/>
  <c r="L250" i="32"/>
  <c r="M250" i="32" s="1"/>
  <c r="G256" i="32"/>
  <c r="H256" i="32" s="1"/>
  <c r="G255" i="32"/>
  <c r="G254" i="32"/>
  <c r="G253" i="32"/>
  <c r="G251" i="32"/>
  <c r="G250" i="32"/>
  <c r="G249" i="32"/>
  <c r="H249" i="32" s="1"/>
  <c r="G248" i="32"/>
  <c r="H248" i="32" s="1"/>
  <c r="C43" i="36"/>
  <c r="L47" i="32"/>
  <c r="M47" i="32" s="1"/>
  <c r="G47" i="32"/>
  <c r="H47" i="32" s="1"/>
  <c r="F44" i="32"/>
  <c r="F23" i="32"/>
  <c r="F24" i="32"/>
  <c r="G24" i="32"/>
  <c r="H24" i="32" s="1"/>
  <c r="G23" i="32"/>
  <c r="H23" i="32" s="1"/>
  <c r="G59" i="32"/>
  <c r="H59" i="32" s="1"/>
  <c r="G58" i="32"/>
  <c r="H58" i="32" s="1"/>
  <c r="G174" i="32"/>
  <c r="H174" i="32" s="1"/>
  <c r="G76" i="32"/>
  <c r="G113" i="32"/>
  <c r="F61" i="32"/>
  <c r="G61" i="32"/>
  <c r="H61" i="32" s="1"/>
  <c r="G246" i="32"/>
  <c r="G243" i="32"/>
  <c r="G244" i="32"/>
  <c r="G245" i="32"/>
  <c r="G242" i="32"/>
  <c r="G240" i="32"/>
  <c r="G241" i="32"/>
  <c r="G238" i="32"/>
  <c r="G239" i="32"/>
  <c r="G236" i="32"/>
  <c r="G237" i="32"/>
  <c r="G234" i="32"/>
  <c r="G235" i="32"/>
  <c r="G232" i="32"/>
  <c r="H232" i="32" s="1"/>
  <c r="G233" i="32"/>
  <c r="H233" i="32" s="1"/>
  <c r="G230" i="32"/>
  <c r="H230" i="32" s="1"/>
  <c r="G231" i="32"/>
  <c r="G228" i="32"/>
  <c r="H228" i="32" s="1"/>
  <c r="G229" i="32"/>
  <c r="H229" i="32" s="1"/>
  <c r="G227" i="32"/>
  <c r="G225" i="32"/>
  <c r="H225" i="32" s="1"/>
  <c r="G226" i="32"/>
  <c r="H226" i="32" s="1"/>
  <c r="G223" i="32"/>
  <c r="H223" i="32" s="1"/>
  <c r="G224" i="32"/>
  <c r="H224" i="32" s="1"/>
  <c r="G221" i="32"/>
  <c r="H221" i="32" s="1"/>
  <c r="G222" i="32"/>
  <c r="H222" i="32" s="1"/>
  <c r="G219" i="32"/>
  <c r="H219" i="32" s="1"/>
  <c r="G220" i="32"/>
  <c r="H220" i="32" s="1"/>
  <c r="G217" i="32"/>
  <c r="G218" i="32"/>
  <c r="G215" i="32"/>
  <c r="G216" i="32"/>
  <c r="G213" i="32"/>
  <c r="G214" i="32"/>
  <c r="G212" i="32"/>
  <c r="G211" i="32"/>
  <c r="H211" i="32" s="1"/>
  <c r="G202" i="32"/>
  <c r="G203" i="32"/>
  <c r="G204" i="32"/>
  <c r="G193" i="32"/>
  <c r="H193" i="32" s="1"/>
  <c r="G194" i="32"/>
  <c r="G195" i="32"/>
  <c r="G190" i="32"/>
  <c r="G191" i="32"/>
  <c r="G192" i="32"/>
  <c r="G269" i="32"/>
  <c r="H269" i="32" s="1"/>
  <c r="G270" i="32"/>
  <c r="H270" i="32" s="1"/>
  <c r="G271" i="32"/>
  <c r="H271" i="32" s="1"/>
  <c r="G272" i="32"/>
  <c r="G267" i="32"/>
  <c r="H267" i="32" s="1"/>
  <c r="G268" i="32"/>
  <c r="H268" i="32" s="1"/>
  <c r="G264" i="32"/>
  <c r="H264" i="32" s="1"/>
  <c r="G265" i="32"/>
  <c r="H265" i="32" s="1"/>
  <c r="G266" i="32"/>
  <c r="H266" i="32" s="1"/>
  <c r="G261" i="32"/>
  <c r="H261" i="32" s="1"/>
  <c r="G262" i="32"/>
  <c r="H262" i="32" s="1"/>
  <c r="G107" i="32"/>
  <c r="H107" i="32" s="1"/>
  <c r="G108" i="32"/>
  <c r="H108" i="32" s="1"/>
  <c r="G109" i="32"/>
  <c r="H109" i="32" s="1"/>
  <c r="G110" i="32"/>
  <c r="H110" i="32" s="1"/>
  <c r="G111" i="32"/>
  <c r="G112" i="32"/>
  <c r="G184" i="32"/>
  <c r="G185" i="32"/>
  <c r="G168" i="32"/>
  <c r="H168" i="32" s="1"/>
  <c r="G162" i="32"/>
  <c r="G163" i="32"/>
  <c r="G169" i="32"/>
  <c r="G170" i="32"/>
  <c r="G164" i="32"/>
  <c r="G165" i="32"/>
  <c r="G148" i="32"/>
  <c r="G149" i="32"/>
  <c r="G150" i="32"/>
  <c r="G144" i="32"/>
  <c r="G145" i="32"/>
  <c r="G171" i="32"/>
  <c r="G172" i="32"/>
  <c r="H172" i="32" s="1"/>
  <c r="G173" i="32"/>
  <c r="G166" i="32"/>
  <c r="H166" i="32" s="1"/>
  <c r="G167" i="32"/>
  <c r="G151" i="32"/>
  <c r="H151" i="32" s="1"/>
  <c r="G152" i="32"/>
  <c r="H152" i="32" s="1"/>
  <c r="G153" i="32"/>
  <c r="G146" i="32"/>
  <c r="H146" i="32" s="1"/>
  <c r="G147" i="32"/>
  <c r="H147" i="32" s="1"/>
  <c r="G60" i="32"/>
  <c r="H60" i="32" s="1"/>
  <c r="G62" i="32"/>
  <c r="H62" i="32" s="1"/>
  <c r="F62" i="32"/>
  <c r="G63" i="32"/>
  <c r="H63" i="32" s="1"/>
  <c r="F63" i="32"/>
  <c r="G64" i="32"/>
  <c r="H64" i="32" s="1"/>
  <c r="G65" i="32"/>
  <c r="G66" i="32"/>
  <c r="G67" i="32"/>
  <c r="G128" i="32"/>
  <c r="H128" i="32" s="1"/>
  <c r="G129" i="32"/>
  <c r="G130" i="32"/>
  <c r="G131" i="32"/>
  <c r="G132" i="32"/>
  <c r="G133" i="32"/>
  <c r="G175" i="32"/>
  <c r="H175" i="32" s="1"/>
  <c r="G176" i="32"/>
  <c r="G177" i="32"/>
  <c r="G142" i="32"/>
  <c r="H142" i="32" s="1"/>
  <c r="G143" i="32"/>
  <c r="G102" i="32"/>
  <c r="H102" i="32" s="1"/>
  <c r="G103" i="32"/>
  <c r="G25" i="32"/>
  <c r="H25" i="32" s="1"/>
  <c r="G26" i="32"/>
  <c r="H26" i="32" s="1"/>
  <c r="G27" i="32"/>
  <c r="H27" i="32" s="1"/>
  <c r="G19" i="32"/>
  <c r="H19" i="32" s="1"/>
  <c r="G20" i="32"/>
  <c r="H20" i="32" s="1"/>
  <c r="G21" i="32"/>
  <c r="G22" i="32"/>
  <c r="F22" i="32"/>
  <c r="G28" i="32"/>
  <c r="G29" i="32"/>
  <c r="G30" i="32"/>
  <c r="G31" i="32"/>
  <c r="G32" i="32"/>
  <c r="H32" i="32" s="1"/>
  <c r="G33" i="32"/>
  <c r="H33" i="32" s="1"/>
  <c r="G35" i="32"/>
  <c r="H35" i="32" s="1"/>
  <c r="G11" i="32"/>
  <c r="H11" i="32" s="1"/>
  <c r="G12" i="32"/>
  <c r="G13" i="32"/>
  <c r="G14" i="32"/>
  <c r="H14" i="32" s="1"/>
  <c r="G15" i="32"/>
  <c r="G16" i="32"/>
  <c r="G17" i="32"/>
  <c r="H17" i="32" s="1"/>
  <c r="G18" i="32"/>
  <c r="G36" i="32"/>
  <c r="H36" i="32" s="1"/>
  <c r="G37" i="32"/>
  <c r="G38" i="32"/>
  <c r="G39" i="32"/>
  <c r="G40" i="32"/>
  <c r="H40" i="32" s="1"/>
  <c r="G41" i="32"/>
  <c r="G42" i="32"/>
  <c r="G43" i="32"/>
  <c r="G44" i="32"/>
  <c r="H44" i="32" s="1"/>
  <c r="G45" i="32"/>
  <c r="H45" i="32" s="1"/>
  <c r="G46" i="32"/>
  <c r="H46" i="32" s="1"/>
  <c r="G48" i="32"/>
  <c r="H48" i="32" s="1"/>
  <c r="G53" i="32"/>
  <c r="H53" i="32" s="1"/>
  <c r="G54" i="32"/>
  <c r="H54" i="32" s="1"/>
  <c r="G55" i="32"/>
  <c r="F55" i="32"/>
  <c r="G56" i="32"/>
  <c r="G49" i="32"/>
  <c r="G50" i="32"/>
  <c r="G51" i="32"/>
  <c r="G52" i="32"/>
  <c r="G57" i="32"/>
  <c r="G77" i="32"/>
  <c r="H77" i="32" s="1"/>
  <c r="G78" i="32"/>
  <c r="H78" i="32" s="1"/>
  <c r="G79" i="32"/>
  <c r="H79" i="32" s="1"/>
  <c r="G80" i="32"/>
  <c r="H80" i="32" s="1"/>
  <c r="G81" i="32"/>
  <c r="G82" i="32"/>
  <c r="G83" i="32"/>
  <c r="G84" i="32"/>
  <c r="G85" i="32"/>
  <c r="G86" i="32"/>
  <c r="G87" i="32"/>
  <c r="G88" i="32"/>
  <c r="H88" i="32" s="1"/>
  <c r="G89" i="32"/>
  <c r="G90" i="32"/>
  <c r="G91" i="32"/>
  <c r="G92" i="32"/>
  <c r="G93" i="32"/>
  <c r="G94" i="32"/>
  <c r="H94" i="32" s="1"/>
  <c r="G95" i="32"/>
  <c r="G104" i="32"/>
  <c r="H104" i="32" s="1"/>
  <c r="G105" i="32"/>
  <c r="G114" i="32"/>
  <c r="H114" i="32" s="1"/>
  <c r="G115" i="32"/>
  <c r="H115" i="32" s="1"/>
  <c r="G116" i="32"/>
  <c r="H116" i="32" s="1"/>
  <c r="G117" i="32"/>
  <c r="H117" i="32" s="1"/>
  <c r="G118" i="32"/>
  <c r="H118" i="32" s="1"/>
  <c r="G119" i="32"/>
  <c r="G120" i="32"/>
  <c r="H120" i="32" s="1"/>
  <c r="G121" i="32"/>
  <c r="H121" i="32" s="1"/>
  <c r="G122" i="32"/>
  <c r="H122" i="32" s="1"/>
  <c r="G123" i="32"/>
  <c r="H123" i="32" s="1"/>
  <c r="G124" i="32"/>
  <c r="H124" i="32" s="1"/>
  <c r="G125" i="32"/>
  <c r="H125" i="32" s="1"/>
  <c r="G126" i="32"/>
  <c r="H126" i="32" s="1"/>
  <c r="G127" i="32"/>
  <c r="H127" i="32" s="1"/>
  <c r="G96" i="32"/>
  <c r="H96" i="32" s="1"/>
  <c r="G97" i="32"/>
  <c r="G98" i="32"/>
  <c r="G99" i="32"/>
  <c r="G100" i="32"/>
  <c r="G101" i="32"/>
  <c r="G178" i="32"/>
  <c r="H178" i="32" s="1"/>
  <c r="G179" i="32"/>
  <c r="G180" i="32"/>
  <c r="G181" i="32"/>
  <c r="G182" i="32"/>
  <c r="G183" i="32"/>
  <c r="G68" i="32"/>
  <c r="G69" i="32"/>
  <c r="G70" i="32"/>
  <c r="G71" i="32"/>
  <c r="G72" i="32"/>
  <c r="G73" i="32"/>
  <c r="G74" i="32"/>
  <c r="H74" i="32" s="1"/>
  <c r="G75" i="32"/>
  <c r="H75" i="32" s="1"/>
  <c r="C34" i="36"/>
  <c r="C63" i="36"/>
  <c r="L246" i="32"/>
  <c r="M246" i="32" s="1"/>
  <c r="C56" i="36"/>
  <c r="C46" i="36"/>
  <c r="A25" i="33"/>
  <c r="C57" i="36"/>
  <c r="C41" i="36"/>
  <c r="C40" i="36"/>
  <c r="C12" i="36"/>
  <c r="G34" i="32"/>
  <c r="H34" i="32" s="1"/>
  <c r="L46" i="32"/>
  <c r="M46" i="32" s="1"/>
  <c r="L70" i="32"/>
  <c r="M70" i="32" s="1"/>
  <c r="L243" i="32"/>
  <c r="M243" i="32" s="1"/>
  <c r="C62" i="36"/>
  <c r="C35" i="36"/>
  <c r="C31" i="36"/>
  <c r="C17" i="36"/>
  <c r="C33" i="36"/>
  <c r="C25" i="36"/>
  <c r="C23" i="36"/>
  <c r="A22" i="33"/>
  <c r="C61" i="36"/>
  <c r="C60" i="36"/>
  <c r="C59" i="36"/>
  <c r="C58" i="36"/>
  <c r="C55" i="36"/>
  <c r="C54" i="36"/>
  <c r="C53" i="36"/>
  <c r="C52" i="36"/>
  <c r="C51" i="36"/>
  <c r="C50" i="36"/>
  <c r="C49" i="36"/>
  <c r="C48" i="36"/>
  <c r="C47" i="36"/>
  <c r="C44" i="36"/>
  <c r="C45" i="36"/>
  <c r="C69" i="36"/>
  <c r="C68" i="36"/>
  <c r="C42" i="36"/>
  <c r="C67" i="36"/>
  <c r="C36" i="36"/>
  <c r="C22" i="36"/>
  <c r="C29" i="36"/>
  <c r="C28" i="36"/>
  <c r="C27" i="36"/>
  <c r="C26" i="36"/>
  <c r="C24" i="36"/>
  <c r="C21" i="36"/>
  <c r="C20" i="36"/>
  <c r="C19" i="36"/>
  <c r="C18" i="36"/>
  <c r="C14" i="36"/>
  <c r="C13" i="36"/>
  <c r="C10" i="36"/>
  <c r="C9" i="36"/>
  <c r="C32" i="36"/>
  <c r="C30" i="36"/>
  <c r="A21" i="33"/>
  <c r="A20" i="33"/>
  <c r="A19" i="33"/>
  <c r="A18" i="33"/>
  <c r="A82" i="33"/>
  <c r="A81" i="33"/>
  <c r="A80" i="33"/>
  <c r="A79" i="33"/>
  <c r="A78" i="33"/>
  <c r="A77" i="33"/>
  <c r="A76" i="33"/>
  <c r="A75" i="33"/>
  <c r="A74" i="33"/>
  <c r="A73" i="33"/>
  <c r="A72" i="33"/>
  <c r="A71" i="33"/>
  <c r="A70" i="33"/>
  <c r="A69" i="33"/>
  <c r="A68" i="33"/>
  <c r="A67" i="33"/>
  <c r="A66" i="33"/>
  <c r="A65" i="33"/>
  <c r="A64" i="33"/>
  <c r="A63" i="33"/>
  <c r="A62" i="33"/>
  <c r="A61" i="33"/>
  <c r="A60" i="33"/>
  <c r="A59" i="33"/>
  <c r="A58" i="33"/>
  <c r="A57" i="33"/>
  <c r="A56" i="33"/>
  <c r="A55" i="33"/>
  <c r="A53" i="33"/>
  <c r="A52" i="33"/>
  <c r="A51" i="33"/>
  <c r="A50" i="33"/>
  <c r="A49" i="33"/>
  <c r="A48" i="33"/>
  <c r="A47" i="33"/>
  <c r="A46" i="33"/>
  <c r="A45" i="33"/>
  <c r="A44" i="33"/>
  <c r="A43" i="33"/>
  <c r="A42" i="33"/>
  <c r="A41" i="33"/>
  <c r="A40" i="33"/>
  <c r="A39" i="33"/>
  <c r="A38" i="33"/>
  <c r="A37" i="33"/>
  <c r="A36" i="33"/>
  <c r="A35" i="33"/>
  <c r="A34" i="33"/>
  <c r="A33" i="33"/>
  <c r="A32" i="33"/>
  <c r="A31" i="33"/>
  <c r="A30" i="33"/>
  <c r="A29" i="33"/>
  <c r="A28" i="33"/>
  <c r="A27" i="33"/>
  <c r="A26" i="33"/>
  <c r="A24" i="33"/>
  <c r="A23" i="33"/>
  <c r="A17" i="33"/>
  <c r="A16" i="33"/>
  <c r="A15" i="33"/>
  <c r="A14" i="33"/>
  <c r="L63" i="32"/>
  <c r="M63" i="32" s="1"/>
  <c r="H105" i="32" l="1"/>
  <c r="H50" i="32"/>
  <c r="H258" i="32"/>
  <c r="I258" i="32" s="1"/>
  <c r="N258" i="32" s="1"/>
  <c r="O258" i="32" s="1"/>
  <c r="H57" i="32"/>
  <c r="H140" i="32"/>
  <c r="H28" i="32"/>
  <c r="H72" i="32"/>
  <c r="H171" i="32"/>
  <c r="H192" i="32"/>
  <c r="H235" i="32"/>
  <c r="H253" i="32"/>
  <c r="I253" i="32" s="1"/>
  <c r="N253" i="32" s="1"/>
  <c r="O253" i="32" s="1"/>
  <c r="H138" i="32"/>
  <c r="H29" i="32"/>
  <c r="H103" i="32"/>
  <c r="H191" i="32"/>
  <c r="I191" i="32" s="1"/>
  <c r="N191" i="32" s="1"/>
  <c r="O191" i="32" s="1"/>
  <c r="H234" i="32"/>
  <c r="I234" i="32" s="1"/>
  <c r="N234" i="32" s="1"/>
  <c r="O234" i="32" s="1"/>
  <c r="H254" i="32"/>
  <c r="I254" i="32" s="1"/>
  <c r="N254" i="32" s="1"/>
  <c r="O254" i="32" s="1"/>
  <c r="H139" i="32"/>
  <c r="H52" i="32"/>
  <c r="H141" i="32"/>
  <c r="H95" i="32"/>
  <c r="H197" i="32"/>
  <c r="H51" i="32"/>
  <c r="H231" i="32"/>
  <c r="I231" i="32" s="1"/>
  <c r="N231" i="32" s="1"/>
  <c r="O231" i="32" s="1"/>
  <c r="H145" i="32"/>
  <c r="H22" i="32"/>
  <c r="I22" i="32" s="1"/>
  <c r="N22" i="32" s="1"/>
  <c r="O22" i="32" s="1"/>
  <c r="H73" i="32"/>
  <c r="I73" i="32" s="1"/>
  <c r="N73" i="32" s="1"/>
  <c r="O73" i="32" s="1"/>
  <c r="H183" i="32"/>
  <c r="I183" i="32" s="1"/>
  <c r="N183" i="32" s="1"/>
  <c r="O183" i="32" s="1"/>
  <c r="H31" i="32"/>
  <c r="I31" i="32" s="1"/>
  <c r="N31" i="32" s="1"/>
  <c r="O31" i="32" s="1"/>
  <c r="H21" i="32"/>
  <c r="I21" i="32" s="1"/>
  <c r="N21" i="32" s="1"/>
  <c r="O21" i="32" s="1"/>
  <c r="H251" i="32"/>
  <c r="I251" i="32" s="1"/>
  <c r="N251" i="32" s="1"/>
  <c r="O251" i="32" s="1"/>
  <c r="H236" i="32"/>
  <c r="I236" i="32" s="1"/>
  <c r="N236" i="32" s="1"/>
  <c r="O236" i="32" s="1"/>
  <c r="H39" i="32"/>
  <c r="I39" i="32" s="1"/>
  <c r="N39" i="32" s="1"/>
  <c r="O39" i="32" s="1"/>
  <c r="H176" i="32"/>
  <c r="H165" i="32"/>
  <c r="I165" i="32" s="1"/>
  <c r="N165" i="32" s="1"/>
  <c r="O165" i="32" s="1"/>
  <c r="H204" i="32"/>
  <c r="H241" i="32"/>
  <c r="H119" i="32"/>
  <c r="I119" i="32" s="1"/>
  <c r="N119" i="32" s="1"/>
  <c r="O119" i="32" s="1"/>
  <c r="H272" i="32"/>
  <c r="I272" i="32" s="1"/>
  <c r="N272" i="32" s="1"/>
  <c r="O272" i="32" s="1"/>
  <c r="H255" i="32"/>
  <c r="H164" i="32"/>
  <c r="H203" i="32"/>
  <c r="I203" i="32" s="1"/>
  <c r="N203" i="32" s="1"/>
  <c r="O203" i="32" s="1"/>
  <c r="H240" i="32"/>
  <c r="H252" i="32"/>
  <c r="I252" i="32" s="1"/>
  <c r="N252" i="32" s="1"/>
  <c r="O252" i="32" s="1"/>
  <c r="H199" i="32"/>
  <c r="H144" i="32"/>
  <c r="I144" i="32" s="1"/>
  <c r="N144" i="32" s="1"/>
  <c r="O144" i="32" s="1"/>
  <c r="H42" i="32"/>
  <c r="H41" i="32"/>
  <c r="H148" i="32"/>
  <c r="H37" i="32"/>
  <c r="I37" i="32" s="1"/>
  <c r="N37" i="32" s="1"/>
  <c r="O37" i="32" s="1"/>
  <c r="H133" i="32"/>
  <c r="I133" i="32" s="1"/>
  <c r="N133" i="32" s="1"/>
  <c r="O133" i="32" s="1"/>
  <c r="H170" i="32"/>
  <c r="I170" i="32" s="1"/>
  <c r="N170" i="32" s="1"/>
  <c r="O170" i="32" s="1"/>
  <c r="H202" i="32"/>
  <c r="H242" i="32"/>
  <c r="H200" i="32"/>
  <c r="H153" i="32"/>
  <c r="H250" i="32"/>
  <c r="I250" i="32" s="1"/>
  <c r="N250" i="32" s="1"/>
  <c r="O250" i="32" s="1"/>
  <c r="H71" i="32"/>
  <c r="I71" i="32" s="1"/>
  <c r="N71" i="32" s="1"/>
  <c r="O71" i="32" s="1"/>
  <c r="H239" i="32"/>
  <c r="I239" i="32" s="1"/>
  <c r="N239" i="32" s="1"/>
  <c r="O239" i="32" s="1"/>
  <c r="H90" i="32"/>
  <c r="I90" i="32" s="1"/>
  <c r="N90" i="32" s="1"/>
  <c r="O90" i="32" s="1"/>
  <c r="H245" i="32"/>
  <c r="H210" i="32"/>
  <c r="H201" i="32"/>
  <c r="H150" i="32"/>
  <c r="H238" i="32"/>
  <c r="H132" i="32"/>
  <c r="H86" i="32"/>
  <c r="H18" i="32"/>
  <c r="H131" i="32"/>
  <c r="I131" i="32" s="1"/>
  <c r="N131" i="32" s="1"/>
  <c r="O131" i="32" s="1"/>
  <c r="H163" i="32"/>
  <c r="I163" i="32" s="1"/>
  <c r="N163" i="32" s="1"/>
  <c r="O163" i="32" s="1"/>
  <c r="H212" i="32"/>
  <c r="H244" i="32"/>
  <c r="H186" i="32"/>
  <c r="H167" i="32"/>
  <c r="I167" i="32" s="1"/>
  <c r="N167" i="32" s="1"/>
  <c r="O167" i="32" s="1"/>
  <c r="H70" i="32"/>
  <c r="H89" i="32"/>
  <c r="I89" i="32" s="1"/>
  <c r="N89" i="32" s="1"/>
  <c r="O89" i="32" s="1"/>
  <c r="H179" i="32"/>
  <c r="H85" i="32"/>
  <c r="I85" i="32" s="1"/>
  <c r="N85" i="32" s="1"/>
  <c r="O85" i="32" s="1"/>
  <c r="H130" i="32"/>
  <c r="I130" i="32" s="1"/>
  <c r="N130" i="32" s="1"/>
  <c r="O130" i="32" s="1"/>
  <c r="H162" i="32"/>
  <c r="H214" i="32"/>
  <c r="H243" i="32"/>
  <c r="H206" i="32"/>
  <c r="H187" i="32"/>
  <c r="H49" i="32"/>
  <c r="I49" i="32" s="1"/>
  <c r="N49" i="32" s="1"/>
  <c r="O49" i="32" s="1"/>
  <c r="H55" i="32"/>
  <c r="H237" i="32"/>
  <c r="H195" i="32"/>
  <c r="H194" i="32"/>
  <c r="H177" i="32"/>
  <c r="H181" i="32"/>
  <c r="I181" i="32" s="1"/>
  <c r="N181" i="32" s="1"/>
  <c r="O181" i="32" s="1"/>
  <c r="H180" i="32"/>
  <c r="I180" i="32" s="1"/>
  <c r="N180" i="32" s="1"/>
  <c r="O180" i="32" s="1"/>
  <c r="H169" i="32"/>
  <c r="I169" i="32" s="1"/>
  <c r="N169" i="32" s="1"/>
  <c r="O169" i="32" s="1"/>
  <c r="H100" i="32"/>
  <c r="I100" i="32" s="1"/>
  <c r="N100" i="32" s="1"/>
  <c r="O100" i="32" s="1"/>
  <c r="H84" i="32"/>
  <c r="H16" i="32"/>
  <c r="H129" i="32"/>
  <c r="H213" i="32"/>
  <c r="I213" i="32" s="1"/>
  <c r="N213" i="32" s="1"/>
  <c r="O213" i="32" s="1"/>
  <c r="H246" i="32"/>
  <c r="H207" i="32"/>
  <c r="I207" i="32" s="1"/>
  <c r="N207" i="32" s="1"/>
  <c r="O207" i="32" s="1"/>
  <c r="H188" i="32"/>
  <c r="H56" i="32"/>
  <c r="I56" i="32" s="1"/>
  <c r="N56" i="32" s="1"/>
  <c r="O56" i="32" s="1"/>
  <c r="H69" i="32"/>
  <c r="H182" i="32"/>
  <c r="H185" i="32"/>
  <c r="H216" i="32"/>
  <c r="H208" i="32"/>
  <c r="H189" i="32"/>
  <c r="H30" i="32"/>
  <c r="H227" i="32"/>
  <c r="H149" i="32"/>
  <c r="H91" i="32"/>
  <c r="H38" i="32"/>
  <c r="I38" i="32" s="1"/>
  <c r="N38" i="32" s="1"/>
  <c r="O38" i="32" s="1"/>
  <c r="H15" i="32"/>
  <c r="H98" i="32"/>
  <c r="H82" i="32"/>
  <c r="I82" i="32" s="1"/>
  <c r="N82" i="32" s="1"/>
  <c r="O82" i="32" s="1"/>
  <c r="H67" i="32"/>
  <c r="H184" i="32"/>
  <c r="I184" i="32" s="1"/>
  <c r="N184" i="32" s="1"/>
  <c r="O184" i="32" s="1"/>
  <c r="H215" i="32"/>
  <c r="I215" i="32" s="1"/>
  <c r="N215" i="32" s="1"/>
  <c r="O215" i="32" s="1"/>
  <c r="H209" i="32"/>
  <c r="I209" i="32" s="1"/>
  <c r="N209" i="32" s="1"/>
  <c r="O209" i="32" s="1"/>
  <c r="H257" i="32"/>
  <c r="I257" i="32" s="1"/>
  <c r="N257" i="32" s="1"/>
  <c r="O257" i="32" s="1"/>
  <c r="H173" i="32"/>
  <c r="H190" i="32"/>
  <c r="H93" i="32"/>
  <c r="H92" i="32"/>
  <c r="I92" i="32" s="1"/>
  <c r="N92" i="32" s="1"/>
  <c r="O92" i="32" s="1"/>
  <c r="H196" i="32"/>
  <c r="H87" i="32"/>
  <c r="H83" i="32"/>
  <c r="I83" i="32" s="1"/>
  <c r="N83" i="32" s="1"/>
  <c r="O83" i="32" s="1"/>
  <c r="H97" i="32"/>
  <c r="H81" i="32"/>
  <c r="H13" i="32"/>
  <c r="H66" i="32"/>
  <c r="H112" i="32"/>
  <c r="H218" i="32"/>
  <c r="H113" i="32"/>
  <c r="I113" i="32" s="1"/>
  <c r="N113" i="32" s="1"/>
  <c r="O113" i="32" s="1"/>
  <c r="H154" i="32"/>
  <c r="H247" i="32"/>
  <c r="H263" i="32"/>
  <c r="I263" i="32" s="1"/>
  <c r="N263" i="32" s="1"/>
  <c r="O263" i="32" s="1"/>
  <c r="H43" i="32"/>
  <c r="I43" i="32" s="1"/>
  <c r="N43" i="32" s="1"/>
  <c r="O43" i="32" s="1"/>
  <c r="H143" i="32"/>
  <c r="H68" i="32"/>
  <c r="H101" i="32"/>
  <c r="I101" i="32" s="1"/>
  <c r="N101" i="32" s="1"/>
  <c r="O101" i="32" s="1"/>
  <c r="H99" i="32"/>
  <c r="H12" i="32"/>
  <c r="H65" i="32"/>
  <c r="I65" i="32" s="1"/>
  <c r="N65" i="32" s="1"/>
  <c r="O65" i="32" s="1"/>
  <c r="H111" i="32"/>
  <c r="H217" i="32"/>
  <c r="H76" i="32"/>
  <c r="H155" i="32"/>
  <c r="I155" i="32" s="1"/>
  <c r="N155" i="32" s="1"/>
  <c r="O155" i="32" s="1"/>
  <c r="H259" i="32"/>
  <c r="I259" i="32" s="1"/>
  <c r="N259" i="32" s="1"/>
  <c r="O259" i="32" s="1"/>
  <c r="I230" i="32"/>
  <c r="N230" i="32" s="1"/>
  <c r="O230" i="32" s="1"/>
  <c r="D56" i="36" s="1"/>
  <c r="I232" i="32"/>
  <c r="N232" i="32" s="1"/>
  <c r="O232" i="32" s="1"/>
  <c r="F274" i="32"/>
  <c r="I54" i="32"/>
  <c r="N54" i="32" s="1"/>
  <c r="O54" i="32" s="1"/>
  <c r="I148" i="32"/>
  <c r="N148" i="32" s="1"/>
  <c r="O148" i="32" s="1"/>
  <c r="I249" i="32"/>
  <c r="N249" i="32" s="1"/>
  <c r="O249" i="32" s="1"/>
  <c r="I68" i="32"/>
  <c r="N68" i="32" s="1"/>
  <c r="O68" i="32" s="1"/>
  <c r="I124" i="32"/>
  <c r="N124" i="32" s="1"/>
  <c r="O124" i="32" s="1"/>
  <c r="I57" i="32"/>
  <c r="N57" i="32" s="1"/>
  <c r="O57" i="32" s="1"/>
  <c r="I166" i="32"/>
  <c r="N166" i="32" s="1"/>
  <c r="O166" i="32" s="1"/>
  <c r="I127" i="32"/>
  <c r="N127" i="32" s="1"/>
  <c r="O127" i="32" s="1"/>
  <c r="I123" i="32"/>
  <c r="N123" i="32" s="1"/>
  <c r="O123" i="32" s="1"/>
  <c r="I115" i="32"/>
  <c r="N115" i="32" s="1"/>
  <c r="O115" i="32" s="1"/>
  <c r="I268" i="32"/>
  <c r="N268" i="32" s="1"/>
  <c r="O268" i="32" s="1"/>
  <c r="I219" i="32"/>
  <c r="N219" i="32" s="1"/>
  <c r="O219" i="32" s="1"/>
  <c r="I229" i="32"/>
  <c r="N229" i="32" s="1"/>
  <c r="O229" i="32" s="1"/>
  <c r="I233" i="32"/>
  <c r="N233" i="32" s="1"/>
  <c r="O233" i="32" s="1"/>
  <c r="I241" i="32"/>
  <c r="N241" i="32" s="1"/>
  <c r="O241" i="32" s="1"/>
  <c r="I244" i="32"/>
  <c r="N244" i="32" s="1"/>
  <c r="O244" i="32" s="1"/>
  <c r="I75" i="32"/>
  <c r="N75" i="32" s="1"/>
  <c r="O75" i="32" s="1"/>
  <c r="I13" i="32"/>
  <c r="N13" i="32" s="1"/>
  <c r="O13" i="32" s="1"/>
  <c r="I152" i="32"/>
  <c r="N152" i="32" s="1"/>
  <c r="O152" i="32" s="1"/>
  <c r="I164" i="32"/>
  <c r="N164" i="32" s="1"/>
  <c r="O164" i="32" s="1"/>
  <c r="I112" i="32"/>
  <c r="N112" i="32" s="1"/>
  <c r="O112" i="32" s="1"/>
  <c r="I108" i="32"/>
  <c r="N108" i="32" s="1"/>
  <c r="O108" i="32" s="1"/>
  <c r="I47" i="32"/>
  <c r="N47" i="32" s="1"/>
  <c r="O47" i="32" s="1"/>
  <c r="I70" i="32"/>
  <c r="N70" i="32" s="1"/>
  <c r="O70" i="32" s="1"/>
  <c r="I86" i="32"/>
  <c r="N86" i="32" s="1"/>
  <c r="O86" i="32" s="1"/>
  <c r="I32" i="32"/>
  <c r="N32" i="32" s="1"/>
  <c r="O32" i="32" s="1"/>
  <c r="I172" i="32"/>
  <c r="N172" i="32" s="1"/>
  <c r="O172" i="32" s="1"/>
  <c r="I226" i="32"/>
  <c r="N226" i="32" s="1"/>
  <c r="O226" i="32" s="1"/>
  <c r="I228" i="32"/>
  <c r="N228" i="32" s="1"/>
  <c r="O228" i="32" s="1"/>
  <c r="I246" i="32"/>
  <c r="N246" i="32" s="1"/>
  <c r="O246" i="32" s="1"/>
  <c r="I24" i="32"/>
  <c r="N24" i="32" s="1"/>
  <c r="O24" i="32" s="1"/>
  <c r="I255" i="32"/>
  <c r="N255" i="32" s="1"/>
  <c r="O255" i="32" s="1"/>
  <c r="I247" i="32"/>
  <c r="N247" i="32" s="1"/>
  <c r="O247" i="32" s="1"/>
  <c r="I74" i="32"/>
  <c r="N74" i="32" s="1"/>
  <c r="O74" i="32" s="1"/>
  <c r="I147" i="32"/>
  <c r="N147" i="32" s="1"/>
  <c r="O147" i="32" s="1"/>
  <c r="I171" i="32"/>
  <c r="N171" i="32" s="1"/>
  <c r="O171" i="32" s="1"/>
  <c r="I107" i="32"/>
  <c r="N107" i="32" s="1"/>
  <c r="O107" i="32" s="1"/>
  <c r="I174" i="32"/>
  <c r="N174" i="32" s="1"/>
  <c r="O174" i="32" s="1"/>
  <c r="I117" i="32"/>
  <c r="N117" i="32" s="1"/>
  <c r="O117" i="32" s="1"/>
  <c r="I105" i="32"/>
  <c r="N105" i="32" s="1"/>
  <c r="O105" i="32" s="1"/>
  <c r="I45" i="32"/>
  <c r="N45" i="32" s="1"/>
  <c r="O45" i="32" s="1"/>
  <c r="I11" i="32"/>
  <c r="N11" i="32" s="1"/>
  <c r="O11" i="32" s="1"/>
  <c r="I27" i="32"/>
  <c r="N27" i="32" s="1"/>
  <c r="O27" i="32" s="1"/>
  <c r="I192" i="32"/>
  <c r="N192" i="32" s="1"/>
  <c r="O192" i="32" s="1"/>
  <c r="I221" i="32"/>
  <c r="N221" i="32" s="1"/>
  <c r="O221" i="32" s="1"/>
  <c r="I225" i="32"/>
  <c r="N225" i="32" s="1"/>
  <c r="O225" i="32" s="1"/>
  <c r="I248" i="32"/>
  <c r="N248" i="32" s="1"/>
  <c r="O248" i="32" s="1"/>
  <c r="I50" i="32"/>
  <c r="N50" i="32" s="1"/>
  <c r="O50" i="32" s="1"/>
  <c r="I168" i="32"/>
  <c r="N168" i="32" s="1"/>
  <c r="O168" i="32" s="1"/>
  <c r="I269" i="32"/>
  <c r="N269" i="32" s="1"/>
  <c r="O269" i="32" s="1"/>
  <c r="I102" i="32"/>
  <c r="N102" i="32" s="1"/>
  <c r="O102" i="32" s="1"/>
  <c r="I175" i="32"/>
  <c r="N175" i="32" s="1"/>
  <c r="O175" i="32" s="1"/>
  <c r="I14" i="32"/>
  <c r="N14" i="32" s="1"/>
  <c r="O14" i="32" s="1"/>
  <c r="I60" i="32"/>
  <c r="N60" i="32" s="1"/>
  <c r="O60" i="32" s="1"/>
  <c r="I94" i="32"/>
  <c r="N94" i="32" s="1"/>
  <c r="O94" i="32" s="1"/>
  <c r="I61" i="32"/>
  <c r="N61" i="32" s="1"/>
  <c r="O61" i="32" s="1"/>
  <c r="I267" i="32"/>
  <c r="N267" i="32" s="1"/>
  <c r="O267" i="32" s="1"/>
  <c r="C15" i="36"/>
  <c r="C11" i="36"/>
  <c r="C16" i="36"/>
  <c r="I260" i="32"/>
  <c r="N260" i="32" s="1"/>
  <c r="O260" i="32" s="1"/>
  <c r="D65" i="36" l="1"/>
  <c r="G37" i="37" s="1"/>
  <c r="D68" i="36"/>
  <c r="G41" i="37" s="1"/>
  <c r="D58" i="36"/>
  <c r="D63" i="36"/>
  <c r="G36" i="37" s="1"/>
  <c r="D53" i="36"/>
  <c r="G26" i="37" s="1"/>
  <c r="D55" i="36"/>
  <c r="G28" i="37" s="1"/>
  <c r="D57" i="36"/>
  <c r="G30" i="37" s="1"/>
  <c r="D47" i="36"/>
  <c r="G29" i="37"/>
  <c r="C71" i="36"/>
  <c r="I237" i="32"/>
  <c r="N237" i="32" s="1"/>
  <c r="O237" i="32" s="1"/>
  <c r="I235" i="32"/>
  <c r="N235" i="32" s="1"/>
  <c r="O235" i="32" s="1"/>
  <c r="I227" i="32"/>
  <c r="N227" i="32" s="1"/>
  <c r="O227" i="32" s="1"/>
  <c r="I87" i="32"/>
  <c r="N87" i="32" s="1"/>
  <c r="O87" i="32" s="1"/>
  <c r="I238" i="32"/>
  <c r="N238" i="32" s="1"/>
  <c r="O238" i="32" s="1"/>
  <c r="I187" i="32"/>
  <c r="N187" i="32" s="1"/>
  <c r="O187" i="32" s="1"/>
  <c r="I161" i="32"/>
  <c r="N161" i="32" s="1"/>
  <c r="O161" i="32" s="1"/>
  <c r="I189" i="32"/>
  <c r="N189" i="32" s="1"/>
  <c r="O189" i="32" s="1"/>
  <c r="I158" i="32"/>
  <c r="N158" i="32" s="1"/>
  <c r="O158" i="32" s="1"/>
  <c r="I99" i="32"/>
  <c r="N99" i="32" s="1"/>
  <c r="O99" i="32" s="1"/>
  <c r="I240" i="32"/>
  <c r="N240" i="32" s="1"/>
  <c r="O240" i="32" s="1"/>
  <c r="I202" i="32"/>
  <c r="N202" i="32" s="1"/>
  <c r="O202" i="32" s="1"/>
  <c r="I12" i="32"/>
  <c r="N12" i="32" s="1"/>
  <c r="O12" i="32" s="1"/>
  <c r="D9" i="36" s="1"/>
  <c r="I98" i="32"/>
  <c r="N98" i="32" s="1"/>
  <c r="O98" i="32" s="1"/>
  <c r="I242" i="32"/>
  <c r="N242" i="32" s="1"/>
  <c r="O242" i="32" s="1"/>
  <c r="I15" i="32"/>
  <c r="N15" i="32" s="1"/>
  <c r="O15" i="32" s="1"/>
  <c r="I177" i="32"/>
  <c r="N177" i="32" s="1"/>
  <c r="O177" i="32" s="1"/>
  <c r="D35" i="36" s="1"/>
  <c r="I121" i="32"/>
  <c r="N121" i="32" s="1"/>
  <c r="O121" i="32" s="1"/>
  <c r="I52" i="32"/>
  <c r="N52" i="32" s="1"/>
  <c r="O52" i="32" s="1"/>
  <c r="I182" i="32"/>
  <c r="N182" i="32" s="1"/>
  <c r="O182" i="32" s="1"/>
  <c r="I63" i="32"/>
  <c r="N63" i="32" s="1"/>
  <c r="O63" i="32" s="1"/>
  <c r="I95" i="32"/>
  <c r="N95" i="32" s="1"/>
  <c r="O95" i="32" s="1"/>
  <c r="D21" i="36" s="1"/>
  <c r="I128" i="32"/>
  <c r="N128" i="32" s="1"/>
  <c r="O128" i="32" s="1"/>
  <c r="I17" i="32"/>
  <c r="N17" i="32" s="1"/>
  <c r="O17" i="32" s="1"/>
  <c r="I120" i="32"/>
  <c r="N120" i="32" s="1"/>
  <c r="O120" i="32" s="1"/>
  <c r="I160" i="32"/>
  <c r="N160" i="32" s="1"/>
  <c r="O160" i="32" s="1"/>
  <c r="I126" i="32"/>
  <c r="N126" i="32" s="1"/>
  <c r="O126" i="32" s="1"/>
  <c r="I34" i="32"/>
  <c r="N34" i="32" s="1"/>
  <c r="O34" i="32" s="1"/>
  <c r="I195" i="32"/>
  <c r="N195" i="32" s="1"/>
  <c r="O195" i="32" s="1"/>
  <c r="I42" i="32"/>
  <c r="N42" i="32" s="1"/>
  <c r="O42" i="32" s="1"/>
  <c r="I96" i="32"/>
  <c r="N96" i="32" s="1"/>
  <c r="O96" i="32" s="1"/>
  <c r="I201" i="32"/>
  <c r="N201" i="32" s="1"/>
  <c r="O201" i="32" s="1"/>
  <c r="I157" i="32"/>
  <c r="N157" i="32" s="1"/>
  <c r="O157" i="32" s="1"/>
  <c r="I198" i="32"/>
  <c r="N198" i="32" s="1"/>
  <c r="O198" i="32" s="1"/>
  <c r="I208" i="32"/>
  <c r="N208" i="32" s="1"/>
  <c r="O208" i="32" s="1"/>
  <c r="I153" i="32"/>
  <c r="N153" i="32" s="1"/>
  <c r="O153" i="32" s="1"/>
  <c r="I216" i="32"/>
  <c r="N216" i="32" s="1"/>
  <c r="O216" i="32" s="1"/>
  <c r="D48" i="36" s="1"/>
  <c r="I111" i="32"/>
  <c r="N111" i="32" s="1"/>
  <c r="O111" i="32" s="1"/>
  <c r="I53" i="32"/>
  <c r="N53" i="32" s="1"/>
  <c r="O53" i="32" s="1"/>
  <c r="I146" i="32"/>
  <c r="N146" i="32" s="1"/>
  <c r="O146" i="32" s="1"/>
  <c r="I185" i="32"/>
  <c r="N185" i="32" s="1"/>
  <c r="O185" i="32" s="1"/>
  <c r="D38" i="36" s="1"/>
  <c r="I149" i="32"/>
  <c r="N149" i="32" s="1"/>
  <c r="O149" i="32" s="1"/>
  <c r="I69" i="32"/>
  <c r="N69" i="32" s="1"/>
  <c r="O69" i="32" s="1"/>
  <c r="I23" i="32"/>
  <c r="N23" i="32" s="1"/>
  <c r="O23" i="32" s="1"/>
  <c r="I176" i="32"/>
  <c r="N176" i="32" s="1"/>
  <c r="O176" i="32" s="1"/>
  <c r="I162" i="32"/>
  <c r="N162" i="32" s="1"/>
  <c r="O162" i="32" s="1"/>
  <c r="I211" i="32"/>
  <c r="N211" i="32" s="1"/>
  <c r="O211" i="32" s="1"/>
  <c r="I40" i="32"/>
  <c r="N40" i="32" s="1"/>
  <c r="O40" i="32" s="1"/>
  <c r="I196" i="32"/>
  <c r="N196" i="32" s="1"/>
  <c r="O196" i="32" s="1"/>
  <c r="D42" i="36" s="1"/>
  <c r="I125" i="32"/>
  <c r="N125" i="32" s="1"/>
  <c r="O125" i="32" s="1"/>
  <c r="I156" i="32"/>
  <c r="N156" i="32" s="1"/>
  <c r="O156" i="32" s="1"/>
  <c r="I51" i="32"/>
  <c r="N51" i="32" s="1"/>
  <c r="O51" i="32" s="1"/>
  <c r="I222" i="32"/>
  <c r="N222" i="32" s="1"/>
  <c r="O222" i="32" s="1"/>
  <c r="D51" i="36" s="1"/>
  <c r="I91" i="32"/>
  <c r="N91" i="32" s="1"/>
  <c r="O91" i="32" s="1"/>
  <c r="D20" i="36" s="1"/>
  <c r="I204" i="32"/>
  <c r="N204" i="32" s="1"/>
  <c r="O204" i="32" s="1"/>
  <c r="I20" i="32"/>
  <c r="N20" i="32" s="1"/>
  <c r="O20" i="32" s="1"/>
  <c r="I79" i="32"/>
  <c r="N79" i="32" s="1"/>
  <c r="O79" i="32" s="1"/>
  <c r="I18" i="32"/>
  <c r="N18" i="32" s="1"/>
  <c r="O18" i="32" s="1"/>
  <c r="I30" i="32"/>
  <c r="N30" i="32" s="1"/>
  <c r="O30" i="32" s="1"/>
  <c r="I150" i="32"/>
  <c r="N150" i="32" s="1"/>
  <c r="O150" i="32" s="1"/>
  <c r="I58" i="32"/>
  <c r="N58" i="32" s="1"/>
  <c r="O58" i="32" s="1"/>
  <c r="I109" i="32"/>
  <c r="N109" i="32" s="1"/>
  <c r="O109" i="32" s="1"/>
  <c r="D25" i="36" s="1"/>
  <c r="I193" i="32"/>
  <c r="N193" i="32" s="1"/>
  <c r="O193" i="32" s="1"/>
  <c r="I44" i="32"/>
  <c r="N44" i="32" s="1"/>
  <c r="O44" i="32" s="1"/>
  <c r="I186" i="32"/>
  <c r="N186" i="32" s="1"/>
  <c r="O186" i="32" s="1"/>
  <c r="I218" i="32"/>
  <c r="N218" i="32" s="1"/>
  <c r="O218" i="32" s="1"/>
  <c r="I141" i="32"/>
  <c r="N141" i="32" s="1"/>
  <c r="O141" i="32" s="1"/>
  <c r="I139" i="32"/>
  <c r="N139" i="32" s="1"/>
  <c r="O139" i="32" s="1"/>
  <c r="I199" i="32"/>
  <c r="N199" i="32" s="1"/>
  <c r="O199" i="32" s="1"/>
  <c r="I29" i="32"/>
  <c r="N29" i="32" s="1"/>
  <c r="O29" i="32" s="1"/>
  <c r="I64" i="32"/>
  <c r="N64" i="32" s="1"/>
  <c r="O64" i="32" s="1"/>
  <c r="I93" i="32"/>
  <c r="N93" i="32" s="1"/>
  <c r="O93" i="32" s="1"/>
  <c r="I194" i="32"/>
  <c r="N194" i="32" s="1"/>
  <c r="O194" i="32" s="1"/>
  <c r="I59" i="32"/>
  <c r="N59" i="32" s="1"/>
  <c r="O59" i="32" s="1"/>
  <c r="I217" i="32"/>
  <c r="N217" i="32" s="1"/>
  <c r="O217" i="32" s="1"/>
  <c r="D49" i="36" s="1"/>
  <c r="I223" i="32"/>
  <c r="N223" i="32" s="1"/>
  <c r="O223" i="32" s="1"/>
  <c r="I78" i="32"/>
  <c r="N78" i="32" s="1"/>
  <c r="O78" i="32" s="1"/>
  <c r="I271" i="32"/>
  <c r="N271" i="32" s="1"/>
  <c r="O271" i="32" s="1"/>
  <c r="I84" i="32"/>
  <c r="N84" i="32" s="1"/>
  <c r="O84" i="32" s="1"/>
  <c r="I264" i="32"/>
  <c r="N264" i="32" s="1"/>
  <c r="O264" i="32" s="1"/>
  <c r="I80" i="32"/>
  <c r="N80" i="32" s="1"/>
  <c r="O80" i="32" s="1"/>
  <c r="D19" i="36" s="1"/>
  <c r="I19" i="32"/>
  <c r="N19" i="32" s="1"/>
  <c r="O19" i="32" s="1"/>
  <c r="I210" i="32"/>
  <c r="N210" i="32" s="1"/>
  <c r="O210" i="32" s="1"/>
  <c r="I138" i="32"/>
  <c r="N138" i="32" s="1"/>
  <c r="O138" i="32" s="1"/>
  <c r="I265" i="32"/>
  <c r="N265" i="32" s="1"/>
  <c r="O265" i="32" s="1"/>
  <c r="I28" i="32"/>
  <c r="N28" i="32" s="1"/>
  <c r="O28" i="32" s="1"/>
  <c r="I224" i="32"/>
  <c r="N224" i="32" s="1"/>
  <c r="O224" i="32" s="1"/>
  <c r="I66" i="32"/>
  <c r="N66" i="32" s="1"/>
  <c r="O66" i="32" s="1"/>
  <c r="I67" i="32"/>
  <c r="N67" i="32" s="1"/>
  <c r="O67" i="32" s="1"/>
  <c r="I245" i="32"/>
  <c r="N245" i="32" s="1"/>
  <c r="O245" i="32" s="1"/>
  <c r="I41" i="32"/>
  <c r="N41" i="32" s="1"/>
  <c r="O41" i="32" s="1"/>
  <c r="I190" i="32"/>
  <c r="N190" i="32" s="1"/>
  <c r="O190" i="32" s="1"/>
  <c r="I114" i="32"/>
  <c r="N114" i="32" s="1"/>
  <c r="O114" i="32" s="1"/>
  <c r="D26" i="36" s="1"/>
  <c r="I173" i="32"/>
  <c r="N173" i="32" s="1"/>
  <c r="O173" i="32" s="1"/>
  <c r="I62" i="32"/>
  <c r="N62" i="32" s="1"/>
  <c r="O62" i="32" s="1"/>
  <c r="I142" i="32"/>
  <c r="N142" i="32" s="1"/>
  <c r="O142" i="32" s="1"/>
  <c r="I88" i="32"/>
  <c r="N88" i="32" s="1"/>
  <c r="O88" i="32" s="1"/>
  <c r="I110" i="32"/>
  <c r="N110" i="32" s="1"/>
  <c r="O110" i="32" s="1"/>
  <c r="I151" i="32"/>
  <c r="N151" i="32" s="1"/>
  <c r="O151" i="32" s="1"/>
  <c r="I36" i="32"/>
  <c r="N36" i="32" s="1"/>
  <c r="O36" i="32" s="1"/>
  <c r="D13" i="36" s="1"/>
  <c r="I200" i="32"/>
  <c r="N200" i="32" s="1"/>
  <c r="O200" i="32" s="1"/>
  <c r="I197" i="32"/>
  <c r="N197" i="32" s="1"/>
  <c r="O197" i="32" s="1"/>
  <c r="I206" i="32"/>
  <c r="N206" i="32" s="1"/>
  <c r="O206" i="32" s="1"/>
  <c r="I159" i="32"/>
  <c r="N159" i="32" s="1"/>
  <c r="O159" i="32" s="1"/>
  <c r="I134" i="32"/>
  <c r="N134" i="32" s="1"/>
  <c r="O134" i="32" s="1"/>
  <c r="I136" i="32"/>
  <c r="N136" i="32" s="1"/>
  <c r="O136" i="32" s="1"/>
  <c r="I137" i="32"/>
  <c r="N137" i="32" s="1"/>
  <c r="O137" i="32" s="1"/>
  <c r="I270" i="32"/>
  <c r="N270" i="32" s="1"/>
  <c r="O270" i="32" s="1"/>
  <c r="D69" i="36" s="1"/>
  <c r="I26" i="32"/>
  <c r="N26" i="32" s="1"/>
  <c r="O26" i="32" s="1"/>
  <c r="I76" i="32"/>
  <c r="N76" i="32" s="1"/>
  <c r="O76" i="32" s="1"/>
  <c r="I220" i="32"/>
  <c r="N220" i="32" s="1"/>
  <c r="O220" i="32" s="1"/>
  <c r="D50" i="36" s="1"/>
  <c r="I118" i="32"/>
  <c r="N118" i="32" s="1"/>
  <c r="O118" i="32" s="1"/>
  <c r="I266" i="32"/>
  <c r="N266" i="32" s="1"/>
  <c r="O266" i="32" s="1"/>
  <c r="I97" i="32"/>
  <c r="N97" i="32" s="1"/>
  <c r="O97" i="32" s="1"/>
  <c r="I212" i="32"/>
  <c r="N212" i="32" s="1"/>
  <c r="O212" i="32" s="1"/>
  <c r="I77" i="32"/>
  <c r="N77" i="32" s="1"/>
  <c r="O77" i="32" s="1"/>
  <c r="D18" i="36" s="1"/>
  <c r="I103" i="32"/>
  <c r="N103" i="32" s="1"/>
  <c r="O103" i="32" s="1"/>
  <c r="D23" i="36" s="1"/>
  <c r="I122" i="32"/>
  <c r="N122" i="32" s="1"/>
  <c r="O122" i="32" s="1"/>
  <c r="I129" i="32"/>
  <c r="N129" i="32" s="1"/>
  <c r="O129" i="32" s="1"/>
  <c r="I46" i="32"/>
  <c r="N46" i="32" s="1"/>
  <c r="O46" i="32" s="1"/>
  <c r="I256" i="32"/>
  <c r="N256" i="32" s="1"/>
  <c r="O256" i="32" s="1"/>
  <c r="I25" i="32"/>
  <c r="N25" i="32" s="1"/>
  <c r="O25" i="32" s="1"/>
  <c r="I104" i="32"/>
  <c r="N104" i="32" s="1"/>
  <c r="O104" i="32" s="1"/>
  <c r="D24" i="36" s="1"/>
  <c r="I154" i="32"/>
  <c r="N154" i="32" s="1"/>
  <c r="O154" i="32" s="1"/>
  <c r="I16" i="32"/>
  <c r="N16" i="32" s="1"/>
  <c r="O16" i="32" s="1"/>
  <c r="I188" i="32"/>
  <c r="N188" i="32" s="1"/>
  <c r="O188" i="32" s="1"/>
  <c r="I135" i="32"/>
  <c r="N135" i="32" s="1"/>
  <c r="O135" i="32" s="1"/>
  <c r="I140" i="32"/>
  <c r="N140" i="32" s="1"/>
  <c r="O140" i="32" s="1"/>
  <c r="I143" i="32"/>
  <c r="N143" i="32" s="1"/>
  <c r="O143" i="32" s="1"/>
  <c r="I243" i="32"/>
  <c r="N243" i="32" s="1"/>
  <c r="O243" i="32" s="1"/>
  <c r="I214" i="32"/>
  <c r="N214" i="32" s="1"/>
  <c r="O214" i="32" s="1"/>
  <c r="I35" i="32"/>
  <c r="N35" i="32" s="1"/>
  <c r="O35" i="32" s="1"/>
  <c r="I262" i="32"/>
  <c r="N262" i="32" s="1"/>
  <c r="O262" i="32" s="1"/>
  <c r="I145" i="32"/>
  <c r="N145" i="32" s="1"/>
  <c r="O145" i="32" s="1"/>
  <c r="I72" i="32"/>
  <c r="N72" i="32" s="1"/>
  <c r="O72" i="32" s="1"/>
  <c r="I205" i="32"/>
  <c r="N205" i="32" s="1"/>
  <c r="O205" i="32" s="1"/>
  <c r="I132" i="32"/>
  <c r="N132" i="32" s="1"/>
  <c r="O132" i="32" s="1"/>
  <c r="I81" i="32"/>
  <c r="N81" i="32" s="1"/>
  <c r="O81" i="32" s="1"/>
  <c r="I55" i="32"/>
  <c r="N55" i="32" s="1"/>
  <c r="O55" i="32" s="1"/>
  <c r="I178" i="32"/>
  <c r="N178" i="32" s="1"/>
  <c r="O178" i="32" s="1"/>
  <c r="I48" i="32"/>
  <c r="N48" i="32" s="1"/>
  <c r="O48" i="32" s="1"/>
  <c r="I179" i="32"/>
  <c r="N179" i="32" s="1"/>
  <c r="O179" i="32" s="1"/>
  <c r="I261" i="32"/>
  <c r="N261" i="32" s="1"/>
  <c r="O261" i="32" s="1"/>
  <c r="D66" i="36" s="1"/>
  <c r="I33" i="32"/>
  <c r="N33" i="32" s="1"/>
  <c r="O33" i="32" s="1"/>
  <c r="I116" i="32"/>
  <c r="N116" i="32" s="1"/>
  <c r="O116" i="32" s="1"/>
  <c r="D27" i="36" s="1"/>
  <c r="D34" i="36" l="1"/>
  <c r="D17" i="36"/>
  <c r="D30" i="36"/>
  <c r="D36" i="36"/>
  <c r="D16" i="36"/>
  <c r="D10" i="36"/>
  <c r="D44" i="36"/>
  <c r="G17" i="37" s="1"/>
  <c r="D41" i="36"/>
  <c r="G14" i="37" s="1"/>
  <c r="D33" i="36"/>
  <c r="D12" i="36"/>
  <c r="D22" i="36"/>
  <c r="D28" i="36"/>
  <c r="D40" i="36"/>
  <c r="G13" i="37" s="1"/>
  <c r="G24" i="37"/>
  <c r="D29" i="36"/>
  <c r="D43" i="36"/>
  <c r="G16" i="37" s="1"/>
  <c r="D46" i="36"/>
  <c r="G19" i="37" s="1"/>
  <c r="D31" i="36"/>
  <c r="D67" i="36"/>
  <c r="G40" i="37" s="1"/>
  <c r="G42" i="37"/>
  <c r="D11" i="36"/>
  <c r="G23" i="37"/>
  <c r="D45" i="36"/>
  <c r="G18" i="37" s="1"/>
  <c r="D14" i="36"/>
  <c r="G20" i="37"/>
  <c r="D54" i="36"/>
  <c r="G27" i="37" s="1"/>
  <c r="G21" i="37"/>
  <c r="D60" i="36"/>
  <c r="G33" i="37" s="1"/>
  <c r="G31" i="37"/>
  <c r="D64" i="36"/>
  <c r="G38" i="37" s="1"/>
  <c r="D52" i="36"/>
  <c r="G25" i="37" s="1"/>
  <c r="D39" i="36"/>
  <c r="G12" i="37" s="1"/>
  <c r="D62" i="36"/>
  <c r="G35" i="37" s="1"/>
  <c r="D61" i="36"/>
  <c r="G34" i="37" s="1"/>
  <c r="G11" i="37"/>
  <c r="D32" i="36"/>
  <c r="D15" i="36"/>
  <c r="D59" i="36"/>
  <c r="G32" i="37" s="1"/>
  <c r="G39" i="37"/>
  <c r="G15" i="37"/>
  <c r="G22" i="37"/>
  <c r="O274" i="32"/>
  <c r="G9" i="37" l="1"/>
  <c r="H12" i="40" s="1"/>
  <c r="D71" i="36"/>
  <c r="H13" i="40" l="1"/>
  <c r="G44" i="37"/>
  <c r="H15" i="40" l="1"/>
  <c r="H16" i="40" l="1"/>
  <c r="H17" i="40" s="1"/>
</calcChain>
</file>

<file path=xl/sharedStrings.xml><?xml version="1.0" encoding="utf-8"?>
<sst xmlns="http://schemas.openxmlformats.org/spreadsheetml/2006/main" count="1440" uniqueCount="277">
  <si>
    <t>Kerkstraat 176 Hoogkerk, Begraafplaats Hoogkerk</t>
  </si>
  <si>
    <t>Peizerweg 128</t>
  </si>
  <si>
    <t>Tuckerpole</t>
  </si>
  <si>
    <t>Hoogwerker</t>
  </si>
  <si>
    <t>Gevelinstallatie</t>
  </si>
  <si>
    <t>Gebouw/plaats</t>
  </si>
  <si>
    <t>Naam opdrachtgever</t>
  </si>
  <si>
    <t>Entreeglas</t>
  </si>
  <si>
    <t>Buitengevelglas</t>
  </si>
  <si>
    <t>Glaswand kantine</t>
  </si>
  <si>
    <t>Lichtstraat</t>
  </si>
  <si>
    <t>Dakkoepels</t>
  </si>
  <si>
    <t>Gemeente Groningen</t>
  </si>
  <si>
    <t>Bereikbaarheid</t>
  </si>
  <si>
    <t>Binnengevelglas</t>
  </si>
  <si>
    <t>Gedempte Zuiderdiep 98</t>
  </si>
  <si>
    <t>Glas in Lood</t>
  </si>
  <si>
    <t>Loopbrug</t>
  </si>
  <si>
    <t>Park Selwerd 2</t>
  </si>
  <si>
    <t>Dakglas</t>
  </si>
  <si>
    <t xml:space="preserve">Iepenlaan 204, Selwerderhof, Theehuisje  </t>
  </si>
  <si>
    <t>Esserweg 22a, Begraafplaats Esserveld</t>
  </si>
  <si>
    <t>Wijkpost Centrum</t>
  </si>
  <si>
    <t>Hanzeplein 120</t>
  </si>
  <si>
    <t>Vliesgevel</t>
  </si>
  <si>
    <t>Zuid</t>
  </si>
  <si>
    <t>Oost</t>
  </si>
  <si>
    <t>Noord</t>
  </si>
  <si>
    <t>Atrium (Oost en West)</t>
  </si>
  <si>
    <t>Separatieglas</t>
  </si>
  <si>
    <t>Calculatie onderdeel</t>
  </si>
  <si>
    <t>Prijspeil</t>
  </si>
  <si>
    <t>Invoervelden</t>
  </si>
  <si>
    <t>Staand</t>
  </si>
  <si>
    <t>Ladder</t>
  </si>
  <si>
    <t>Kosten hoogwerker per beurt</t>
  </si>
  <si>
    <t>Totale kosten per jaar</t>
  </si>
  <si>
    <t>Gebouw</t>
  </si>
  <si>
    <t>Soort glas</t>
  </si>
  <si>
    <t>Normcode</t>
  </si>
  <si>
    <t>..</t>
  </si>
  <si>
    <t>Overheaddeuren</t>
  </si>
  <si>
    <t>Totale kosten per beurt</t>
  </si>
  <si>
    <t>m²</t>
  </si>
  <si>
    <t>Aantal</t>
  </si>
  <si>
    <t>Blind glas</t>
  </si>
  <si>
    <t>Kosten per tijdsinzet</t>
  </si>
  <si>
    <t>Liftschacht</t>
  </si>
  <si>
    <t>Code</t>
  </si>
  <si>
    <t>Verkeersbord</t>
  </si>
  <si>
    <t>Moesstraat 98, Noorderbegraafplaats</t>
  </si>
  <si>
    <t>separatieglas</t>
  </si>
  <si>
    <t>Gondel</t>
  </si>
  <si>
    <t>Buitenglas Atrium</t>
  </si>
  <si>
    <t>Planning</t>
  </si>
  <si>
    <t>Binnenglas Atrium</t>
  </si>
  <si>
    <t>Separatieglas Atrium</t>
  </si>
  <si>
    <t>Glas in lood</t>
  </si>
  <si>
    <t>WSR</t>
  </si>
  <si>
    <t>NDE</t>
  </si>
  <si>
    <t>Datum aanpassing</t>
  </si>
  <si>
    <t>Wijziging</t>
  </si>
  <si>
    <t>Totalen</t>
  </si>
  <si>
    <t>gevelplaten</t>
  </si>
  <si>
    <t>Afdelingsnaam</t>
  </si>
  <si>
    <t>Facilitaire Services</t>
  </si>
  <si>
    <t>Van der Hoopstraat 3</t>
  </si>
  <si>
    <t>Cor Apeldoorn/Jelto Fokkens</t>
  </si>
  <si>
    <t>contactpersoon/goedkeurder</t>
  </si>
  <si>
    <t>Iepenlaan 95</t>
  </si>
  <si>
    <t>Timpweg 19</t>
  </si>
  <si>
    <t>A-Kerkhof 10</t>
  </si>
  <si>
    <t>Concourslaan 3, Kinderboerderij</t>
  </si>
  <si>
    <t>Hereweg 89, Zuiderbegraafplaats</t>
  </si>
  <si>
    <t>Iepenlaan 204, Selwerderhof, Aula</t>
  </si>
  <si>
    <t>Iepenlaan 204, Selwerderhof, Kantoorgebouw</t>
  </si>
  <si>
    <t>Oosterkade 14</t>
  </si>
  <si>
    <t>Electronstraat 2</t>
  </si>
  <si>
    <t>Wijkpost Selwerd</t>
  </si>
  <si>
    <t>Wijkpost Zuid</t>
  </si>
  <si>
    <t>Iepenlaan 204, Selwerderhof, Wijkpost</t>
  </si>
  <si>
    <t>Uithuizen, Schoolstraat 39</t>
  </si>
  <si>
    <t>Winschoten, v. Goghlaan 6</t>
  </si>
  <si>
    <t>Hoogezand, Molendijk 17</t>
  </si>
  <si>
    <t>Coronastraat 1</t>
  </si>
  <si>
    <t>Kreupelstraat 12</t>
  </si>
  <si>
    <t>Gymzaal, Agaathstraat 16</t>
  </si>
  <si>
    <t>Gymzaal, Canadalaan 2/4</t>
  </si>
  <si>
    <t>Gymzaal, Goudenregenplein 16</t>
  </si>
  <si>
    <t>Gymzaal, Goudlaan 5</t>
  </si>
  <si>
    <t>Gymzaal, Kiel 9</t>
  </si>
  <si>
    <t>Gymzaal, Kluiverboom 1</t>
  </si>
  <si>
    <t>Gymzaal, Multatulistraat 169</t>
  </si>
  <si>
    <t>Gymzaal, Slenk 2</t>
  </si>
  <si>
    <t>Gymzaal, Stoepemaheerd 9</t>
  </si>
  <si>
    <t>Gymzaal, Verlengde Lodewijkstraat 7</t>
  </si>
  <si>
    <t>Gymzaal, Vestdijklaan 1</t>
  </si>
  <si>
    <t>Gymzaal, Violenstraat 2</t>
  </si>
  <si>
    <t>Gymzaal, Semmelweisstraat 6</t>
  </si>
  <si>
    <t>Agaathstraat 16</t>
  </si>
  <si>
    <t>Canadalaan 2/4</t>
  </si>
  <si>
    <t>Goudenregenplein 16</t>
  </si>
  <si>
    <t>Goudlaan 5</t>
  </si>
  <si>
    <t>Kiel 9</t>
  </si>
  <si>
    <t>Kluiverboom 1</t>
  </si>
  <si>
    <t>Multatulistraat 169</t>
  </si>
  <si>
    <t>Slenk 2</t>
  </si>
  <si>
    <t>Semmelweisstraat 6</t>
  </si>
  <si>
    <t>Stoepemaheerd 9</t>
  </si>
  <si>
    <t>Verlengde Lodewijkstraat 7</t>
  </si>
  <si>
    <t>Vestdijklaan 1</t>
  </si>
  <si>
    <t>Violenstraat 2</t>
  </si>
  <si>
    <t>CB Hoogezand, Molendijk 17</t>
  </si>
  <si>
    <t>CB Uithuizen, Schoolstraat 39</t>
  </si>
  <si>
    <t>CB Winschoten, v. Goghlaan 6</t>
  </si>
  <si>
    <t>Locatie NDE Coronastraat</t>
  </si>
  <si>
    <t>Locatie Ombudsman</t>
  </si>
  <si>
    <t>Marijke Hermans</t>
  </si>
  <si>
    <t>Duinkerkenstraat 47</t>
  </si>
  <si>
    <t>Wij Beijum</t>
  </si>
  <si>
    <t>Wij Corpus den Hoorn</t>
  </si>
  <si>
    <t>Wij Hoogkerk</t>
  </si>
  <si>
    <t>Wij Rivierenbuurt</t>
  </si>
  <si>
    <t>Merwedestraat 54</t>
  </si>
  <si>
    <t>De Verbetering 3</t>
  </si>
  <si>
    <t>Paterswoldseweg 267</t>
  </si>
  <si>
    <t>Projecten</t>
  </si>
  <si>
    <t>GGD/CB</t>
  </si>
  <si>
    <t>Wij Oosterpark</t>
  </si>
  <si>
    <t>Facilitair</t>
  </si>
  <si>
    <t>Park Allee 96</t>
  </si>
  <si>
    <t>Wijkpost Selwerderhof</t>
  </si>
  <si>
    <t>kiosk</t>
  </si>
  <si>
    <t>Van Schendelstraat 11-15</t>
  </si>
  <si>
    <t>30031024 OC</t>
  </si>
  <si>
    <t>30030847 OC</t>
  </si>
  <si>
    <t>30030975 OC</t>
  </si>
  <si>
    <t>30030976 OC</t>
  </si>
  <si>
    <t>30030977 OC</t>
  </si>
  <si>
    <t>30030978 OC</t>
  </si>
  <si>
    <t>30030979 OC</t>
  </si>
  <si>
    <t>30030981 OC</t>
  </si>
  <si>
    <t>30030992 OC</t>
  </si>
  <si>
    <t>30030994 OC</t>
  </si>
  <si>
    <t>30031015 OC</t>
  </si>
  <si>
    <t>30031017 OC</t>
  </si>
  <si>
    <t>30031018 OC</t>
  </si>
  <si>
    <t>30031019 OC</t>
  </si>
  <si>
    <t>30031020 OC</t>
  </si>
  <si>
    <t>30031021 OC</t>
  </si>
  <si>
    <t>30031022 OC</t>
  </si>
  <si>
    <t>30031023 OC</t>
  </si>
  <si>
    <t>Gymzaal, Maresiusstraat</t>
  </si>
  <si>
    <t>Rob Snitjer</t>
  </si>
  <si>
    <t>30037651 OC</t>
  </si>
  <si>
    <t>Ossehoederstraat 1</t>
  </si>
  <si>
    <t>Ladder+vensterbank</t>
  </si>
  <si>
    <t>Tarralaan 2</t>
  </si>
  <si>
    <t>Locatie NDE Tarralaan</t>
  </si>
  <si>
    <t>Gymzaal, Ossehoederstraat 1</t>
  </si>
  <si>
    <t>Moddermanlaan 40</t>
  </si>
  <si>
    <t>Helperzwembad</t>
  </si>
  <si>
    <t>staand</t>
  </si>
  <si>
    <t>Dakgoten begraafplaatsen</t>
  </si>
  <si>
    <t>30044877 OC</t>
  </si>
  <si>
    <t>30044878 OC</t>
  </si>
  <si>
    <t>30044879 OC</t>
  </si>
  <si>
    <t>Gymzaal, Chopinlaan 2</t>
  </si>
  <si>
    <t>Chopinlaan 2</t>
  </si>
  <si>
    <t>Maresiusstraat 22</t>
  </si>
  <si>
    <t>30050602 OC</t>
  </si>
  <si>
    <t>Facilitair, dakgoten</t>
  </si>
  <si>
    <t>Sportcentrum Helperpark 306</t>
  </si>
  <si>
    <t>Sportcentrum Europapark</t>
  </si>
  <si>
    <t>Jurian Bajema</t>
  </si>
  <si>
    <t>30061059 OC</t>
  </si>
  <si>
    <t>30061060 OC</t>
  </si>
  <si>
    <t>30061061 OC</t>
  </si>
  <si>
    <t>30061071 OC</t>
  </si>
  <si>
    <t>30061047 OC</t>
  </si>
  <si>
    <t>Extra kosten turnhal boven valkuilen</t>
  </si>
  <si>
    <t>Concourslaan 3, NDE</t>
  </si>
  <si>
    <t>ladder</t>
  </si>
  <si>
    <t>Tromphuis, midden</t>
  </si>
  <si>
    <t>Tromphuis, achter</t>
  </si>
  <si>
    <t>Locatie NDE Kinderboerderij</t>
  </si>
  <si>
    <t>Kreupelstraat 1</t>
  </si>
  <si>
    <t>Harm Buiterplein 1</t>
  </si>
  <si>
    <t>Duinkerkenstraat 45</t>
  </si>
  <si>
    <t>Trompsingel 29</t>
  </si>
  <si>
    <t>Trompsingel 29, NBK</t>
  </si>
  <si>
    <t>Heesterpoort 1</t>
  </si>
  <si>
    <t>Melsemaheerd 2</t>
  </si>
  <si>
    <t>Wij</t>
  </si>
  <si>
    <t>Radesingel 6</t>
  </si>
  <si>
    <t>Kpl. 639010</t>
  </si>
  <si>
    <t>Kpl. 639080</t>
  </si>
  <si>
    <t>Kpl. 639050</t>
  </si>
  <si>
    <t>Kpl. 639105</t>
  </si>
  <si>
    <t>Gabriella Post</t>
  </si>
  <si>
    <t>30075786 OC</t>
  </si>
  <si>
    <t>Spelzaal de Wiard</t>
  </si>
  <si>
    <t>Van Iddekingeweg 183</t>
  </si>
  <si>
    <t>Bedum, De Vlijt 2B</t>
  </si>
  <si>
    <t>Barend Vissers</t>
  </si>
  <si>
    <t>Annet Hoekstra</t>
  </si>
  <si>
    <t>30081334 OC</t>
  </si>
  <si>
    <t>Diverse Groningen</t>
  </si>
  <si>
    <t>Referentie nummer</t>
  </si>
  <si>
    <t>Naam dienstverlener</t>
  </si>
  <si>
    <t>Fiatteerder/ budgethouder</t>
  </si>
  <si>
    <t>Prijs per m2</t>
  </si>
  <si>
    <t>Frequentie per jaar</t>
  </si>
  <si>
    <t>Locatie</t>
  </si>
  <si>
    <t xml:space="preserve">Facturatie tav: </t>
  </si>
  <si>
    <t>Bijzonderheden / Opmerking</t>
  </si>
  <si>
    <t>niet te wassen glas</t>
  </si>
  <si>
    <t xml:space="preserve">Wijze bewassing </t>
  </si>
  <si>
    <t>Begraafplaats</t>
  </si>
  <si>
    <t>Kosten per jaar</t>
  </si>
  <si>
    <t>Totaal aantal m2</t>
  </si>
  <si>
    <t>Contractnummer</t>
  </si>
  <si>
    <t xml:space="preserve">Kosten per jaar </t>
  </si>
  <si>
    <t>Facilitair/derden</t>
  </si>
  <si>
    <t>Kosten per beurt</t>
  </si>
  <si>
    <t>Telescoophoogwerker tot 15 meter per dag</t>
  </si>
  <si>
    <t>Telescoophoogwerker tot 15 meter per week</t>
  </si>
  <si>
    <t>Telescoophoogwerker tot 15 meter per maand</t>
  </si>
  <si>
    <t>Telescoophoogwerker tot 30 meter per dag</t>
  </si>
  <si>
    <t>Telescoophoogwerker tot 30 meter per week</t>
  </si>
  <si>
    <t>Telescoophoogwerker tot 30 meter per maand</t>
  </si>
  <si>
    <t>Telescoophoogwerker tot 40 meter per dag</t>
  </si>
  <si>
    <t>Telescoophoogwerker tot 40 meter per week</t>
  </si>
  <si>
    <t>Telescoophoogwerker tot 40 meter per maand</t>
  </si>
  <si>
    <t>Spinhoogwerker tot 15 meter per dag</t>
  </si>
  <si>
    <t>Spinhoogwerker tot 15 meter per week</t>
  </si>
  <si>
    <t>Spinhoogwerker tot 15 meter per maand</t>
  </si>
  <si>
    <t>Spinhoogwerker tot 30 meter per dag</t>
  </si>
  <si>
    <t>Spinhoogwerker tot 30 meter per week</t>
  </si>
  <si>
    <t>Spinhoogwerker tot 30 meter per maand</t>
  </si>
  <si>
    <t>Spinhoogwerker tot 40 meter per dag</t>
  </si>
  <si>
    <t>Spinhoogwerker tot 40 meter per week</t>
  </si>
  <si>
    <t>Spinhoogwerker tot 40 meter per maand</t>
  </si>
  <si>
    <t>Type hoogwerker en tijdsinzet per beurt</t>
  </si>
  <si>
    <t>Prijzen per freqeuntie per m2</t>
  </si>
  <si>
    <t xml:space="preserve">Frequentie per jaar: </t>
  </si>
  <si>
    <t>B.T.W.</t>
  </si>
  <si>
    <t>Totale kosten per jaar inclusief B.T.W.</t>
  </si>
  <si>
    <t>EINDTOTAAL KOSTEN PER JAAR  EXCLUSIEF BTW</t>
  </si>
  <si>
    <t>MAXIMALE ONDERGRENS INSCHRIJVINGSBEDRAG *</t>
  </si>
  <si>
    <t>* De inschrijver draagt er zorg voor dat de totstandkoming van het inschrijvingsbedrag overeenkomt met de onderliggende tabbladen. Indien dit niet het geval is wordt de inschrijving ongeldig verklaard.</t>
  </si>
  <si>
    <t>* Het door de inschrijver ingediende inschrijfbedrag is de maximale vergoeding voor het gevraagde in de aanbestedingsdocumenten.</t>
  </si>
  <si>
    <t>Jaarprijs glasbewassing</t>
  </si>
  <si>
    <t>Derden</t>
  </si>
  <si>
    <t>Dakgoten</t>
  </si>
  <si>
    <t>Henk van Gaans</t>
  </si>
  <si>
    <t>Omschrijving werkzaamheden</t>
  </si>
  <si>
    <t>frequentie per jaar</t>
  </si>
  <si>
    <t>uren per m2/ beurt</t>
  </si>
  <si>
    <t>uren per jaar</t>
  </si>
  <si>
    <t>uurtarief</t>
  </si>
  <si>
    <t>kosten per jaar</t>
  </si>
  <si>
    <t>Totaal</t>
  </si>
  <si>
    <t>Trap schoonspuiten</t>
  </si>
  <si>
    <t>Uitbreiding Haren Nije Cruys</t>
  </si>
  <si>
    <t>Hoogwerkerkosten</t>
  </si>
  <si>
    <t>MAXIMALE BOVENGRENS PLAFONDBEDRAG INSCHRIJVINGSBEDRAG *</t>
  </si>
  <si>
    <t>INSCHRIJVINGSBEDRAG</t>
  </si>
  <si>
    <t>prijs</t>
  </si>
  <si>
    <t>Type hoogwerker</t>
  </si>
  <si>
    <t>Info Blad</t>
  </si>
  <si>
    <t>Instructies voor het invullen van het calculatie model</t>
  </si>
  <si>
    <t>Op de tabbladen zijn invoervelden opgenomen, deze zijn gekleurd zoals hiernaast afgebeeld</t>
  </si>
  <si>
    <t>invoerveld</t>
  </si>
  <si>
    <t xml:space="preserve">Het is de bedoeling dat de inschrijver alleen deze velden voorziet van informatie. De overige velden mogen niet worden overschreven omdat hier informatie over het project in staat dan wel voorzien zijn van formules. </t>
  </si>
  <si>
    <t>34-2021</t>
  </si>
  <si>
    <t>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</si>
</sst>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164" formatCode="_-&quot;€&quot;\ * #,##0_-;_-&quot;€&quot;\ * #,##0\-;_-&quot;€&quot;\ * &quot;-&quot;_-;_-@_-"/>
    <numFmt numFmtId="165" formatCode="_-&quot;€&quot;\ * #,##0.00_-;_-&quot;€&quot;\ * #,##0.00\-;_-&quot;€&quot;\ * &quot;-&quot;??_-;_-@_-"/>
    <numFmt numFmtId="166" formatCode="_-* #,##0.00_-;_-* #,##0.00\-;_-* &quot;-&quot;??_-;_-@_-"/>
    <numFmt numFmtId="167" formatCode="_(* #,##0_);_(* \(#,##0\);_(* &quot;-&quot;_);_(@_)"/>
    <numFmt numFmtId="168" formatCode="_(* #,##0.00_);_(* \(#,##0.00\);_(* &quot;-&quot;??_);_(@_)"/>
    <numFmt numFmtId="169" formatCode="_-* #,##0.00_-;\-* #,##0.00_-;_-* &quot;-&quot;??_-;_-@_-"/>
    <numFmt numFmtId="170" formatCode="_-&quot;ƒ&quot;\ * #,##0.00_-;_-&quot;ƒ&quot;\ * #,##0.00\-;_-&quot;ƒ&quot;\ * &quot;-&quot;??_-;_-@_-"/>
    <numFmt numFmtId="171" formatCode="_ [$€-413]\ * #,##0.00_ ;_ [$€-413]\ * \-#,##0.00_ ;_ [$€-413]\ * &quot;-&quot;??_ ;_ @_ "/>
    <numFmt numFmtId="172" formatCode="_-[$€-2]\ * #,##0.00_-;_-[$€-2]\ * #,##0.00\-;_-[$€-2]\ * &quot;-&quot;??_-;_-@_-"/>
    <numFmt numFmtId="173" formatCode="_-[$€-413]\ * #,##0.00_-;_-[$€-413]\ * #,##0.00\-;_-[$€-413]\ * &quot;-&quot;??_-;_-@_-"/>
    <numFmt numFmtId="174" formatCode="_ [$€-2]\ * #,##0.00_ ;_ [$€-2]\ * \-#,##0.00_ ;_ [$€-2]\ * &quot;-&quot;??_ ;_ @_ "/>
    <numFmt numFmtId="175" formatCode="[$-413]d\ mmmm\ yyyy;@"/>
    <numFmt numFmtId="176" formatCode="_-[$€-2]\ * #,##0.00_ ;_-[$€-2]\ * \-#,##0.00\ ;_-[$€-2]\ * &quot;-&quot;??_ ;_-@_ "/>
    <numFmt numFmtId="177" formatCode="&quot;€&quot;\ #,##0.00"/>
    <numFmt numFmtId="178" formatCode="0.000%"/>
    <numFmt numFmtId="179" formatCode="0.0"/>
  </numFmts>
  <fonts count="29">
    <font>
      <sz val="10"/>
      <name val="MS Sans Serif"/>
    </font>
    <font>
      <sz val="11"/>
      <color theme="1"/>
      <name val="Calibri"/>
      <family val="2"/>
      <scheme val="minor"/>
    </font>
    <font>
      <sz val="10"/>
      <name val="MS Sans Serif"/>
      <family val="2"/>
    </font>
    <font>
      <sz val="10"/>
      <name val="Helv"/>
    </font>
    <font>
      <sz val="10"/>
      <name val="Times"/>
      <family val="1"/>
    </font>
    <font>
      <sz val="10"/>
      <name val="Arial"/>
      <family val="2"/>
    </font>
    <font>
      <sz val="10"/>
      <name val="Courier"/>
      <family val="3"/>
    </font>
    <font>
      <u/>
      <sz val="10"/>
      <color indexed="36"/>
      <name val="Arial"/>
      <family val="2"/>
    </font>
    <font>
      <sz val="10"/>
      <name val="Century Gothic"/>
      <family val="2"/>
    </font>
    <font>
      <b/>
      <sz val="10"/>
      <name val="Century Gothic"/>
      <family val="2"/>
    </font>
    <font>
      <sz val="10"/>
      <color theme="1"/>
      <name val="Century Gothic"/>
      <family val="2"/>
    </font>
    <font>
      <sz val="10"/>
      <color rgb="FF000000"/>
      <name val="Century Gothic"/>
      <family val="2"/>
    </font>
    <font>
      <sz val="10"/>
      <color indexed="10"/>
      <name val="Century Gothic"/>
      <family val="2"/>
    </font>
    <font>
      <b/>
      <sz val="10"/>
      <color indexed="18"/>
      <name val="Century Gothic"/>
      <family val="2"/>
    </font>
    <font>
      <sz val="10"/>
      <color indexed="8"/>
      <name val="Century Gothic"/>
      <family val="2"/>
    </font>
    <font>
      <sz val="10"/>
      <color indexed="18"/>
      <name val="Century Gothic"/>
      <family val="2"/>
    </font>
    <font>
      <b/>
      <sz val="10"/>
      <color indexed="10"/>
      <name val="Century Gothic"/>
      <family val="2"/>
    </font>
    <font>
      <b/>
      <sz val="10"/>
      <color theme="0"/>
      <name val="Century Gothic"/>
      <family val="2"/>
    </font>
    <font>
      <sz val="10"/>
      <color theme="0"/>
      <name val="Century Gothic"/>
      <family val="2"/>
    </font>
    <font>
      <sz val="10"/>
      <name val="Helvetica"/>
    </font>
    <font>
      <sz val="10"/>
      <color rgb="FFFF0000"/>
      <name val="Century Gothic"/>
      <family val="2"/>
    </font>
    <font>
      <b/>
      <sz val="10"/>
      <color rgb="FFFF0000"/>
      <name val="Century Gothic"/>
      <family val="2"/>
    </font>
    <font>
      <b/>
      <sz val="10"/>
      <color theme="1"/>
      <name val="Century Gothic"/>
      <family val="2"/>
    </font>
    <font>
      <b/>
      <sz val="10"/>
      <color indexed="9"/>
      <name val="Century Gothic"/>
      <family val="2"/>
    </font>
    <font>
      <sz val="9"/>
      <name val="Geneva"/>
    </font>
    <font>
      <b/>
      <sz val="10"/>
      <color rgb="FF0AAAFF"/>
      <name val="Century Gothic"/>
      <family val="2"/>
    </font>
    <font>
      <sz val="10"/>
      <name val="Times"/>
    </font>
    <font>
      <b/>
      <sz val="10"/>
      <color indexed="20"/>
      <name val="Century Gothic"/>
      <family val="2"/>
    </font>
    <font>
      <b/>
      <sz val="10"/>
      <color indexed="8"/>
      <name val="Century Gothic"/>
      <family val="2"/>
    </font>
  </fonts>
  <fills count="9">
    <fill>
      <patternFill patternType="none"/>
    </fill>
    <fill>
      <patternFill patternType="gray125"/>
    </fill>
    <fill>
      <patternFill patternType="solid">
        <fgColor theme="0"/>
        <bgColor indexed="64"/>
      </patternFill>
    </fill>
    <fill>
      <patternFill patternType="solid">
        <fgColor rgb="FF0AAAFF"/>
        <bgColor indexed="64"/>
      </patternFill>
    </fill>
    <fill>
      <patternFill patternType="solid">
        <fgColor theme="2" tint="-0.249977111117893"/>
        <bgColor indexed="24"/>
      </patternFill>
    </fill>
    <fill>
      <patternFill patternType="solid">
        <fgColor rgb="FFC4BD97"/>
        <bgColor indexed="64"/>
      </patternFill>
    </fill>
    <fill>
      <patternFill patternType="solid">
        <fgColor theme="2" tint="-0.249977111117893"/>
        <bgColor indexed="64"/>
      </patternFill>
    </fill>
    <fill>
      <patternFill patternType="solid">
        <fgColor rgb="FFFFFFFF"/>
        <bgColor indexed="64"/>
      </patternFill>
    </fill>
    <fill>
      <patternFill patternType="solid">
        <fgColor indexed="9"/>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s>
  <cellStyleXfs count="25">
    <xf numFmtId="0" fontId="0" fillId="0" borderId="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0" fontId="7" fillId="0" borderId="0" applyNumberFormat="0" applyFill="0" applyBorder="0" applyAlignment="0" applyProtection="0">
      <alignment vertical="top"/>
      <protection locked="0"/>
    </xf>
    <xf numFmtId="166" fontId="2" fillId="0" borderId="0" applyFont="0" applyFill="0" applyBorder="0" applyAlignment="0" applyProtection="0"/>
    <xf numFmtId="0" fontId="5" fillId="0" borderId="0"/>
    <xf numFmtId="0" fontId="3" fillId="0" borderId="0"/>
    <xf numFmtId="0" fontId="4" fillId="0" borderId="0"/>
    <xf numFmtId="0" fontId="3" fillId="0" borderId="0"/>
    <xf numFmtId="0" fontId="3" fillId="0" borderId="0"/>
    <xf numFmtId="0" fontId="6" fillId="0" borderId="0"/>
    <xf numFmtId="0" fontId="2" fillId="0" borderId="0"/>
    <xf numFmtId="170" fontId="2" fillId="0" borderId="0" applyFont="0" applyFill="0" applyBorder="0" applyAlignment="0" applyProtection="0"/>
    <xf numFmtId="165" fontId="2" fillId="0" borderId="0" applyFont="0" applyFill="0" applyBorder="0" applyAlignment="0" applyProtection="0"/>
    <xf numFmtId="0" fontId="19" fillId="0" borderId="0"/>
    <xf numFmtId="0" fontId="2" fillId="0" borderId="0"/>
    <xf numFmtId="0" fontId="19" fillId="0" borderId="0"/>
    <xf numFmtId="0" fontId="24" fillId="0" borderId="0"/>
    <xf numFmtId="0" fontId="1" fillId="0" borderId="0"/>
    <xf numFmtId="44" fontId="2" fillId="0" borderId="0" applyFont="0" applyFill="0" applyBorder="0" applyAlignment="0" applyProtection="0"/>
    <xf numFmtId="0" fontId="26" fillId="0" borderId="0"/>
    <xf numFmtId="9" fontId="2" fillId="0" borderId="0" applyFont="0" applyFill="0" applyBorder="0" applyAlignment="0" applyProtection="0"/>
  </cellStyleXfs>
  <cellXfs count="188">
    <xf numFmtId="0" fontId="0" fillId="0" borderId="0" xfId="0"/>
    <xf numFmtId="0" fontId="8" fillId="0" borderId="0" xfId="0" applyFont="1"/>
    <xf numFmtId="0" fontId="9" fillId="0" borderId="0" xfId="0" applyFont="1"/>
    <xf numFmtId="0" fontId="8" fillId="0" borderId="0" xfId="0" applyFont="1" applyFill="1"/>
    <xf numFmtId="0" fontId="8" fillId="0" borderId="4" xfId="0" applyFont="1" applyFill="1" applyBorder="1"/>
    <xf numFmtId="0" fontId="8" fillId="0" borderId="0" xfId="0" applyFont="1" applyFill="1" applyBorder="1"/>
    <xf numFmtId="0" fontId="8" fillId="0" borderId="4" xfId="0" applyFont="1" applyBorder="1"/>
    <xf numFmtId="0" fontId="11" fillId="2" borderId="4" xfId="0" applyFont="1" applyFill="1" applyBorder="1" applyAlignment="1">
      <alignment vertical="center"/>
    </xf>
    <xf numFmtId="173" fontId="8" fillId="0" borderId="0" xfId="0" applyNumberFormat="1" applyFont="1"/>
    <xf numFmtId="173" fontId="8" fillId="0" borderId="0" xfId="15" applyNumberFormat="1" applyFont="1"/>
    <xf numFmtId="14" fontId="8" fillId="0" borderId="0" xfId="0" applyNumberFormat="1" applyFont="1"/>
    <xf numFmtId="166" fontId="8" fillId="0" borderId="0" xfId="7" applyFont="1" applyFill="1" applyBorder="1" applyAlignment="1">
      <alignment horizontal="center"/>
    </xf>
    <xf numFmtId="173" fontId="8" fillId="0" borderId="0" xfId="0" applyNumberFormat="1" applyFont="1" applyFill="1"/>
    <xf numFmtId="173" fontId="8" fillId="0" borderId="0" xfId="15" applyNumberFormat="1" applyFont="1" applyFill="1"/>
    <xf numFmtId="172" fontId="8" fillId="0" borderId="0" xfId="0" applyNumberFormat="1" applyFont="1" applyFill="1"/>
    <xf numFmtId="14" fontId="8" fillId="0" borderId="0" xfId="0" applyNumberFormat="1" applyFont="1" applyFill="1"/>
    <xf numFmtId="1" fontId="8" fillId="0" borderId="0" xfId="0" applyNumberFormat="1" applyFont="1" applyFill="1" applyBorder="1" applyAlignment="1">
      <alignment horizontal="center"/>
    </xf>
    <xf numFmtId="0" fontId="8" fillId="0" borderId="0" xfId="0" applyFont="1" applyBorder="1"/>
    <xf numFmtId="0" fontId="8" fillId="0" borderId="0" xfId="12" applyFont="1" applyFill="1" applyBorder="1" applyProtection="1">
      <protection hidden="1"/>
    </xf>
    <xf numFmtId="0" fontId="15" fillId="0" borderId="0" xfId="0" applyFont="1" applyFill="1" applyBorder="1" applyAlignment="1">
      <alignment horizontal="center" vertical="center"/>
    </xf>
    <xf numFmtId="0" fontId="8" fillId="0" borderId="0" xfId="0" applyFont="1" applyAlignment="1">
      <alignment horizontal="center" wrapText="1"/>
    </xf>
    <xf numFmtId="169" fontId="14" fillId="0" borderId="4" xfId="3" applyFont="1" applyFill="1" applyBorder="1" applyAlignment="1" applyProtection="1">
      <protection hidden="1"/>
    </xf>
    <xf numFmtId="0" fontId="12" fillId="0" borderId="0" xfId="0" applyFont="1"/>
    <xf numFmtId="2" fontId="8" fillId="0" borderId="4" xfId="12" applyNumberFormat="1" applyFont="1" applyFill="1" applyBorder="1" applyAlignment="1" applyProtection="1">
      <protection hidden="1"/>
    </xf>
    <xf numFmtId="174" fontId="8" fillId="0" borderId="0" xfId="0" applyNumberFormat="1" applyFont="1"/>
    <xf numFmtId="2" fontId="17" fillId="3" borderId="4" xfId="0" applyNumberFormat="1" applyFont="1" applyFill="1" applyBorder="1" applyAlignment="1">
      <alignment vertical="top" wrapText="1"/>
    </xf>
    <xf numFmtId="166" fontId="17" fillId="3" borderId="4" xfId="7" applyFont="1" applyFill="1" applyBorder="1" applyAlignment="1">
      <alignment horizontal="center" vertical="top" wrapText="1"/>
    </xf>
    <xf numFmtId="0" fontId="17" fillId="3" borderId="4" xfId="0" applyFont="1" applyFill="1" applyBorder="1" applyAlignment="1">
      <alignment vertical="top" wrapText="1"/>
    </xf>
    <xf numFmtId="172" fontId="8" fillId="5" borderId="4" xfId="10" applyNumberFormat="1" applyFont="1" applyFill="1" applyBorder="1" applyAlignment="1" applyProtection="1">
      <alignment vertical="center"/>
      <protection hidden="1"/>
    </xf>
    <xf numFmtId="44" fontId="20" fillId="0" borderId="4" xfId="0" applyNumberFormat="1" applyFont="1" applyFill="1" applyBorder="1"/>
    <xf numFmtId="2" fontId="17" fillId="3" borderId="4" xfId="0" applyNumberFormat="1" applyFont="1" applyFill="1" applyBorder="1" applyAlignment="1">
      <alignment horizontal="left" vertical="top" wrapText="1"/>
    </xf>
    <xf numFmtId="0" fontId="8" fillId="0" borderId="4" xfId="0" applyFont="1" applyFill="1" applyBorder="1" applyAlignment="1">
      <alignment horizontal="left"/>
    </xf>
    <xf numFmtId="1" fontId="8" fillId="0" borderId="4" xfId="0" applyNumberFormat="1" applyFont="1" applyFill="1" applyBorder="1" applyAlignment="1">
      <alignment horizontal="left"/>
    </xf>
    <xf numFmtId="0" fontId="8" fillId="0" borderId="4" xfId="0" applyFont="1" applyBorder="1" applyAlignment="1">
      <alignment horizontal="left"/>
    </xf>
    <xf numFmtId="0" fontId="11" fillId="2" borderId="4" xfId="0" applyFont="1" applyFill="1" applyBorder="1" applyAlignment="1">
      <alignment horizontal="left" vertical="center"/>
    </xf>
    <xf numFmtId="0" fontId="8" fillId="2" borderId="4" xfId="0" applyFont="1" applyFill="1" applyBorder="1" applyAlignment="1">
      <alignment horizontal="left"/>
    </xf>
    <xf numFmtId="1" fontId="8" fillId="2" borderId="4" xfId="0" applyNumberFormat="1" applyFont="1" applyFill="1" applyBorder="1" applyAlignment="1">
      <alignment horizontal="left"/>
    </xf>
    <xf numFmtId="0" fontId="10" fillId="0" borderId="4" xfId="0" applyFont="1" applyFill="1" applyBorder="1"/>
    <xf numFmtId="166" fontId="20" fillId="0" borderId="4" xfId="7" applyFont="1" applyFill="1" applyBorder="1" applyAlignment="1">
      <alignment horizontal="center"/>
    </xf>
    <xf numFmtId="0" fontId="20" fillId="0" borderId="4" xfId="0" applyFont="1" applyBorder="1"/>
    <xf numFmtId="1" fontId="15" fillId="0" borderId="0" xfId="0" applyNumberFormat="1" applyFont="1" applyAlignment="1">
      <alignment horizontal="left"/>
    </xf>
    <xf numFmtId="2" fontId="13" fillId="0" borderId="0" xfId="0" applyNumberFormat="1" applyFont="1" applyAlignment="1"/>
    <xf numFmtId="2" fontId="17" fillId="3" borderId="4" xfId="12" applyNumberFormat="1" applyFont="1" applyFill="1" applyBorder="1" applyAlignment="1" applyProtection="1">
      <alignment horizontal="left" vertical="center" wrapText="1"/>
      <protection hidden="1"/>
    </xf>
    <xf numFmtId="2" fontId="17" fillId="3" borderId="4" xfId="3" applyNumberFormat="1" applyFont="1" applyFill="1" applyBorder="1" applyAlignment="1" applyProtection="1">
      <alignment horizontal="center" vertical="center" wrapText="1"/>
      <protection hidden="1"/>
    </xf>
    <xf numFmtId="0" fontId="20" fillId="0" borderId="4" xfId="0" applyFont="1" applyFill="1" applyBorder="1" applyAlignment="1">
      <alignment horizontal="left"/>
    </xf>
    <xf numFmtId="0" fontId="20" fillId="0" borderId="4" xfId="0" applyFont="1" applyBorder="1" applyAlignment="1">
      <alignment horizontal="left"/>
    </xf>
    <xf numFmtId="0" fontId="8" fillId="6" borderId="4" xfId="0" applyFont="1" applyFill="1" applyBorder="1"/>
    <xf numFmtId="0" fontId="17" fillId="3" borderId="4" xfId="0" applyFont="1" applyFill="1" applyBorder="1"/>
    <xf numFmtId="2" fontId="9" fillId="0" borderId="0" xfId="11" applyNumberFormat="1" applyFont="1" applyBorder="1"/>
    <xf numFmtId="173" fontId="20" fillId="0" borderId="4" xfId="15" applyNumberFormat="1" applyFont="1" applyFill="1" applyBorder="1"/>
    <xf numFmtId="172" fontId="20" fillId="0" borderId="4" xfId="0" applyNumberFormat="1" applyFont="1" applyFill="1" applyBorder="1"/>
    <xf numFmtId="173" fontId="20" fillId="0" borderId="4" xfId="0" applyNumberFormat="1" applyFont="1" applyFill="1" applyBorder="1"/>
    <xf numFmtId="0" fontId="20" fillId="0" borderId="0" xfId="0" applyFont="1" applyFill="1"/>
    <xf numFmtId="2" fontId="8" fillId="0" borderId="4" xfId="7" applyNumberFormat="1" applyFont="1" applyFill="1" applyBorder="1" applyAlignment="1">
      <alignment horizontal="center" vertical="center"/>
    </xf>
    <xf numFmtId="2" fontId="8" fillId="2" borderId="4" xfId="7" applyNumberFormat="1" applyFont="1" applyFill="1" applyBorder="1" applyAlignment="1">
      <alignment horizontal="center" vertical="center"/>
    </xf>
    <xf numFmtId="1" fontId="8" fillId="0" borderId="4" xfId="7" applyNumberFormat="1" applyFont="1" applyFill="1" applyBorder="1" applyAlignment="1">
      <alignment horizontal="center"/>
    </xf>
    <xf numFmtId="1" fontId="8" fillId="2" borderId="4" xfId="7" applyNumberFormat="1" applyFont="1" applyFill="1" applyBorder="1" applyAlignment="1">
      <alignment horizontal="center"/>
    </xf>
    <xf numFmtId="49" fontId="22" fillId="4" borderId="4" xfId="17" applyNumberFormat="1" applyFont="1" applyFill="1" applyBorder="1" applyAlignment="1" applyProtection="1">
      <alignment horizontal="left" vertical="top"/>
      <protection hidden="1"/>
    </xf>
    <xf numFmtId="0" fontId="8" fillId="0" borderId="0" xfId="18" applyFont="1" applyBorder="1"/>
    <xf numFmtId="2" fontId="8" fillId="0" borderId="0" xfId="11" applyNumberFormat="1" applyFont="1" applyBorder="1"/>
    <xf numFmtId="2" fontId="8" fillId="0" borderId="0" xfId="11" applyNumberFormat="1" applyFont="1" applyFill="1" applyBorder="1"/>
    <xf numFmtId="2" fontId="9" fillId="0" borderId="0" xfId="11" applyNumberFormat="1" applyFont="1" applyBorder="1" applyAlignment="1">
      <alignment horizontal="left"/>
    </xf>
    <xf numFmtId="175" fontId="21" fillId="0" borderId="0" xfId="19" applyNumberFormat="1" applyFont="1" applyBorder="1" applyAlignment="1">
      <alignment horizontal="left"/>
    </xf>
    <xf numFmtId="2" fontId="17" fillId="3" borderId="4" xfId="0" applyNumberFormat="1" applyFont="1" applyFill="1" applyBorder="1" applyAlignment="1">
      <alignment horizontal="center" vertical="top" wrapText="1"/>
    </xf>
    <xf numFmtId="44" fontId="20" fillId="0" borderId="4" xfId="0" applyNumberFormat="1" applyFont="1" applyBorder="1" applyAlignment="1">
      <alignment horizontal="center" vertical="center"/>
    </xf>
    <xf numFmtId="44" fontId="8" fillId="0" borderId="0" xfId="0" applyNumberFormat="1" applyFont="1" applyAlignment="1">
      <alignment horizontal="center" vertical="center"/>
    </xf>
    <xf numFmtId="173" fontId="8" fillId="0" borderId="4" xfId="0" applyNumberFormat="1" applyFont="1" applyFill="1" applyBorder="1"/>
    <xf numFmtId="14" fontId="8" fillId="0" borderId="4" xfId="0" applyNumberFormat="1" applyFont="1" applyFill="1" applyBorder="1"/>
    <xf numFmtId="0" fontId="8" fillId="0" borderId="0" xfId="0" applyNumberFormat="1" applyFont="1" applyFill="1" applyBorder="1" applyAlignment="1" applyProtection="1"/>
    <xf numFmtId="2" fontId="9" fillId="6" borderId="0" xfId="11" applyNumberFormat="1" applyFont="1" applyFill="1" applyBorder="1"/>
    <xf numFmtId="0" fontId="16" fillId="0" borderId="0" xfId="0" applyNumberFormat="1" applyFont="1" applyFill="1" applyBorder="1" applyAlignment="1" applyProtection="1"/>
    <xf numFmtId="49" fontId="8" fillId="0" borderId="0" xfId="0" applyNumberFormat="1" applyFont="1" applyFill="1" applyBorder="1" applyAlignment="1" applyProtection="1"/>
    <xf numFmtId="10" fontId="8" fillId="0" borderId="0" xfId="0" applyNumberFormat="1" applyFont="1" applyFill="1" applyBorder="1" applyAlignment="1" applyProtection="1">
      <alignment horizontal="left"/>
    </xf>
    <xf numFmtId="176" fontId="8" fillId="0" borderId="12" xfId="0" applyNumberFormat="1" applyFont="1" applyFill="1" applyBorder="1" applyAlignment="1" applyProtection="1">
      <alignment horizontal="left"/>
    </xf>
    <xf numFmtId="44" fontId="8" fillId="0" borderId="0" xfId="0" applyNumberFormat="1" applyFont="1" applyFill="1" applyBorder="1" applyAlignment="1" applyProtection="1"/>
    <xf numFmtId="49" fontId="23" fillId="3" borderId="8" xfId="0" applyNumberFormat="1" applyFont="1" applyFill="1" applyBorder="1" applyAlignment="1" applyProtection="1"/>
    <xf numFmtId="0" fontId="23" fillId="3" borderId="9" xfId="0" applyNumberFormat="1" applyFont="1" applyFill="1" applyBorder="1" applyAlignment="1" applyProtection="1"/>
    <xf numFmtId="9" fontId="23" fillId="3" borderId="9" xfId="0" applyNumberFormat="1" applyFont="1" applyFill="1" applyBorder="1" applyAlignment="1" applyProtection="1">
      <alignment horizontal="center"/>
    </xf>
    <xf numFmtId="0" fontId="8" fillId="2" borderId="0" xfId="0" applyFont="1" applyFill="1" applyBorder="1"/>
    <xf numFmtId="0" fontId="8" fillId="2" borderId="0" xfId="0" applyNumberFormat="1" applyFont="1" applyFill="1" applyBorder="1" applyAlignment="1" applyProtection="1"/>
    <xf numFmtId="44" fontId="8" fillId="2" borderId="0" xfId="0" applyNumberFormat="1" applyFont="1" applyFill="1" applyBorder="1"/>
    <xf numFmtId="2" fontId="8" fillId="0" borderId="0" xfId="0" applyNumberFormat="1" applyFont="1" applyFill="1" applyBorder="1" applyAlignment="1" applyProtection="1"/>
    <xf numFmtId="2" fontId="15" fillId="0" borderId="0" xfId="0" applyNumberFormat="1" applyFont="1" applyFill="1" applyBorder="1" applyAlignment="1" applyProtection="1"/>
    <xf numFmtId="2" fontId="15" fillId="0" borderId="0" xfId="0" applyNumberFormat="1" applyFont="1" applyFill="1" applyBorder="1" applyAlignment="1" applyProtection="1">
      <alignment horizontal="left"/>
    </xf>
    <xf numFmtId="1" fontId="9" fillId="0" borderId="0" xfId="0" applyNumberFormat="1" applyFont="1" applyFill="1" applyBorder="1" applyAlignment="1" applyProtection="1">
      <alignment horizontal="left"/>
    </xf>
    <xf numFmtId="49" fontId="9" fillId="0" borderId="1" xfId="0" applyNumberFormat="1" applyFont="1" applyFill="1" applyBorder="1" applyAlignment="1" applyProtection="1"/>
    <xf numFmtId="0" fontId="8" fillId="0" borderId="2" xfId="0" applyNumberFormat="1" applyFont="1" applyFill="1" applyBorder="1" applyAlignment="1" applyProtection="1"/>
    <xf numFmtId="49" fontId="9" fillId="0" borderId="2" xfId="0" applyNumberFormat="1" applyFont="1" applyFill="1" applyBorder="1" applyAlignment="1" applyProtection="1"/>
    <xf numFmtId="165" fontId="9" fillId="7" borderId="3" xfId="0" applyNumberFormat="1" applyFont="1" applyFill="1" applyBorder="1" applyAlignment="1" applyProtection="1"/>
    <xf numFmtId="0" fontId="9" fillId="0" borderId="5" xfId="0" applyFont="1" applyFill="1" applyBorder="1"/>
    <xf numFmtId="0" fontId="9" fillId="0" borderId="6" xfId="0" applyFont="1" applyFill="1" applyBorder="1"/>
    <xf numFmtId="171" fontId="9" fillId="0" borderId="7" xfId="15" applyNumberFormat="1" applyFont="1" applyFill="1" applyBorder="1"/>
    <xf numFmtId="44" fontId="9" fillId="0" borderId="7" xfId="0" applyNumberFormat="1" applyFont="1" applyFill="1" applyBorder="1" applyAlignment="1">
      <alignment horizontal="center" vertical="center"/>
    </xf>
    <xf numFmtId="166" fontId="9" fillId="0" borderId="6" xfId="0" applyNumberFormat="1" applyFont="1" applyFill="1" applyBorder="1"/>
    <xf numFmtId="0" fontId="8" fillId="0" borderId="6" xfId="0" applyFont="1" applyFill="1" applyBorder="1"/>
    <xf numFmtId="173" fontId="8" fillId="0" borderId="6" xfId="0" applyNumberFormat="1" applyFont="1" applyFill="1" applyBorder="1"/>
    <xf numFmtId="173" fontId="8" fillId="0" borderId="6" xfId="15" applyNumberFormat="1" applyFont="1" applyFill="1" applyBorder="1"/>
    <xf numFmtId="14" fontId="8" fillId="0" borderId="6" xfId="15" applyNumberFormat="1" applyFont="1" applyFill="1" applyBorder="1"/>
    <xf numFmtId="0" fontId="9" fillId="0" borderId="7" xfId="0" applyFont="1" applyFill="1" applyBorder="1"/>
    <xf numFmtId="44" fontId="9" fillId="0" borderId="6" xfId="0" applyNumberFormat="1" applyFont="1" applyFill="1" applyBorder="1"/>
    <xf numFmtId="3" fontId="8" fillId="0" borderId="0" xfId="0" applyNumberFormat="1" applyFont="1" applyAlignment="1">
      <alignment horizontal="center"/>
    </xf>
    <xf numFmtId="3" fontId="17" fillId="3" borderId="4" xfId="0" applyNumberFormat="1" applyFont="1" applyFill="1" applyBorder="1" applyAlignment="1">
      <alignment horizontal="center" vertical="top" wrapText="1"/>
    </xf>
    <xf numFmtId="3" fontId="20" fillId="0" borderId="4" xfId="7" applyNumberFormat="1" applyFont="1" applyBorder="1" applyAlignment="1">
      <alignment horizontal="center" vertical="center"/>
    </xf>
    <xf numFmtId="3" fontId="8" fillId="0" borderId="0" xfId="0" applyNumberFormat="1" applyFont="1" applyAlignment="1">
      <alignment horizontal="center" vertical="center"/>
    </xf>
    <xf numFmtId="3" fontId="9" fillId="0" borderId="6" xfId="7" applyNumberFormat="1" applyFont="1" applyFill="1" applyBorder="1" applyAlignment="1">
      <alignment horizontal="center" vertical="center"/>
    </xf>
    <xf numFmtId="177" fontId="8" fillId="6" borderId="4" xfId="7" applyNumberFormat="1" applyFont="1" applyFill="1" applyBorder="1"/>
    <xf numFmtId="0" fontId="12" fillId="6" borderId="4" xfId="20" applyFont="1" applyFill="1" applyBorder="1"/>
    <xf numFmtId="0" fontId="20" fillId="0" borderId="0" xfId="0" applyFont="1"/>
    <xf numFmtId="0" fontId="17" fillId="3" borderId="4" xfId="21" applyFont="1" applyFill="1" applyBorder="1" applyAlignment="1">
      <alignment horizontal="left" vertical="top" wrapText="1"/>
    </xf>
    <xf numFmtId="2" fontId="8" fillId="0" borderId="4" xfId="0" applyNumberFormat="1" applyFont="1" applyBorder="1" applyAlignment="1">
      <alignment horizontal="left"/>
    </xf>
    <xf numFmtId="0" fontId="8" fillId="0" borderId="4" xfId="0" applyFont="1" applyBorder="1" applyAlignment="1">
      <alignment horizontal="center"/>
    </xf>
    <xf numFmtId="44" fontId="14" fillId="4" borderId="4" xfId="22" applyFont="1" applyFill="1" applyBorder="1" applyAlignment="1" applyProtection="1">
      <protection locked="0"/>
    </xf>
    <xf numFmtId="165" fontId="8" fillId="0" borderId="4" xfId="16" applyFont="1" applyBorder="1"/>
    <xf numFmtId="0" fontId="8" fillId="8" borderId="4" xfId="0" applyFont="1" applyFill="1" applyBorder="1"/>
    <xf numFmtId="166" fontId="8" fillId="0" borderId="4" xfId="7" applyFont="1" applyBorder="1"/>
    <xf numFmtId="0" fontId="9" fillId="0" borderId="8" xfId="0" applyFont="1" applyBorder="1"/>
    <xf numFmtId="0" fontId="9" fillId="0" borderId="9" xfId="0" applyFont="1" applyBorder="1"/>
    <xf numFmtId="166" fontId="9" fillId="0" borderId="4" xfId="7" applyFont="1" applyBorder="1"/>
    <xf numFmtId="165" fontId="9" fillId="0" borderId="4" xfId="16" applyFont="1" applyBorder="1"/>
    <xf numFmtId="165" fontId="8" fillId="6" borderId="4" xfId="16" applyFont="1" applyFill="1" applyBorder="1"/>
    <xf numFmtId="44" fontId="23" fillId="3" borderId="10" xfId="0" applyNumberFormat="1" applyFont="1" applyFill="1" applyBorder="1" applyAlignment="1" applyProtection="1"/>
    <xf numFmtId="0" fontId="23" fillId="3" borderId="8" xfId="0" applyNumberFormat="1" applyFont="1" applyFill="1" applyBorder="1" applyAlignment="1" applyProtection="1"/>
    <xf numFmtId="0" fontId="13" fillId="3" borderId="9" xfId="0" applyNumberFormat="1" applyFont="1" applyFill="1" applyBorder="1" applyAlignment="1" applyProtection="1"/>
    <xf numFmtId="0" fontId="13" fillId="3" borderId="9" xfId="0" applyNumberFormat="1" applyFont="1" applyFill="1" applyBorder="1" applyAlignment="1" applyProtection="1">
      <alignment horizontal="left"/>
    </xf>
    <xf numFmtId="0" fontId="15" fillId="3" borderId="10" xfId="0" applyNumberFormat="1" applyFont="1" applyFill="1" applyBorder="1" applyAlignment="1" applyProtection="1">
      <alignment horizontal="left"/>
    </xf>
    <xf numFmtId="0" fontId="21" fillId="3" borderId="4" xfId="0" applyFont="1" applyFill="1" applyBorder="1" applyAlignment="1">
      <alignment vertical="top" wrapText="1"/>
    </xf>
    <xf numFmtId="0" fontId="20" fillId="3" borderId="8" xfId="0" applyFont="1" applyFill="1" applyBorder="1"/>
    <xf numFmtId="0" fontId="18" fillId="3" borderId="9" xfId="0" applyFont="1" applyFill="1" applyBorder="1"/>
    <xf numFmtId="0" fontId="18" fillId="3" borderId="10" xfId="0" applyFont="1" applyFill="1" applyBorder="1"/>
    <xf numFmtId="2" fontId="8" fillId="2" borderId="0" xfId="11" applyNumberFormat="1" applyFont="1" applyFill="1" applyBorder="1"/>
    <xf numFmtId="2" fontId="25" fillId="0" borderId="0" xfId="0" applyNumberFormat="1" applyFont="1"/>
    <xf numFmtId="0" fontId="8" fillId="0" borderId="0" xfId="12" applyFont="1" applyProtection="1">
      <protection hidden="1"/>
    </xf>
    <xf numFmtId="2" fontId="8" fillId="0" borderId="0" xfId="23" applyNumberFormat="1" applyFont="1" applyProtection="1">
      <protection hidden="1"/>
    </xf>
    <xf numFmtId="0" fontId="8" fillId="0" borderId="0" xfId="12" applyFont="1" applyAlignment="1" applyProtection="1">
      <alignment vertical="center"/>
      <protection hidden="1"/>
    </xf>
    <xf numFmtId="0" fontId="27" fillId="0" borderId="0" xfId="12" applyFont="1" applyAlignment="1" applyProtection="1">
      <alignment horizontal="center" vertical="center"/>
      <protection hidden="1"/>
    </xf>
    <xf numFmtId="0" fontId="27" fillId="0" borderId="0" xfId="12" applyFont="1" applyAlignment="1" applyProtection="1">
      <alignment horizontal="right" vertical="center"/>
      <protection hidden="1"/>
    </xf>
    <xf numFmtId="178" fontId="8" fillId="0" borderId="0" xfId="23" applyNumberFormat="1" applyFont="1" applyAlignment="1" applyProtection="1">
      <alignment vertical="center"/>
      <protection hidden="1"/>
    </xf>
    <xf numFmtId="178" fontId="9" fillId="6" borderId="4" xfId="23" applyNumberFormat="1" applyFont="1" applyFill="1" applyBorder="1" applyAlignment="1" applyProtection="1">
      <alignment horizontal="center" vertical="center"/>
      <protection hidden="1"/>
    </xf>
    <xf numFmtId="179" fontId="14" fillId="0" borderId="0" xfId="12" applyNumberFormat="1" applyFont="1" applyAlignment="1" applyProtection="1">
      <alignment vertical="center"/>
      <protection hidden="1"/>
    </xf>
    <xf numFmtId="179" fontId="8" fillId="0" borderId="0" xfId="12" applyNumberFormat="1" applyFont="1" applyAlignment="1" applyProtection="1">
      <alignment vertical="center"/>
      <protection hidden="1"/>
    </xf>
    <xf numFmtId="178" fontId="8" fillId="0" borderId="0" xfId="24" applyNumberFormat="1" applyFont="1" applyFill="1" applyBorder="1" applyAlignment="1" applyProtection="1">
      <alignment vertical="center"/>
      <protection locked="0"/>
    </xf>
    <xf numFmtId="178" fontId="8" fillId="0" borderId="0" xfId="23" applyNumberFormat="1" applyFont="1" applyAlignment="1" applyProtection="1">
      <alignment horizontal="center" vertical="center"/>
      <protection hidden="1"/>
    </xf>
    <xf numFmtId="178" fontId="8" fillId="0" borderId="0" xfId="23" applyNumberFormat="1" applyFont="1" applyAlignment="1" applyProtection="1">
      <alignment horizontal="right" vertical="center"/>
      <protection hidden="1"/>
    </xf>
    <xf numFmtId="9" fontId="9" fillId="0" borderId="0" xfId="23" applyNumberFormat="1" applyFont="1" applyAlignment="1" applyProtection="1">
      <alignment horizontal="center" vertical="center"/>
      <protection hidden="1"/>
    </xf>
    <xf numFmtId="178" fontId="9" fillId="0" borderId="0" xfId="23" applyNumberFormat="1" applyFont="1" applyAlignment="1" applyProtection="1">
      <alignment vertical="center"/>
      <protection hidden="1"/>
    </xf>
    <xf numFmtId="0" fontId="13" fillId="0" borderId="0" xfId="12" applyFont="1" applyAlignment="1" applyProtection="1">
      <alignment horizontal="left" vertical="center"/>
      <protection hidden="1"/>
    </xf>
    <xf numFmtId="0" fontId="22" fillId="0" borderId="0" xfId="12" applyFont="1" applyAlignment="1" applyProtection="1">
      <alignment horizontal="left" vertical="center"/>
      <protection hidden="1"/>
    </xf>
    <xf numFmtId="0" fontId="14" fillId="0" borderId="0" xfId="12" applyFont="1" applyAlignment="1" applyProtection="1">
      <alignment vertical="center"/>
      <protection hidden="1"/>
    </xf>
    <xf numFmtId="0" fontId="14" fillId="0" borderId="0" xfId="12" applyFont="1" applyAlignment="1" applyProtection="1">
      <alignment horizontal="left" vertical="center"/>
      <protection hidden="1"/>
    </xf>
    <xf numFmtId="2" fontId="14" fillId="0" borderId="0" xfId="12" applyNumberFormat="1" applyFont="1" applyAlignment="1" applyProtection="1">
      <alignment horizontal="right" vertical="center"/>
      <protection hidden="1"/>
    </xf>
    <xf numFmtId="2" fontId="8" fillId="0" borderId="0" xfId="0" applyNumberFormat="1" applyFont="1" applyAlignment="1">
      <alignment vertical="center"/>
    </xf>
    <xf numFmtId="179" fontId="14" fillId="0" borderId="0" xfId="12" applyNumberFormat="1" applyFont="1" applyAlignment="1" applyProtection="1">
      <alignment vertical="center"/>
      <protection locked="0"/>
    </xf>
    <xf numFmtId="179" fontId="15" fillId="0" borderId="0" xfId="12" applyNumberFormat="1" applyFont="1" applyAlignment="1" applyProtection="1">
      <alignment vertical="center"/>
      <protection hidden="1"/>
    </xf>
    <xf numFmtId="0" fontId="13" fillId="0" borderId="0" xfId="12" applyFont="1" applyAlignment="1" applyProtection="1">
      <alignment vertical="center"/>
      <protection hidden="1"/>
    </xf>
    <xf numFmtId="2" fontId="13" fillId="0" borderId="0" xfId="12" applyNumberFormat="1" applyFont="1" applyAlignment="1" applyProtection="1">
      <alignment vertical="center"/>
      <protection hidden="1"/>
    </xf>
    <xf numFmtId="0" fontId="8" fillId="0" borderId="0" xfId="0" applyFont="1" applyAlignment="1">
      <alignment vertical="center"/>
    </xf>
    <xf numFmtId="0" fontId="28" fillId="0" borderId="0" xfId="12" applyFont="1" applyAlignment="1" applyProtection="1">
      <alignment vertical="center"/>
      <protection hidden="1"/>
    </xf>
    <xf numFmtId="10" fontId="14" fillId="0" borderId="0" xfId="24" applyNumberFormat="1" applyFont="1" applyFill="1" applyBorder="1" applyAlignment="1" applyProtection="1">
      <alignment vertical="center"/>
      <protection hidden="1"/>
    </xf>
    <xf numFmtId="178" fontId="14" fillId="0" borderId="0" xfId="24" applyNumberFormat="1" applyFont="1" applyFill="1" applyBorder="1" applyAlignment="1" applyProtection="1">
      <alignment vertical="center"/>
      <protection hidden="1"/>
    </xf>
    <xf numFmtId="178" fontId="14" fillId="0" borderId="0" xfId="12" applyNumberFormat="1" applyFont="1" applyAlignment="1" applyProtection="1">
      <alignment vertical="center"/>
      <protection hidden="1"/>
    </xf>
    <xf numFmtId="178" fontId="8" fillId="0" borderId="0" xfId="24" applyNumberFormat="1" applyFont="1" applyFill="1" applyBorder="1" applyAlignment="1" applyProtection="1">
      <alignment vertical="center"/>
      <protection hidden="1"/>
    </xf>
    <xf numFmtId="178" fontId="8" fillId="0" borderId="0" xfId="12" applyNumberFormat="1" applyFont="1" applyAlignment="1" applyProtection="1">
      <alignment horizontal="right" vertical="center"/>
      <protection hidden="1"/>
    </xf>
    <xf numFmtId="10" fontId="13" fillId="0" borderId="0" xfId="24" applyNumberFormat="1" applyFont="1" applyFill="1" applyBorder="1" applyAlignment="1" applyProtection="1">
      <alignment vertical="center"/>
      <protection hidden="1"/>
    </xf>
    <xf numFmtId="178" fontId="13" fillId="0" borderId="0" xfId="0" applyNumberFormat="1" applyFont="1"/>
    <xf numFmtId="0" fontId="8" fillId="0" borderId="0" xfId="12" applyFont="1" applyAlignment="1" applyProtection="1">
      <alignment horizontal="right" vertical="center"/>
      <protection hidden="1"/>
    </xf>
    <xf numFmtId="0" fontId="9" fillId="0" borderId="0" xfId="12" applyFont="1" applyAlignment="1" applyProtection="1">
      <alignment vertical="center"/>
      <protection hidden="1"/>
    </xf>
    <xf numFmtId="178" fontId="13" fillId="0" borderId="0" xfId="12" applyNumberFormat="1" applyFont="1" applyAlignment="1" applyProtection="1">
      <alignment vertical="center"/>
      <protection hidden="1"/>
    </xf>
    <xf numFmtId="10" fontId="13" fillId="0" borderId="0" xfId="0" applyNumberFormat="1" applyFont="1"/>
    <xf numFmtId="0" fontId="16" fillId="0" borderId="0" xfId="12" applyFont="1" applyProtection="1">
      <protection hidden="1"/>
    </xf>
    <xf numFmtId="0" fontId="12" fillId="0" borderId="0" xfId="12" applyFont="1" applyProtection="1">
      <protection hidden="1"/>
    </xf>
    <xf numFmtId="0" fontId="8" fillId="0" borderId="0" xfId="0" applyFont="1" applyAlignment="1">
      <alignment horizontal="left" vertical="top" wrapText="1"/>
    </xf>
    <xf numFmtId="0" fontId="20" fillId="0" borderId="0" xfId="12" applyFont="1" applyAlignment="1" applyProtection="1">
      <alignment horizontal="left" vertical="top" wrapText="1"/>
      <protection hidden="1"/>
    </xf>
    <xf numFmtId="49" fontId="23" fillId="3" borderId="14" xfId="0" applyNumberFormat="1" applyFont="1" applyFill="1" applyBorder="1" applyAlignment="1" applyProtection="1">
      <alignment horizontal="left" vertical="top" wrapText="1"/>
    </xf>
    <xf numFmtId="49" fontId="23" fillId="3" borderId="16" xfId="0" applyNumberFormat="1" applyFont="1" applyFill="1" applyBorder="1" applyAlignment="1" applyProtection="1">
      <alignment horizontal="left" vertical="top" wrapText="1"/>
    </xf>
    <xf numFmtId="49" fontId="23" fillId="3" borderId="15" xfId="0" applyNumberFormat="1" applyFont="1" applyFill="1" applyBorder="1" applyAlignment="1" applyProtection="1">
      <alignment horizontal="left" vertical="top" wrapText="1"/>
    </xf>
    <xf numFmtId="49" fontId="23" fillId="3" borderId="11" xfId="0" applyNumberFormat="1" applyFont="1" applyFill="1" applyBorder="1" applyAlignment="1" applyProtection="1">
      <alignment horizontal="left" vertical="top" wrapText="1"/>
    </xf>
    <xf numFmtId="49" fontId="23" fillId="3" borderId="12" xfId="0" applyNumberFormat="1" applyFont="1" applyFill="1" applyBorder="1" applyAlignment="1" applyProtection="1">
      <alignment horizontal="left" vertical="top" wrapText="1"/>
    </xf>
    <xf numFmtId="49" fontId="23" fillId="3" borderId="13" xfId="0" applyNumberFormat="1" applyFont="1" applyFill="1" applyBorder="1" applyAlignment="1" applyProtection="1">
      <alignment horizontal="left" vertical="top" wrapText="1"/>
    </xf>
    <xf numFmtId="49" fontId="23" fillId="3" borderId="8" xfId="0" applyNumberFormat="1" applyFont="1" applyFill="1" applyBorder="1" applyAlignment="1" applyProtection="1">
      <alignment horizontal="left" vertical="top" wrapText="1"/>
    </xf>
    <xf numFmtId="49" fontId="23" fillId="3" borderId="9" xfId="0" applyNumberFormat="1" applyFont="1" applyFill="1" applyBorder="1" applyAlignment="1" applyProtection="1">
      <alignment horizontal="left" vertical="top" wrapText="1"/>
    </xf>
    <xf numFmtId="49" fontId="23" fillId="3" borderId="10" xfId="0" applyNumberFormat="1" applyFont="1" applyFill="1" applyBorder="1" applyAlignment="1" applyProtection="1">
      <alignment horizontal="left" vertical="top" wrapText="1"/>
    </xf>
    <xf numFmtId="0" fontId="17" fillId="3" borderId="10" xfId="0" applyFont="1" applyFill="1" applyBorder="1" applyAlignment="1">
      <alignment horizontal="center"/>
    </xf>
    <xf numFmtId="0" fontId="17" fillId="3" borderId="4" xfId="0" applyFont="1" applyFill="1" applyBorder="1" applyAlignment="1">
      <alignment horizontal="center"/>
    </xf>
    <xf numFmtId="0" fontId="17" fillId="3" borderId="11" xfId="0" applyFont="1" applyFill="1" applyBorder="1" applyAlignment="1">
      <alignment horizontal="right"/>
    </xf>
    <xf numFmtId="0" fontId="17" fillId="3" borderId="12" xfId="0" applyFont="1" applyFill="1" applyBorder="1" applyAlignment="1">
      <alignment horizontal="right"/>
    </xf>
    <xf numFmtId="0" fontId="17" fillId="3" borderId="13" xfId="0" applyFont="1" applyFill="1" applyBorder="1" applyAlignment="1">
      <alignment horizontal="right"/>
    </xf>
    <xf numFmtId="4" fontId="14" fillId="2" borderId="4" xfId="17" applyNumberFormat="1" applyFont="1" applyFill="1" applyBorder="1" applyAlignment="1" applyProtection="1">
      <alignment horizontal="center"/>
      <protection hidden="1"/>
    </xf>
    <xf numFmtId="2" fontId="9" fillId="0" borderId="0" xfId="0" applyNumberFormat="1" applyFont="1" applyFill="1" applyBorder="1" applyAlignment="1" applyProtection="1"/>
  </cellXfs>
  <cellStyles count="25">
    <cellStyle name="Comma [0]_AA BCR/ Basis ruimtestaat 13.0" xfId="1" xr:uid="{00000000-0005-0000-0000-000000000000}"/>
    <cellStyle name="Comma_AA BCR/ Basis ruimtestaat 13.0" xfId="2" xr:uid="{00000000-0005-0000-0000-000001000000}"/>
    <cellStyle name="Comma_Uurtarieven 2000 LEVERANCIER" xfId="3" xr:uid="{00000000-0005-0000-0000-000002000000}"/>
    <cellStyle name="Currency [0]_2.objekten aanbestedi#B9BC8.xls" xfId="4" xr:uid="{00000000-0005-0000-0000-000003000000}"/>
    <cellStyle name="Currency_2.objekten aanbestedi#B9BC8.xls" xfId="5" xr:uid="{00000000-0005-0000-0000-000004000000}"/>
    <cellStyle name="Followed Hyperlink_Aantal groepen per school.xls" xfId="6" xr:uid="{00000000-0005-0000-0000-000006000000}"/>
    <cellStyle name="Komma" xfId="7" builtinId="3"/>
    <cellStyle name="Normaal_GLAS gegevens.xls" xfId="8" xr:uid="{00000000-0005-0000-0000-000008000000}"/>
    <cellStyle name="Normal_ KLM-CTR(STA)-Recap.xls" xfId="9" xr:uid="{00000000-0005-0000-0000-000009000000}"/>
    <cellStyle name="Normal_ KLM-CTR(STA)-Recap.xls 2" xfId="17" xr:uid="{734AEFAD-084C-4EAF-BE39-77A3474B5B17}"/>
    <cellStyle name="Normal_AFRPPRIJS.xls" xfId="20" xr:uid="{638E607F-297A-4BE3-80B9-EC4756801D85}"/>
    <cellStyle name="Normal_ATIR-Calc-Uurtarief 2001" xfId="10" xr:uid="{00000000-0005-0000-0000-00000A000000}"/>
    <cellStyle name="Normal_ATIR-Calc-Uurtarief 2001 2" xfId="23" xr:uid="{E0B040F9-38E9-40D6-8721-D55987E21D06}"/>
    <cellStyle name="Normal_CALCULATIEBLAD.XLS" xfId="11" xr:uid="{00000000-0005-0000-0000-00000B000000}"/>
    <cellStyle name="Normal_CALCULATIEBLAD.XLS 2" xfId="19" xr:uid="{A503FB3E-03DB-4B14-866B-60F74148C9D3}"/>
    <cellStyle name="Normal_Uurtarieven 2000 LEVERANCIER" xfId="12" xr:uid="{00000000-0005-0000-0000-00000C000000}"/>
    <cellStyle name="Ongedefinieerd" xfId="13" xr:uid="{00000000-0005-0000-0000-00000D000000}"/>
    <cellStyle name="Procent 2" xfId="24" xr:uid="{80AEDBC5-9982-4850-BE46-C67EC9047429}"/>
    <cellStyle name="Standaard" xfId="0" builtinId="0"/>
    <cellStyle name="Standaard 2" xfId="14" xr:uid="{00000000-0005-0000-0000-000010000000}"/>
    <cellStyle name="Standaard 2 2" xfId="18" xr:uid="{645BD693-3335-41E2-A2A4-8239FF9755F7}"/>
    <cellStyle name="Standaard 2 3" xfId="21" xr:uid="{DB61A7F3-5136-4FE8-8579-8044AEE5B755}"/>
    <cellStyle name="Valuta" xfId="15" builtinId="4"/>
    <cellStyle name="Valuta 2" xfId="16" xr:uid="{00000000-0005-0000-0000-000012000000}"/>
    <cellStyle name="Valuta 2 2" xfId="22" xr:uid="{37B1EF50-CCB7-4AE4-9B08-31DD045F620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AAAFF"/>
      <color rgb="FFC4BD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TC2008SBS\AtirData\C\Documents%20and%20Settings\Naomi\Local%20Settings\Temporary%20Internet%20Files\Content.Outlook\ILGDZFKW\HD%20MBP%20Erik%20ATIR%20Werkdocumenten\%20%20ATIR%20in%20%20behandeling\Tarieven%202004\atir"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Concept%20Calculatiemodel%20perceel%202%20versie%2013-04-21%20-%205%20-%20normen%20atir.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Calculatiemodel%20perceel%202%20lee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retif0\Local%20Settings\Temporary%20Internet%20Files\Content.Outlook\0DYMG4DP\GG%20Basis%20perceel%201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Voor..van/meten%20glas/meten%20glas/meten%20glas/meten%20glas/meten%20glas/meten%20glas/meten%20glas/Voor%20Han%20Rabo%20glas/Croeseln%20witM2gl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Kosten per locatie"/>
      <sheetName val="2-Productie normen"/>
      <sheetName val="3-Basis ruimtestaat"/>
      <sheetName val="4-Premies en opslagen"/>
      <sheetName val="5-Opbouw uurtarief productie"/>
      <sheetName val="6-Opbouw uurtarief toezicht"/>
      <sheetName val="7-Additionele werkzaamheden"/>
      <sheetName val="8-Afroepprijs"/>
      <sheetName val="9-Machinekosten"/>
    </sheetNames>
    <sheetDataSet>
      <sheetData sheetId="0" refreshError="1"/>
      <sheetData sheetId="1"/>
      <sheetData sheetId="2" refreshError="1"/>
      <sheetData sheetId="3">
        <row r="9">
          <cell r="O9" t="str">
            <v>Uren p/j ma t/m vrij</v>
          </cell>
        </row>
        <row r="10">
          <cell r="O10">
            <v>4.6062283737024226</v>
          </cell>
        </row>
        <row r="11">
          <cell r="O11">
            <v>16.517647058823528</v>
          </cell>
        </row>
        <row r="12">
          <cell r="O12">
            <v>23.780898876404493</v>
          </cell>
        </row>
        <row r="13">
          <cell r="O13">
            <v>28.508426966292134</v>
          </cell>
        </row>
        <row r="14">
          <cell r="O14">
            <v>13.952830188679245</v>
          </cell>
        </row>
        <row r="15">
          <cell r="O15">
            <v>43.590566037735847</v>
          </cell>
        </row>
        <row r="16">
          <cell r="O16">
            <v>98.561797752808985</v>
          </cell>
        </row>
        <row r="17">
          <cell r="O17">
            <v>13.91951219512195</v>
          </cell>
        </row>
        <row r="18">
          <cell r="O18">
            <v>14.175577557755775</v>
          </cell>
        </row>
        <row r="19">
          <cell r="O19">
            <v>13.095121951219511</v>
          </cell>
        </row>
        <row r="20">
          <cell r="O20">
            <v>0</v>
          </cell>
        </row>
        <row r="21">
          <cell r="O21">
            <v>1.4268292682926829</v>
          </cell>
        </row>
        <row r="22">
          <cell r="O22">
            <v>3.2087804878048778</v>
          </cell>
        </row>
        <row r="23">
          <cell r="O23">
            <v>3.5490429042904288</v>
          </cell>
        </row>
        <row r="24">
          <cell r="O24">
            <v>3.5490429042904288</v>
          </cell>
        </row>
        <row r="25">
          <cell r="O25">
            <v>3.1714851485148516</v>
          </cell>
        </row>
        <row r="26">
          <cell r="O26">
            <v>6.6793399339933996</v>
          </cell>
        </row>
        <row r="27">
          <cell r="O27">
            <v>8.1312211221122119</v>
          </cell>
        </row>
        <row r="28">
          <cell r="O28">
            <v>9.2535973597359735</v>
          </cell>
        </row>
        <row r="29">
          <cell r="O29">
            <v>7.2182178217821775</v>
          </cell>
        </row>
        <row r="30">
          <cell r="O30">
            <v>18.852808988764046</v>
          </cell>
        </row>
        <row r="31">
          <cell r="O31">
            <v>31.660112359550563</v>
          </cell>
        </row>
        <row r="32">
          <cell r="O32">
            <v>25.778048780487804</v>
          </cell>
        </row>
        <row r="33">
          <cell r="O33">
            <v>6.734257425742574</v>
          </cell>
        </row>
        <row r="34">
          <cell r="O34">
            <v>45.649024390243902</v>
          </cell>
        </row>
        <row r="35">
          <cell r="O35">
            <v>5.8590099009900989</v>
          </cell>
        </row>
        <row r="36">
          <cell r="O36">
            <v>5.0421122112211219</v>
          </cell>
        </row>
        <row r="37">
          <cell r="O37">
            <v>4.9013861386138613</v>
          </cell>
        </row>
        <row r="38">
          <cell r="O38">
            <v>9.528184818481849</v>
          </cell>
        </row>
        <row r="39">
          <cell r="O39">
            <v>3.2950495049504949</v>
          </cell>
        </row>
        <row r="40">
          <cell r="O40">
            <v>4.9288448844884494</v>
          </cell>
        </row>
        <row r="41">
          <cell r="O41">
            <v>4.5684488448844887</v>
          </cell>
        </row>
        <row r="42">
          <cell r="O42">
            <v>5.0112211221122109</v>
          </cell>
        </row>
        <row r="43">
          <cell r="O43">
            <v>6.5969636963696363</v>
          </cell>
        </row>
        <row r="44">
          <cell r="O44">
            <v>6.5214521452145213</v>
          </cell>
        </row>
        <row r="45">
          <cell r="O45">
            <v>5.1141914191419149</v>
          </cell>
        </row>
        <row r="46">
          <cell r="O46">
            <v>5.2514851485148517</v>
          </cell>
        </row>
        <row r="47">
          <cell r="O47">
            <v>4.6062046204620462</v>
          </cell>
        </row>
        <row r="48">
          <cell r="O48">
            <v>5.2205940594059408</v>
          </cell>
        </row>
        <row r="49">
          <cell r="O49">
            <v>10.231951219512197</v>
          </cell>
        </row>
        <row r="50">
          <cell r="O50">
            <v>1.1532673267326732</v>
          </cell>
        </row>
        <row r="51">
          <cell r="O51">
            <v>0</v>
          </cell>
        </row>
        <row r="52">
          <cell r="O52">
            <v>0.71975609756097558</v>
          </cell>
        </row>
        <row r="53">
          <cell r="O53">
            <v>5.2411881188118805</v>
          </cell>
        </row>
        <row r="54">
          <cell r="O54">
            <v>4.3487788778877894</v>
          </cell>
        </row>
        <row r="55">
          <cell r="O55">
            <v>7.4516171617161717</v>
          </cell>
        </row>
        <row r="56">
          <cell r="O56">
            <v>5.5192079207920779</v>
          </cell>
        </row>
        <row r="57">
          <cell r="O57">
            <v>13.465082508250823</v>
          </cell>
        </row>
        <row r="58">
          <cell r="O58">
            <v>6.7067986798679859</v>
          </cell>
        </row>
        <row r="59">
          <cell r="O59">
            <v>3.641716171617162</v>
          </cell>
        </row>
        <row r="60">
          <cell r="O60">
            <v>6.7067986798679859</v>
          </cell>
        </row>
        <row r="61">
          <cell r="O61">
            <v>6.1610561056105606</v>
          </cell>
        </row>
        <row r="62">
          <cell r="O62">
            <v>4.6233663366336639</v>
          </cell>
        </row>
        <row r="63">
          <cell r="O63">
            <v>31.516853932584269</v>
          </cell>
        </row>
        <row r="64">
          <cell r="O64">
            <v>12.15658536585366</v>
          </cell>
        </row>
        <row r="65">
          <cell r="O65">
            <v>10.200000000000001</v>
          </cell>
        </row>
        <row r="66">
          <cell r="O66">
            <v>66.557865168539337</v>
          </cell>
        </row>
        <row r="67">
          <cell r="O67">
            <v>4.4580487804878048</v>
          </cell>
        </row>
        <row r="68">
          <cell r="O68">
            <v>10.27</v>
          </cell>
        </row>
        <row r="69">
          <cell r="O69">
            <v>15.823102310231025</v>
          </cell>
        </row>
        <row r="70">
          <cell r="O70">
            <v>5.3098349834983498</v>
          </cell>
        </row>
        <row r="71">
          <cell r="O71">
            <v>4.9563036303630366</v>
          </cell>
        </row>
        <row r="72">
          <cell r="O72">
            <v>53.588490566037734</v>
          </cell>
        </row>
        <row r="73">
          <cell r="O73">
            <v>39.768539325842696</v>
          </cell>
        </row>
        <row r="74">
          <cell r="O74">
            <v>1.39009900990099</v>
          </cell>
        </row>
        <row r="75">
          <cell r="O75">
            <v>12.778651685393259</v>
          </cell>
        </row>
        <row r="76">
          <cell r="O76">
            <v>10.849636963696369</v>
          </cell>
        </row>
        <row r="77">
          <cell r="O77">
            <v>7.5751815181518163</v>
          </cell>
        </row>
        <row r="78">
          <cell r="O78">
            <v>52.663043478260867</v>
          </cell>
        </row>
        <row r="79">
          <cell r="O79">
            <v>19.721951219512192</v>
          </cell>
        </row>
        <row r="80">
          <cell r="O80">
            <v>186.66</v>
          </cell>
        </row>
        <row r="81">
          <cell r="O81">
            <v>3.2607260726072607</v>
          </cell>
        </row>
        <row r="82">
          <cell r="O82">
            <v>3.2607260726072607</v>
          </cell>
        </row>
        <row r="83">
          <cell r="O83">
            <v>186.66</v>
          </cell>
        </row>
        <row r="84">
          <cell r="O84">
            <v>3.2607260726072607</v>
          </cell>
        </row>
        <row r="85">
          <cell r="O85">
            <v>32.753658536585363</v>
          </cell>
        </row>
        <row r="86">
          <cell r="O86">
            <v>0.93383742911153123</v>
          </cell>
        </row>
        <row r="87">
          <cell r="O87">
            <v>4.1536585365853655</v>
          </cell>
        </row>
        <row r="88">
          <cell r="O88">
            <v>4.1536585365853655</v>
          </cell>
        </row>
        <row r="89">
          <cell r="O89">
            <v>18.707317073170731</v>
          </cell>
        </row>
        <row r="90">
          <cell r="O90">
            <v>19.309756097560975</v>
          </cell>
        </row>
        <row r="91">
          <cell r="O91">
            <v>6.1512195121951212</v>
          </cell>
        </row>
        <row r="92">
          <cell r="O92">
            <v>29.963414634146343</v>
          </cell>
        </row>
        <row r="93">
          <cell r="O93">
            <v>30.943820224719101</v>
          </cell>
        </row>
        <row r="94">
          <cell r="O94">
            <v>0</v>
          </cell>
        </row>
        <row r="95">
          <cell r="O95">
            <v>0</v>
          </cell>
        </row>
        <row r="96">
          <cell r="O96">
            <v>0</v>
          </cell>
        </row>
        <row r="97">
          <cell r="O97">
            <v>113.83199999999999</v>
          </cell>
        </row>
        <row r="98">
          <cell r="O98">
            <v>3.2607260726072607</v>
          </cell>
        </row>
        <row r="99">
          <cell r="O99">
            <v>130.05000000000001</v>
          </cell>
        </row>
        <row r="100">
          <cell r="O100">
            <v>6.5214521452145213</v>
          </cell>
        </row>
        <row r="101">
          <cell r="O101">
            <v>17.087073170731706</v>
          </cell>
        </row>
        <row r="102">
          <cell r="O102">
            <v>51.375283018867925</v>
          </cell>
        </row>
        <row r="103">
          <cell r="O103">
            <v>52.575842696629216</v>
          </cell>
        </row>
        <row r="104">
          <cell r="O104">
            <v>11.546629213483147</v>
          </cell>
        </row>
        <row r="105">
          <cell r="O105">
            <v>9.4837078651685403</v>
          </cell>
        </row>
        <row r="106">
          <cell r="O106">
            <v>8.4675907590759092</v>
          </cell>
        </row>
        <row r="107">
          <cell r="O107">
            <v>10.722640264026403</v>
          </cell>
        </row>
        <row r="108">
          <cell r="O108">
            <v>7.5648844884488442</v>
          </cell>
        </row>
        <row r="109">
          <cell r="O109">
            <v>179.16666666666666</v>
          </cell>
        </row>
        <row r="110">
          <cell r="O110">
            <v>0</v>
          </cell>
        </row>
        <row r="111">
          <cell r="O111">
            <v>0</v>
          </cell>
        </row>
        <row r="112">
          <cell r="O112">
            <v>7.4928052805280521</v>
          </cell>
        </row>
        <row r="113">
          <cell r="O113">
            <v>5.1347854785478555</v>
          </cell>
        </row>
        <row r="114">
          <cell r="O114">
            <v>48.45512195121951</v>
          </cell>
        </row>
        <row r="115">
          <cell r="O115">
            <v>4.2835643564356438</v>
          </cell>
        </row>
        <row r="116">
          <cell r="O116">
            <v>62.533170731707315</v>
          </cell>
        </row>
        <row r="117">
          <cell r="O117">
            <v>51.365853658536587</v>
          </cell>
        </row>
        <row r="118">
          <cell r="O118">
            <v>9.2458536585365856</v>
          </cell>
        </row>
        <row r="119">
          <cell r="O119">
            <v>70.412439024390238</v>
          </cell>
        </row>
        <row r="120">
          <cell r="O120">
            <v>22.375853658536581</v>
          </cell>
        </row>
        <row r="121">
          <cell r="O121">
            <v>8.2376237623762378</v>
          </cell>
        </row>
        <row r="122">
          <cell r="O122">
            <v>0</v>
          </cell>
        </row>
        <row r="123">
          <cell r="O123">
            <v>9.8451219512195127</v>
          </cell>
        </row>
        <row r="124">
          <cell r="O124">
            <v>36.158426966292133</v>
          </cell>
        </row>
        <row r="125">
          <cell r="O125">
            <v>3.4955056179775279</v>
          </cell>
        </row>
        <row r="126">
          <cell r="O126">
            <v>2.92247191011236</v>
          </cell>
        </row>
        <row r="127">
          <cell r="O127">
            <v>2.92247191011236</v>
          </cell>
        </row>
        <row r="128">
          <cell r="O128">
            <v>2.92247191011236</v>
          </cell>
        </row>
        <row r="129">
          <cell r="O129">
            <v>2.92247191011236</v>
          </cell>
        </row>
        <row r="130">
          <cell r="O130">
            <v>2.5786516853932584</v>
          </cell>
        </row>
        <row r="131">
          <cell r="O131">
            <v>13.237078651685394</v>
          </cell>
        </row>
        <row r="132">
          <cell r="O132">
            <v>2.1775280898876406</v>
          </cell>
        </row>
        <row r="133">
          <cell r="O133">
            <v>0</v>
          </cell>
        </row>
        <row r="134">
          <cell r="O134">
            <v>0</v>
          </cell>
        </row>
        <row r="135">
          <cell r="O135">
            <v>35.843258426966287</v>
          </cell>
        </row>
        <row r="136">
          <cell r="O136">
            <v>2.92247191011236</v>
          </cell>
        </row>
        <row r="137">
          <cell r="O137">
            <v>2.92247191011236</v>
          </cell>
        </row>
        <row r="138">
          <cell r="O138">
            <v>2.92247191011236</v>
          </cell>
        </row>
        <row r="139">
          <cell r="O139">
            <v>2.92247191011236</v>
          </cell>
        </row>
        <row r="140">
          <cell r="O140">
            <v>2.92247191011236</v>
          </cell>
        </row>
        <row r="141">
          <cell r="O141">
            <v>7.9268292682926829</v>
          </cell>
        </row>
        <row r="142">
          <cell r="O142">
            <v>0</v>
          </cell>
        </row>
        <row r="143">
          <cell r="O143">
            <v>0</v>
          </cell>
        </row>
        <row r="144">
          <cell r="O144">
            <v>5.8349834983498345</v>
          </cell>
        </row>
        <row r="145">
          <cell r="O145">
            <v>5.8349834983498345</v>
          </cell>
        </row>
        <row r="146">
          <cell r="O146">
            <v>0</v>
          </cell>
        </row>
        <row r="147">
          <cell r="O147">
            <v>4.5890429042904293</v>
          </cell>
        </row>
        <row r="148">
          <cell r="O148">
            <v>4.7984158415841582</v>
          </cell>
        </row>
        <row r="149">
          <cell r="O149">
            <v>4.4414521452145213</v>
          </cell>
        </row>
        <row r="150">
          <cell r="O150">
            <v>9.0207317073170721</v>
          </cell>
        </row>
        <row r="151">
          <cell r="O151">
            <v>6.4699669966996707</v>
          </cell>
        </row>
        <row r="152">
          <cell r="O152">
            <v>9.2433003300330032</v>
          </cell>
        </row>
        <row r="153">
          <cell r="O153">
            <v>5.3750495049504954</v>
          </cell>
        </row>
        <row r="154">
          <cell r="O154">
            <v>5.3750495049504954</v>
          </cell>
        </row>
        <row r="155">
          <cell r="O155">
            <v>7.1770297029702963</v>
          </cell>
        </row>
        <row r="156">
          <cell r="O156">
            <v>8.7353658536585375</v>
          </cell>
        </row>
        <row r="157">
          <cell r="O157">
            <v>11.953658536585367</v>
          </cell>
        </row>
        <row r="158">
          <cell r="O158">
            <v>52.868780487804884</v>
          </cell>
        </row>
        <row r="159">
          <cell r="O159">
            <v>23.302178217821783</v>
          </cell>
        </row>
        <row r="160">
          <cell r="O160">
            <v>11.721452145214521</v>
          </cell>
        </row>
        <row r="161">
          <cell r="O161">
            <v>21.861235955056177</v>
          </cell>
        </row>
        <row r="162">
          <cell r="O162">
            <v>28.651685393258425</v>
          </cell>
        </row>
        <row r="163">
          <cell r="O163">
            <v>8.7936633663366344</v>
          </cell>
        </row>
        <row r="164">
          <cell r="O164">
            <v>7.3898349834983499</v>
          </cell>
        </row>
        <row r="165">
          <cell r="O165">
            <v>16.760132013201318</v>
          </cell>
        </row>
        <row r="166">
          <cell r="O166">
            <v>14.71102310231023</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4.454878048780488</v>
          </cell>
        </row>
        <row r="176">
          <cell r="O176">
            <v>65.028536585365856</v>
          </cell>
        </row>
        <row r="177">
          <cell r="O177">
            <v>16.243658536585365</v>
          </cell>
        </row>
        <row r="178">
          <cell r="O178">
            <v>7.5748780487804881</v>
          </cell>
        </row>
        <row r="179">
          <cell r="O179">
            <v>7.1392739273927406</v>
          </cell>
        </row>
        <row r="180">
          <cell r="O180">
            <v>6.6347194719471938</v>
          </cell>
        </row>
        <row r="181">
          <cell r="O181">
            <v>5.2926732673267329</v>
          </cell>
        </row>
        <row r="182">
          <cell r="O182">
            <v>8.251353135313531</v>
          </cell>
        </row>
        <row r="183">
          <cell r="O183">
            <v>13.372409240924092</v>
          </cell>
        </row>
        <row r="184">
          <cell r="O184">
            <v>16.725609756097562</v>
          </cell>
        </row>
        <row r="185">
          <cell r="O185">
            <v>5.6359075907590768</v>
          </cell>
        </row>
        <row r="186">
          <cell r="O186">
            <v>3.5936633663366342</v>
          </cell>
        </row>
        <row r="187">
          <cell r="O187">
            <v>31.660112359550563</v>
          </cell>
        </row>
        <row r="188">
          <cell r="O188">
            <v>14.261951219512193</v>
          </cell>
        </row>
        <row r="189">
          <cell r="O189">
            <v>5.8830363036303632</v>
          </cell>
        </row>
        <row r="190">
          <cell r="O190">
            <v>5.0421122112211219</v>
          </cell>
        </row>
        <row r="191">
          <cell r="O191">
            <v>5.0146534653465347</v>
          </cell>
        </row>
        <row r="192">
          <cell r="O192">
            <v>4.1050825082508258</v>
          </cell>
        </row>
        <row r="193">
          <cell r="O193">
            <v>6.3738613861386142</v>
          </cell>
        </row>
        <row r="194">
          <cell r="O194">
            <v>5.2926732673267329</v>
          </cell>
        </row>
        <row r="195">
          <cell r="O195">
            <v>4.3419141914191419</v>
          </cell>
        </row>
        <row r="196">
          <cell r="O196">
            <v>5.248052805280528</v>
          </cell>
        </row>
        <row r="197">
          <cell r="O197">
            <v>4.6851485148514858</v>
          </cell>
        </row>
        <row r="198">
          <cell r="O198">
            <v>8.4675907590759092</v>
          </cell>
        </row>
        <row r="199">
          <cell r="O199">
            <v>8.4675907590759092</v>
          </cell>
        </row>
        <row r="200">
          <cell r="O200">
            <v>4.6954455445544552</v>
          </cell>
        </row>
        <row r="201">
          <cell r="O201">
            <v>5.2652145214521449</v>
          </cell>
        </row>
        <row r="202">
          <cell r="O202">
            <v>4.5684488448844887</v>
          </cell>
        </row>
        <row r="203">
          <cell r="O203">
            <v>5.3853465346534657</v>
          </cell>
        </row>
        <row r="204">
          <cell r="O204">
            <v>5.707986798679868</v>
          </cell>
        </row>
        <row r="205">
          <cell r="O205">
            <v>5.1038943894389437</v>
          </cell>
        </row>
        <row r="206">
          <cell r="O206">
            <v>5.3887788778877885</v>
          </cell>
        </row>
        <row r="207">
          <cell r="O207">
            <v>4.5409900990099015</v>
          </cell>
        </row>
        <row r="208">
          <cell r="O208">
            <v>3.9780858085808579</v>
          </cell>
        </row>
        <row r="209">
          <cell r="O209">
            <v>3.3293729372937291</v>
          </cell>
        </row>
        <row r="210">
          <cell r="O210">
            <v>25.200264026402643</v>
          </cell>
        </row>
        <row r="211">
          <cell r="O211">
            <v>7.0088448844884494</v>
          </cell>
        </row>
        <row r="212">
          <cell r="O212">
            <v>7.6198019801980186</v>
          </cell>
        </row>
        <row r="213">
          <cell r="O213">
            <v>4.6920132013201323</v>
          </cell>
        </row>
        <row r="214">
          <cell r="O214">
            <v>31.516853932584269</v>
          </cell>
        </row>
        <row r="215">
          <cell r="O215">
            <v>1.6097689768976899</v>
          </cell>
        </row>
        <row r="216">
          <cell r="O216">
            <v>6.8392682926829274</v>
          </cell>
        </row>
        <row r="217">
          <cell r="O217">
            <v>31.84682926829268</v>
          </cell>
        </row>
        <row r="218">
          <cell r="O218">
            <v>7.0358536585365856</v>
          </cell>
        </row>
        <row r="219">
          <cell r="O219">
            <v>3.0280487804878051</v>
          </cell>
        </row>
        <row r="220">
          <cell r="O220">
            <v>3.1852145214521448</v>
          </cell>
        </row>
        <row r="221">
          <cell r="O221">
            <v>9.7988764044943828</v>
          </cell>
        </row>
        <row r="222">
          <cell r="O222">
            <v>3.5528089887640446</v>
          </cell>
        </row>
        <row r="223">
          <cell r="O223">
            <v>3.5528089887640446</v>
          </cell>
        </row>
        <row r="224">
          <cell r="O224">
            <v>7.1358415841584151</v>
          </cell>
        </row>
        <row r="225">
          <cell r="O225">
            <v>5.948250825082507</v>
          </cell>
        </row>
        <row r="226">
          <cell r="O226">
            <v>5.948250825082507</v>
          </cell>
        </row>
        <row r="227">
          <cell r="O227">
            <v>4.1805940594059408</v>
          </cell>
        </row>
        <row r="228">
          <cell r="O228">
            <v>3.3911551155115509</v>
          </cell>
        </row>
        <row r="229">
          <cell r="O229">
            <v>10.165365853658537</v>
          </cell>
        </row>
        <row r="230">
          <cell r="O230">
            <v>0</v>
          </cell>
        </row>
        <row r="231">
          <cell r="O231">
            <v>43.57921348314607</v>
          </cell>
        </row>
        <row r="232">
          <cell r="O232">
            <v>31.029775280898878</v>
          </cell>
        </row>
        <row r="233">
          <cell r="O233">
            <v>31.889325842696632</v>
          </cell>
        </row>
        <row r="234">
          <cell r="O234">
            <v>3.7820224719101128</v>
          </cell>
        </row>
        <row r="235">
          <cell r="O235">
            <v>3.3522471910112355</v>
          </cell>
        </row>
        <row r="236">
          <cell r="O236">
            <v>3.3522471910112355</v>
          </cell>
        </row>
        <row r="237">
          <cell r="O237">
            <v>3.4955056179775279</v>
          </cell>
        </row>
        <row r="238">
          <cell r="O238">
            <v>19.569101123595505</v>
          </cell>
        </row>
        <row r="239">
          <cell r="O239">
            <v>29.196067415730337</v>
          </cell>
        </row>
        <row r="240">
          <cell r="O240">
            <v>3.3522471910112355</v>
          </cell>
        </row>
        <row r="241">
          <cell r="O241">
            <v>3.3522471910112355</v>
          </cell>
        </row>
        <row r="242">
          <cell r="O242">
            <v>3.3522471910112355</v>
          </cell>
        </row>
        <row r="243">
          <cell r="O243">
            <v>3.3522471910112355</v>
          </cell>
        </row>
        <row r="244">
          <cell r="O244">
            <v>16.847191011235953</v>
          </cell>
        </row>
        <row r="245">
          <cell r="O245">
            <v>7.4163414634146347</v>
          </cell>
        </row>
        <row r="246">
          <cell r="O246">
            <v>124.29268292682927</v>
          </cell>
        </row>
        <row r="247">
          <cell r="O247">
            <v>0</v>
          </cell>
        </row>
        <row r="248">
          <cell r="O248">
            <v>0</v>
          </cell>
        </row>
        <row r="249">
          <cell r="O249">
            <v>60.09329268292683</v>
          </cell>
        </row>
        <row r="250">
          <cell r="O250">
            <v>7.6858536585365842</v>
          </cell>
        </row>
        <row r="251">
          <cell r="O251">
            <v>4.4390243902439028</v>
          </cell>
        </row>
        <row r="252">
          <cell r="O252">
            <v>19.568722466960352</v>
          </cell>
        </row>
        <row r="253">
          <cell r="O253">
            <v>26.960352422907491</v>
          </cell>
        </row>
        <row r="254">
          <cell r="O254">
            <v>0</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0</v>
          </cell>
        </row>
        <row r="264">
          <cell r="O264">
            <v>0</v>
          </cell>
        </row>
        <row r="265">
          <cell r="O265">
            <v>0</v>
          </cell>
        </row>
        <row r="266">
          <cell r="O266">
            <v>0</v>
          </cell>
        </row>
        <row r="267">
          <cell r="O267">
            <v>0</v>
          </cell>
        </row>
        <row r="268">
          <cell r="O268">
            <v>6.3155115511551152</v>
          </cell>
        </row>
        <row r="269">
          <cell r="O269">
            <v>0</v>
          </cell>
        </row>
        <row r="270">
          <cell r="O270">
            <v>0</v>
          </cell>
        </row>
        <row r="271">
          <cell r="O271">
            <v>0</v>
          </cell>
        </row>
        <row r="272">
          <cell r="O272">
            <v>0</v>
          </cell>
        </row>
        <row r="273">
          <cell r="O273">
            <v>233.4980694980695</v>
          </cell>
        </row>
        <row r="274">
          <cell r="O274">
            <v>5.0495049504950495</v>
          </cell>
        </row>
        <row r="275">
          <cell r="O275">
            <v>0</v>
          </cell>
        </row>
        <row r="276">
          <cell r="O276">
            <v>0</v>
          </cell>
        </row>
        <row r="277">
          <cell r="O277">
            <v>0</v>
          </cell>
        </row>
        <row r="278">
          <cell r="O278">
            <v>5.1485148514851486</v>
          </cell>
        </row>
        <row r="279">
          <cell r="O279">
            <v>75.891891891891888</v>
          </cell>
        </row>
        <row r="280">
          <cell r="O280">
            <v>15.853658536585366</v>
          </cell>
        </row>
        <row r="281">
          <cell r="O281">
            <v>0</v>
          </cell>
        </row>
        <row r="282">
          <cell r="O282">
            <v>5.4917491749174916</v>
          </cell>
        </row>
        <row r="283">
          <cell r="O283">
            <v>5.1485148514851486</v>
          </cell>
        </row>
        <row r="284">
          <cell r="O284">
            <v>30.405405405405407</v>
          </cell>
        </row>
        <row r="285">
          <cell r="O285">
            <v>34.382022471910112</v>
          </cell>
        </row>
        <row r="286">
          <cell r="O286">
            <v>25.786516853932586</v>
          </cell>
        </row>
        <row r="287">
          <cell r="O287">
            <v>0</v>
          </cell>
        </row>
        <row r="288">
          <cell r="O288">
            <v>45.842696629213485</v>
          </cell>
        </row>
        <row r="289">
          <cell r="O289">
            <v>54.438202247191015</v>
          </cell>
        </row>
        <row r="290">
          <cell r="O290">
            <v>7.2079207920792081</v>
          </cell>
        </row>
        <row r="291">
          <cell r="O291">
            <v>50.097560975609753</v>
          </cell>
        </row>
        <row r="292">
          <cell r="O292">
            <v>377.4</v>
          </cell>
        </row>
        <row r="293">
          <cell r="O293">
            <v>340.68</v>
          </cell>
        </row>
        <row r="294">
          <cell r="O294">
            <v>2.6772277227722769</v>
          </cell>
        </row>
        <row r="295">
          <cell r="O295">
            <v>2.6772277227722769</v>
          </cell>
        </row>
        <row r="296">
          <cell r="O296">
            <v>8.7621145374449334</v>
          </cell>
        </row>
        <row r="297">
          <cell r="O297">
            <v>2.6772277227722769</v>
          </cell>
        </row>
        <row r="298">
          <cell r="O298">
            <v>2.6772277227722769</v>
          </cell>
        </row>
        <row r="299">
          <cell r="O299">
            <v>310.08</v>
          </cell>
        </row>
        <row r="300">
          <cell r="O300">
            <v>361.08</v>
          </cell>
        </row>
        <row r="301">
          <cell r="O301">
            <v>3.7755775577557755</v>
          </cell>
        </row>
        <row r="302">
          <cell r="O302">
            <v>39.552123552123554</v>
          </cell>
        </row>
        <row r="303">
          <cell r="O303">
            <v>26.634146341463413</v>
          </cell>
        </row>
        <row r="304">
          <cell r="O304">
            <v>39.150579150579148</v>
          </cell>
        </row>
        <row r="305">
          <cell r="O305">
            <v>13.924914675767917</v>
          </cell>
        </row>
        <row r="306">
          <cell r="O306">
            <v>136.66666666666666</v>
          </cell>
        </row>
        <row r="307">
          <cell r="O307">
            <v>0</v>
          </cell>
        </row>
        <row r="308">
          <cell r="O308">
            <v>0</v>
          </cell>
        </row>
        <row r="309">
          <cell r="O309">
            <v>0</v>
          </cell>
        </row>
        <row r="310">
          <cell r="O310">
            <v>0</v>
          </cell>
        </row>
        <row r="311">
          <cell r="O311">
            <v>0</v>
          </cell>
        </row>
        <row r="312">
          <cell r="O312">
            <v>10.297029702970297</v>
          </cell>
        </row>
        <row r="313">
          <cell r="O313">
            <v>8.5808580858085808</v>
          </cell>
        </row>
        <row r="314">
          <cell r="O314">
            <v>5.4917491749174916</v>
          </cell>
        </row>
        <row r="315">
          <cell r="O315">
            <v>5.0731707317073171</v>
          </cell>
        </row>
        <row r="316">
          <cell r="O316">
            <v>0</v>
          </cell>
        </row>
        <row r="317">
          <cell r="O317">
            <v>0</v>
          </cell>
        </row>
        <row r="318">
          <cell r="O318">
            <v>0</v>
          </cell>
        </row>
        <row r="319">
          <cell r="O319">
            <v>8.1380000000000017</v>
          </cell>
        </row>
        <row r="320">
          <cell r="O320">
            <v>8.1336666666666666</v>
          </cell>
        </row>
        <row r="321">
          <cell r="O321">
            <v>9.0036343612334804</v>
          </cell>
        </row>
        <row r="322">
          <cell r="O322">
            <v>7.5963333333333338</v>
          </cell>
        </row>
        <row r="323">
          <cell r="O323">
            <v>7.6006666666666662</v>
          </cell>
        </row>
        <row r="324">
          <cell r="O324">
            <v>7.5963333333333338</v>
          </cell>
        </row>
        <row r="325">
          <cell r="O325">
            <v>4.5967105263157899</v>
          </cell>
        </row>
        <row r="326">
          <cell r="O326">
            <v>0</v>
          </cell>
        </row>
        <row r="327">
          <cell r="O327">
            <v>0</v>
          </cell>
        </row>
        <row r="328">
          <cell r="O328">
            <v>0</v>
          </cell>
        </row>
        <row r="329">
          <cell r="O329">
            <v>14.456</v>
          </cell>
        </row>
        <row r="330">
          <cell r="O330">
            <v>7.7826666666666675</v>
          </cell>
        </row>
        <row r="331">
          <cell r="O331">
            <v>7.7826666666666675</v>
          </cell>
        </row>
        <row r="332">
          <cell r="O332">
            <v>9.5549999999999997</v>
          </cell>
        </row>
        <row r="333">
          <cell r="O333">
            <v>15.976999999999999</v>
          </cell>
        </row>
        <row r="334">
          <cell r="O334">
            <v>10.265666666666668</v>
          </cell>
        </row>
        <row r="335">
          <cell r="O335">
            <v>12.733149779735683</v>
          </cell>
        </row>
        <row r="336">
          <cell r="O336">
            <v>7.9776666666666669</v>
          </cell>
        </row>
        <row r="337">
          <cell r="O337">
            <v>7.9776666666666669</v>
          </cell>
        </row>
        <row r="338">
          <cell r="O338">
            <v>7.9776666666666669</v>
          </cell>
        </row>
        <row r="339">
          <cell r="O339">
            <v>7.9776666666666669</v>
          </cell>
        </row>
        <row r="340">
          <cell r="O340">
            <v>24.388000000000002</v>
          </cell>
        </row>
        <row r="341">
          <cell r="O341">
            <v>7.9776666666666669</v>
          </cell>
        </row>
        <row r="342">
          <cell r="O342">
            <v>7.9776666666666669</v>
          </cell>
        </row>
        <row r="343">
          <cell r="O343">
            <v>16.185000000000002</v>
          </cell>
        </row>
        <row r="344">
          <cell r="O344">
            <v>7.9429999999999987</v>
          </cell>
        </row>
        <row r="345">
          <cell r="O345">
            <v>7.9776666666666669</v>
          </cell>
        </row>
        <row r="346">
          <cell r="O346">
            <v>7.9776666666666669</v>
          </cell>
        </row>
        <row r="347">
          <cell r="O347">
            <v>7.9776666666666669</v>
          </cell>
        </row>
        <row r="348">
          <cell r="O348">
            <v>7.9776666666666669</v>
          </cell>
        </row>
        <row r="349">
          <cell r="O349">
            <v>7.9776666666666669</v>
          </cell>
        </row>
        <row r="350">
          <cell r="O350">
            <v>12.874333333333334</v>
          </cell>
        </row>
        <row r="351">
          <cell r="O351">
            <v>9.3426666666666662</v>
          </cell>
        </row>
        <row r="352">
          <cell r="O352">
            <v>9.0696666666666665</v>
          </cell>
        </row>
        <row r="353">
          <cell r="O353">
            <v>7.0243333333333338</v>
          </cell>
        </row>
        <row r="354">
          <cell r="O354">
            <v>6.3861842105263156</v>
          </cell>
        </row>
        <row r="355">
          <cell r="O355">
            <v>7.097999999999999</v>
          </cell>
        </row>
        <row r="356">
          <cell r="O356">
            <v>2.0631578947368419</v>
          </cell>
        </row>
        <row r="357">
          <cell r="O357">
            <v>6.6429999999999998</v>
          </cell>
        </row>
        <row r="358">
          <cell r="O358">
            <v>0</v>
          </cell>
        </row>
        <row r="359">
          <cell r="O359">
            <v>0</v>
          </cell>
        </row>
        <row r="360">
          <cell r="O360">
            <v>0</v>
          </cell>
        </row>
        <row r="361">
          <cell r="O361">
            <v>0</v>
          </cell>
        </row>
        <row r="362">
          <cell r="O362">
            <v>507.45000000000005</v>
          </cell>
        </row>
        <row r="363">
          <cell r="O363">
            <v>0</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13.134333333333332</v>
          </cell>
        </row>
        <row r="374">
          <cell r="O374">
            <v>9.9796666666666667</v>
          </cell>
        </row>
        <row r="375">
          <cell r="O375">
            <v>4.8360000000000003</v>
          </cell>
        </row>
        <row r="376">
          <cell r="O376">
            <v>0</v>
          </cell>
        </row>
        <row r="377">
          <cell r="O377">
            <v>0</v>
          </cell>
        </row>
        <row r="378">
          <cell r="O378">
            <v>8.1509999999999998</v>
          </cell>
        </row>
        <row r="379">
          <cell r="O379">
            <v>15.873000000000001</v>
          </cell>
        </row>
        <row r="380">
          <cell r="O380">
            <v>0</v>
          </cell>
        </row>
        <row r="381">
          <cell r="O381">
            <v>0</v>
          </cell>
        </row>
        <row r="382">
          <cell r="O382">
            <v>0</v>
          </cell>
        </row>
        <row r="383">
          <cell r="O383">
            <v>0</v>
          </cell>
        </row>
        <row r="384">
          <cell r="O384">
            <v>0</v>
          </cell>
        </row>
        <row r="385">
          <cell r="O385">
            <v>0</v>
          </cell>
        </row>
        <row r="386">
          <cell r="O386">
            <v>6.3050000000000006</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5.2317073170731705</v>
          </cell>
        </row>
        <row r="406">
          <cell r="O406">
            <v>0</v>
          </cell>
        </row>
        <row r="407">
          <cell r="O407">
            <v>7.1629213483146064</v>
          </cell>
        </row>
        <row r="408">
          <cell r="O408">
            <v>6.3320224719101121</v>
          </cell>
        </row>
        <row r="409">
          <cell r="O409">
            <v>5.0140449438202248</v>
          </cell>
        </row>
        <row r="410">
          <cell r="O410">
            <v>6.3320224719101121</v>
          </cell>
        </row>
        <row r="411">
          <cell r="O411">
            <v>7.1629213483146064</v>
          </cell>
        </row>
        <row r="412">
          <cell r="O412">
            <v>5.0140449438202248</v>
          </cell>
        </row>
        <row r="413">
          <cell r="O413">
            <v>26.560112359550562</v>
          </cell>
        </row>
        <row r="414">
          <cell r="O414">
            <v>4.2691011235955054</v>
          </cell>
        </row>
        <row r="415">
          <cell r="O415">
            <v>3.8106741573033713</v>
          </cell>
        </row>
        <row r="416">
          <cell r="O416">
            <v>3.8106741573033713</v>
          </cell>
        </row>
        <row r="417">
          <cell r="O417">
            <v>24.583146067415733</v>
          </cell>
        </row>
        <row r="418">
          <cell r="O418">
            <v>4.297752808988764</v>
          </cell>
        </row>
        <row r="419">
          <cell r="O419">
            <v>3.7820224719101128</v>
          </cell>
        </row>
        <row r="420">
          <cell r="O420">
            <v>3.7820224719101128</v>
          </cell>
        </row>
        <row r="421">
          <cell r="O421">
            <v>39.969101123595507</v>
          </cell>
        </row>
        <row r="422">
          <cell r="O422">
            <v>4.0374999999999996</v>
          </cell>
        </row>
        <row r="423">
          <cell r="O423">
            <v>4.0374999999999996</v>
          </cell>
        </row>
        <row r="424">
          <cell r="O424">
            <v>4.0374999999999996</v>
          </cell>
        </row>
        <row r="425">
          <cell r="O425">
            <v>4.0374999999999996</v>
          </cell>
        </row>
        <row r="426">
          <cell r="O426">
            <v>4.0374999999999996</v>
          </cell>
        </row>
        <row r="427">
          <cell r="O427">
            <v>4.0374999999999996</v>
          </cell>
        </row>
        <row r="428">
          <cell r="O428">
            <v>4.0374999999999996</v>
          </cell>
        </row>
        <row r="429">
          <cell r="O429">
            <v>4.0374999999999996</v>
          </cell>
        </row>
        <row r="430">
          <cell r="O430">
            <v>4.5900000000000007</v>
          </cell>
        </row>
        <row r="431">
          <cell r="O431">
            <v>41.086516853932579</v>
          </cell>
        </row>
        <row r="432">
          <cell r="O432">
            <v>3.5528089887640446</v>
          </cell>
        </row>
        <row r="433">
          <cell r="O433">
            <v>3.5528089887640446</v>
          </cell>
        </row>
        <row r="434">
          <cell r="O434">
            <v>3.5528089887640446</v>
          </cell>
        </row>
        <row r="435">
          <cell r="O435">
            <v>3.5528089887640446</v>
          </cell>
        </row>
        <row r="436">
          <cell r="O436">
            <v>208.59962264150943</v>
          </cell>
        </row>
        <row r="437">
          <cell r="O437">
            <v>38.856226415094348</v>
          </cell>
        </row>
        <row r="438">
          <cell r="O438">
            <v>4.8707865168539328</v>
          </cell>
        </row>
        <row r="439">
          <cell r="O439">
            <v>4.8707865168539328</v>
          </cell>
        </row>
        <row r="440">
          <cell r="O440">
            <v>3.8887500000000004</v>
          </cell>
        </row>
        <row r="441">
          <cell r="O441">
            <v>3.8887500000000004</v>
          </cell>
        </row>
        <row r="442">
          <cell r="O442">
            <v>3.8887500000000004</v>
          </cell>
        </row>
        <row r="443">
          <cell r="O443">
            <v>27.419662921348312</v>
          </cell>
        </row>
        <row r="444">
          <cell r="O444">
            <v>23.383018867924527</v>
          </cell>
        </row>
        <row r="445">
          <cell r="O445">
            <v>0</v>
          </cell>
        </row>
        <row r="446">
          <cell r="O446">
            <v>0</v>
          </cell>
        </row>
        <row r="447">
          <cell r="O447">
            <v>0</v>
          </cell>
        </row>
        <row r="448">
          <cell r="O448">
            <v>0</v>
          </cell>
        </row>
        <row r="449">
          <cell r="O449">
            <v>0</v>
          </cell>
        </row>
        <row r="450">
          <cell r="O450">
            <v>0</v>
          </cell>
        </row>
        <row r="451">
          <cell r="O451">
            <v>0</v>
          </cell>
        </row>
        <row r="452">
          <cell r="O452">
            <v>0</v>
          </cell>
        </row>
        <row r="453">
          <cell r="O453">
            <v>0</v>
          </cell>
        </row>
        <row r="454">
          <cell r="O454">
            <v>16.188202247191011</v>
          </cell>
        </row>
        <row r="455">
          <cell r="O455">
            <v>0</v>
          </cell>
        </row>
        <row r="456">
          <cell r="O456">
            <v>46.071910112359546</v>
          </cell>
        </row>
        <row r="457">
          <cell r="O457">
            <v>4.297752808988764</v>
          </cell>
        </row>
        <row r="458">
          <cell r="O458">
            <v>4.297752808988764</v>
          </cell>
        </row>
        <row r="459">
          <cell r="O459">
            <v>0</v>
          </cell>
        </row>
        <row r="460">
          <cell r="O460">
            <v>7.3312499999999998</v>
          </cell>
        </row>
        <row r="461">
          <cell r="O461">
            <v>4.297752808988764</v>
          </cell>
        </row>
        <row r="462">
          <cell r="O462">
            <v>8.02247191011236</v>
          </cell>
        </row>
        <row r="463">
          <cell r="O463">
            <v>0</v>
          </cell>
        </row>
        <row r="464">
          <cell r="O464">
            <v>0</v>
          </cell>
        </row>
        <row r="465">
          <cell r="O465">
            <v>0</v>
          </cell>
        </row>
        <row r="466">
          <cell r="O466">
            <v>0</v>
          </cell>
        </row>
        <row r="467">
          <cell r="O467">
            <v>0</v>
          </cell>
        </row>
        <row r="468">
          <cell r="O468">
            <v>0</v>
          </cell>
        </row>
        <row r="469">
          <cell r="O469">
            <v>6.2621951219512191</v>
          </cell>
        </row>
        <row r="470">
          <cell r="O470">
            <v>8.2787804878048785</v>
          </cell>
        </row>
        <row r="471">
          <cell r="O471">
            <v>13.633663366336634</v>
          </cell>
        </row>
        <row r="472">
          <cell r="O472">
            <v>79.150280898876403</v>
          </cell>
        </row>
        <row r="473">
          <cell r="O473">
            <v>13.817275280898876</v>
          </cell>
        </row>
        <row r="474">
          <cell r="O474">
            <v>19.888395061728396</v>
          </cell>
        </row>
        <row r="475">
          <cell r="O475">
            <v>22.036585365853657</v>
          </cell>
        </row>
        <row r="476">
          <cell r="O476">
            <v>28.920243902439022</v>
          </cell>
        </row>
        <row r="477">
          <cell r="O477">
            <v>3.9032098765432099</v>
          </cell>
        </row>
        <row r="478">
          <cell r="O478">
            <v>4.7203651685393258</v>
          </cell>
        </row>
        <row r="479">
          <cell r="O479">
            <v>6.3985365853658536</v>
          </cell>
        </row>
        <row r="480">
          <cell r="O480">
            <v>2.0641463414634145</v>
          </cell>
        </row>
        <row r="481">
          <cell r="O481">
            <v>0</v>
          </cell>
        </row>
        <row r="482">
          <cell r="O482">
            <v>2.6144662921348316</v>
          </cell>
        </row>
        <row r="483">
          <cell r="O483">
            <v>3.1643902439024392</v>
          </cell>
        </row>
        <row r="484">
          <cell r="O484">
            <v>2.2276543209876545</v>
          </cell>
        </row>
        <row r="485">
          <cell r="O485">
            <v>0</v>
          </cell>
        </row>
        <row r="486">
          <cell r="O486">
            <v>0</v>
          </cell>
        </row>
        <row r="487">
          <cell r="O487">
            <v>0</v>
          </cell>
        </row>
        <row r="488">
          <cell r="O488">
            <v>0</v>
          </cell>
        </row>
        <row r="489">
          <cell r="O489">
            <v>0</v>
          </cell>
        </row>
        <row r="490">
          <cell r="O490">
            <v>0</v>
          </cell>
        </row>
        <row r="491">
          <cell r="O491">
            <v>3.6013157894736842</v>
          </cell>
        </row>
        <row r="492">
          <cell r="O492">
            <v>0</v>
          </cell>
        </row>
        <row r="493">
          <cell r="O493">
            <v>17.848999999999997</v>
          </cell>
        </row>
        <row r="494">
          <cell r="O494">
            <v>10.712</v>
          </cell>
        </row>
        <row r="495">
          <cell r="O495">
            <v>10.712</v>
          </cell>
        </row>
        <row r="496">
          <cell r="O496">
            <v>10.712</v>
          </cell>
        </row>
        <row r="497">
          <cell r="O497">
            <v>10.712</v>
          </cell>
        </row>
        <row r="498">
          <cell r="O498">
            <v>10.712</v>
          </cell>
        </row>
        <row r="499">
          <cell r="O499">
            <v>10.712</v>
          </cell>
        </row>
        <row r="500">
          <cell r="O500">
            <v>10.712</v>
          </cell>
        </row>
        <row r="501">
          <cell r="O501">
            <v>10.850666666666665</v>
          </cell>
        </row>
        <row r="502">
          <cell r="O502">
            <v>7.6006666666666662</v>
          </cell>
        </row>
        <row r="503">
          <cell r="O503">
            <v>11.505000000000001</v>
          </cell>
        </row>
        <row r="504">
          <cell r="O504">
            <v>10.997999999999999</v>
          </cell>
        </row>
        <row r="505">
          <cell r="O505">
            <v>3.9368421052631581</v>
          </cell>
        </row>
        <row r="506">
          <cell r="O506">
            <v>0</v>
          </cell>
        </row>
        <row r="507">
          <cell r="O507">
            <v>9.7846666666666646</v>
          </cell>
        </row>
        <row r="508">
          <cell r="O508">
            <v>7.7826666666666675</v>
          </cell>
        </row>
        <row r="509">
          <cell r="O509">
            <v>7.7826666666666675</v>
          </cell>
        </row>
        <row r="510">
          <cell r="O510">
            <v>9.5549999999999997</v>
          </cell>
        </row>
        <row r="511">
          <cell r="O511">
            <v>13.927333333333333</v>
          </cell>
        </row>
        <row r="512">
          <cell r="O512">
            <v>7.9776666666666669</v>
          </cell>
        </row>
        <row r="513">
          <cell r="O513">
            <v>7.9776666666666669</v>
          </cell>
        </row>
        <row r="514">
          <cell r="O514">
            <v>7.9776666666666669</v>
          </cell>
        </row>
        <row r="515">
          <cell r="O515">
            <v>7.9776666666666669</v>
          </cell>
        </row>
        <row r="516">
          <cell r="O516">
            <v>7.9776666666666669</v>
          </cell>
        </row>
        <row r="517">
          <cell r="O517">
            <v>7.9776666666666669</v>
          </cell>
        </row>
        <row r="518">
          <cell r="O518">
            <v>7.9776666666666669</v>
          </cell>
        </row>
        <row r="519">
          <cell r="O519">
            <v>7.9776666666666669</v>
          </cell>
        </row>
        <row r="520">
          <cell r="O520">
            <v>7.951666666666668</v>
          </cell>
        </row>
        <row r="521">
          <cell r="O521">
            <v>7.9776666666666669</v>
          </cell>
        </row>
        <row r="522">
          <cell r="O522">
            <v>7.9776666666666669</v>
          </cell>
        </row>
        <row r="523">
          <cell r="O523">
            <v>9.1389999999999993</v>
          </cell>
        </row>
        <row r="524">
          <cell r="O524">
            <v>56.025666666666659</v>
          </cell>
        </row>
        <row r="525">
          <cell r="O525">
            <v>2.7696240601503757</v>
          </cell>
        </row>
        <row r="526">
          <cell r="O526">
            <v>8.5223684210526329</v>
          </cell>
        </row>
        <row r="527">
          <cell r="O527">
            <v>0</v>
          </cell>
        </row>
        <row r="528">
          <cell r="O528">
            <v>9.4813333333333318</v>
          </cell>
        </row>
        <row r="529">
          <cell r="O529">
            <v>7.8996666666666666</v>
          </cell>
        </row>
        <row r="530">
          <cell r="O530">
            <v>8.1293333333333351</v>
          </cell>
        </row>
        <row r="531">
          <cell r="O531">
            <v>17.878083700440527</v>
          </cell>
        </row>
        <row r="532">
          <cell r="O532">
            <v>15.734333333333336</v>
          </cell>
        </row>
        <row r="533">
          <cell r="O533">
            <v>8.3546666666666667</v>
          </cell>
        </row>
        <row r="534">
          <cell r="O534">
            <v>8.3546666666666667</v>
          </cell>
        </row>
        <row r="535">
          <cell r="O535">
            <v>8.2853333333333339</v>
          </cell>
        </row>
        <row r="536">
          <cell r="O536">
            <v>11.109911894273129</v>
          </cell>
        </row>
        <row r="537">
          <cell r="O537">
            <v>16.198678414096914</v>
          </cell>
        </row>
        <row r="538">
          <cell r="O538">
            <v>4.4625000000000004</v>
          </cell>
        </row>
        <row r="539">
          <cell r="O539">
            <v>7.6613333333333333</v>
          </cell>
        </row>
        <row r="540">
          <cell r="O540">
            <v>7.3536666666666655</v>
          </cell>
        </row>
        <row r="541">
          <cell r="O541">
            <v>8.9353333333333342</v>
          </cell>
        </row>
        <row r="542">
          <cell r="O542">
            <v>7.7740000000000009</v>
          </cell>
        </row>
        <row r="543">
          <cell r="O543">
            <v>7.9776666666666669</v>
          </cell>
        </row>
        <row r="544">
          <cell r="O544">
            <v>16.185000000000002</v>
          </cell>
        </row>
        <row r="545">
          <cell r="O545">
            <v>11.981666666666666</v>
          </cell>
        </row>
        <row r="546">
          <cell r="O546">
            <v>19.395999999999997</v>
          </cell>
        </row>
        <row r="547">
          <cell r="O547">
            <v>3.2657894736842108</v>
          </cell>
        </row>
        <row r="548">
          <cell r="O548">
            <v>7.7740000000000009</v>
          </cell>
        </row>
        <row r="549">
          <cell r="O549">
            <v>7.6006666666666662</v>
          </cell>
        </row>
        <row r="550">
          <cell r="O550">
            <v>7.5053333333333336</v>
          </cell>
        </row>
        <row r="551">
          <cell r="O551">
            <v>7.5963333333333338</v>
          </cell>
        </row>
        <row r="552">
          <cell r="O552">
            <v>11.505000000000001</v>
          </cell>
        </row>
        <row r="553">
          <cell r="O553">
            <v>33.79592511013216</v>
          </cell>
        </row>
        <row r="554">
          <cell r="O554">
            <v>0</v>
          </cell>
        </row>
        <row r="555">
          <cell r="O555">
            <v>0</v>
          </cell>
        </row>
        <row r="556">
          <cell r="O556">
            <v>0</v>
          </cell>
        </row>
        <row r="557">
          <cell r="O557">
            <v>0</v>
          </cell>
        </row>
        <row r="558">
          <cell r="O558">
            <v>0.66947368421052633</v>
          </cell>
        </row>
        <row r="559">
          <cell r="O559">
            <v>12.72</v>
          </cell>
        </row>
        <row r="560">
          <cell r="O560">
            <v>10.205</v>
          </cell>
        </row>
        <row r="561">
          <cell r="O561">
            <v>10.074999999999999</v>
          </cell>
        </row>
        <row r="562">
          <cell r="O562">
            <v>10.074999999999999</v>
          </cell>
        </row>
        <row r="563">
          <cell r="O563">
            <v>10.074999999999999</v>
          </cell>
        </row>
        <row r="564">
          <cell r="O564">
            <v>10.074999999999999</v>
          </cell>
        </row>
        <row r="565">
          <cell r="O565">
            <v>7.4186666666666676</v>
          </cell>
        </row>
        <row r="566">
          <cell r="O566">
            <v>0</v>
          </cell>
        </row>
        <row r="567">
          <cell r="O567">
            <v>1.162706766917293</v>
          </cell>
        </row>
        <row r="568">
          <cell r="O568">
            <v>21.714317180616739</v>
          </cell>
        </row>
        <row r="569">
          <cell r="O569">
            <v>16.752666666666663</v>
          </cell>
        </row>
        <row r="570">
          <cell r="O570">
            <v>3.3217105263157896</v>
          </cell>
        </row>
        <row r="571">
          <cell r="O571">
            <v>0</v>
          </cell>
        </row>
        <row r="572">
          <cell r="O572">
            <v>62.166666666666664</v>
          </cell>
        </row>
        <row r="573">
          <cell r="O573">
            <v>0</v>
          </cell>
        </row>
        <row r="574">
          <cell r="O574">
            <v>0</v>
          </cell>
        </row>
        <row r="575">
          <cell r="O575">
            <v>16.360112359550563</v>
          </cell>
        </row>
        <row r="576">
          <cell r="O576">
            <v>3.6674157303370789</v>
          </cell>
        </row>
        <row r="577">
          <cell r="O577">
            <v>3.6674157303370789</v>
          </cell>
        </row>
        <row r="578">
          <cell r="O578">
            <v>16.360112359550563</v>
          </cell>
        </row>
        <row r="579">
          <cell r="O579">
            <v>3.6674157303370789</v>
          </cell>
        </row>
        <row r="580">
          <cell r="O580">
            <v>3.6674157303370789</v>
          </cell>
        </row>
        <row r="581">
          <cell r="O581">
            <v>7.1629213483146064</v>
          </cell>
        </row>
        <row r="582">
          <cell r="O582">
            <v>5.0140449438202248</v>
          </cell>
        </row>
        <row r="583">
          <cell r="O583">
            <v>7.1629213483146064</v>
          </cell>
        </row>
        <row r="584">
          <cell r="O584">
            <v>5.0140449438202248</v>
          </cell>
        </row>
        <row r="585">
          <cell r="O585">
            <v>12.234269662921347</v>
          </cell>
        </row>
        <row r="586">
          <cell r="O586">
            <v>3.8106741573033713</v>
          </cell>
        </row>
        <row r="587">
          <cell r="O587">
            <v>3.8106741573033713</v>
          </cell>
        </row>
        <row r="588">
          <cell r="O588">
            <v>12.262921348314608</v>
          </cell>
        </row>
        <row r="589">
          <cell r="O589">
            <v>3.8106741573033713</v>
          </cell>
        </row>
        <row r="590">
          <cell r="O590">
            <v>3.8106741573033713</v>
          </cell>
        </row>
        <row r="591">
          <cell r="O591">
            <v>23.207865168539325</v>
          </cell>
        </row>
        <row r="592">
          <cell r="O592">
            <v>4.297752808988764</v>
          </cell>
        </row>
        <row r="593">
          <cell r="O593">
            <v>4.297752808988764</v>
          </cell>
        </row>
        <row r="594">
          <cell r="O594">
            <v>5.8449438202247199</v>
          </cell>
        </row>
        <row r="595">
          <cell r="O595">
            <v>4.297752808988764</v>
          </cell>
        </row>
        <row r="596">
          <cell r="O596">
            <v>0</v>
          </cell>
        </row>
        <row r="597">
          <cell r="O597">
            <v>22.978651685393256</v>
          </cell>
        </row>
        <row r="598">
          <cell r="O598">
            <v>4.1258426966292134</v>
          </cell>
        </row>
        <row r="599">
          <cell r="O599">
            <v>4.1258426966292134</v>
          </cell>
        </row>
        <row r="600">
          <cell r="O600">
            <v>4.154494382022472</v>
          </cell>
        </row>
        <row r="601">
          <cell r="O601">
            <v>29.711797752808987</v>
          </cell>
        </row>
        <row r="602">
          <cell r="O602">
            <v>4.3550561797752811</v>
          </cell>
        </row>
        <row r="603">
          <cell r="O603">
            <v>4.3550561797752811</v>
          </cell>
        </row>
        <row r="604">
          <cell r="O604">
            <v>54.993396226415094</v>
          </cell>
        </row>
        <row r="605">
          <cell r="O605">
            <v>23.265168539325842</v>
          </cell>
        </row>
        <row r="606">
          <cell r="O606">
            <v>4.4412499999999993</v>
          </cell>
        </row>
        <row r="607">
          <cell r="O607">
            <v>4.5049999999999999</v>
          </cell>
        </row>
        <row r="608">
          <cell r="O608">
            <v>4.5049999999999999</v>
          </cell>
        </row>
        <row r="609">
          <cell r="O609">
            <v>0</v>
          </cell>
        </row>
        <row r="610">
          <cell r="O610">
            <v>0</v>
          </cell>
        </row>
        <row r="611">
          <cell r="O611">
            <v>0</v>
          </cell>
        </row>
        <row r="612">
          <cell r="O612">
            <v>0</v>
          </cell>
        </row>
        <row r="613">
          <cell r="O613">
            <v>0</v>
          </cell>
        </row>
        <row r="614">
          <cell r="O614">
            <v>0</v>
          </cell>
        </row>
        <row r="615">
          <cell r="O615">
            <v>30.724390243902441</v>
          </cell>
        </row>
        <row r="616">
          <cell r="O616">
            <v>8.2787804878048785</v>
          </cell>
        </row>
        <row r="617">
          <cell r="O617">
            <v>36.457073170731711</v>
          </cell>
        </row>
        <row r="618">
          <cell r="O618">
            <v>19.322439024390242</v>
          </cell>
        </row>
        <row r="619">
          <cell r="O619">
            <v>16.329268292682926</v>
          </cell>
        </row>
        <row r="620">
          <cell r="O620">
            <v>6.975609756097561</v>
          </cell>
        </row>
        <row r="621">
          <cell r="O621">
            <v>25.299268292682932</v>
          </cell>
        </row>
        <row r="622">
          <cell r="O622">
            <v>23.980243902439021</v>
          </cell>
        </row>
        <row r="623">
          <cell r="O623">
            <v>18.03829268292683</v>
          </cell>
        </row>
        <row r="624">
          <cell r="O624">
            <v>0</v>
          </cell>
        </row>
        <row r="625">
          <cell r="O625">
            <v>0</v>
          </cell>
        </row>
        <row r="626">
          <cell r="O626">
            <v>2.5873170731707318</v>
          </cell>
        </row>
        <row r="627">
          <cell r="O627">
            <v>0</v>
          </cell>
        </row>
        <row r="628">
          <cell r="O628">
            <v>5.8483950617283949</v>
          </cell>
        </row>
        <row r="629">
          <cell r="O629">
            <v>5.4439506172839511</v>
          </cell>
        </row>
        <row r="630">
          <cell r="O630">
            <v>0</v>
          </cell>
        </row>
        <row r="631">
          <cell r="O631">
            <v>0</v>
          </cell>
        </row>
        <row r="632">
          <cell r="O632">
            <v>3.2162962962962962</v>
          </cell>
        </row>
        <row r="633">
          <cell r="O633">
            <v>0</v>
          </cell>
        </row>
        <row r="634">
          <cell r="O634">
            <v>0</v>
          </cell>
        </row>
        <row r="635">
          <cell r="O635">
            <v>142.44224422442244</v>
          </cell>
        </row>
        <row r="636">
          <cell r="O636">
            <v>232.36963696369637</v>
          </cell>
        </row>
        <row r="637">
          <cell r="O637">
            <v>705.34653465346537</v>
          </cell>
        </row>
        <row r="638">
          <cell r="O638">
            <v>715.30033003300332</v>
          </cell>
        </row>
        <row r="639">
          <cell r="O639">
            <v>523.77557755775581</v>
          </cell>
        </row>
        <row r="640">
          <cell r="O640">
            <v>130.0858085808581</v>
          </cell>
        </row>
        <row r="641">
          <cell r="O641">
            <v>136.95049504950495</v>
          </cell>
        </row>
        <row r="642">
          <cell r="O642">
            <v>92.67326732673267</v>
          </cell>
        </row>
        <row r="643">
          <cell r="O643">
            <v>184.31683168316832</v>
          </cell>
        </row>
        <row r="644">
          <cell r="O644">
            <v>0.68646864686468645</v>
          </cell>
        </row>
        <row r="645">
          <cell r="O645">
            <v>6.5214521452145213</v>
          </cell>
        </row>
        <row r="646">
          <cell r="O646">
            <v>6.5214521452145213</v>
          </cell>
        </row>
        <row r="647">
          <cell r="O647">
            <v>46.336633663366335</v>
          </cell>
        </row>
        <row r="648">
          <cell r="O648">
            <v>332.59405940594058</v>
          </cell>
        </row>
        <row r="649">
          <cell r="O649">
            <v>143.25842696629215</v>
          </cell>
        </row>
        <row r="650">
          <cell r="O650">
            <v>11.414634146341463</v>
          </cell>
        </row>
        <row r="651">
          <cell r="O651">
            <v>11.414634146341463</v>
          </cell>
        </row>
        <row r="652">
          <cell r="O652">
            <v>59.926829268292686</v>
          </cell>
        </row>
        <row r="653">
          <cell r="O653">
            <v>84.975609756097555</v>
          </cell>
        </row>
        <row r="654">
          <cell r="O654">
            <v>216.5609756097561</v>
          </cell>
        </row>
        <row r="655">
          <cell r="O655">
            <v>228.29268292682926</v>
          </cell>
        </row>
        <row r="656">
          <cell r="O656">
            <v>202.29268292682926</v>
          </cell>
        </row>
        <row r="657">
          <cell r="O657">
            <v>56.121951219512198</v>
          </cell>
        </row>
        <row r="658">
          <cell r="O658">
            <v>101.14634146341463</v>
          </cell>
        </row>
        <row r="659">
          <cell r="O659">
            <v>69.121951219512198</v>
          </cell>
        </row>
        <row r="660">
          <cell r="O660">
            <v>110.02439024390245</v>
          </cell>
        </row>
        <row r="661">
          <cell r="O661">
            <v>162.34146341463415</v>
          </cell>
        </row>
        <row r="662">
          <cell r="O662">
            <v>131.90243902439025</v>
          </cell>
        </row>
        <row r="663">
          <cell r="O663">
            <v>19.975609756097562</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11.4</v>
          </cell>
        </row>
        <row r="673">
          <cell r="O673">
            <v>7.28</v>
          </cell>
        </row>
        <row r="674">
          <cell r="O674">
            <v>1.96</v>
          </cell>
        </row>
        <row r="675">
          <cell r="O675">
            <v>19.22</v>
          </cell>
        </row>
        <row r="676">
          <cell r="O676">
            <v>0.42</v>
          </cell>
        </row>
        <row r="677">
          <cell r="O677">
            <v>75.34</v>
          </cell>
        </row>
        <row r="678">
          <cell r="O678">
            <v>39.46</v>
          </cell>
        </row>
        <row r="679">
          <cell r="O679">
            <v>7.26</v>
          </cell>
        </row>
        <row r="680">
          <cell r="O680">
            <v>1.82</v>
          </cell>
        </row>
        <row r="681">
          <cell r="O681">
            <v>2.2799999999999998</v>
          </cell>
        </row>
        <row r="682">
          <cell r="O682">
            <v>1.26</v>
          </cell>
        </row>
        <row r="683">
          <cell r="O683">
            <v>455.83333333333331</v>
          </cell>
        </row>
        <row r="684">
          <cell r="O684">
            <v>106.87078651685393</v>
          </cell>
        </row>
        <row r="685">
          <cell r="O685">
            <v>33.80898876404494</v>
          </cell>
        </row>
        <row r="686">
          <cell r="O686">
            <v>38.106741573033709</v>
          </cell>
        </row>
        <row r="687">
          <cell r="O687">
            <v>18.910112359550563</v>
          </cell>
        </row>
        <row r="688">
          <cell r="O688">
            <v>42.904290429042902</v>
          </cell>
        </row>
        <row r="689">
          <cell r="O689">
            <v>25.786516853932586</v>
          </cell>
        </row>
        <row r="690">
          <cell r="O690">
            <v>25.786516853932586</v>
          </cell>
        </row>
        <row r="691">
          <cell r="O691">
            <v>11.460674157303371</v>
          </cell>
        </row>
        <row r="692">
          <cell r="O692">
            <v>14.325842696629213</v>
          </cell>
        </row>
        <row r="693">
          <cell r="O693">
            <v>14.325842696629213</v>
          </cell>
        </row>
        <row r="694">
          <cell r="O694">
            <v>14.325842696629213</v>
          </cell>
        </row>
        <row r="695">
          <cell r="O695">
            <v>17.191011235955056</v>
          </cell>
        </row>
        <row r="696">
          <cell r="O696">
            <v>12.893258426966293</v>
          </cell>
        </row>
        <row r="697">
          <cell r="O697">
            <v>18.623595505617978</v>
          </cell>
        </row>
        <row r="698">
          <cell r="O698">
            <v>18.623595505617978</v>
          </cell>
        </row>
        <row r="699">
          <cell r="O699">
            <v>34.382022471910112</v>
          </cell>
        </row>
        <row r="700">
          <cell r="O700">
            <v>34.382022471910112</v>
          </cell>
        </row>
        <row r="701">
          <cell r="O701">
            <v>12.893258426966293</v>
          </cell>
        </row>
        <row r="702">
          <cell r="O702">
            <v>17.191011235955056</v>
          </cell>
        </row>
        <row r="703">
          <cell r="O703">
            <v>17.191011235955056</v>
          </cell>
        </row>
        <row r="704">
          <cell r="O704">
            <v>17.191011235955056</v>
          </cell>
        </row>
        <row r="705">
          <cell r="O705">
            <v>17.191011235955056</v>
          </cell>
        </row>
        <row r="706">
          <cell r="O706">
            <v>11.460674157303371</v>
          </cell>
        </row>
        <row r="707">
          <cell r="O707">
            <v>17.191011235955056</v>
          </cell>
        </row>
        <row r="708">
          <cell r="O708">
            <v>17.191011235955056</v>
          </cell>
        </row>
        <row r="709">
          <cell r="O709">
            <v>17.191011235955056</v>
          </cell>
        </row>
        <row r="710">
          <cell r="O710">
            <v>17.191011235955056</v>
          </cell>
        </row>
        <row r="711">
          <cell r="O711">
            <v>17.191011235955056</v>
          </cell>
        </row>
        <row r="712">
          <cell r="O712">
            <v>17.191011235955056</v>
          </cell>
        </row>
        <row r="713">
          <cell r="O713">
            <v>11.460674157303371</v>
          </cell>
        </row>
        <row r="714">
          <cell r="O714">
            <v>17.191011235955056</v>
          </cell>
        </row>
        <row r="715">
          <cell r="O715">
            <v>17.191011235955056</v>
          </cell>
        </row>
        <row r="716">
          <cell r="O716">
            <v>17.191011235955056</v>
          </cell>
        </row>
        <row r="717">
          <cell r="O717">
            <v>17.191011235955056</v>
          </cell>
        </row>
        <row r="718">
          <cell r="O718">
            <v>17.191011235955056</v>
          </cell>
        </row>
        <row r="719">
          <cell r="O719">
            <v>17.191011235955056</v>
          </cell>
        </row>
        <row r="720">
          <cell r="O720">
            <v>11.460674157303371</v>
          </cell>
        </row>
        <row r="721">
          <cell r="O721">
            <v>17.191011235955056</v>
          </cell>
        </row>
        <row r="722">
          <cell r="O722">
            <v>17.191011235955056</v>
          </cell>
        </row>
        <row r="723">
          <cell r="O723">
            <v>328.01762114537445</v>
          </cell>
        </row>
        <row r="724">
          <cell r="O724">
            <v>9.3834269662921344</v>
          </cell>
        </row>
        <row r="725">
          <cell r="O725">
            <v>13.611184210526316</v>
          </cell>
        </row>
        <row r="726">
          <cell r="O726">
            <v>10.088000000000001</v>
          </cell>
        </row>
        <row r="727">
          <cell r="O727">
            <v>11.019666666666666</v>
          </cell>
        </row>
        <row r="728">
          <cell r="O728">
            <v>11.764999999999999</v>
          </cell>
        </row>
        <row r="729">
          <cell r="O729">
            <v>0.273984962406015</v>
          </cell>
        </row>
        <row r="730">
          <cell r="O730">
            <v>4.1401685393258427</v>
          </cell>
        </row>
        <row r="731">
          <cell r="O731">
            <v>19.712359550561796</v>
          </cell>
        </row>
        <row r="732">
          <cell r="O732">
            <v>2.8651685393258428</v>
          </cell>
        </row>
        <row r="733">
          <cell r="O733">
            <v>2.8651685393258428</v>
          </cell>
        </row>
        <row r="734">
          <cell r="O734">
            <v>5.0575000000000001</v>
          </cell>
        </row>
        <row r="735">
          <cell r="O735">
            <v>6.5612359550561798</v>
          </cell>
        </row>
        <row r="736">
          <cell r="O736">
            <v>6.5612359550561798</v>
          </cell>
        </row>
        <row r="737">
          <cell r="O737">
            <v>14.325842696629213</v>
          </cell>
        </row>
        <row r="738">
          <cell r="O738">
            <v>76.666666666666671</v>
          </cell>
        </row>
        <row r="739">
          <cell r="O739">
            <v>103.53962264150944</v>
          </cell>
        </row>
        <row r="740">
          <cell r="O740">
            <v>14.325842696629213</v>
          </cell>
        </row>
        <row r="741">
          <cell r="O741">
            <v>6.4864864864864868</v>
          </cell>
        </row>
        <row r="742">
          <cell r="O742">
            <v>2.878892733564014</v>
          </cell>
        </row>
        <row r="743">
          <cell r="O743">
            <v>6.7826086956521738</v>
          </cell>
        </row>
        <row r="744">
          <cell r="O744">
            <v>7.2982456140350873</v>
          </cell>
        </row>
        <row r="745">
          <cell r="O745">
            <v>3.9682034976152623</v>
          </cell>
        </row>
        <row r="746">
          <cell r="O746">
            <v>7.2982456140350873</v>
          </cell>
        </row>
        <row r="747">
          <cell r="O747">
            <v>21.751633986928105</v>
          </cell>
        </row>
        <row r="748">
          <cell r="O748">
            <v>39.730337078651687</v>
          </cell>
        </row>
        <row r="749">
          <cell r="O749">
            <v>2.8508771929824563</v>
          </cell>
        </row>
        <row r="750">
          <cell r="O750">
            <v>49.930795847750865</v>
          </cell>
        </row>
        <row r="751">
          <cell r="O751">
            <v>3.7412541254125418</v>
          </cell>
        </row>
        <row r="752">
          <cell r="O752">
            <v>3.7412541254125418</v>
          </cell>
        </row>
        <row r="753">
          <cell r="O753">
            <v>267.75</v>
          </cell>
        </row>
        <row r="754">
          <cell r="O754">
            <v>130.56</v>
          </cell>
        </row>
        <row r="755">
          <cell r="O755">
            <v>94.35</v>
          </cell>
        </row>
        <row r="756">
          <cell r="O756">
            <v>145.86000000000001</v>
          </cell>
        </row>
        <row r="757">
          <cell r="O757">
            <v>13.82443820224719</v>
          </cell>
        </row>
        <row r="758">
          <cell r="O758">
            <v>8.2439024390243905</v>
          </cell>
        </row>
        <row r="759">
          <cell r="O759">
            <v>51.573033707865171</v>
          </cell>
        </row>
        <row r="760">
          <cell r="O760">
            <v>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Kosten per locatie"/>
      <sheetName val="2-Productie normen"/>
      <sheetName val="3-Basis ruimtestaat"/>
      <sheetName val="4-Premies en opslagen"/>
      <sheetName val="5-Opbouw uurtarief productie"/>
      <sheetName val="6-Opbouw uurtarief toezicht"/>
      <sheetName val="7-Additionele werkzaamheden"/>
      <sheetName val="8-Afroepprijs"/>
    </sheetNames>
    <sheetDataSet>
      <sheetData sheetId="0"/>
      <sheetData sheetId="1"/>
      <sheetData sheetId="2"/>
      <sheetData sheetId="3">
        <row r="9">
          <cell r="O9" t="str">
            <v>Uren p/j ma t/m vrij</v>
          </cell>
        </row>
        <row r="10">
          <cell r="O10" t="e">
            <v>#DIV/0!</v>
          </cell>
        </row>
        <row r="11">
          <cell r="O11" t="e">
            <v>#DIV/0!</v>
          </cell>
        </row>
        <row r="12">
          <cell r="O12" t="e">
            <v>#DIV/0!</v>
          </cell>
        </row>
        <row r="13">
          <cell r="O13" t="e">
            <v>#DIV/0!</v>
          </cell>
        </row>
        <row r="14">
          <cell r="O14" t="e">
            <v>#DIV/0!</v>
          </cell>
        </row>
        <row r="15">
          <cell r="O15" t="e">
            <v>#DIV/0!</v>
          </cell>
        </row>
        <row r="16">
          <cell r="O16" t="e">
            <v>#DIV/0!</v>
          </cell>
        </row>
        <row r="17">
          <cell r="O17" t="e">
            <v>#DIV/0!</v>
          </cell>
        </row>
        <row r="18">
          <cell r="O18" t="e">
            <v>#DIV/0!</v>
          </cell>
        </row>
        <row r="19">
          <cell r="O19" t="e">
            <v>#DIV/0!</v>
          </cell>
        </row>
        <row r="20">
          <cell r="O20">
            <v>0</v>
          </cell>
        </row>
        <row r="21">
          <cell r="O21" t="e">
            <v>#DIV/0!</v>
          </cell>
        </row>
        <row r="22">
          <cell r="O22" t="e">
            <v>#DIV/0!</v>
          </cell>
        </row>
        <row r="23">
          <cell r="O23" t="e">
            <v>#DIV/0!</v>
          </cell>
        </row>
        <row r="24">
          <cell r="O24" t="e">
            <v>#DIV/0!</v>
          </cell>
        </row>
        <row r="25">
          <cell r="O25" t="e">
            <v>#DIV/0!</v>
          </cell>
        </row>
        <row r="26">
          <cell r="O26" t="e">
            <v>#DIV/0!</v>
          </cell>
        </row>
        <row r="27">
          <cell r="O27" t="e">
            <v>#DIV/0!</v>
          </cell>
        </row>
        <row r="28">
          <cell r="O28" t="e">
            <v>#DIV/0!</v>
          </cell>
        </row>
        <row r="29">
          <cell r="O29" t="e">
            <v>#DIV/0!</v>
          </cell>
        </row>
        <row r="30">
          <cell r="O30" t="e">
            <v>#DIV/0!</v>
          </cell>
        </row>
        <row r="31">
          <cell r="O31" t="e">
            <v>#DIV/0!</v>
          </cell>
        </row>
        <row r="32">
          <cell r="O32" t="e">
            <v>#DIV/0!</v>
          </cell>
        </row>
        <row r="33">
          <cell r="O33" t="e">
            <v>#DIV/0!</v>
          </cell>
        </row>
        <row r="34">
          <cell r="O34" t="e">
            <v>#DIV/0!</v>
          </cell>
        </row>
        <row r="35">
          <cell r="O35" t="e">
            <v>#DIV/0!</v>
          </cell>
        </row>
        <row r="36">
          <cell r="O36" t="e">
            <v>#DIV/0!</v>
          </cell>
        </row>
        <row r="37">
          <cell r="O37" t="e">
            <v>#DIV/0!</v>
          </cell>
        </row>
        <row r="38">
          <cell r="O38" t="e">
            <v>#DIV/0!</v>
          </cell>
        </row>
        <row r="39">
          <cell r="O39" t="e">
            <v>#DIV/0!</v>
          </cell>
        </row>
        <row r="40">
          <cell r="O40" t="e">
            <v>#DIV/0!</v>
          </cell>
        </row>
        <row r="41">
          <cell r="O41" t="e">
            <v>#DIV/0!</v>
          </cell>
        </row>
        <row r="42">
          <cell r="O42" t="e">
            <v>#DIV/0!</v>
          </cell>
        </row>
        <row r="43">
          <cell r="O43" t="e">
            <v>#DIV/0!</v>
          </cell>
        </row>
        <row r="44">
          <cell r="O44" t="e">
            <v>#DIV/0!</v>
          </cell>
        </row>
        <row r="45">
          <cell r="O45" t="e">
            <v>#DIV/0!</v>
          </cell>
        </row>
        <row r="46">
          <cell r="O46" t="e">
            <v>#DIV/0!</v>
          </cell>
        </row>
        <row r="47">
          <cell r="O47" t="e">
            <v>#DIV/0!</v>
          </cell>
        </row>
        <row r="48">
          <cell r="O48" t="e">
            <v>#DIV/0!</v>
          </cell>
        </row>
        <row r="49">
          <cell r="O49" t="e">
            <v>#DIV/0!</v>
          </cell>
        </row>
        <row r="50">
          <cell r="O50" t="e">
            <v>#DIV/0!</v>
          </cell>
        </row>
        <row r="51">
          <cell r="O51">
            <v>0</v>
          </cell>
        </row>
        <row r="52">
          <cell r="O52" t="e">
            <v>#DIV/0!</v>
          </cell>
        </row>
        <row r="53">
          <cell r="O53" t="e">
            <v>#DIV/0!</v>
          </cell>
        </row>
        <row r="54">
          <cell r="O54" t="e">
            <v>#DIV/0!</v>
          </cell>
        </row>
        <row r="55">
          <cell r="O55" t="e">
            <v>#DIV/0!</v>
          </cell>
        </row>
        <row r="56">
          <cell r="O56" t="e">
            <v>#DIV/0!</v>
          </cell>
        </row>
        <row r="57">
          <cell r="O57" t="e">
            <v>#DIV/0!</v>
          </cell>
        </row>
        <row r="58">
          <cell r="O58" t="e">
            <v>#DIV/0!</v>
          </cell>
        </row>
        <row r="59">
          <cell r="O59" t="e">
            <v>#DIV/0!</v>
          </cell>
        </row>
        <row r="60">
          <cell r="O60" t="e">
            <v>#DIV/0!</v>
          </cell>
        </row>
        <row r="61">
          <cell r="O61" t="e">
            <v>#DIV/0!</v>
          </cell>
        </row>
        <row r="62">
          <cell r="O62" t="e">
            <v>#DIV/0!</v>
          </cell>
        </row>
        <row r="63">
          <cell r="O63" t="e">
            <v>#DIV/0!</v>
          </cell>
        </row>
        <row r="64">
          <cell r="O64" t="e">
            <v>#DIV/0!</v>
          </cell>
        </row>
        <row r="65">
          <cell r="O65" t="e">
            <v>#DIV/0!</v>
          </cell>
        </row>
        <row r="66">
          <cell r="O66" t="e">
            <v>#DIV/0!</v>
          </cell>
        </row>
        <row r="67">
          <cell r="O67" t="e">
            <v>#DIV/0!</v>
          </cell>
        </row>
        <row r="68">
          <cell r="O68" t="e">
            <v>#DIV/0!</v>
          </cell>
        </row>
        <row r="69">
          <cell r="O69" t="e">
            <v>#DIV/0!</v>
          </cell>
        </row>
        <row r="70">
          <cell r="O70" t="e">
            <v>#DIV/0!</v>
          </cell>
        </row>
        <row r="71">
          <cell r="O71" t="e">
            <v>#DIV/0!</v>
          </cell>
        </row>
        <row r="72">
          <cell r="O72" t="e">
            <v>#DIV/0!</v>
          </cell>
        </row>
        <row r="73">
          <cell r="O73" t="e">
            <v>#DIV/0!</v>
          </cell>
        </row>
        <row r="74">
          <cell r="O74" t="e">
            <v>#DIV/0!</v>
          </cell>
        </row>
        <row r="75">
          <cell r="O75" t="e">
            <v>#DIV/0!</v>
          </cell>
        </row>
        <row r="76">
          <cell r="O76" t="e">
            <v>#DIV/0!</v>
          </cell>
        </row>
        <row r="77">
          <cell r="O77" t="e">
            <v>#DIV/0!</v>
          </cell>
        </row>
        <row r="78">
          <cell r="O78" t="e">
            <v>#DIV/0!</v>
          </cell>
        </row>
        <row r="79">
          <cell r="O79" t="e">
            <v>#DIV/0!</v>
          </cell>
        </row>
        <row r="80">
          <cell r="O80" t="e">
            <v>#DIV/0!</v>
          </cell>
        </row>
        <row r="81">
          <cell r="O81" t="e">
            <v>#DIV/0!</v>
          </cell>
        </row>
        <row r="82">
          <cell r="O82" t="e">
            <v>#DIV/0!</v>
          </cell>
        </row>
        <row r="83">
          <cell r="O83" t="e">
            <v>#DIV/0!</v>
          </cell>
        </row>
        <row r="84">
          <cell r="O84" t="e">
            <v>#DIV/0!</v>
          </cell>
        </row>
        <row r="85">
          <cell r="O85" t="e">
            <v>#DIV/0!</v>
          </cell>
        </row>
        <row r="86">
          <cell r="O86" t="e">
            <v>#DIV/0!</v>
          </cell>
        </row>
        <row r="87">
          <cell r="O87" t="e">
            <v>#DIV/0!</v>
          </cell>
        </row>
        <row r="88">
          <cell r="O88" t="e">
            <v>#DIV/0!</v>
          </cell>
        </row>
        <row r="89">
          <cell r="O89" t="e">
            <v>#DIV/0!</v>
          </cell>
        </row>
        <row r="90">
          <cell r="O90" t="e">
            <v>#DIV/0!</v>
          </cell>
        </row>
        <row r="91">
          <cell r="O91" t="e">
            <v>#DIV/0!</v>
          </cell>
        </row>
        <row r="92">
          <cell r="O92" t="e">
            <v>#DIV/0!</v>
          </cell>
        </row>
        <row r="93">
          <cell r="O93" t="e">
            <v>#DIV/0!</v>
          </cell>
        </row>
        <row r="94">
          <cell r="O94">
            <v>0</v>
          </cell>
        </row>
        <row r="95">
          <cell r="O95">
            <v>0</v>
          </cell>
        </row>
        <row r="96">
          <cell r="O96">
            <v>0</v>
          </cell>
        </row>
        <row r="97">
          <cell r="O97" t="e">
            <v>#DIV/0!</v>
          </cell>
        </row>
        <row r="98">
          <cell r="O98" t="e">
            <v>#DIV/0!</v>
          </cell>
        </row>
        <row r="99">
          <cell r="O99" t="e">
            <v>#DIV/0!</v>
          </cell>
        </row>
        <row r="100">
          <cell r="O100" t="e">
            <v>#DIV/0!</v>
          </cell>
        </row>
        <row r="101">
          <cell r="O101" t="e">
            <v>#DIV/0!</v>
          </cell>
        </row>
        <row r="102">
          <cell r="O102" t="e">
            <v>#DIV/0!</v>
          </cell>
        </row>
        <row r="103">
          <cell r="O103" t="e">
            <v>#DIV/0!</v>
          </cell>
        </row>
        <row r="104">
          <cell r="O104" t="e">
            <v>#DIV/0!</v>
          </cell>
        </row>
        <row r="105">
          <cell r="O105" t="e">
            <v>#DIV/0!</v>
          </cell>
        </row>
        <row r="106">
          <cell r="O106" t="e">
            <v>#DIV/0!</v>
          </cell>
        </row>
        <row r="107">
          <cell r="O107" t="e">
            <v>#DIV/0!</v>
          </cell>
        </row>
        <row r="108">
          <cell r="O108" t="e">
            <v>#DIV/0!</v>
          </cell>
        </row>
        <row r="109">
          <cell r="O109" t="e">
            <v>#DIV/0!</v>
          </cell>
        </row>
        <row r="110">
          <cell r="O110">
            <v>0</v>
          </cell>
        </row>
        <row r="111">
          <cell r="O111">
            <v>0</v>
          </cell>
        </row>
        <row r="112">
          <cell r="O112" t="e">
            <v>#DIV/0!</v>
          </cell>
        </row>
        <row r="113">
          <cell r="O113" t="e">
            <v>#DIV/0!</v>
          </cell>
        </row>
        <row r="114">
          <cell r="O114" t="e">
            <v>#DIV/0!</v>
          </cell>
        </row>
        <row r="115">
          <cell r="O115" t="e">
            <v>#DIV/0!</v>
          </cell>
        </row>
        <row r="116">
          <cell r="O116" t="e">
            <v>#DIV/0!</v>
          </cell>
        </row>
        <row r="117">
          <cell r="O117" t="e">
            <v>#DIV/0!</v>
          </cell>
        </row>
        <row r="118">
          <cell r="O118" t="e">
            <v>#DIV/0!</v>
          </cell>
        </row>
        <row r="119">
          <cell r="O119" t="e">
            <v>#DIV/0!</v>
          </cell>
        </row>
        <row r="120">
          <cell r="O120" t="e">
            <v>#DIV/0!</v>
          </cell>
        </row>
        <row r="121">
          <cell r="O121" t="e">
            <v>#DIV/0!</v>
          </cell>
        </row>
        <row r="122">
          <cell r="O122">
            <v>0</v>
          </cell>
        </row>
        <row r="123">
          <cell r="O123" t="e">
            <v>#DIV/0!</v>
          </cell>
        </row>
        <row r="124">
          <cell r="O124" t="e">
            <v>#DIV/0!</v>
          </cell>
        </row>
        <row r="125">
          <cell r="O125" t="e">
            <v>#DIV/0!</v>
          </cell>
        </row>
        <row r="126">
          <cell r="O126" t="e">
            <v>#DIV/0!</v>
          </cell>
        </row>
        <row r="127">
          <cell r="O127" t="e">
            <v>#DIV/0!</v>
          </cell>
        </row>
        <row r="128">
          <cell r="O128" t="e">
            <v>#DIV/0!</v>
          </cell>
        </row>
        <row r="129">
          <cell r="O129" t="e">
            <v>#DIV/0!</v>
          </cell>
        </row>
        <row r="130">
          <cell r="O130" t="e">
            <v>#DIV/0!</v>
          </cell>
        </row>
        <row r="131">
          <cell r="O131" t="e">
            <v>#DIV/0!</v>
          </cell>
        </row>
        <row r="132">
          <cell r="O132" t="e">
            <v>#DIV/0!</v>
          </cell>
        </row>
        <row r="133">
          <cell r="O133">
            <v>0</v>
          </cell>
        </row>
        <row r="134">
          <cell r="O134">
            <v>0</v>
          </cell>
        </row>
        <row r="135">
          <cell r="O135" t="e">
            <v>#DIV/0!</v>
          </cell>
        </row>
        <row r="136">
          <cell r="O136" t="e">
            <v>#DIV/0!</v>
          </cell>
        </row>
        <row r="137">
          <cell r="O137" t="e">
            <v>#DIV/0!</v>
          </cell>
        </row>
        <row r="138">
          <cell r="O138" t="e">
            <v>#DIV/0!</v>
          </cell>
        </row>
        <row r="139">
          <cell r="O139" t="e">
            <v>#DIV/0!</v>
          </cell>
        </row>
        <row r="140">
          <cell r="O140" t="e">
            <v>#DIV/0!</v>
          </cell>
        </row>
        <row r="141">
          <cell r="O141" t="e">
            <v>#DIV/0!</v>
          </cell>
        </row>
        <row r="142">
          <cell r="O142">
            <v>0</v>
          </cell>
        </row>
        <row r="143">
          <cell r="O143">
            <v>0</v>
          </cell>
        </row>
        <row r="144">
          <cell r="O144" t="e">
            <v>#DIV/0!</v>
          </cell>
        </row>
        <row r="145">
          <cell r="O145" t="e">
            <v>#DIV/0!</v>
          </cell>
        </row>
        <row r="146">
          <cell r="O146">
            <v>0</v>
          </cell>
        </row>
        <row r="147">
          <cell r="O147" t="e">
            <v>#DIV/0!</v>
          </cell>
        </row>
        <row r="148">
          <cell r="O148" t="e">
            <v>#DIV/0!</v>
          </cell>
        </row>
        <row r="149">
          <cell r="O149" t="e">
            <v>#DIV/0!</v>
          </cell>
        </row>
        <row r="150">
          <cell r="O150" t="e">
            <v>#DIV/0!</v>
          </cell>
        </row>
        <row r="151">
          <cell r="O151" t="e">
            <v>#DIV/0!</v>
          </cell>
        </row>
        <row r="152">
          <cell r="O152" t="e">
            <v>#DIV/0!</v>
          </cell>
        </row>
        <row r="153">
          <cell r="O153" t="e">
            <v>#DIV/0!</v>
          </cell>
        </row>
        <row r="154">
          <cell r="O154" t="e">
            <v>#DIV/0!</v>
          </cell>
        </row>
        <row r="155">
          <cell r="O155" t="e">
            <v>#DIV/0!</v>
          </cell>
        </row>
        <row r="156">
          <cell r="O156" t="e">
            <v>#DIV/0!</v>
          </cell>
        </row>
        <row r="157">
          <cell r="O157" t="e">
            <v>#DIV/0!</v>
          </cell>
        </row>
        <row r="158">
          <cell r="O158" t="e">
            <v>#DIV/0!</v>
          </cell>
        </row>
        <row r="159">
          <cell r="O159" t="e">
            <v>#DIV/0!</v>
          </cell>
        </row>
        <row r="160">
          <cell r="O160" t="e">
            <v>#DIV/0!</v>
          </cell>
        </row>
        <row r="161">
          <cell r="O161" t="e">
            <v>#DIV/0!</v>
          </cell>
        </row>
        <row r="162">
          <cell r="O162" t="e">
            <v>#DIV/0!</v>
          </cell>
        </row>
        <row r="163">
          <cell r="O163" t="e">
            <v>#DIV/0!</v>
          </cell>
        </row>
        <row r="164">
          <cell r="O164" t="e">
            <v>#DIV/0!</v>
          </cell>
        </row>
        <row r="165">
          <cell r="O165" t="e">
            <v>#DIV/0!</v>
          </cell>
        </row>
        <row r="166">
          <cell r="O166" t="e">
            <v>#DIV/0!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t="e">
            <v>#DIV/0!</v>
          </cell>
        </row>
        <row r="176">
          <cell r="O176" t="e">
            <v>#DIV/0!</v>
          </cell>
        </row>
        <row r="177">
          <cell r="O177" t="e">
            <v>#DIV/0!</v>
          </cell>
        </row>
        <row r="178">
          <cell r="O178" t="e">
            <v>#DIV/0!</v>
          </cell>
        </row>
        <row r="179">
          <cell r="O179" t="e">
            <v>#DIV/0!</v>
          </cell>
        </row>
        <row r="180">
          <cell r="O180" t="e">
            <v>#DIV/0!</v>
          </cell>
        </row>
        <row r="181">
          <cell r="O181" t="e">
            <v>#DIV/0!</v>
          </cell>
        </row>
        <row r="182">
          <cell r="O182" t="e">
            <v>#DIV/0!</v>
          </cell>
        </row>
        <row r="183">
          <cell r="O183" t="e">
            <v>#DIV/0!</v>
          </cell>
        </row>
        <row r="184">
          <cell r="O184" t="e">
            <v>#DIV/0!</v>
          </cell>
        </row>
        <row r="185">
          <cell r="O185" t="e">
            <v>#DIV/0!</v>
          </cell>
        </row>
        <row r="186">
          <cell r="O186" t="e">
            <v>#DIV/0!</v>
          </cell>
        </row>
        <row r="187">
          <cell r="O187" t="e">
            <v>#DIV/0!</v>
          </cell>
        </row>
        <row r="188">
          <cell r="O188" t="e">
            <v>#DIV/0!</v>
          </cell>
        </row>
        <row r="189">
          <cell r="O189" t="e">
            <v>#DIV/0!</v>
          </cell>
        </row>
        <row r="190">
          <cell r="O190" t="e">
            <v>#DIV/0!</v>
          </cell>
        </row>
        <row r="191">
          <cell r="O191" t="e">
            <v>#DIV/0!</v>
          </cell>
        </row>
        <row r="192">
          <cell r="O192" t="e">
            <v>#DIV/0!</v>
          </cell>
        </row>
        <row r="193">
          <cell r="O193" t="e">
            <v>#DIV/0!</v>
          </cell>
        </row>
        <row r="194">
          <cell r="O194" t="e">
            <v>#DIV/0!</v>
          </cell>
        </row>
        <row r="195">
          <cell r="O195" t="e">
            <v>#DIV/0!</v>
          </cell>
        </row>
        <row r="196">
          <cell r="O196" t="e">
            <v>#DIV/0!</v>
          </cell>
        </row>
        <row r="197">
          <cell r="O197" t="e">
            <v>#DIV/0!</v>
          </cell>
        </row>
        <row r="198">
          <cell r="O198" t="e">
            <v>#DIV/0!</v>
          </cell>
        </row>
        <row r="199">
          <cell r="O199" t="e">
            <v>#DIV/0!</v>
          </cell>
        </row>
        <row r="200">
          <cell r="O200" t="e">
            <v>#DIV/0!</v>
          </cell>
        </row>
        <row r="201">
          <cell r="O201" t="e">
            <v>#DIV/0!</v>
          </cell>
        </row>
        <row r="202">
          <cell r="O202" t="e">
            <v>#DIV/0!</v>
          </cell>
        </row>
        <row r="203">
          <cell r="O203" t="e">
            <v>#DIV/0!</v>
          </cell>
        </row>
        <row r="204">
          <cell r="O204" t="e">
            <v>#DIV/0!</v>
          </cell>
        </row>
        <row r="205">
          <cell r="O205" t="e">
            <v>#DIV/0!</v>
          </cell>
        </row>
        <row r="206">
          <cell r="O206" t="e">
            <v>#DIV/0!</v>
          </cell>
        </row>
        <row r="207">
          <cell r="O207" t="e">
            <v>#DIV/0!</v>
          </cell>
        </row>
        <row r="208">
          <cell r="O208" t="e">
            <v>#DIV/0!</v>
          </cell>
        </row>
        <row r="209">
          <cell r="O209" t="e">
            <v>#DIV/0!</v>
          </cell>
        </row>
        <row r="210">
          <cell r="O210" t="e">
            <v>#DIV/0!</v>
          </cell>
        </row>
        <row r="211">
          <cell r="O211" t="e">
            <v>#DIV/0!</v>
          </cell>
        </row>
        <row r="212">
          <cell r="O212" t="e">
            <v>#DIV/0!</v>
          </cell>
        </row>
        <row r="213">
          <cell r="O213" t="e">
            <v>#DIV/0!</v>
          </cell>
        </row>
        <row r="214">
          <cell r="O214" t="e">
            <v>#DIV/0!</v>
          </cell>
        </row>
        <row r="215">
          <cell r="O215" t="e">
            <v>#DIV/0!</v>
          </cell>
        </row>
        <row r="216">
          <cell r="O216" t="e">
            <v>#DIV/0!</v>
          </cell>
        </row>
        <row r="217">
          <cell r="O217" t="e">
            <v>#DIV/0!</v>
          </cell>
        </row>
        <row r="218">
          <cell r="O218" t="e">
            <v>#DIV/0!</v>
          </cell>
        </row>
        <row r="219">
          <cell r="O219" t="e">
            <v>#DIV/0!</v>
          </cell>
        </row>
        <row r="220">
          <cell r="O220" t="e">
            <v>#DIV/0!</v>
          </cell>
        </row>
        <row r="221">
          <cell r="O221" t="e">
            <v>#DIV/0!</v>
          </cell>
        </row>
        <row r="222">
          <cell r="O222" t="e">
            <v>#DIV/0!</v>
          </cell>
        </row>
        <row r="223">
          <cell r="O223" t="e">
            <v>#DIV/0!</v>
          </cell>
        </row>
        <row r="224">
          <cell r="O224" t="e">
            <v>#DIV/0!</v>
          </cell>
        </row>
        <row r="225">
          <cell r="O225" t="e">
            <v>#DIV/0!</v>
          </cell>
        </row>
        <row r="226">
          <cell r="O226" t="e">
            <v>#DIV/0!</v>
          </cell>
        </row>
        <row r="227">
          <cell r="O227" t="e">
            <v>#DIV/0!</v>
          </cell>
        </row>
        <row r="228">
          <cell r="O228" t="e">
            <v>#DIV/0!</v>
          </cell>
        </row>
        <row r="229">
          <cell r="O229" t="e">
            <v>#DIV/0!</v>
          </cell>
        </row>
        <row r="230">
          <cell r="O230">
            <v>0</v>
          </cell>
        </row>
        <row r="231">
          <cell r="O231" t="e">
            <v>#DIV/0!</v>
          </cell>
        </row>
        <row r="232">
          <cell r="O232" t="e">
            <v>#DIV/0!</v>
          </cell>
        </row>
        <row r="233">
          <cell r="O233" t="e">
            <v>#DIV/0!</v>
          </cell>
        </row>
        <row r="234">
          <cell r="O234" t="e">
            <v>#DIV/0!</v>
          </cell>
        </row>
        <row r="235">
          <cell r="O235" t="e">
            <v>#DIV/0!</v>
          </cell>
        </row>
        <row r="236">
          <cell r="O236" t="e">
            <v>#DIV/0!</v>
          </cell>
        </row>
        <row r="237">
          <cell r="O237" t="e">
            <v>#DIV/0!</v>
          </cell>
        </row>
        <row r="238">
          <cell r="O238" t="e">
            <v>#DIV/0!</v>
          </cell>
        </row>
        <row r="239">
          <cell r="O239" t="e">
            <v>#DIV/0!</v>
          </cell>
        </row>
        <row r="240">
          <cell r="O240" t="e">
            <v>#DIV/0!</v>
          </cell>
        </row>
        <row r="241">
          <cell r="O241" t="e">
            <v>#DIV/0!</v>
          </cell>
        </row>
        <row r="242">
          <cell r="O242" t="e">
            <v>#DIV/0!</v>
          </cell>
        </row>
        <row r="243">
          <cell r="O243" t="e">
            <v>#DIV/0!</v>
          </cell>
        </row>
        <row r="244">
          <cell r="O244" t="e">
            <v>#DIV/0!</v>
          </cell>
        </row>
        <row r="245">
          <cell r="O245" t="e">
            <v>#DIV/0!</v>
          </cell>
        </row>
        <row r="246">
          <cell r="O246" t="e">
            <v>#DIV/0!</v>
          </cell>
        </row>
        <row r="247">
          <cell r="O247">
            <v>0</v>
          </cell>
        </row>
        <row r="248">
          <cell r="O248">
            <v>0</v>
          </cell>
        </row>
        <row r="249">
          <cell r="O249" t="e">
            <v>#DIV/0!</v>
          </cell>
        </row>
        <row r="250">
          <cell r="O250" t="e">
            <v>#DIV/0!</v>
          </cell>
        </row>
        <row r="251">
          <cell r="O251" t="e">
            <v>#DIV/0!</v>
          </cell>
        </row>
        <row r="252">
          <cell r="O252" t="e">
            <v>#DIV/0!</v>
          </cell>
        </row>
        <row r="253">
          <cell r="O253" t="e">
            <v>#DIV/0!</v>
          </cell>
        </row>
        <row r="254">
          <cell r="O254">
            <v>0</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0</v>
          </cell>
        </row>
        <row r="264">
          <cell r="O264">
            <v>0</v>
          </cell>
        </row>
        <row r="265">
          <cell r="O265">
            <v>0</v>
          </cell>
        </row>
        <row r="266">
          <cell r="O266">
            <v>0</v>
          </cell>
        </row>
        <row r="267">
          <cell r="O267">
            <v>0</v>
          </cell>
        </row>
        <row r="268">
          <cell r="O268" t="e">
            <v>#DIV/0!</v>
          </cell>
        </row>
        <row r="269">
          <cell r="O269">
            <v>0</v>
          </cell>
        </row>
        <row r="270">
          <cell r="O270">
            <v>0</v>
          </cell>
        </row>
        <row r="271">
          <cell r="O271">
            <v>0</v>
          </cell>
        </row>
        <row r="272">
          <cell r="O272">
            <v>0</v>
          </cell>
        </row>
        <row r="273">
          <cell r="O273" t="e">
            <v>#DIV/0!</v>
          </cell>
        </row>
        <row r="274">
          <cell r="O274" t="e">
            <v>#DIV/0!</v>
          </cell>
        </row>
        <row r="275">
          <cell r="O275">
            <v>0</v>
          </cell>
        </row>
        <row r="276">
          <cell r="O276">
            <v>0</v>
          </cell>
        </row>
        <row r="277">
          <cell r="O277">
            <v>0</v>
          </cell>
        </row>
        <row r="278">
          <cell r="O278" t="e">
            <v>#DIV/0!</v>
          </cell>
        </row>
        <row r="279">
          <cell r="O279" t="e">
            <v>#DIV/0!</v>
          </cell>
        </row>
        <row r="280">
          <cell r="O280" t="e">
            <v>#DIV/0!</v>
          </cell>
        </row>
        <row r="281">
          <cell r="O281">
            <v>0</v>
          </cell>
        </row>
        <row r="282">
          <cell r="O282" t="e">
            <v>#DIV/0!</v>
          </cell>
        </row>
        <row r="283">
          <cell r="O283" t="e">
            <v>#DIV/0!</v>
          </cell>
        </row>
        <row r="284">
          <cell r="O284" t="e">
            <v>#DIV/0!</v>
          </cell>
        </row>
        <row r="285">
          <cell r="O285" t="e">
            <v>#DIV/0!</v>
          </cell>
        </row>
        <row r="286">
          <cell r="O286" t="e">
            <v>#DIV/0!</v>
          </cell>
        </row>
        <row r="287">
          <cell r="O287">
            <v>0</v>
          </cell>
        </row>
        <row r="288">
          <cell r="O288" t="e">
            <v>#DIV/0!</v>
          </cell>
        </row>
        <row r="289">
          <cell r="O289" t="e">
            <v>#DIV/0!</v>
          </cell>
        </row>
        <row r="290">
          <cell r="O290" t="e">
            <v>#DIV/0!</v>
          </cell>
        </row>
        <row r="291">
          <cell r="O291" t="e">
            <v>#DIV/0!</v>
          </cell>
        </row>
        <row r="292">
          <cell r="O292" t="e">
            <v>#DIV/0!</v>
          </cell>
        </row>
        <row r="293">
          <cell r="O293" t="e">
            <v>#DIV/0!</v>
          </cell>
        </row>
        <row r="294">
          <cell r="O294" t="e">
            <v>#DIV/0!</v>
          </cell>
        </row>
        <row r="295">
          <cell r="O295" t="e">
            <v>#DIV/0!</v>
          </cell>
        </row>
        <row r="296">
          <cell r="O296" t="e">
            <v>#DIV/0!</v>
          </cell>
        </row>
        <row r="297">
          <cell r="O297" t="e">
            <v>#DIV/0!</v>
          </cell>
        </row>
        <row r="298">
          <cell r="O298" t="e">
            <v>#DIV/0!</v>
          </cell>
        </row>
        <row r="299">
          <cell r="O299" t="e">
            <v>#DIV/0!</v>
          </cell>
        </row>
        <row r="300">
          <cell r="O300" t="e">
            <v>#DIV/0!</v>
          </cell>
        </row>
        <row r="301">
          <cell r="O301" t="e">
            <v>#DIV/0!</v>
          </cell>
        </row>
        <row r="302">
          <cell r="O302" t="e">
            <v>#DIV/0!</v>
          </cell>
        </row>
        <row r="303">
          <cell r="O303" t="e">
            <v>#DIV/0!</v>
          </cell>
        </row>
        <row r="304">
          <cell r="O304" t="e">
            <v>#DIV/0!</v>
          </cell>
        </row>
        <row r="305">
          <cell r="O305" t="e">
            <v>#DIV/0!</v>
          </cell>
        </row>
        <row r="306">
          <cell r="O306" t="e">
            <v>#DIV/0!</v>
          </cell>
        </row>
        <row r="307">
          <cell r="O307">
            <v>0</v>
          </cell>
        </row>
        <row r="308">
          <cell r="O308">
            <v>0</v>
          </cell>
        </row>
        <row r="309">
          <cell r="O309">
            <v>0</v>
          </cell>
        </row>
        <row r="310">
          <cell r="O310">
            <v>0</v>
          </cell>
        </row>
        <row r="311">
          <cell r="O311">
            <v>0</v>
          </cell>
        </row>
        <row r="312">
          <cell r="O312" t="e">
            <v>#DIV/0!</v>
          </cell>
        </row>
        <row r="313">
          <cell r="O313" t="e">
            <v>#DIV/0!</v>
          </cell>
        </row>
        <row r="314">
          <cell r="O314" t="e">
            <v>#DIV/0!</v>
          </cell>
        </row>
        <row r="315">
          <cell r="O315" t="e">
            <v>#DIV/0!</v>
          </cell>
        </row>
        <row r="316">
          <cell r="O316">
            <v>0</v>
          </cell>
        </row>
        <row r="317">
          <cell r="O317">
            <v>0</v>
          </cell>
        </row>
        <row r="318">
          <cell r="O318">
            <v>0</v>
          </cell>
        </row>
        <row r="319">
          <cell r="O319" t="e">
            <v>#DIV/0!</v>
          </cell>
        </row>
        <row r="320">
          <cell r="O320" t="e">
            <v>#DIV/0!</v>
          </cell>
        </row>
        <row r="321">
          <cell r="O321" t="e">
            <v>#DIV/0!</v>
          </cell>
        </row>
        <row r="322">
          <cell r="O322" t="e">
            <v>#DIV/0!</v>
          </cell>
        </row>
        <row r="323">
          <cell r="O323" t="e">
            <v>#DIV/0!</v>
          </cell>
        </row>
        <row r="324">
          <cell r="O324" t="e">
            <v>#DIV/0!</v>
          </cell>
        </row>
        <row r="325">
          <cell r="O325" t="e">
            <v>#DIV/0!</v>
          </cell>
        </row>
        <row r="326">
          <cell r="O326">
            <v>0</v>
          </cell>
        </row>
        <row r="327">
          <cell r="O327">
            <v>0</v>
          </cell>
        </row>
        <row r="328">
          <cell r="O328">
            <v>0</v>
          </cell>
        </row>
        <row r="329">
          <cell r="O329" t="e">
            <v>#DIV/0!</v>
          </cell>
        </row>
        <row r="330">
          <cell r="O330" t="e">
            <v>#DIV/0!</v>
          </cell>
        </row>
        <row r="331">
          <cell r="O331" t="e">
            <v>#DIV/0!</v>
          </cell>
        </row>
        <row r="332">
          <cell r="O332" t="e">
            <v>#DIV/0!</v>
          </cell>
        </row>
        <row r="333">
          <cell r="O333" t="e">
            <v>#DIV/0!</v>
          </cell>
        </row>
        <row r="334">
          <cell r="O334" t="e">
            <v>#DIV/0!</v>
          </cell>
        </row>
        <row r="335">
          <cell r="O335" t="e">
            <v>#DIV/0!</v>
          </cell>
        </row>
        <row r="336">
          <cell r="O336" t="e">
            <v>#DIV/0!</v>
          </cell>
        </row>
        <row r="337">
          <cell r="O337" t="e">
            <v>#DIV/0!</v>
          </cell>
        </row>
        <row r="338">
          <cell r="O338" t="e">
            <v>#DIV/0!</v>
          </cell>
        </row>
        <row r="339">
          <cell r="O339" t="e">
            <v>#DIV/0!</v>
          </cell>
        </row>
        <row r="340">
          <cell r="O340" t="e">
            <v>#DIV/0!</v>
          </cell>
        </row>
        <row r="341">
          <cell r="O341" t="e">
            <v>#DIV/0!</v>
          </cell>
        </row>
        <row r="342">
          <cell r="O342" t="e">
            <v>#DIV/0!</v>
          </cell>
        </row>
        <row r="343">
          <cell r="O343" t="e">
            <v>#DIV/0!</v>
          </cell>
        </row>
        <row r="344">
          <cell r="O344" t="e">
            <v>#DIV/0!</v>
          </cell>
        </row>
        <row r="345">
          <cell r="O345" t="e">
            <v>#DIV/0!</v>
          </cell>
        </row>
        <row r="346">
          <cell r="O346" t="e">
            <v>#DIV/0!</v>
          </cell>
        </row>
        <row r="347">
          <cell r="O347" t="e">
            <v>#DIV/0!</v>
          </cell>
        </row>
        <row r="348">
          <cell r="O348" t="e">
            <v>#DIV/0!</v>
          </cell>
        </row>
        <row r="349">
          <cell r="O349" t="e">
            <v>#DIV/0!</v>
          </cell>
        </row>
        <row r="350">
          <cell r="O350" t="e">
            <v>#DIV/0!</v>
          </cell>
        </row>
        <row r="351">
          <cell r="O351" t="e">
            <v>#DIV/0!</v>
          </cell>
        </row>
        <row r="352">
          <cell r="O352" t="e">
            <v>#DIV/0!</v>
          </cell>
        </row>
        <row r="353">
          <cell r="O353" t="e">
            <v>#DIV/0!</v>
          </cell>
        </row>
        <row r="354">
          <cell r="O354" t="e">
            <v>#DIV/0!</v>
          </cell>
        </row>
        <row r="355">
          <cell r="O355" t="e">
            <v>#DIV/0!</v>
          </cell>
        </row>
        <row r="356">
          <cell r="O356" t="e">
            <v>#DIV/0!</v>
          </cell>
        </row>
        <row r="357">
          <cell r="O357" t="e">
            <v>#DIV/0!</v>
          </cell>
        </row>
        <row r="358">
          <cell r="O358">
            <v>0</v>
          </cell>
        </row>
        <row r="359">
          <cell r="O359">
            <v>0</v>
          </cell>
        </row>
        <row r="360">
          <cell r="O360">
            <v>0</v>
          </cell>
        </row>
        <row r="361">
          <cell r="O361">
            <v>0</v>
          </cell>
        </row>
        <row r="362">
          <cell r="O362" t="e">
            <v>#DIV/0!</v>
          </cell>
        </row>
        <row r="363">
          <cell r="O363">
            <v>0</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t="e">
            <v>#DIV/0!</v>
          </cell>
        </row>
        <row r="374">
          <cell r="O374" t="e">
            <v>#DIV/0!</v>
          </cell>
        </row>
        <row r="375">
          <cell r="O375" t="e">
            <v>#DIV/0!</v>
          </cell>
        </row>
        <row r="376">
          <cell r="O376">
            <v>0</v>
          </cell>
        </row>
        <row r="377">
          <cell r="O377">
            <v>0</v>
          </cell>
        </row>
        <row r="378">
          <cell r="O378" t="e">
            <v>#DIV/0!</v>
          </cell>
        </row>
        <row r="379">
          <cell r="O379" t="e">
            <v>#DIV/0!</v>
          </cell>
        </row>
        <row r="380">
          <cell r="O380">
            <v>0</v>
          </cell>
        </row>
        <row r="381">
          <cell r="O381">
            <v>0</v>
          </cell>
        </row>
        <row r="382">
          <cell r="O382">
            <v>0</v>
          </cell>
        </row>
        <row r="383">
          <cell r="O383">
            <v>0</v>
          </cell>
        </row>
        <row r="384">
          <cell r="O384">
            <v>0</v>
          </cell>
        </row>
        <row r="385">
          <cell r="O385">
            <v>0</v>
          </cell>
        </row>
        <row r="386">
          <cell r="O386" t="e">
            <v>#DIV/0!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t="e">
            <v>#DIV/0!</v>
          </cell>
        </row>
        <row r="406">
          <cell r="O406">
            <v>0</v>
          </cell>
        </row>
        <row r="407">
          <cell r="O407" t="e">
            <v>#DIV/0!</v>
          </cell>
        </row>
        <row r="408">
          <cell r="O408" t="e">
            <v>#DIV/0!</v>
          </cell>
        </row>
        <row r="409">
          <cell r="O409" t="e">
            <v>#DIV/0!</v>
          </cell>
        </row>
        <row r="410">
          <cell r="O410" t="e">
            <v>#DIV/0!</v>
          </cell>
        </row>
        <row r="411">
          <cell r="O411" t="e">
            <v>#DIV/0!</v>
          </cell>
        </row>
        <row r="412">
          <cell r="O412" t="e">
            <v>#DIV/0!</v>
          </cell>
        </row>
        <row r="413">
          <cell r="O413" t="e">
            <v>#DIV/0!</v>
          </cell>
        </row>
        <row r="414">
          <cell r="O414" t="e">
            <v>#DIV/0!</v>
          </cell>
        </row>
        <row r="415">
          <cell r="O415" t="e">
            <v>#DIV/0!</v>
          </cell>
        </row>
        <row r="416">
          <cell r="O416" t="e">
            <v>#DIV/0!</v>
          </cell>
        </row>
        <row r="417">
          <cell r="O417" t="e">
            <v>#DIV/0!</v>
          </cell>
        </row>
        <row r="418">
          <cell r="O418" t="e">
            <v>#DIV/0!</v>
          </cell>
        </row>
        <row r="419">
          <cell r="O419" t="e">
            <v>#DIV/0!</v>
          </cell>
        </row>
        <row r="420">
          <cell r="O420" t="e">
            <v>#DIV/0!</v>
          </cell>
        </row>
        <row r="421">
          <cell r="O421" t="e">
            <v>#DIV/0!</v>
          </cell>
        </row>
        <row r="422">
          <cell r="O422" t="e">
            <v>#DIV/0!</v>
          </cell>
        </row>
        <row r="423">
          <cell r="O423" t="e">
            <v>#DIV/0!</v>
          </cell>
        </row>
        <row r="424">
          <cell r="O424" t="e">
            <v>#DIV/0!</v>
          </cell>
        </row>
        <row r="425">
          <cell r="O425" t="e">
            <v>#DIV/0!</v>
          </cell>
        </row>
        <row r="426">
          <cell r="O426" t="e">
            <v>#DIV/0!</v>
          </cell>
        </row>
        <row r="427">
          <cell r="O427" t="e">
            <v>#DIV/0!</v>
          </cell>
        </row>
        <row r="428">
          <cell r="O428" t="e">
            <v>#DIV/0!</v>
          </cell>
        </row>
        <row r="429">
          <cell r="O429" t="e">
            <v>#DIV/0!</v>
          </cell>
        </row>
        <row r="430">
          <cell r="O430" t="e">
            <v>#DIV/0!</v>
          </cell>
        </row>
        <row r="431">
          <cell r="O431" t="e">
            <v>#DIV/0!</v>
          </cell>
        </row>
        <row r="432">
          <cell r="O432" t="e">
            <v>#DIV/0!</v>
          </cell>
        </row>
        <row r="433">
          <cell r="O433" t="e">
            <v>#DIV/0!</v>
          </cell>
        </row>
        <row r="434">
          <cell r="O434" t="e">
            <v>#DIV/0!</v>
          </cell>
        </row>
        <row r="435">
          <cell r="O435" t="e">
            <v>#DIV/0!</v>
          </cell>
        </row>
        <row r="436">
          <cell r="O436" t="e">
            <v>#DIV/0!</v>
          </cell>
        </row>
        <row r="437">
          <cell r="O437" t="e">
            <v>#DIV/0!</v>
          </cell>
        </row>
        <row r="438">
          <cell r="O438" t="e">
            <v>#DIV/0!</v>
          </cell>
        </row>
        <row r="439">
          <cell r="O439" t="e">
            <v>#DIV/0!</v>
          </cell>
        </row>
        <row r="440">
          <cell r="O440" t="e">
            <v>#DIV/0!</v>
          </cell>
        </row>
        <row r="441">
          <cell r="O441" t="e">
            <v>#DIV/0!</v>
          </cell>
        </row>
        <row r="442">
          <cell r="O442" t="e">
            <v>#DIV/0!</v>
          </cell>
        </row>
        <row r="443">
          <cell r="O443" t="e">
            <v>#DIV/0!</v>
          </cell>
        </row>
        <row r="444">
          <cell r="O444" t="e">
            <v>#DIV/0!</v>
          </cell>
        </row>
        <row r="445">
          <cell r="O445">
            <v>0</v>
          </cell>
        </row>
        <row r="446">
          <cell r="O446">
            <v>0</v>
          </cell>
        </row>
        <row r="447">
          <cell r="O447">
            <v>0</v>
          </cell>
        </row>
        <row r="448">
          <cell r="O448">
            <v>0</v>
          </cell>
        </row>
        <row r="449">
          <cell r="O449">
            <v>0</v>
          </cell>
        </row>
        <row r="450">
          <cell r="O450">
            <v>0</v>
          </cell>
        </row>
        <row r="451">
          <cell r="O451">
            <v>0</v>
          </cell>
        </row>
        <row r="452">
          <cell r="O452">
            <v>0</v>
          </cell>
        </row>
        <row r="453">
          <cell r="O453">
            <v>0</v>
          </cell>
        </row>
        <row r="454">
          <cell r="O454" t="e">
            <v>#DIV/0!</v>
          </cell>
        </row>
        <row r="455">
          <cell r="O455">
            <v>0</v>
          </cell>
        </row>
        <row r="456">
          <cell r="O456" t="e">
            <v>#DIV/0!</v>
          </cell>
        </row>
        <row r="457">
          <cell r="O457" t="e">
            <v>#DIV/0!</v>
          </cell>
        </row>
        <row r="458">
          <cell r="O458" t="e">
            <v>#DIV/0!</v>
          </cell>
        </row>
        <row r="459">
          <cell r="O459">
            <v>0</v>
          </cell>
        </row>
        <row r="460">
          <cell r="O460" t="e">
            <v>#DIV/0!</v>
          </cell>
        </row>
        <row r="461">
          <cell r="O461" t="e">
            <v>#DIV/0!</v>
          </cell>
        </row>
        <row r="462">
          <cell r="O462" t="e">
            <v>#DIV/0!</v>
          </cell>
        </row>
        <row r="463">
          <cell r="O463">
            <v>0</v>
          </cell>
        </row>
        <row r="464">
          <cell r="O464">
            <v>0</v>
          </cell>
        </row>
        <row r="465">
          <cell r="O465">
            <v>0</v>
          </cell>
        </row>
        <row r="466">
          <cell r="O466">
            <v>0</v>
          </cell>
        </row>
        <row r="467">
          <cell r="O467">
            <v>0</v>
          </cell>
        </row>
        <row r="468">
          <cell r="O468">
            <v>0</v>
          </cell>
        </row>
        <row r="469">
          <cell r="O469" t="e">
            <v>#DIV/0!</v>
          </cell>
        </row>
        <row r="470">
          <cell r="O470" t="e">
            <v>#DIV/0!</v>
          </cell>
        </row>
        <row r="471">
          <cell r="O471" t="e">
            <v>#DIV/0!</v>
          </cell>
        </row>
        <row r="472">
          <cell r="O472" t="e">
            <v>#DIV/0!</v>
          </cell>
        </row>
        <row r="473">
          <cell r="O473" t="e">
            <v>#DIV/0!</v>
          </cell>
        </row>
        <row r="474">
          <cell r="O474" t="e">
            <v>#DIV/0!</v>
          </cell>
        </row>
        <row r="475">
          <cell r="O475" t="e">
            <v>#DIV/0!</v>
          </cell>
        </row>
        <row r="476">
          <cell r="O476" t="e">
            <v>#DIV/0!</v>
          </cell>
        </row>
        <row r="477">
          <cell r="O477" t="e">
            <v>#DIV/0!</v>
          </cell>
        </row>
        <row r="478">
          <cell r="O478" t="e">
            <v>#DIV/0!</v>
          </cell>
        </row>
        <row r="479">
          <cell r="O479" t="e">
            <v>#DIV/0!</v>
          </cell>
        </row>
        <row r="480">
          <cell r="O480" t="e">
            <v>#DIV/0!</v>
          </cell>
        </row>
        <row r="481">
          <cell r="O481">
            <v>0</v>
          </cell>
        </row>
        <row r="482">
          <cell r="O482" t="e">
            <v>#DIV/0!</v>
          </cell>
        </row>
        <row r="483">
          <cell r="O483" t="e">
            <v>#DIV/0!</v>
          </cell>
        </row>
        <row r="484">
          <cell r="O484" t="e">
            <v>#DIV/0!</v>
          </cell>
        </row>
        <row r="485">
          <cell r="O485">
            <v>0</v>
          </cell>
        </row>
        <row r="486">
          <cell r="O486">
            <v>0</v>
          </cell>
        </row>
        <row r="487">
          <cell r="O487">
            <v>0</v>
          </cell>
        </row>
        <row r="488">
          <cell r="O488">
            <v>0</v>
          </cell>
        </row>
        <row r="489">
          <cell r="O489">
            <v>0</v>
          </cell>
        </row>
        <row r="490">
          <cell r="O490">
            <v>0</v>
          </cell>
        </row>
        <row r="491">
          <cell r="O491" t="e">
            <v>#DIV/0!</v>
          </cell>
        </row>
        <row r="492">
          <cell r="O492">
            <v>0</v>
          </cell>
        </row>
        <row r="493">
          <cell r="O493" t="e">
            <v>#DIV/0!</v>
          </cell>
        </row>
        <row r="494">
          <cell r="O494" t="e">
            <v>#DIV/0!</v>
          </cell>
        </row>
        <row r="495">
          <cell r="O495" t="e">
            <v>#DIV/0!</v>
          </cell>
        </row>
        <row r="496">
          <cell r="O496" t="e">
            <v>#DIV/0!</v>
          </cell>
        </row>
        <row r="497">
          <cell r="O497" t="e">
            <v>#DIV/0!</v>
          </cell>
        </row>
        <row r="498">
          <cell r="O498" t="e">
            <v>#DIV/0!</v>
          </cell>
        </row>
        <row r="499">
          <cell r="O499" t="e">
            <v>#DIV/0!</v>
          </cell>
        </row>
        <row r="500">
          <cell r="O500" t="e">
            <v>#DIV/0!</v>
          </cell>
        </row>
        <row r="501">
          <cell r="O501" t="e">
            <v>#DIV/0!</v>
          </cell>
        </row>
        <row r="502">
          <cell r="O502" t="e">
            <v>#DIV/0!</v>
          </cell>
        </row>
        <row r="503">
          <cell r="O503" t="e">
            <v>#DIV/0!</v>
          </cell>
        </row>
        <row r="504">
          <cell r="O504" t="e">
            <v>#DIV/0!</v>
          </cell>
        </row>
        <row r="505">
          <cell r="O505" t="e">
            <v>#DIV/0!</v>
          </cell>
        </row>
        <row r="506">
          <cell r="O506">
            <v>0</v>
          </cell>
        </row>
        <row r="507">
          <cell r="O507" t="e">
            <v>#DIV/0!</v>
          </cell>
        </row>
        <row r="508">
          <cell r="O508" t="e">
            <v>#DIV/0!</v>
          </cell>
        </row>
        <row r="509">
          <cell r="O509" t="e">
            <v>#DIV/0!</v>
          </cell>
        </row>
        <row r="510">
          <cell r="O510" t="e">
            <v>#DIV/0!</v>
          </cell>
        </row>
        <row r="511">
          <cell r="O511" t="e">
            <v>#DIV/0!</v>
          </cell>
        </row>
        <row r="512">
          <cell r="O512" t="e">
            <v>#DIV/0!</v>
          </cell>
        </row>
        <row r="513">
          <cell r="O513" t="e">
            <v>#DIV/0!</v>
          </cell>
        </row>
        <row r="514">
          <cell r="O514" t="e">
            <v>#DIV/0!</v>
          </cell>
        </row>
        <row r="515">
          <cell r="O515" t="e">
            <v>#DIV/0!</v>
          </cell>
        </row>
        <row r="516">
          <cell r="O516" t="e">
            <v>#DIV/0!</v>
          </cell>
        </row>
        <row r="517">
          <cell r="O517" t="e">
            <v>#DIV/0!</v>
          </cell>
        </row>
        <row r="518">
          <cell r="O518" t="e">
            <v>#DIV/0!</v>
          </cell>
        </row>
        <row r="519">
          <cell r="O519" t="e">
            <v>#DIV/0!</v>
          </cell>
        </row>
        <row r="520">
          <cell r="O520" t="e">
            <v>#DIV/0!</v>
          </cell>
        </row>
        <row r="521">
          <cell r="O521" t="e">
            <v>#DIV/0!</v>
          </cell>
        </row>
        <row r="522">
          <cell r="O522" t="e">
            <v>#DIV/0!</v>
          </cell>
        </row>
        <row r="523">
          <cell r="O523" t="e">
            <v>#DIV/0!</v>
          </cell>
        </row>
        <row r="524">
          <cell r="O524" t="e">
            <v>#DIV/0!</v>
          </cell>
        </row>
        <row r="525">
          <cell r="O525" t="e">
            <v>#DIV/0!</v>
          </cell>
        </row>
        <row r="526">
          <cell r="O526" t="e">
            <v>#DIV/0!</v>
          </cell>
        </row>
        <row r="527">
          <cell r="O527">
            <v>0</v>
          </cell>
        </row>
        <row r="528">
          <cell r="O528" t="e">
            <v>#DIV/0!</v>
          </cell>
        </row>
        <row r="529">
          <cell r="O529" t="e">
            <v>#DIV/0!</v>
          </cell>
        </row>
        <row r="530">
          <cell r="O530" t="e">
            <v>#DIV/0!</v>
          </cell>
        </row>
        <row r="531">
          <cell r="O531" t="e">
            <v>#DIV/0!</v>
          </cell>
        </row>
        <row r="532">
          <cell r="O532" t="e">
            <v>#DIV/0!</v>
          </cell>
        </row>
        <row r="533">
          <cell r="O533" t="e">
            <v>#DIV/0!</v>
          </cell>
        </row>
        <row r="534">
          <cell r="O534" t="e">
            <v>#DIV/0!</v>
          </cell>
        </row>
        <row r="535">
          <cell r="O535" t="e">
            <v>#DIV/0!</v>
          </cell>
        </row>
        <row r="536">
          <cell r="O536" t="e">
            <v>#DIV/0!</v>
          </cell>
        </row>
        <row r="537">
          <cell r="O537" t="e">
            <v>#DIV/0!</v>
          </cell>
        </row>
        <row r="538">
          <cell r="O538" t="e">
            <v>#DIV/0!</v>
          </cell>
        </row>
        <row r="539">
          <cell r="O539" t="e">
            <v>#DIV/0!</v>
          </cell>
        </row>
        <row r="540">
          <cell r="O540" t="e">
            <v>#DIV/0!</v>
          </cell>
        </row>
        <row r="541">
          <cell r="O541" t="e">
            <v>#DIV/0!</v>
          </cell>
        </row>
        <row r="542">
          <cell r="O542" t="e">
            <v>#DIV/0!</v>
          </cell>
        </row>
        <row r="543">
          <cell r="O543" t="e">
            <v>#DIV/0!</v>
          </cell>
        </row>
        <row r="544">
          <cell r="O544" t="e">
            <v>#DIV/0!</v>
          </cell>
        </row>
        <row r="545">
          <cell r="O545" t="e">
            <v>#DIV/0!</v>
          </cell>
        </row>
        <row r="546">
          <cell r="O546" t="e">
            <v>#DIV/0!</v>
          </cell>
        </row>
        <row r="547">
          <cell r="O547" t="e">
            <v>#DIV/0!</v>
          </cell>
        </row>
        <row r="548">
          <cell r="O548" t="e">
            <v>#DIV/0!</v>
          </cell>
        </row>
        <row r="549">
          <cell r="O549" t="e">
            <v>#DIV/0!</v>
          </cell>
        </row>
        <row r="550">
          <cell r="O550" t="e">
            <v>#DIV/0!</v>
          </cell>
        </row>
        <row r="551">
          <cell r="O551" t="e">
            <v>#DIV/0!</v>
          </cell>
        </row>
        <row r="552">
          <cell r="O552" t="e">
            <v>#DIV/0!</v>
          </cell>
        </row>
        <row r="553">
          <cell r="O553" t="e">
            <v>#DIV/0!</v>
          </cell>
        </row>
        <row r="554">
          <cell r="O554">
            <v>0</v>
          </cell>
        </row>
        <row r="555">
          <cell r="O555">
            <v>0</v>
          </cell>
        </row>
        <row r="556">
          <cell r="O556">
            <v>0</v>
          </cell>
        </row>
        <row r="557">
          <cell r="O557">
            <v>0</v>
          </cell>
        </row>
        <row r="558">
          <cell r="O558" t="e">
            <v>#DIV/0!</v>
          </cell>
        </row>
        <row r="559">
          <cell r="O559" t="e">
            <v>#DIV/0!</v>
          </cell>
        </row>
        <row r="560">
          <cell r="O560" t="e">
            <v>#DIV/0!</v>
          </cell>
        </row>
        <row r="561">
          <cell r="O561" t="e">
            <v>#DIV/0!</v>
          </cell>
        </row>
        <row r="562">
          <cell r="O562" t="e">
            <v>#DIV/0!</v>
          </cell>
        </row>
        <row r="563">
          <cell r="O563" t="e">
            <v>#DIV/0!</v>
          </cell>
        </row>
        <row r="564">
          <cell r="O564" t="e">
            <v>#DIV/0!</v>
          </cell>
        </row>
        <row r="565">
          <cell r="O565" t="e">
            <v>#DIV/0!</v>
          </cell>
        </row>
        <row r="566">
          <cell r="O566">
            <v>0</v>
          </cell>
        </row>
        <row r="567">
          <cell r="O567" t="e">
            <v>#DIV/0!</v>
          </cell>
        </row>
        <row r="568">
          <cell r="O568" t="e">
            <v>#DIV/0!</v>
          </cell>
        </row>
        <row r="569">
          <cell r="O569" t="e">
            <v>#DIV/0!</v>
          </cell>
        </row>
        <row r="570">
          <cell r="O570" t="e">
            <v>#DIV/0!</v>
          </cell>
        </row>
        <row r="571">
          <cell r="O571">
            <v>0</v>
          </cell>
        </row>
        <row r="572">
          <cell r="O572" t="e">
            <v>#DIV/0!</v>
          </cell>
        </row>
        <row r="573">
          <cell r="O573">
            <v>0</v>
          </cell>
        </row>
        <row r="574">
          <cell r="O574">
            <v>0</v>
          </cell>
        </row>
        <row r="575">
          <cell r="O575" t="e">
            <v>#DIV/0!</v>
          </cell>
        </row>
        <row r="576">
          <cell r="O576" t="e">
            <v>#DIV/0!</v>
          </cell>
        </row>
        <row r="577">
          <cell r="O577" t="e">
            <v>#DIV/0!</v>
          </cell>
        </row>
        <row r="578">
          <cell r="O578" t="e">
            <v>#DIV/0!</v>
          </cell>
        </row>
        <row r="579">
          <cell r="O579" t="e">
            <v>#DIV/0!</v>
          </cell>
        </row>
        <row r="580">
          <cell r="O580" t="e">
            <v>#DIV/0!</v>
          </cell>
        </row>
        <row r="581">
          <cell r="O581" t="e">
            <v>#DIV/0!</v>
          </cell>
        </row>
        <row r="582">
          <cell r="O582" t="e">
            <v>#DIV/0!</v>
          </cell>
        </row>
        <row r="583">
          <cell r="O583" t="e">
            <v>#DIV/0!</v>
          </cell>
        </row>
        <row r="584">
          <cell r="O584" t="e">
            <v>#DIV/0!</v>
          </cell>
        </row>
        <row r="585">
          <cell r="O585" t="e">
            <v>#DIV/0!</v>
          </cell>
        </row>
        <row r="586">
          <cell r="O586" t="e">
            <v>#DIV/0!</v>
          </cell>
        </row>
        <row r="587">
          <cell r="O587" t="e">
            <v>#DIV/0!</v>
          </cell>
        </row>
        <row r="588">
          <cell r="O588" t="e">
            <v>#DIV/0!</v>
          </cell>
        </row>
        <row r="589">
          <cell r="O589" t="e">
            <v>#DIV/0!</v>
          </cell>
        </row>
        <row r="590">
          <cell r="O590" t="e">
            <v>#DIV/0!</v>
          </cell>
        </row>
        <row r="591">
          <cell r="O591" t="e">
            <v>#DIV/0!</v>
          </cell>
        </row>
        <row r="592">
          <cell r="O592" t="e">
            <v>#DIV/0!</v>
          </cell>
        </row>
        <row r="593">
          <cell r="O593" t="e">
            <v>#DIV/0!</v>
          </cell>
        </row>
        <row r="594">
          <cell r="O594" t="e">
            <v>#DIV/0!</v>
          </cell>
        </row>
        <row r="595">
          <cell r="O595" t="e">
            <v>#DIV/0!</v>
          </cell>
        </row>
        <row r="596">
          <cell r="O596">
            <v>0</v>
          </cell>
        </row>
        <row r="597">
          <cell r="O597" t="e">
            <v>#DIV/0!</v>
          </cell>
        </row>
        <row r="598">
          <cell r="O598" t="e">
            <v>#DIV/0!</v>
          </cell>
        </row>
        <row r="599">
          <cell r="O599" t="e">
            <v>#DIV/0!</v>
          </cell>
        </row>
        <row r="600">
          <cell r="O600" t="e">
            <v>#DIV/0!</v>
          </cell>
        </row>
        <row r="601">
          <cell r="O601" t="e">
            <v>#DIV/0!</v>
          </cell>
        </row>
        <row r="602">
          <cell r="O602" t="e">
            <v>#DIV/0!</v>
          </cell>
        </row>
        <row r="603">
          <cell r="O603" t="e">
            <v>#DIV/0!</v>
          </cell>
        </row>
        <row r="604">
          <cell r="O604" t="e">
            <v>#DIV/0!</v>
          </cell>
        </row>
        <row r="605">
          <cell r="O605" t="e">
            <v>#DIV/0!</v>
          </cell>
        </row>
        <row r="606">
          <cell r="O606" t="e">
            <v>#DIV/0!</v>
          </cell>
        </row>
        <row r="607">
          <cell r="O607" t="e">
            <v>#DIV/0!</v>
          </cell>
        </row>
        <row r="608">
          <cell r="O608" t="e">
            <v>#DIV/0!</v>
          </cell>
        </row>
        <row r="609">
          <cell r="O609">
            <v>0</v>
          </cell>
        </row>
        <row r="610">
          <cell r="O610">
            <v>0</v>
          </cell>
        </row>
        <row r="611">
          <cell r="O611">
            <v>0</v>
          </cell>
        </row>
        <row r="612">
          <cell r="O612">
            <v>0</v>
          </cell>
        </row>
        <row r="613">
          <cell r="O613">
            <v>0</v>
          </cell>
        </row>
        <row r="614">
          <cell r="O614">
            <v>0</v>
          </cell>
        </row>
        <row r="615">
          <cell r="O615" t="e">
            <v>#DIV/0!</v>
          </cell>
        </row>
        <row r="616">
          <cell r="O616" t="e">
            <v>#DIV/0!</v>
          </cell>
        </row>
        <row r="617">
          <cell r="O617" t="e">
            <v>#DIV/0!</v>
          </cell>
        </row>
        <row r="618">
          <cell r="O618" t="e">
            <v>#DIV/0!</v>
          </cell>
        </row>
        <row r="619">
          <cell r="O619" t="e">
            <v>#DIV/0!</v>
          </cell>
        </row>
        <row r="620">
          <cell r="O620" t="e">
            <v>#DIV/0!</v>
          </cell>
        </row>
        <row r="621">
          <cell r="O621" t="e">
            <v>#DIV/0!</v>
          </cell>
        </row>
        <row r="622">
          <cell r="O622" t="e">
            <v>#DIV/0!</v>
          </cell>
        </row>
        <row r="623">
          <cell r="O623" t="e">
            <v>#DIV/0!</v>
          </cell>
        </row>
        <row r="624">
          <cell r="O624">
            <v>0</v>
          </cell>
        </row>
        <row r="625">
          <cell r="O625">
            <v>0</v>
          </cell>
        </row>
        <row r="626">
          <cell r="O626" t="e">
            <v>#DIV/0!</v>
          </cell>
        </row>
        <row r="627">
          <cell r="O627">
            <v>0</v>
          </cell>
        </row>
        <row r="628">
          <cell r="O628" t="e">
            <v>#DIV/0!</v>
          </cell>
        </row>
        <row r="629">
          <cell r="O629" t="e">
            <v>#DIV/0!</v>
          </cell>
        </row>
        <row r="630">
          <cell r="O630">
            <v>0</v>
          </cell>
        </row>
        <row r="631">
          <cell r="O631">
            <v>0</v>
          </cell>
        </row>
        <row r="632">
          <cell r="O632" t="e">
            <v>#DIV/0!</v>
          </cell>
        </row>
        <row r="633">
          <cell r="O633">
            <v>0</v>
          </cell>
        </row>
        <row r="634">
          <cell r="O634">
            <v>0</v>
          </cell>
        </row>
        <row r="635">
          <cell r="O635" t="e">
            <v>#DIV/0!</v>
          </cell>
        </row>
        <row r="636">
          <cell r="O636" t="e">
            <v>#DIV/0!</v>
          </cell>
        </row>
        <row r="637">
          <cell r="O637" t="e">
            <v>#DIV/0!</v>
          </cell>
        </row>
        <row r="638">
          <cell r="O638" t="e">
            <v>#DIV/0!</v>
          </cell>
        </row>
        <row r="639">
          <cell r="O639" t="e">
            <v>#DIV/0!</v>
          </cell>
        </row>
        <row r="640">
          <cell r="O640" t="e">
            <v>#DIV/0!</v>
          </cell>
        </row>
        <row r="641">
          <cell r="O641" t="e">
            <v>#DIV/0!</v>
          </cell>
        </row>
        <row r="642">
          <cell r="O642" t="e">
            <v>#DIV/0!</v>
          </cell>
        </row>
        <row r="643">
          <cell r="O643" t="e">
            <v>#DIV/0!</v>
          </cell>
        </row>
        <row r="644">
          <cell r="O644" t="e">
            <v>#DIV/0!</v>
          </cell>
        </row>
        <row r="645">
          <cell r="O645" t="e">
            <v>#DIV/0!</v>
          </cell>
        </row>
        <row r="646">
          <cell r="O646" t="e">
            <v>#DIV/0!</v>
          </cell>
        </row>
        <row r="647">
          <cell r="O647" t="e">
            <v>#DIV/0!</v>
          </cell>
        </row>
        <row r="648">
          <cell r="O648" t="e">
            <v>#DIV/0!</v>
          </cell>
        </row>
        <row r="649">
          <cell r="O649" t="e">
            <v>#DIV/0!</v>
          </cell>
        </row>
        <row r="650">
          <cell r="O650" t="e">
            <v>#DIV/0!</v>
          </cell>
        </row>
        <row r="651">
          <cell r="O651" t="e">
            <v>#DIV/0!</v>
          </cell>
        </row>
        <row r="652">
          <cell r="O652" t="e">
            <v>#DIV/0!</v>
          </cell>
        </row>
        <row r="653">
          <cell r="O653" t="e">
            <v>#DIV/0!</v>
          </cell>
        </row>
        <row r="654">
          <cell r="O654" t="e">
            <v>#DIV/0!</v>
          </cell>
        </row>
        <row r="655">
          <cell r="O655" t="e">
            <v>#DIV/0!</v>
          </cell>
        </row>
        <row r="656">
          <cell r="O656" t="e">
            <v>#DIV/0!</v>
          </cell>
        </row>
        <row r="657">
          <cell r="O657" t="e">
            <v>#DIV/0!</v>
          </cell>
        </row>
        <row r="658">
          <cell r="O658" t="e">
            <v>#DIV/0!</v>
          </cell>
        </row>
        <row r="659">
          <cell r="O659" t="e">
            <v>#DIV/0!</v>
          </cell>
        </row>
        <row r="660">
          <cell r="O660" t="e">
            <v>#DIV/0!</v>
          </cell>
        </row>
        <row r="661">
          <cell r="O661" t="e">
            <v>#DIV/0!</v>
          </cell>
        </row>
        <row r="662">
          <cell r="O662" t="e">
            <v>#DIV/0!</v>
          </cell>
        </row>
        <row r="663">
          <cell r="O663" t="e">
            <v>#DIV/0!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t="e">
            <v>#DIV/0!</v>
          </cell>
        </row>
        <row r="673">
          <cell r="O673" t="e">
            <v>#DIV/0!</v>
          </cell>
        </row>
        <row r="674">
          <cell r="O674" t="e">
            <v>#DIV/0!</v>
          </cell>
        </row>
        <row r="675">
          <cell r="O675" t="e">
            <v>#DIV/0!</v>
          </cell>
        </row>
        <row r="676">
          <cell r="O676" t="e">
            <v>#DIV/0!</v>
          </cell>
        </row>
        <row r="677">
          <cell r="O677" t="e">
            <v>#DIV/0!</v>
          </cell>
        </row>
        <row r="678">
          <cell r="O678" t="e">
            <v>#DIV/0!</v>
          </cell>
        </row>
        <row r="679">
          <cell r="O679" t="e">
            <v>#DIV/0!</v>
          </cell>
        </row>
        <row r="680">
          <cell r="O680" t="e">
            <v>#DIV/0!</v>
          </cell>
        </row>
        <row r="681">
          <cell r="O681" t="e">
            <v>#DIV/0!</v>
          </cell>
        </row>
        <row r="682">
          <cell r="O682" t="e">
            <v>#DIV/0!</v>
          </cell>
        </row>
        <row r="683">
          <cell r="O683" t="e">
            <v>#DIV/0!</v>
          </cell>
        </row>
        <row r="684">
          <cell r="O684" t="e">
            <v>#DIV/0!</v>
          </cell>
        </row>
        <row r="685">
          <cell r="O685" t="e">
            <v>#DIV/0!</v>
          </cell>
        </row>
        <row r="686">
          <cell r="O686" t="e">
            <v>#DIV/0!</v>
          </cell>
        </row>
        <row r="687">
          <cell r="O687" t="e">
            <v>#DIV/0!</v>
          </cell>
        </row>
        <row r="688">
          <cell r="O688" t="e">
            <v>#DIV/0!</v>
          </cell>
        </row>
        <row r="689">
          <cell r="O689" t="e">
            <v>#DIV/0!</v>
          </cell>
        </row>
        <row r="690">
          <cell r="O690" t="e">
            <v>#DIV/0!</v>
          </cell>
        </row>
        <row r="691">
          <cell r="O691" t="e">
            <v>#DIV/0!</v>
          </cell>
        </row>
        <row r="692">
          <cell r="O692" t="e">
            <v>#DIV/0!</v>
          </cell>
        </row>
        <row r="693">
          <cell r="O693" t="e">
            <v>#DIV/0!</v>
          </cell>
        </row>
        <row r="694">
          <cell r="O694" t="e">
            <v>#DIV/0!</v>
          </cell>
        </row>
        <row r="695">
          <cell r="O695" t="e">
            <v>#DIV/0!</v>
          </cell>
        </row>
        <row r="696">
          <cell r="O696" t="e">
            <v>#DIV/0!</v>
          </cell>
        </row>
        <row r="697">
          <cell r="O697" t="e">
            <v>#DIV/0!</v>
          </cell>
        </row>
        <row r="698">
          <cell r="O698" t="e">
            <v>#DIV/0!</v>
          </cell>
        </row>
        <row r="699">
          <cell r="O699" t="e">
            <v>#DIV/0!</v>
          </cell>
        </row>
        <row r="700">
          <cell r="O700" t="e">
            <v>#DIV/0!</v>
          </cell>
        </row>
        <row r="701">
          <cell r="O701" t="e">
            <v>#DIV/0!</v>
          </cell>
        </row>
        <row r="702">
          <cell r="O702" t="e">
            <v>#DIV/0!</v>
          </cell>
        </row>
        <row r="703">
          <cell r="O703" t="e">
            <v>#DIV/0!</v>
          </cell>
        </row>
        <row r="704">
          <cell r="O704" t="e">
            <v>#DIV/0!</v>
          </cell>
        </row>
        <row r="705">
          <cell r="O705" t="e">
            <v>#DIV/0!</v>
          </cell>
        </row>
        <row r="706">
          <cell r="O706" t="e">
            <v>#DIV/0!</v>
          </cell>
        </row>
        <row r="707">
          <cell r="O707" t="e">
            <v>#DIV/0!</v>
          </cell>
        </row>
        <row r="708">
          <cell r="O708" t="e">
            <v>#DIV/0!</v>
          </cell>
        </row>
        <row r="709">
          <cell r="O709" t="e">
            <v>#DIV/0!</v>
          </cell>
        </row>
        <row r="710">
          <cell r="O710" t="e">
            <v>#DIV/0!</v>
          </cell>
        </row>
        <row r="711">
          <cell r="O711" t="e">
            <v>#DIV/0!</v>
          </cell>
        </row>
        <row r="712">
          <cell r="O712" t="e">
            <v>#DIV/0!</v>
          </cell>
        </row>
        <row r="713">
          <cell r="O713" t="e">
            <v>#DIV/0!</v>
          </cell>
        </row>
        <row r="714">
          <cell r="O714" t="e">
            <v>#DIV/0!</v>
          </cell>
        </row>
        <row r="715">
          <cell r="O715" t="e">
            <v>#DIV/0!</v>
          </cell>
        </row>
        <row r="716">
          <cell r="O716" t="e">
            <v>#DIV/0!</v>
          </cell>
        </row>
        <row r="717">
          <cell r="O717" t="e">
            <v>#DIV/0!</v>
          </cell>
        </row>
        <row r="718">
          <cell r="O718" t="e">
            <v>#DIV/0!</v>
          </cell>
        </row>
        <row r="719">
          <cell r="O719" t="e">
            <v>#DIV/0!</v>
          </cell>
        </row>
        <row r="720">
          <cell r="O720" t="e">
            <v>#DIV/0!</v>
          </cell>
        </row>
        <row r="721">
          <cell r="O721" t="e">
            <v>#DIV/0!</v>
          </cell>
        </row>
        <row r="722">
          <cell r="O722" t="e">
            <v>#DIV/0!</v>
          </cell>
        </row>
        <row r="723">
          <cell r="O723" t="e">
            <v>#DIV/0!</v>
          </cell>
        </row>
        <row r="724">
          <cell r="O724" t="e">
            <v>#DIV/0!</v>
          </cell>
        </row>
        <row r="725">
          <cell r="O725" t="e">
            <v>#DIV/0!</v>
          </cell>
        </row>
        <row r="726">
          <cell r="O726" t="e">
            <v>#DIV/0!</v>
          </cell>
        </row>
        <row r="727">
          <cell r="O727" t="e">
            <v>#DIV/0!</v>
          </cell>
        </row>
        <row r="728">
          <cell r="O728" t="e">
            <v>#DIV/0!</v>
          </cell>
        </row>
        <row r="729">
          <cell r="O729" t="e">
            <v>#DIV/0!</v>
          </cell>
        </row>
        <row r="730">
          <cell r="O730" t="e">
            <v>#DIV/0!</v>
          </cell>
        </row>
        <row r="731">
          <cell r="O731" t="e">
            <v>#DIV/0!</v>
          </cell>
        </row>
        <row r="732">
          <cell r="O732" t="e">
            <v>#DIV/0!</v>
          </cell>
        </row>
        <row r="733">
          <cell r="O733" t="e">
            <v>#DIV/0!</v>
          </cell>
        </row>
        <row r="734">
          <cell r="O734" t="e">
            <v>#DIV/0!</v>
          </cell>
        </row>
        <row r="735">
          <cell r="O735" t="e">
            <v>#DIV/0!</v>
          </cell>
        </row>
        <row r="736">
          <cell r="O736" t="e">
            <v>#DIV/0!</v>
          </cell>
        </row>
        <row r="737">
          <cell r="O737" t="e">
            <v>#DIV/0!</v>
          </cell>
        </row>
        <row r="738">
          <cell r="O738" t="e">
            <v>#DIV/0!</v>
          </cell>
        </row>
        <row r="739">
          <cell r="O739" t="e">
            <v>#DIV/0!</v>
          </cell>
        </row>
        <row r="740">
          <cell r="O740" t="e">
            <v>#DIV/0!</v>
          </cell>
        </row>
        <row r="741">
          <cell r="O741" t="e">
            <v>#DIV/0!</v>
          </cell>
        </row>
        <row r="742">
          <cell r="O742" t="e">
            <v>#DIV/0!</v>
          </cell>
        </row>
        <row r="743">
          <cell r="O743" t="e">
            <v>#DIV/0!</v>
          </cell>
        </row>
        <row r="744">
          <cell r="O744" t="e">
            <v>#DIV/0!</v>
          </cell>
        </row>
        <row r="745">
          <cell r="O745" t="e">
            <v>#DIV/0!</v>
          </cell>
        </row>
        <row r="746">
          <cell r="O746" t="e">
            <v>#DIV/0!</v>
          </cell>
        </row>
        <row r="747">
          <cell r="O747" t="e">
            <v>#DIV/0!</v>
          </cell>
        </row>
        <row r="748">
          <cell r="O748" t="e">
            <v>#DIV/0!</v>
          </cell>
        </row>
        <row r="749">
          <cell r="O749" t="e">
            <v>#DIV/0!</v>
          </cell>
        </row>
        <row r="750">
          <cell r="O750" t="e">
            <v>#DIV/0!</v>
          </cell>
        </row>
        <row r="751">
          <cell r="O751" t="e">
            <v>#DIV/0!</v>
          </cell>
        </row>
        <row r="752">
          <cell r="O752" t="e">
            <v>#DIV/0!</v>
          </cell>
        </row>
        <row r="753">
          <cell r="O753" t="e">
            <v>#DIV/0!</v>
          </cell>
        </row>
        <row r="754">
          <cell r="O754" t="e">
            <v>#DIV/0!</v>
          </cell>
        </row>
        <row r="755">
          <cell r="O755" t="e">
            <v>#DIV/0!</v>
          </cell>
        </row>
        <row r="756">
          <cell r="O756" t="e">
            <v>#DIV/0!</v>
          </cell>
        </row>
        <row r="757">
          <cell r="O757" t="e">
            <v>#DIV/0!</v>
          </cell>
        </row>
        <row r="758">
          <cell r="O758" t="e">
            <v>#DIV/0!</v>
          </cell>
        </row>
        <row r="759">
          <cell r="O759" t="e">
            <v>#DIV/0!</v>
          </cell>
        </row>
        <row r="760">
          <cell r="O760">
            <v>0</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Productie"/>
      <sheetName val="1-Contractblad Toezicht"/>
      <sheetName val="1-Contractblad Totaal"/>
      <sheetName val="2-Kengetal"/>
      <sheetName val="3-Basis ruimtestaat"/>
      <sheetName val="4-Premies en opslagen"/>
      <sheetName val="5-Opbouw uurtarieven"/>
      <sheetName val="6- toeslagenmatrix"/>
      <sheetName val="7-Machine-investeringskosten"/>
      <sheetName val="8-Afroepprijs"/>
    </sheetNames>
    <sheetDataSet>
      <sheetData sheetId="0"/>
      <sheetData sheetId="1"/>
      <sheetData sheetId="2"/>
      <sheetData sheetId="3"/>
      <sheetData sheetId="4"/>
      <sheetData sheetId="5">
        <row r="1">
          <cell r="A1" t="str">
            <v xml:space="preserve">Opmerking: dit blad bevat automatische koppelingen. Na invulling van de invoervelden in het Kengetallenoverzicht behoeft de ruimtestaat niet meer te worden bewerkt. </v>
          </cell>
        </row>
        <row r="3">
          <cell r="A3" t="str">
            <v>Naam Opdrachtgever</v>
          </cell>
        </row>
        <row r="4">
          <cell r="A4" t="str">
            <v>Calculatie onderdeel</v>
          </cell>
        </row>
        <row r="5">
          <cell r="A5" t="str">
            <v>Gebouw / plaats</v>
          </cell>
        </row>
        <row r="6">
          <cell r="A6" t="str">
            <v>Besteknummer</v>
          </cell>
        </row>
        <row r="7">
          <cell r="A7" t="str">
            <v>Prijspeil</v>
          </cell>
        </row>
        <row r="8">
          <cell r="A8" t="str">
            <v>Bijzonderheden</v>
          </cell>
        </row>
        <row r="10">
          <cell r="A10" t="str">
            <v>GEBOUW</v>
          </cell>
          <cell r="L10" t="str">
            <v>UREN P/JR        MA-VR</v>
          </cell>
          <cell r="M10" t="str">
            <v>UREN P/JR     NALOOP</v>
          </cell>
          <cell r="N10" t="str">
            <v>UREN P/JR     ZA ZO FSTDG</v>
          </cell>
        </row>
        <row r="11">
          <cell r="A11" t="str">
            <v>Morgenster, Gymzaal</v>
          </cell>
          <cell r="L11">
            <v>138.62832037321544</v>
          </cell>
          <cell r="M11">
            <v>0</v>
          </cell>
          <cell r="N11">
            <v>0</v>
          </cell>
        </row>
        <row r="12">
          <cell r="A12" t="str">
            <v>Morgenster, Gymzaal</v>
          </cell>
          <cell r="L12">
            <v>84.159103963410018</v>
          </cell>
          <cell r="M12">
            <v>0</v>
          </cell>
          <cell r="N12">
            <v>0</v>
          </cell>
        </row>
        <row r="13">
          <cell r="A13" t="str">
            <v>Morgenster, Gymzaal</v>
          </cell>
          <cell r="L13">
            <v>2.2547494332261788</v>
          </cell>
          <cell r="M13">
            <v>0</v>
          </cell>
          <cell r="N13">
            <v>0</v>
          </cell>
        </row>
        <row r="14">
          <cell r="A14" t="str">
            <v>Morgenster, Gymzaal</v>
          </cell>
          <cell r="L14">
            <v>4.3757763032576564</v>
          </cell>
          <cell r="M14">
            <v>0</v>
          </cell>
          <cell r="N14">
            <v>0</v>
          </cell>
        </row>
        <row r="15">
          <cell r="A15" t="str">
            <v>Morgenster, Gymzaal</v>
          </cell>
          <cell r="L15">
            <v>17.317325388553371</v>
          </cell>
          <cell r="M15">
            <v>0</v>
          </cell>
          <cell r="N15">
            <v>0</v>
          </cell>
        </row>
        <row r="16">
          <cell r="A16" t="str">
            <v>Goudlaan 5, Gymzaal</v>
          </cell>
          <cell r="L16">
            <v>2.8184367915327235</v>
          </cell>
          <cell r="M16">
            <v>0</v>
          </cell>
          <cell r="N16">
            <v>0</v>
          </cell>
        </row>
        <row r="17">
          <cell r="A17" t="str">
            <v>Goudlaan 5, Gymzaal</v>
          </cell>
          <cell r="L17">
            <v>3.8895789362290278</v>
          </cell>
          <cell r="M17">
            <v>0</v>
          </cell>
          <cell r="N17">
            <v>0</v>
          </cell>
        </row>
        <row r="18">
          <cell r="A18" t="str">
            <v>Goudlaan 5, Gymzaal</v>
          </cell>
          <cell r="L18">
            <v>5.7724417961844576</v>
          </cell>
          <cell r="M18">
            <v>0</v>
          </cell>
          <cell r="N18">
            <v>0</v>
          </cell>
        </row>
        <row r="19">
          <cell r="A19" t="str">
            <v>Goudlaan 5, Gymzaal</v>
          </cell>
          <cell r="L19">
            <v>22.147132621950007</v>
          </cell>
          <cell r="M19">
            <v>0</v>
          </cell>
          <cell r="N19">
            <v>0</v>
          </cell>
        </row>
        <row r="20">
          <cell r="A20" t="str">
            <v>Goudlaan 5, Gymzaal</v>
          </cell>
          <cell r="L20">
            <v>22.147132621950007</v>
          </cell>
          <cell r="M20">
            <v>0</v>
          </cell>
          <cell r="N20">
            <v>0</v>
          </cell>
        </row>
        <row r="21">
          <cell r="A21" t="str">
            <v>Goudlaan 5, Gymzaal</v>
          </cell>
          <cell r="L21">
            <v>43.293313471383435</v>
          </cell>
          <cell r="M21">
            <v>0</v>
          </cell>
          <cell r="N21">
            <v>0</v>
          </cell>
        </row>
        <row r="22">
          <cell r="A22" t="str">
            <v>Goudlaan 5, Gymzaal</v>
          </cell>
          <cell r="L22">
            <v>43.293313471383435</v>
          </cell>
          <cell r="M22">
            <v>0</v>
          </cell>
          <cell r="N22">
            <v>0</v>
          </cell>
        </row>
        <row r="23">
          <cell r="A23" t="str">
            <v>Goudlaan 5, Gymzaal</v>
          </cell>
          <cell r="L23">
            <v>124.81312693396031</v>
          </cell>
          <cell r="M23">
            <v>0</v>
          </cell>
          <cell r="N23">
            <v>0</v>
          </cell>
        </row>
        <row r="24">
          <cell r="A24" t="str">
            <v>Goudlaan 5, Gymzaal</v>
          </cell>
          <cell r="L24">
            <v>2.4689265536723162</v>
          </cell>
          <cell r="M24">
            <v>0</v>
          </cell>
          <cell r="N24">
            <v>0</v>
          </cell>
        </row>
        <row r="25">
          <cell r="A25" t="str">
            <v>Goudlaan 5, Gymzaal</v>
          </cell>
          <cell r="L25">
            <v>5.7724417961844576</v>
          </cell>
          <cell r="M25">
            <v>0</v>
          </cell>
          <cell r="N25">
            <v>0</v>
          </cell>
        </row>
        <row r="26">
          <cell r="A26" t="str">
            <v>Goudlaan 5, Gymzaal</v>
          </cell>
          <cell r="L26">
            <v>5.7724417961844576</v>
          </cell>
          <cell r="M26">
            <v>0</v>
          </cell>
          <cell r="N26">
            <v>0</v>
          </cell>
        </row>
        <row r="27">
          <cell r="A27" t="str">
            <v>Goudlaan 5, Gymzaal</v>
          </cell>
          <cell r="L27">
            <v>5.7724417961844576</v>
          </cell>
          <cell r="M27">
            <v>0</v>
          </cell>
          <cell r="N27">
            <v>0</v>
          </cell>
        </row>
        <row r="28">
          <cell r="A28" t="str">
            <v>Canadalaan 2/4, Gymzaal</v>
          </cell>
          <cell r="L28">
            <v>2.8184367915327235</v>
          </cell>
          <cell r="M28">
            <v>0</v>
          </cell>
          <cell r="N28">
            <v>0</v>
          </cell>
        </row>
        <row r="29">
          <cell r="A29" t="str">
            <v>Canadalaan 2/4, Gymzaal</v>
          </cell>
          <cell r="L29">
            <v>3.8895789362290278</v>
          </cell>
          <cell r="M29">
            <v>0</v>
          </cell>
          <cell r="N29">
            <v>0</v>
          </cell>
        </row>
        <row r="30">
          <cell r="A30" t="str">
            <v>Canadalaan 2/4, Gymzaal</v>
          </cell>
          <cell r="L30">
            <v>5.7724417961844576</v>
          </cell>
          <cell r="M30">
            <v>0</v>
          </cell>
          <cell r="N30">
            <v>0</v>
          </cell>
        </row>
        <row r="31">
          <cell r="A31" t="str">
            <v>Canadalaan 2/4, Gymzaal</v>
          </cell>
          <cell r="L31">
            <v>22.147132621950007</v>
          </cell>
          <cell r="M31">
            <v>0</v>
          </cell>
          <cell r="N31">
            <v>0</v>
          </cell>
        </row>
        <row r="32">
          <cell r="A32" t="str">
            <v>Canadalaan 2/4, Gymzaal</v>
          </cell>
          <cell r="L32">
            <v>22.147132621950007</v>
          </cell>
          <cell r="M32">
            <v>0</v>
          </cell>
          <cell r="N32">
            <v>0</v>
          </cell>
        </row>
        <row r="33">
          <cell r="A33" t="str">
            <v>Canadalaan 2/4, Gymzaal</v>
          </cell>
          <cell r="L33">
            <v>43.293313471383435</v>
          </cell>
          <cell r="M33">
            <v>0</v>
          </cell>
          <cell r="N33">
            <v>0</v>
          </cell>
        </row>
        <row r="34">
          <cell r="A34" t="str">
            <v>Canadalaan 2/4, Gymzaal</v>
          </cell>
          <cell r="L34">
            <v>43.293313471383435</v>
          </cell>
          <cell r="M34">
            <v>0</v>
          </cell>
          <cell r="N34">
            <v>0</v>
          </cell>
        </row>
        <row r="35">
          <cell r="A35" t="str">
            <v>Canadalaan 2/4, Gymzaal</v>
          </cell>
          <cell r="L35">
            <v>124.81312693396031</v>
          </cell>
          <cell r="M35">
            <v>0</v>
          </cell>
          <cell r="N35">
            <v>0</v>
          </cell>
        </row>
        <row r="36">
          <cell r="A36" t="str">
            <v>Canadalaan 2/4, Gymzaal</v>
          </cell>
          <cell r="L36">
            <v>2.4689265536723162</v>
          </cell>
          <cell r="M36">
            <v>0</v>
          </cell>
          <cell r="N36">
            <v>0</v>
          </cell>
        </row>
        <row r="37">
          <cell r="A37" t="str">
            <v>Canadalaan 2/4, Gymzaal</v>
          </cell>
          <cell r="L37">
            <v>5.7724417961844576</v>
          </cell>
          <cell r="M37">
            <v>0</v>
          </cell>
          <cell r="N37">
            <v>0</v>
          </cell>
        </row>
        <row r="38">
          <cell r="A38" t="str">
            <v>Canadalaan 2/4, Gymzaal</v>
          </cell>
          <cell r="L38">
            <v>5.7724417961844576</v>
          </cell>
          <cell r="M38">
            <v>0</v>
          </cell>
          <cell r="N38">
            <v>0</v>
          </cell>
        </row>
        <row r="39">
          <cell r="A39" t="str">
            <v>Canadalaan 2/4, Gymzaal</v>
          </cell>
          <cell r="L39">
            <v>5.7724417961844576</v>
          </cell>
          <cell r="M39">
            <v>0</v>
          </cell>
          <cell r="N39">
            <v>0</v>
          </cell>
        </row>
        <row r="40">
          <cell r="A40" t="str">
            <v>Multatulistraat 169, Gymzaal</v>
          </cell>
          <cell r="L40">
            <v>2.8184367915327235</v>
          </cell>
          <cell r="M40">
            <v>0</v>
          </cell>
          <cell r="N40">
            <v>0</v>
          </cell>
        </row>
        <row r="41">
          <cell r="A41" t="str">
            <v>Multatulistraat 169, Gymzaal</v>
          </cell>
          <cell r="L41">
            <v>3.8895789362290278</v>
          </cell>
          <cell r="M41">
            <v>0</v>
          </cell>
          <cell r="N41">
            <v>0</v>
          </cell>
        </row>
        <row r="42">
          <cell r="A42" t="str">
            <v>Multatulistraat 169, Gymzaal</v>
          </cell>
          <cell r="L42">
            <v>5.7724417961844576</v>
          </cell>
          <cell r="M42">
            <v>0</v>
          </cell>
          <cell r="N42">
            <v>0</v>
          </cell>
        </row>
        <row r="43">
          <cell r="A43" t="str">
            <v>Multatulistraat 169, Gymzaal</v>
          </cell>
          <cell r="L43">
            <v>22.147132621950007</v>
          </cell>
          <cell r="M43">
            <v>0</v>
          </cell>
          <cell r="N43">
            <v>0</v>
          </cell>
        </row>
        <row r="44">
          <cell r="A44" t="str">
            <v>Multatulistraat 169, Gymzaal</v>
          </cell>
          <cell r="L44">
            <v>22.147132621950007</v>
          </cell>
          <cell r="M44">
            <v>0</v>
          </cell>
          <cell r="N44">
            <v>0</v>
          </cell>
        </row>
        <row r="45">
          <cell r="A45" t="str">
            <v>Multatulistraat 169, Gymzaal</v>
          </cell>
          <cell r="L45">
            <v>43.293313471383435</v>
          </cell>
          <cell r="M45">
            <v>0</v>
          </cell>
          <cell r="N45">
            <v>0</v>
          </cell>
        </row>
        <row r="46">
          <cell r="A46" t="str">
            <v>Multatulistraat 169, Gymzaal</v>
          </cell>
          <cell r="L46">
            <v>43.293313471383435</v>
          </cell>
          <cell r="M46">
            <v>0</v>
          </cell>
          <cell r="N46">
            <v>0</v>
          </cell>
        </row>
        <row r="47">
          <cell r="A47" t="str">
            <v>Multatulistraat 169, Gymzaal</v>
          </cell>
          <cell r="L47">
            <v>124.81312693396031</v>
          </cell>
          <cell r="M47">
            <v>0</v>
          </cell>
          <cell r="N47">
            <v>0</v>
          </cell>
        </row>
        <row r="48">
          <cell r="A48" t="str">
            <v>Multatulistraat 169, Gymzaal</v>
          </cell>
          <cell r="L48">
            <v>2.4689265536723162</v>
          </cell>
          <cell r="M48">
            <v>0</v>
          </cell>
          <cell r="N48">
            <v>0</v>
          </cell>
        </row>
        <row r="49">
          <cell r="A49" t="str">
            <v>Multatulistraat 169, Gymzaal</v>
          </cell>
          <cell r="L49">
            <v>5.7724417961844576</v>
          </cell>
          <cell r="M49">
            <v>0</v>
          </cell>
          <cell r="N49">
            <v>0</v>
          </cell>
        </row>
        <row r="50">
          <cell r="A50" t="str">
            <v>Multatulistraat 169, Gymzaal</v>
          </cell>
          <cell r="L50">
            <v>5.7724417961844576</v>
          </cell>
          <cell r="M50">
            <v>0</v>
          </cell>
          <cell r="N50">
            <v>0</v>
          </cell>
        </row>
        <row r="51">
          <cell r="A51" t="str">
            <v>Multatulistraat 169, Gymzaal</v>
          </cell>
          <cell r="L51">
            <v>5.7724417961844576</v>
          </cell>
          <cell r="M51">
            <v>0</v>
          </cell>
          <cell r="N51">
            <v>0</v>
          </cell>
        </row>
        <row r="52">
          <cell r="A52" t="str">
            <v>Vestdijklaan 1, Gymzaal</v>
          </cell>
          <cell r="L52">
            <v>2.8184367915327235</v>
          </cell>
          <cell r="M52">
            <v>0</v>
          </cell>
          <cell r="N52">
            <v>0</v>
          </cell>
        </row>
        <row r="53">
          <cell r="A53" t="str">
            <v>Vestdijklaan 1, Gymzaal</v>
          </cell>
          <cell r="L53">
            <v>3.8895789362290278</v>
          </cell>
          <cell r="M53">
            <v>0</v>
          </cell>
          <cell r="N53">
            <v>0</v>
          </cell>
        </row>
        <row r="54">
          <cell r="A54" t="str">
            <v>Vestdijklaan 1, Gymzaal</v>
          </cell>
          <cell r="L54">
            <v>5.7724417961844576</v>
          </cell>
          <cell r="M54">
            <v>0</v>
          </cell>
          <cell r="N54">
            <v>0</v>
          </cell>
        </row>
        <row r="55">
          <cell r="A55" t="str">
            <v>Vestdijklaan 1, Gymzaal</v>
          </cell>
          <cell r="L55">
            <v>22.147132621950007</v>
          </cell>
          <cell r="M55">
            <v>0</v>
          </cell>
          <cell r="N55">
            <v>0</v>
          </cell>
        </row>
        <row r="56">
          <cell r="A56" t="str">
            <v>Vestdijklaan 1, Gymzaal</v>
          </cell>
          <cell r="L56">
            <v>22.147132621950007</v>
          </cell>
          <cell r="M56">
            <v>0</v>
          </cell>
          <cell r="N56">
            <v>0</v>
          </cell>
        </row>
        <row r="57">
          <cell r="A57" t="str">
            <v>Vestdijklaan 1, Gymzaal</v>
          </cell>
          <cell r="L57">
            <v>43.293313471383435</v>
          </cell>
          <cell r="M57">
            <v>0</v>
          </cell>
          <cell r="N57">
            <v>0</v>
          </cell>
        </row>
        <row r="58">
          <cell r="A58" t="str">
            <v>Vestdijklaan 1, Gymzaal</v>
          </cell>
          <cell r="L58">
            <v>43.293313471383435</v>
          </cell>
          <cell r="M58">
            <v>0</v>
          </cell>
          <cell r="N58">
            <v>0</v>
          </cell>
        </row>
        <row r="59">
          <cell r="A59" t="str">
            <v>Vestdijklaan 1, Gymzaal</v>
          </cell>
          <cell r="L59">
            <v>124.81312693396031</v>
          </cell>
          <cell r="M59">
            <v>0</v>
          </cell>
          <cell r="N59">
            <v>0</v>
          </cell>
        </row>
        <row r="60">
          <cell r="A60" t="str">
            <v>Vestdijklaan 1, Gymzaal</v>
          </cell>
          <cell r="L60">
            <v>2.4689265536723162</v>
          </cell>
          <cell r="M60">
            <v>0</v>
          </cell>
          <cell r="N60">
            <v>0</v>
          </cell>
        </row>
        <row r="61">
          <cell r="A61" t="str">
            <v>Vestdijklaan 1, Gymzaal</v>
          </cell>
          <cell r="L61">
            <v>5.7724417961844576</v>
          </cell>
          <cell r="M61">
            <v>0</v>
          </cell>
          <cell r="N61">
            <v>0</v>
          </cell>
        </row>
        <row r="62">
          <cell r="A62" t="str">
            <v>Vestdijklaan 1, Gymzaal</v>
          </cell>
          <cell r="L62">
            <v>5.7724417961844576</v>
          </cell>
          <cell r="M62">
            <v>0</v>
          </cell>
          <cell r="N62">
            <v>0</v>
          </cell>
        </row>
        <row r="63">
          <cell r="A63" t="str">
            <v>Vestdijklaan 1, Gymzaal</v>
          </cell>
          <cell r="L63">
            <v>5.7724417961844576</v>
          </cell>
          <cell r="M63">
            <v>0</v>
          </cell>
          <cell r="N63">
            <v>0</v>
          </cell>
        </row>
        <row r="64">
          <cell r="A64" t="str">
            <v>Agaathstraat 16, Gymzaal</v>
          </cell>
          <cell r="L64">
            <v>2.8184367915327235</v>
          </cell>
          <cell r="M64">
            <v>0</v>
          </cell>
          <cell r="N64">
            <v>0</v>
          </cell>
        </row>
        <row r="65">
          <cell r="A65" t="str">
            <v>Agaathstraat 16, Gymzaal</v>
          </cell>
          <cell r="L65">
            <v>3.8895789362290278</v>
          </cell>
          <cell r="M65">
            <v>0</v>
          </cell>
          <cell r="N65">
            <v>0</v>
          </cell>
        </row>
        <row r="66">
          <cell r="A66" t="str">
            <v>Agaathstraat 16, Gymzaal</v>
          </cell>
          <cell r="L66">
            <v>5.7724417961844576</v>
          </cell>
          <cell r="M66">
            <v>0</v>
          </cell>
          <cell r="N66">
            <v>0</v>
          </cell>
        </row>
        <row r="67">
          <cell r="A67" t="str">
            <v>Agaathstraat 16, Gymzaal</v>
          </cell>
          <cell r="L67">
            <v>22.147132621950007</v>
          </cell>
          <cell r="M67">
            <v>0</v>
          </cell>
          <cell r="N67">
            <v>0</v>
          </cell>
        </row>
        <row r="68">
          <cell r="A68" t="str">
            <v>Agaathstraat 16, Gymzaal</v>
          </cell>
          <cell r="L68">
            <v>22.147132621950007</v>
          </cell>
          <cell r="M68">
            <v>0</v>
          </cell>
          <cell r="N68">
            <v>0</v>
          </cell>
        </row>
        <row r="69">
          <cell r="A69" t="str">
            <v>Agaathstraat 16, Gymzaal</v>
          </cell>
          <cell r="L69">
            <v>43.293313471383435</v>
          </cell>
          <cell r="M69">
            <v>0</v>
          </cell>
          <cell r="N69">
            <v>0</v>
          </cell>
        </row>
        <row r="70">
          <cell r="A70" t="str">
            <v>Agaathstraat 16, Gymzaal</v>
          </cell>
          <cell r="L70">
            <v>43.293313471383435</v>
          </cell>
          <cell r="M70">
            <v>0</v>
          </cell>
          <cell r="N70">
            <v>0</v>
          </cell>
        </row>
        <row r="71">
          <cell r="A71" t="str">
            <v>Agaathstraat 16, Gymzaal</v>
          </cell>
          <cell r="L71">
            <v>124.81312693396031</v>
          </cell>
          <cell r="M71">
            <v>0</v>
          </cell>
          <cell r="N71">
            <v>0</v>
          </cell>
        </row>
        <row r="72">
          <cell r="A72" t="str">
            <v>Agaathstraat 16, Gymzaal</v>
          </cell>
          <cell r="L72">
            <v>2.4689265536723162</v>
          </cell>
          <cell r="M72">
            <v>0</v>
          </cell>
          <cell r="N72">
            <v>0</v>
          </cell>
        </row>
        <row r="73">
          <cell r="A73" t="str">
            <v>Agaathstraat 16, Gymzaal</v>
          </cell>
          <cell r="L73">
            <v>5.7724417961844576</v>
          </cell>
          <cell r="M73">
            <v>0</v>
          </cell>
          <cell r="N73">
            <v>0</v>
          </cell>
        </row>
        <row r="74">
          <cell r="A74" t="str">
            <v>Agaathstraat 16, Gymzaal</v>
          </cell>
          <cell r="L74">
            <v>5.7724417961844576</v>
          </cell>
          <cell r="M74">
            <v>0</v>
          </cell>
          <cell r="N74">
            <v>0</v>
          </cell>
        </row>
        <row r="75">
          <cell r="A75" t="str">
            <v>Agaathstraat 16, Gymzaal</v>
          </cell>
          <cell r="L75">
            <v>5.7724417961844576</v>
          </cell>
          <cell r="M75">
            <v>0</v>
          </cell>
          <cell r="N75">
            <v>0</v>
          </cell>
        </row>
        <row r="76">
          <cell r="A76" t="str">
            <v>Molukkenstraat 1/1, Gymzaal</v>
          </cell>
          <cell r="L76">
            <v>2.8184367915327235</v>
          </cell>
          <cell r="M76">
            <v>0</v>
          </cell>
          <cell r="N76">
            <v>0</v>
          </cell>
        </row>
        <row r="77">
          <cell r="A77" t="str">
            <v>Molukkenstraat 1/1, Gymzaal</v>
          </cell>
          <cell r="L77">
            <v>3.8895789362290278</v>
          </cell>
          <cell r="M77">
            <v>0</v>
          </cell>
          <cell r="N77">
            <v>0</v>
          </cell>
        </row>
        <row r="78">
          <cell r="A78" t="str">
            <v>Molukkenstraat 1/1, Gymzaal</v>
          </cell>
          <cell r="L78">
            <v>5.7724417961844576</v>
          </cell>
          <cell r="M78">
            <v>0</v>
          </cell>
          <cell r="N78">
            <v>0</v>
          </cell>
        </row>
        <row r="79">
          <cell r="A79" t="str">
            <v>Molukkenstraat 1/1, Gymzaal</v>
          </cell>
          <cell r="L79">
            <v>22.147132621950007</v>
          </cell>
          <cell r="M79">
            <v>0</v>
          </cell>
          <cell r="N79">
            <v>0</v>
          </cell>
        </row>
        <row r="80">
          <cell r="A80" t="str">
            <v>Molukkenstraat 1/1, Gymzaal</v>
          </cell>
          <cell r="L80">
            <v>22.147132621950007</v>
          </cell>
          <cell r="M80">
            <v>0</v>
          </cell>
          <cell r="N80">
            <v>0</v>
          </cell>
        </row>
        <row r="81">
          <cell r="A81" t="str">
            <v>Molukkenstraat 1/1, Gymzaal</v>
          </cell>
          <cell r="L81">
            <v>43.293313471383435</v>
          </cell>
          <cell r="M81">
            <v>0</v>
          </cell>
          <cell r="N81">
            <v>0</v>
          </cell>
        </row>
        <row r="82">
          <cell r="A82" t="str">
            <v>Molukkenstraat 1/1, Gymzaal</v>
          </cell>
          <cell r="L82">
            <v>43.293313471383435</v>
          </cell>
          <cell r="M82">
            <v>0</v>
          </cell>
          <cell r="N82">
            <v>0</v>
          </cell>
        </row>
        <row r="83">
          <cell r="A83" t="str">
            <v>Molukkenstraat 1/1, Gymzaal</v>
          </cell>
          <cell r="L83">
            <v>124.81312693396031</v>
          </cell>
          <cell r="M83">
            <v>0</v>
          </cell>
          <cell r="N83">
            <v>0</v>
          </cell>
        </row>
        <row r="84">
          <cell r="A84" t="str">
            <v>Molukkenstraat 1/1, Gymzaal</v>
          </cell>
          <cell r="L84">
            <v>2.4689265536723162</v>
          </cell>
          <cell r="M84">
            <v>0</v>
          </cell>
          <cell r="N84">
            <v>0</v>
          </cell>
        </row>
        <row r="85">
          <cell r="A85" t="str">
            <v>Molukkenstraat 1/1, Gymzaal</v>
          </cell>
          <cell r="L85">
            <v>5.7724417961844576</v>
          </cell>
          <cell r="M85">
            <v>0</v>
          </cell>
          <cell r="N85">
            <v>0</v>
          </cell>
        </row>
        <row r="86">
          <cell r="A86" t="str">
            <v>Molukkenstraat 1/1, Gymzaal</v>
          </cell>
          <cell r="L86">
            <v>5.7724417961844576</v>
          </cell>
          <cell r="M86">
            <v>0</v>
          </cell>
          <cell r="N86">
            <v>0</v>
          </cell>
        </row>
        <row r="87">
          <cell r="A87" t="str">
            <v>Molukkenstraat 1/1, Gymzaal</v>
          </cell>
          <cell r="L87">
            <v>5.7724417961844576</v>
          </cell>
          <cell r="M87">
            <v>0</v>
          </cell>
          <cell r="N87">
            <v>0</v>
          </cell>
        </row>
        <row r="88">
          <cell r="A88" t="str">
            <v>Chopinlaan, Gymzaal</v>
          </cell>
          <cell r="L88">
            <v>2.8184367915327235</v>
          </cell>
          <cell r="M88">
            <v>0</v>
          </cell>
          <cell r="N88">
            <v>0</v>
          </cell>
        </row>
        <row r="89">
          <cell r="A89" t="str">
            <v>Chopinlaan, Gymzaal</v>
          </cell>
          <cell r="L89">
            <v>5.7724417961844576</v>
          </cell>
          <cell r="M89">
            <v>0</v>
          </cell>
          <cell r="N89">
            <v>0</v>
          </cell>
        </row>
        <row r="90">
          <cell r="A90" t="str">
            <v>Chopinlaan, Gymzaal</v>
          </cell>
          <cell r="L90">
            <v>11.073566310975004</v>
          </cell>
          <cell r="M90">
            <v>0</v>
          </cell>
          <cell r="N90">
            <v>0</v>
          </cell>
        </row>
        <row r="91">
          <cell r="A91" t="str">
            <v>Chopinlaan, Gymzaal</v>
          </cell>
          <cell r="L91">
            <v>11.073566310975004</v>
          </cell>
          <cell r="M91">
            <v>0</v>
          </cell>
          <cell r="N91">
            <v>0</v>
          </cell>
        </row>
        <row r="92">
          <cell r="A92" t="str">
            <v>Chopinlaan, Gymzaal</v>
          </cell>
          <cell r="L92">
            <v>28.86220898092229</v>
          </cell>
          <cell r="M92">
            <v>0</v>
          </cell>
          <cell r="N92">
            <v>0</v>
          </cell>
        </row>
        <row r="93">
          <cell r="A93" t="str">
            <v>Chopinlaan, Gymzaal</v>
          </cell>
          <cell r="L93">
            <v>28.86220898092229</v>
          </cell>
          <cell r="M93">
            <v>0</v>
          </cell>
          <cell r="N93">
            <v>0</v>
          </cell>
        </row>
        <row r="94">
          <cell r="A94" t="str">
            <v>Chopinlaan, Gymzaal</v>
          </cell>
          <cell r="L94">
            <v>124.81312693396031</v>
          </cell>
          <cell r="M94">
            <v>0</v>
          </cell>
          <cell r="N94">
            <v>0</v>
          </cell>
        </row>
        <row r="95">
          <cell r="A95" t="str">
            <v>Chopinlaan, Gymzaal</v>
          </cell>
          <cell r="L95">
            <v>2.4689265536723162</v>
          </cell>
          <cell r="M95">
            <v>0</v>
          </cell>
          <cell r="N95">
            <v>0</v>
          </cell>
        </row>
        <row r="96">
          <cell r="A96" t="str">
            <v>Chopinlaan, Gymzaal</v>
          </cell>
          <cell r="L96">
            <v>5.7724417961844576</v>
          </cell>
          <cell r="M96">
            <v>0</v>
          </cell>
          <cell r="N96">
            <v>0</v>
          </cell>
        </row>
        <row r="97">
          <cell r="A97" t="str">
            <v>Chopinlaan, Gymzaal</v>
          </cell>
          <cell r="L97">
            <v>5.7724417961844576</v>
          </cell>
          <cell r="M97">
            <v>0</v>
          </cell>
          <cell r="N97">
            <v>0</v>
          </cell>
        </row>
        <row r="98">
          <cell r="A98" t="str">
            <v>Chopinlaan, Gymzaal</v>
          </cell>
          <cell r="L98">
            <v>5.7724417961844576</v>
          </cell>
          <cell r="M98">
            <v>0</v>
          </cell>
          <cell r="N98">
            <v>0</v>
          </cell>
        </row>
        <row r="99">
          <cell r="A99" t="str">
            <v>Goudenregenplein 16, Gymzaal</v>
          </cell>
          <cell r="L99">
            <v>3.3821241498392682</v>
          </cell>
          <cell r="M99">
            <v>0</v>
          </cell>
          <cell r="N99">
            <v>0</v>
          </cell>
        </row>
        <row r="100">
          <cell r="A100" t="str">
            <v>Goudenregenplein 16, Gymzaal</v>
          </cell>
          <cell r="L100">
            <v>3.8895789362290278</v>
          </cell>
          <cell r="M100">
            <v>0</v>
          </cell>
          <cell r="N100">
            <v>0</v>
          </cell>
        </row>
        <row r="101">
          <cell r="A101" t="str">
            <v>Goudenregenplein 16, Gymzaal</v>
          </cell>
          <cell r="L101">
            <v>5.7724417961844576</v>
          </cell>
          <cell r="M101">
            <v>0</v>
          </cell>
          <cell r="N101">
            <v>0</v>
          </cell>
        </row>
        <row r="102">
          <cell r="A102" t="str">
            <v>Goudenregenplein 16, Gymzaal</v>
          </cell>
          <cell r="L102">
            <v>22.147132621950007</v>
          </cell>
          <cell r="M102">
            <v>0</v>
          </cell>
          <cell r="N102">
            <v>0</v>
          </cell>
        </row>
        <row r="103">
          <cell r="A103" t="str">
            <v>Goudenregenplein 16, Gymzaal</v>
          </cell>
          <cell r="L103">
            <v>22.147132621950007</v>
          </cell>
          <cell r="M103">
            <v>0</v>
          </cell>
          <cell r="N103">
            <v>0</v>
          </cell>
        </row>
        <row r="104">
          <cell r="A104" t="str">
            <v>Goudenregenplein 16, Gymzaal</v>
          </cell>
          <cell r="L104">
            <v>43.293313471383435</v>
          </cell>
          <cell r="M104">
            <v>0</v>
          </cell>
          <cell r="N104">
            <v>0</v>
          </cell>
        </row>
        <row r="105">
          <cell r="A105" t="str">
            <v>Goudenregenplein 16, Gymzaal</v>
          </cell>
          <cell r="L105">
            <v>43.293313471383435</v>
          </cell>
          <cell r="M105">
            <v>0</v>
          </cell>
          <cell r="N105">
            <v>0</v>
          </cell>
        </row>
        <row r="106">
          <cell r="A106" t="str">
            <v>Goudenregenplein 16, Gymzaal</v>
          </cell>
          <cell r="L106">
            <v>124.81312693396031</v>
          </cell>
          <cell r="M106">
            <v>0</v>
          </cell>
          <cell r="N106">
            <v>0</v>
          </cell>
        </row>
        <row r="107">
          <cell r="A107" t="str">
            <v>Goudenregenplein 16, Gymzaal</v>
          </cell>
          <cell r="L107">
            <v>2.4689265536723162</v>
          </cell>
          <cell r="M107">
            <v>0</v>
          </cell>
          <cell r="N107">
            <v>0</v>
          </cell>
        </row>
        <row r="108">
          <cell r="A108" t="str">
            <v>Goudenregenplein 16, Gymzaal</v>
          </cell>
          <cell r="L108">
            <v>5.7724417961844576</v>
          </cell>
          <cell r="M108">
            <v>0</v>
          </cell>
          <cell r="N108">
            <v>0</v>
          </cell>
        </row>
        <row r="109">
          <cell r="A109" t="str">
            <v>Goudenregenplein 16, Gymzaal</v>
          </cell>
          <cell r="L109">
            <v>5.7724417961844576</v>
          </cell>
          <cell r="M109">
            <v>0</v>
          </cell>
          <cell r="N109">
            <v>0</v>
          </cell>
        </row>
        <row r="110">
          <cell r="A110" t="str">
            <v>Goudenregenplein 16, Gymzaal</v>
          </cell>
          <cell r="L110">
            <v>5.7724417961844576</v>
          </cell>
          <cell r="M110">
            <v>0</v>
          </cell>
          <cell r="N110">
            <v>0</v>
          </cell>
        </row>
        <row r="111">
          <cell r="A111" t="str">
            <v>Kiel 9, Gymzaal</v>
          </cell>
          <cell r="L111">
            <v>2.8184367915327235</v>
          </cell>
          <cell r="M111">
            <v>0</v>
          </cell>
          <cell r="N111">
            <v>0</v>
          </cell>
        </row>
        <row r="112">
          <cell r="A112" t="str">
            <v>Kiel 9, Gymzaal</v>
          </cell>
          <cell r="L112">
            <v>2.9171842021717707</v>
          </cell>
          <cell r="M112">
            <v>0</v>
          </cell>
          <cell r="N112">
            <v>0</v>
          </cell>
        </row>
        <row r="113">
          <cell r="A113" t="str">
            <v>Kiel 9, Gymzaal</v>
          </cell>
          <cell r="L113">
            <v>5.7724417961844576</v>
          </cell>
          <cell r="M113">
            <v>0</v>
          </cell>
          <cell r="N113">
            <v>0</v>
          </cell>
        </row>
        <row r="114">
          <cell r="A114" t="str">
            <v>Kiel 9, Gymzaal</v>
          </cell>
          <cell r="L114">
            <v>22.147132621950007</v>
          </cell>
          <cell r="M114">
            <v>0</v>
          </cell>
          <cell r="N114">
            <v>0</v>
          </cell>
        </row>
        <row r="115">
          <cell r="A115" t="str">
            <v>Kiel 9, Gymzaal</v>
          </cell>
          <cell r="L115">
            <v>22.147132621950007</v>
          </cell>
          <cell r="M115">
            <v>0</v>
          </cell>
          <cell r="N115">
            <v>0</v>
          </cell>
        </row>
        <row r="116">
          <cell r="A116" t="str">
            <v>Kiel 9, Gymzaal</v>
          </cell>
          <cell r="L116">
            <v>43.293313471383435</v>
          </cell>
          <cell r="M116">
            <v>0</v>
          </cell>
          <cell r="N116">
            <v>0</v>
          </cell>
        </row>
        <row r="117">
          <cell r="A117" t="str">
            <v>Kiel 9, Gymzaal</v>
          </cell>
          <cell r="L117">
            <v>43.293313471383435</v>
          </cell>
          <cell r="M117">
            <v>0</v>
          </cell>
          <cell r="N117">
            <v>0</v>
          </cell>
        </row>
        <row r="118">
          <cell r="A118" t="str">
            <v>Kiel 9, Gymzaal</v>
          </cell>
          <cell r="L118">
            <v>124.81312693396031</v>
          </cell>
          <cell r="M118">
            <v>0</v>
          </cell>
          <cell r="N118">
            <v>0</v>
          </cell>
        </row>
        <row r="119">
          <cell r="A119" t="str">
            <v>Kiel 9, Gymzaal</v>
          </cell>
          <cell r="L119">
            <v>2.4689265536723162</v>
          </cell>
          <cell r="M119">
            <v>0</v>
          </cell>
          <cell r="N119">
            <v>0</v>
          </cell>
        </row>
        <row r="120">
          <cell r="A120" t="str">
            <v>Kiel 9, Gymzaal</v>
          </cell>
          <cell r="L120">
            <v>5.7724417961844576</v>
          </cell>
          <cell r="M120">
            <v>0</v>
          </cell>
          <cell r="N120">
            <v>0</v>
          </cell>
        </row>
        <row r="121">
          <cell r="A121" t="str">
            <v>Kiel 9, Gymzaal</v>
          </cell>
          <cell r="L121">
            <v>5.7724417961844576</v>
          </cell>
          <cell r="M121">
            <v>0</v>
          </cell>
          <cell r="N121">
            <v>0</v>
          </cell>
        </row>
        <row r="122">
          <cell r="A122" t="str">
            <v>Kiel 9, Gymzaal</v>
          </cell>
          <cell r="L122">
            <v>5.7724417961844576</v>
          </cell>
          <cell r="M122">
            <v>0</v>
          </cell>
          <cell r="N122">
            <v>0</v>
          </cell>
        </row>
        <row r="123">
          <cell r="A123" t="str">
            <v>Stoepemaheerd 9, Gymzaal</v>
          </cell>
          <cell r="L123">
            <v>2.8184367915327235</v>
          </cell>
          <cell r="M123">
            <v>0</v>
          </cell>
          <cell r="N123">
            <v>0</v>
          </cell>
        </row>
        <row r="124">
          <cell r="A124" t="str">
            <v>Stoepemaheerd 9, Gymzaal</v>
          </cell>
          <cell r="L124">
            <v>3.8895789362290278</v>
          </cell>
          <cell r="M124">
            <v>0</v>
          </cell>
          <cell r="N124">
            <v>0</v>
          </cell>
        </row>
        <row r="125">
          <cell r="A125" t="str">
            <v>Stoepemaheerd 9, Gymzaal</v>
          </cell>
          <cell r="L125">
            <v>5.7724417961844576</v>
          </cell>
          <cell r="M125">
            <v>0</v>
          </cell>
          <cell r="N125">
            <v>0</v>
          </cell>
        </row>
        <row r="126">
          <cell r="A126" t="str">
            <v>Stoepemaheerd 9, Gymzaal</v>
          </cell>
          <cell r="L126">
            <v>22.147132621950007</v>
          </cell>
          <cell r="M126">
            <v>0</v>
          </cell>
          <cell r="N126">
            <v>0</v>
          </cell>
        </row>
        <row r="127">
          <cell r="A127" t="str">
            <v>Stoepemaheerd 9, Gymzaal</v>
          </cell>
          <cell r="L127">
            <v>22.147132621950007</v>
          </cell>
          <cell r="M127">
            <v>0</v>
          </cell>
          <cell r="N127">
            <v>0</v>
          </cell>
        </row>
        <row r="128">
          <cell r="A128" t="str">
            <v>Stoepemaheerd 9, Gymzaal</v>
          </cell>
          <cell r="L128">
            <v>43.293313471383435</v>
          </cell>
          <cell r="M128">
            <v>0</v>
          </cell>
          <cell r="N128">
            <v>0</v>
          </cell>
        </row>
        <row r="129">
          <cell r="A129" t="str">
            <v>Stoepemaheerd 9, Gymzaal</v>
          </cell>
          <cell r="L129">
            <v>43.293313471383435</v>
          </cell>
          <cell r="M129">
            <v>0</v>
          </cell>
          <cell r="N129">
            <v>0</v>
          </cell>
        </row>
        <row r="130">
          <cell r="A130" t="str">
            <v>Stoepemaheerd 9, Gymzaal</v>
          </cell>
          <cell r="L130">
            <v>124.81312693396031</v>
          </cell>
          <cell r="M130">
            <v>0</v>
          </cell>
          <cell r="N130">
            <v>0</v>
          </cell>
        </row>
        <row r="131">
          <cell r="A131" t="str">
            <v>Stoepemaheerd 9, Gymzaal</v>
          </cell>
          <cell r="L131">
            <v>2.4689265536723162</v>
          </cell>
          <cell r="M131">
            <v>0</v>
          </cell>
          <cell r="N131">
            <v>0</v>
          </cell>
        </row>
        <row r="132">
          <cell r="A132" t="str">
            <v>Stoepemaheerd 9, Gymzaal</v>
          </cell>
          <cell r="L132">
            <v>5.7724417961844576</v>
          </cell>
          <cell r="M132">
            <v>0</v>
          </cell>
          <cell r="N132">
            <v>0</v>
          </cell>
        </row>
        <row r="133">
          <cell r="A133" t="str">
            <v>Stoepemaheerd 9, Gymzaal</v>
          </cell>
          <cell r="L133">
            <v>5.7724417961844576</v>
          </cell>
          <cell r="M133">
            <v>0</v>
          </cell>
          <cell r="N133">
            <v>0</v>
          </cell>
        </row>
        <row r="134">
          <cell r="A134" t="str">
            <v>Stoepemaheerd 9, Gymzaal</v>
          </cell>
          <cell r="L134">
            <v>5.7724417961844576</v>
          </cell>
          <cell r="M134">
            <v>0</v>
          </cell>
          <cell r="N134">
            <v>0</v>
          </cell>
        </row>
        <row r="135">
          <cell r="A135" t="str">
            <v>Stoepemaheerd 9, Gymzaal</v>
          </cell>
          <cell r="L135">
            <v>23.089767184737831</v>
          </cell>
          <cell r="M135">
            <v>0</v>
          </cell>
          <cell r="N135">
            <v>0</v>
          </cell>
        </row>
        <row r="136">
          <cell r="A136" t="str">
            <v>Ossehoederstraat</v>
          </cell>
          <cell r="L136">
            <v>2.8184367915327235</v>
          </cell>
          <cell r="M136">
            <v>0</v>
          </cell>
          <cell r="N136">
            <v>0</v>
          </cell>
        </row>
        <row r="137">
          <cell r="A137" t="str">
            <v>Ossehoederstraat</v>
          </cell>
          <cell r="L137">
            <v>3.8895789362290278</v>
          </cell>
          <cell r="M137">
            <v>0</v>
          </cell>
          <cell r="N137">
            <v>0</v>
          </cell>
        </row>
        <row r="138">
          <cell r="A138" t="str">
            <v>Ossehoederstraat</v>
          </cell>
          <cell r="L138">
            <v>5.7724417961844576</v>
          </cell>
          <cell r="M138">
            <v>0</v>
          </cell>
          <cell r="N138">
            <v>0</v>
          </cell>
        </row>
        <row r="139">
          <cell r="A139" t="str">
            <v>Ossehoederstraat</v>
          </cell>
          <cell r="L139">
            <v>22.147132621950007</v>
          </cell>
          <cell r="M139">
            <v>0</v>
          </cell>
          <cell r="N139">
            <v>0</v>
          </cell>
        </row>
        <row r="140">
          <cell r="A140" t="str">
            <v>Ossehoederstraat</v>
          </cell>
          <cell r="L140">
            <v>22.147132621950007</v>
          </cell>
          <cell r="M140">
            <v>0</v>
          </cell>
          <cell r="N140">
            <v>0</v>
          </cell>
        </row>
        <row r="141">
          <cell r="A141" t="str">
            <v>Ossehoederstraat</v>
          </cell>
          <cell r="L141">
            <v>43.293313471383435</v>
          </cell>
          <cell r="M141">
            <v>0</v>
          </cell>
          <cell r="N141">
            <v>0</v>
          </cell>
        </row>
        <row r="142">
          <cell r="A142" t="str">
            <v>Ossehoederstraat</v>
          </cell>
          <cell r="L142">
            <v>43.293313471383435</v>
          </cell>
          <cell r="M142">
            <v>0</v>
          </cell>
          <cell r="N142">
            <v>0</v>
          </cell>
        </row>
        <row r="143">
          <cell r="A143" t="str">
            <v>Ossehoederstraat</v>
          </cell>
          <cell r="L143">
            <v>124.81312693396031</v>
          </cell>
          <cell r="M143">
            <v>0</v>
          </cell>
          <cell r="N143">
            <v>0</v>
          </cell>
        </row>
        <row r="144">
          <cell r="A144" t="str">
            <v>Ossehoederstraat</v>
          </cell>
          <cell r="L144">
            <v>2.4689265536723162</v>
          </cell>
          <cell r="M144">
            <v>0</v>
          </cell>
          <cell r="N144">
            <v>0</v>
          </cell>
        </row>
        <row r="145">
          <cell r="A145" t="str">
            <v>Ossehoederstraat</v>
          </cell>
          <cell r="L145">
            <v>5.7724417961844576</v>
          </cell>
          <cell r="M145">
            <v>0</v>
          </cell>
          <cell r="N145">
            <v>0</v>
          </cell>
        </row>
        <row r="146">
          <cell r="A146" t="str">
            <v>Ossehoederstraat</v>
          </cell>
          <cell r="L146">
            <v>5.7724417961844576</v>
          </cell>
          <cell r="M146">
            <v>0</v>
          </cell>
          <cell r="N146">
            <v>0</v>
          </cell>
        </row>
        <row r="147">
          <cell r="A147" t="str">
            <v>Ossehoederstraat</v>
          </cell>
          <cell r="L147">
            <v>5.7724417961844576</v>
          </cell>
          <cell r="M147">
            <v>0</v>
          </cell>
          <cell r="N147">
            <v>0</v>
          </cell>
        </row>
        <row r="148">
          <cell r="A148" t="str">
            <v>Ossehoederstraat</v>
          </cell>
          <cell r="L148">
            <v>23.089767184737831</v>
          </cell>
          <cell r="M148">
            <v>0</v>
          </cell>
          <cell r="N148">
            <v>0</v>
          </cell>
        </row>
        <row r="149">
          <cell r="A149" t="str">
            <v>Vuursteenstraat 6, Gymzaal</v>
          </cell>
          <cell r="L149">
            <v>2.8184367915327235</v>
          </cell>
          <cell r="M149">
            <v>0</v>
          </cell>
          <cell r="N149">
            <v>0</v>
          </cell>
        </row>
        <row r="150">
          <cell r="A150" t="str">
            <v>Vuursteenstraat 6, Gymzaal</v>
          </cell>
          <cell r="L150">
            <v>3.8895789362290278</v>
          </cell>
          <cell r="M150">
            <v>0</v>
          </cell>
          <cell r="N150">
            <v>0</v>
          </cell>
        </row>
        <row r="151">
          <cell r="A151" t="str">
            <v>Vuursteenstraat 6, Gymzaal</v>
          </cell>
          <cell r="L151">
            <v>5.7724417961844576</v>
          </cell>
          <cell r="M151">
            <v>0</v>
          </cell>
          <cell r="N151">
            <v>0</v>
          </cell>
        </row>
        <row r="152">
          <cell r="A152" t="str">
            <v>Vuursteenstraat 6, Gymzaal</v>
          </cell>
          <cell r="L152">
            <v>22.147132621950007</v>
          </cell>
          <cell r="M152">
            <v>0</v>
          </cell>
          <cell r="N152">
            <v>0</v>
          </cell>
        </row>
        <row r="153">
          <cell r="A153" t="str">
            <v>Vuursteenstraat 6, Gymzaal</v>
          </cell>
          <cell r="L153">
            <v>22.147132621950007</v>
          </cell>
          <cell r="M153">
            <v>0</v>
          </cell>
          <cell r="N153">
            <v>0</v>
          </cell>
        </row>
        <row r="154">
          <cell r="A154" t="str">
            <v>Vuursteenstraat 6, Gymzaal</v>
          </cell>
          <cell r="L154">
            <v>43.293313471383435</v>
          </cell>
          <cell r="M154">
            <v>0</v>
          </cell>
          <cell r="N154">
            <v>0</v>
          </cell>
        </row>
        <row r="155">
          <cell r="A155" t="str">
            <v>Vuursteenstraat 6, Gymzaal</v>
          </cell>
          <cell r="L155">
            <v>43.293313471383435</v>
          </cell>
          <cell r="M155">
            <v>0</v>
          </cell>
          <cell r="N155">
            <v>0</v>
          </cell>
        </row>
        <row r="156">
          <cell r="A156" t="str">
            <v>Vuursteenstraat 6, Gymzaal</v>
          </cell>
          <cell r="L156">
            <v>124.81312693396031</v>
          </cell>
          <cell r="M156">
            <v>0</v>
          </cell>
          <cell r="N156">
            <v>0</v>
          </cell>
        </row>
        <row r="157">
          <cell r="A157" t="str">
            <v>Vuursteenstraat 6, Gymzaal</v>
          </cell>
          <cell r="L157">
            <v>2.4689265536723162</v>
          </cell>
          <cell r="M157">
            <v>0</v>
          </cell>
          <cell r="N157">
            <v>0</v>
          </cell>
        </row>
        <row r="158">
          <cell r="A158" t="str">
            <v>Vuursteenstraat 6, Gymzaal</v>
          </cell>
          <cell r="L158">
            <v>5.7724417961844576</v>
          </cell>
          <cell r="M158">
            <v>0</v>
          </cell>
          <cell r="N158">
            <v>0</v>
          </cell>
        </row>
        <row r="159">
          <cell r="A159" t="str">
            <v>Vuursteenstraat 6, Gymzaal</v>
          </cell>
          <cell r="L159">
            <v>5.7724417961844576</v>
          </cell>
          <cell r="M159">
            <v>0</v>
          </cell>
          <cell r="N159">
            <v>0</v>
          </cell>
        </row>
        <row r="160">
          <cell r="A160" t="str">
            <v>Vuursteenstraat 6, Gymzaal</v>
          </cell>
          <cell r="L160">
            <v>5.7724417961844576</v>
          </cell>
          <cell r="M160">
            <v>0</v>
          </cell>
          <cell r="N160">
            <v>0</v>
          </cell>
        </row>
        <row r="161">
          <cell r="A161" t="str">
            <v>Verlengde lodewijkstraat 7, Gymzaal</v>
          </cell>
          <cell r="L161">
            <v>2.8184367915327235</v>
          </cell>
          <cell r="M161">
            <v>0</v>
          </cell>
          <cell r="N161">
            <v>0</v>
          </cell>
        </row>
        <row r="162">
          <cell r="A162" t="str">
            <v>Verlengde lodewijkstraat 7, Gymzaal</v>
          </cell>
          <cell r="L162">
            <v>3.8895789362290278</v>
          </cell>
          <cell r="M162">
            <v>0</v>
          </cell>
          <cell r="N162">
            <v>0</v>
          </cell>
        </row>
        <row r="163">
          <cell r="A163" t="str">
            <v>Verlengde lodewijkstraat 7, Gymzaal</v>
          </cell>
          <cell r="L163">
            <v>5.7724417961844576</v>
          </cell>
          <cell r="M163">
            <v>0</v>
          </cell>
          <cell r="N163">
            <v>0</v>
          </cell>
        </row>
        <row r="164">
          <cell r="A164" t="str">
            <v>Verlengde lodewijkstraat 7, Gymzaal</v>
          </cell>
          <cell r="L164">
            <v>22.147132621950007</v>
          </cell>
          <cell r="M164">
            <v>0</v>
          </cell>
          <cell r="N164">
            <v>0</v>
          </cell>
        </row>
        <row r="165">
          <cell r="A165" t="str">
            <v>Verlengde lodewijkstraat 7, Gymzaal</v>
          </cell>
          <cell r="L165">
            <v>22.147132621950007</v>
          </cell>
          <cell r="M165">
            <v>0</v>
          </cell>
          <cell r="N165">
            <v>0</v>
          </cell>
        </row>
        <row r="166">
          <cell r="A166" t="str">
            <v>Verlengde lodewijkstraat 7, Gymzaal</v>
          </cell>
          <cell r="L166">
            <v>43.293313471383435</v>
          </cell>
          <cell r="M166">
            <v>0</v>
          </cell>
          <cell r="N166">
            <v>0</v>
          </cell>
        </row>
        <row r="167">
          <cell r="A167" t="str">
            <v>Verlengde lodewijkstraat 7, Gymzaal</v>
          </cell>
          <cell r="L167">
            <v>43.293313471383435</v>
          </cell>
          <cell r="M167">
            <v>0</v>
          </cell>
          <cell r="N167">
            <v>0</v>
          </cell>
        </row>
        <row r="168">
          <cell r="A168" t="str">
            <v>Verlengde lodewijkstraat 7, Gymzaal</v>
          </cell>
          <cell r="L168">
            <v>124.81312693396031</v>
          </cell>
          <cell r="M168">
            <v>0</v>
          </cell>
          <cell r="N168">
            <v>0</v>
          </cell>
        </row>
        <row r="169">
          <cell r="A169" t="str">
            <v>Verlengde lodewijkstraat 7, Gymzaal</v>
          </cell>
          <cell r="L169">
            <v>2.4689265536723162</v>
          </cell>
          <cell r="M169">
            <v>0</v>
          </cell>
          <cell r="N169">
            <v>0</v>
          </cell>
        </row>
        <row r="170">
          <cell r="A170" t="str">
            <v>Verlengde lodewijkstraat 7, Gymzaal</v>
          </cell>
          <cell r="L170">
            <v>5.7724417961844576</v>
          </cell>
          <cell r="M170">
            <v>0</v>
          </cell>
          <cell r="N170">
            <v>0</v>
          </cell>
        </row>
        <row r="171">
          <cell r="A171" t="str">
            <v>Verlengde lodewijkstraat 7, Gymzaal</v>
          </cell>
          <cell r="L171">
            <v>5.7724417961844576</v>
          </cell>
          <cell r="M171">
            <v>0</v>
          </cell>
          <cell r="N171">
            <v>0</v>
          </cell>
        </row>
        <row r="172">
          <cell r="A172" t="str">
            <v>Verlengde lodewijkstraat 7, Gymzaal</v>
          </cell>
          <cell r="L172">
            <v>5.7724417961844576</v>
          </cell>
          <cell r="M172">
            <v>0</v>
          </cell>
          <cell r="N172">
            <v>0</v>
          </cell>
        </row>
        <row r="173">
          <cell r="A173" t="str">
            <v>Verlengde lodewijkstraat 7, Gymzaal</v>
          </cell>
          <cell r="L173">
            <v>23.089767184737831</v>
          </cell>
          <cell r="M173">
            <v>0</v>
          </cell>
          <cell r="N173">
            <v>0</v>
          </cell>
        </row>
        <row r="174">
          <cell r="A174" t="str">
            <v>Kluiverboom 1, Gymzaal</v>
          </cell>
          <cell r="L174">
            <v>22.147132621950007</v>
          </cell>
          <cell r="M174">
            <v>0</v>
          </cell>
          <cell r="N174">
            <v>0</v>
          </cell>
        </row>
        <row r="175">
          <cell r="A175" t="str">
            <v>Kluiverboom 1, Gymzaal</v>
          </cell>
          <cell r="L175">
            <v>22.147132621950007</v>
          </cell>
          <cell r="M175">
            <v>0</v>
          </cell>
          <cell r="N175">
            <v>0</v>
          </cell>
        </row>
        <row r="176">
          <cell r="A176" t="str">
            <v>Kluiverboom 1, Gymzaal</v>
          </cell>
          <cell r="L176">
            <v>43.293313471383435</v>
          </cell>
          <cell r="M176">
            <v>0</v>
          </cell>
          <cell r="N176">
            <v>0</v>
          </cell>
        </row>
        <row r="177">
          <cell r="A177" t="str">
            <v>Kluiverboom 1, Gymzaal</v>
          </cell>
          <cell r="L177">
            <v>43.293313471383435</v>
          </cell>
          <cell r="M177">
            <v>0</v>
          </cell>
          <cell r="N177">
            <v>0</v>
          </cell>
        </row>
        <row r="178">
          <cell r="A178" t="str">
            <v>Kluiverboom 1, Gymzaal</v>
          </cell>
          <cell r="L178">
            <v>124.81312693396031</v>
          </cell>
          <cell r="M178">
            <v>0</v>
          </cell>
          <cell r="N178">
            <v>0</v>
          </cell>
        </row>
        <row r="179">
          <cell r="A179" t="str">
            <v>Kluiverboom 1, Gymzaal</v>
          </cell>
          <cell r="L179">
            <v>2.4689265536723162</v>
          </cell>
          <cell r="M179">
            <v>0</v>
          </cell>
          <cell r="N179">
            <v>0</v>
          </cell>
        </row>
        <row r="180">
          <cell r="A180" t="str">
            <v>Kluiverboom 1, Gymzaal</v>
          </cell>
          <cell r="L180">
            <v>5.7724417961844576</v>
          </cell>
          <cell r="M180">
            <v>0</v>
          </cell>
          <cell r="N180">
            <v>0</v>
          </cell>
        </row>
        <row r="181">
          <cell r="A181" t="str">
            <v>Kluiverboom 1, Gymzaal</v>
          </cell>
          <cell r="L181">
            <v>5.7724417961844576</v>
          </cell>
          <cell r="M181">
            <v>0</v>
          </cell>
          <cell r="N181">
            <v>0</v>
          </cell>
        </row>
        <row r="182">
          <cell r="A182" t="str">
            <v>Kluiverboom 1, Gymzaal</v>
          </cell>
          <cell r="L182">
            <v>22.147132621950007</v>
          </cell>
          <cell r="M182">
            <v>0</v>
          </cell>
          <cell r="N182">
            <v>0</v>
          </cell>
        </row>
        <row r="183">
          <cell r="A183" t="str">
            <v>Kluiverboom 1, Gymzaal</v>
          </cell>
          <cell r="L183">
            <v>22.147132621950007</v>
          </cell>
          <cell r="M183">
            <v>0</v>
          </cell>
          <cell r="N183">
            <v>0</v>
          </cell>
        </row>
        <row r="184">
          <cell r="A184" t="str">
            <v>Kluiverboom 1, Gymzaal</v>
          </cell>
          <cell r="L184">
            <v>43.293313471383435</v>
          </cell>
          <cell r="M184">
            <v>0</v>
          </cell>
          <cell r="N184">
            <v>0</v>
          </cell>
        </row>
        <row r="185">
          <cell r="A185" t="str">
            <v>Kluiverboom 1, Gymzaal</v>
          </cell>
          <cell r="L185">
            <v>43.293313471383435</v>
          </cell>
          <cell r="M185">
            <v>0</v>
          </cell>
          <cell r="N185">
            <v>0</v>
          </cell>
        </row>
        <row r="186">
          <cell r="A186" t="str">
            <v>Kluiverboom 1, Gymzaal</v>
          </cell>
          <cell r="L186">
            <v>124.81312693396031</v>
          </cell>
          <cell r="M186">
            <v>0</v>
          </cell>
          <cell r="N186">
            <v>0</v>
          </cell>
        </row>
        <row r="187">
          <cell r="A187" t="str">
            <v>Kluiverboom 1, Gymzaal</v>
          </cell>
          <cell r="L187">
            <v>2.4689265536723162</v>
          </cell>
          <cell r="M187">
            <v>0</v>
          </cell>
          <cell r="N187">
            <v>0</v>
          </cell>
        </row>
        <row r="188">
          <cell r="A188" t="str">
            <v>Kluiverboom 1, Gymzaal</v>
          </cell>
          <cell r="L188">
            <v>5.7724417961844576</v>
          </cell>
          <cell r="M188">
            <v>0</v>
          </cell>
          <cell r="N188">
            <v>0</v>
          </cell>
        </row>
        <row r="189">
          <cell r="A189" t="str">
            <v>Kluiverboom 1, Gymzaal</v>
          </cell>
          <cell r="L189">
            <v>5.7724417961844576</v>
          </cell>
          <cell r="M189">
            <v>0</v>
          </cell>
          <cell r="N189">
            <v>0</v>
          </cell>
        </row>
        <row r="190">
          <cell r="A190" t="str">
            <v>Kluiverboom 1, Gymzaal</v>
          </cell>
          <cell r="L190">
            <v>22.147132621950007</v>
          </cell>
          <cell r="M190">
            <v>0</v>
          </cell>
          <cell r="N190">
            <v>0</v>
          </cell>
        </row>
        <row r="191">
          <cell r="A191" t="str">
            <v>Kluiverboom 1, Gymzaal</v>
          </cell>
          <cell r="L191">
            <v>22.147132621950007</v>
          </cell>
          <cell r="M191">
            <v>0</v>
          </cell>
          <cell r="N191">
            <v>0</v>
          </cell>
        </row>
        <row r="192">
          <cell r="A192" t="str">
            <v>Kluiverboom 1, Gymzaal</v>
          </cell>
          <cell r="L192">
            <v>43.293313471383435</v>
          </cell>
          <cell r="M192">
            <v>0</v>
          </cell>
          <cell r="N192">
            <v>0</v>
          </cell>
        </row>
        <row r="193">
          <cell r="A193" t="str">
            <v>Kluiverboom 1, Gymzaal</v>
          </cell>
          <cell r="L193">
            <v>43.293313471383435</v>
          </cell>
          <cell r="M193">
            <v>0</v>
          </cell>
          <cell r="N193">
            <v>0</v>
          </cell>
        </row>
        <row r="194">
          <cell r="A194" t="str">
            <v>Kluiverboom 1, Gymzaal</v>
          </cell>
          <cell r="L194">
            <v>124.81312693396031</v>
          </cell>
          <cell r="M194">
            <v>0</v>
          </cell>
          <cell r="N194">
            <v>0</v>
          </cell>
        </row>
        <row r="195">
          <cell r="A195" t="str">
            <v>Kluiverboom 1, Gymzaal</v>
          </cell>
          <cell r="L195">
            <v>2.4689265536723162</v>
          </cell>
          <cell r="M195">
            <v>0</v>
          </cell>
          <cell r="N195">
            <v>0</v>
          </cell>
        </row>
        <row r="196">
          <cell r="A196" t="str">
            <v>Kluiverboom 1, Gymzaal</v>
          </cell>
          <cell r="L196">
            <v>5.7724417961844576</v>
          </cell>
          <cell r="M196">
            <v>0</v>
          </cell>
          <cell r="N196">
            <v>0</v>
          </cell>
        </row>
        <row r="197">
          <cell r="A197" t="str">
            <v>Kluiverboom 1, Gymzaal</v>
          </cell>
          <cell r="L197">
            <v>5.7724417961844576</v>
          </cell>
          <cell r="M197">
            <v>0</v>
          </cell>
          <cell r="N197">
            <v>0</v>
          </cell>
        </row>
        <row r="198">
          <cell r="A198" t="str">
            <v>Kluiverboom 1, Gymzaal</v>
          </cell>
          <cell r="L198">
            <v>16.91062074919634</v>
          </cell>
          <cell r="M198">
            <v>0</v>
          </cell>
          <cell r="N198">
            <v>0</v>
          </cell>
        </row>
        <row r="199">
          <cell r="A199" t="str">
            <v>Kluiverboom 1, Gymzaal</v>
          </cell>
          <cell r="L199">
            <v>11.544883592368915</v>
          </cell>
          <cell r="M199">
            <v>0</v>
          </cell>
          <cell r="N199">
            <v>0</v>
          </cell>
        </row>
        <row r="200">
          <cell r="A200" t="str">
            <v>Kluiverboom 1, Gymzaal</v>
          </cell>
          <cell r="L200">
            <v>17.317325388553371</v>
          </cell>
          <cell r="M200">
            <v>0</v>
          </cell>
          <cell r="N200">
            <v>0</v>
          </cell>
        </row>
        <row r="201">
          <cell r="A201" t="str">
            <v>Kluiverboom 1, Gymzaal</v>
          </cell>
          <cell r="L201">
            <v>11.544883592368915</v>
          </cell>
          <cell r="M201">
            <v>0</v>
          </cell>
          <cell r="N201">
            <v>0</v>
          </cell>
        </row>
        <row r="202">
          <cell r="A202" t="str">
            <v>Kluiverboom 1, Gymzaal</v>
          </cell>
          <cell r="L202">
            <v>6.563271571345588</v>
          </cell>
          <cell r="M202">
            <v>0</v>
          </cell>
          <cell r="N202">
            <v>0</v>
          </cell>
        </row>
        <row r="203">
          <cell r="A203" t="str">
            <v>Kluiverboom 1, Gymzaal</v>
          </cell>
          <cell r="L203">
            <v>8.4553103745981701</v>
          </cell>
          <cell r="M203">
            <v>0</v>
          </cell>
          <cell r="N203">
            <v>0</v>
          </cell>
        </row>
        <row r="204">
          <cell r="A204" t="str">
            <v>Kluiverboom 1, Gymzaal</v>
          </cell>
          <cell r="L204">
            <v>11.544883592368915</v>
          </cell>
          <cell r="M204">
            <v>0</v>
          </cell>
          <cell r="N204">
            <v>0</v>
          </cell>
        </row>
        <row r="205">
          <cell r="A205" t="str">
            <v>Kluiverboom 1, Gymzaal</v>
          </cell>
          <cell r="L205">
            <v>6.563271571345588</v>
          </cell>
          <cell r="M205">
            <v>0</v>
          </cell>
          <cell r="N205">
            <v>0</v>
          </cell>
        </row>
        <row r="206">
          <cell r="A206" t="str">
            <v>Kluiverboom 1, Gymzaal</v>
          </cell>
          <cell r="L206">
            <v>8.4553103745981701</v>
          </cell>
          <cell r="M206">
            <v>0</v>
          </cell>
          <cell r="N206">
            <v>0</v>
          </cell>
        </row>
        <row r="207">
          <cell r="A207" t="str">
            <v xml:space="preserve">Reitdiep, Gymlokaal </v>
          </cell>
          <cell r="L207">
            <v>2.8184367915327235</v>
          </cell>
          <cell r="M207">
            <v>0</v>
          </cell>
          <cell r="N207">
            <v>0</v>
          </cell>
        </row>
        <row r="208">
          <cell r="A208" t="str">
            <v xml:space="preserve">Reitdiep, Gymlokaal </v>
          </cell>
          <cell r="L208">
            <v>3.8895789362290278</v>
          </cell>
          <cell r="M208">
            <v>0</v>
          </cell>
          <cell r="N208">
            <v>0</v>
          </cell>
        </row>
        <row r="209">
          <cell r="A209" t="str">
            <v xml:space="preserve">Reitdiep, Gymlokaal </v>
          </cell>
          <cell r="L209">
            <v>5.7724417961844576</v>
          </cell>
          <cell r="M209">
            <v>0</v>
          </cell>
          <cell r="N209">
            <v>0</v>
          </cell>
        </row>
        <row r="210">
          <cell r="A210" t="str">
            <v xml:space="preserve">Reitdiep, Gymlokaal </v>
          </cell>
          <cell r="L210">
            <v>22.147132621950007</v>
          </cell>
          <cell r="M210">
            <v>0</v>
          </cell>
          <cell r="N210">
            <v>0</v>
          </cell>
        </row>
        <row r="211">
          <cell r="A211" t="str">
            <v xml:space="preserve">Reitdiep, Gymlokaal </v>
          </cell>
          <cell r="L211">
            <v>22.147132621950007</v>
          </cell>
          <cell r="M211">
            <v>0</v>
          </cell>
          <cell r="N211">
            <v>0</v>
          </cell>
        </row>
        <row r="212">
          <cell r="A212" t="str">
            <v xml:space="preserve">Reitdiep, Gymlokaal </v>
          </cell>
          <cell r="L212">
            <v>43.293313471383435</v>
          </cell>
          <cell r="M212">
            <v>0</v>
          </cell>
          <cell r="N212">
            <v>0</v>
          </cell>
        </row>
        <row r="213">
          <cell r="A213" t="str">
            <v xml:space="preserve">Reitdiep, Gymlokaal </v>
          </cell>
          <cell r="L213">
            <v>43.293313471383435</v>
          </cell>
          <cell r="M213">
            <v>0</v>
          </cell>
          <cell r="N213">
            <v>0</v>
          </cell>
        </row>
        <row r="214">
          <cell r="A214" t="str">
            <v xml:space="preserve">Reitdiep, Gymlokaal </v>
          </cell>
          <cell r="L214">
            <v>124.81312693396031</v>
          </cell>
          <cell r="M214">
            <v>0</v>
          </cell>
          <cell r="N214">
            <v>0</v>
          </cell>
        </row>
        <row r="215">
          <cell r="A215" t="str">
            <v xml:space="preserve">Reitdiep, Gymlokaal </v>
          </cell>
          <cell r="L215">
            <v>2.4689265536723162</v>
          </cell>
          <cell r="M215">
            <v>0</v>
          </cell>
          <cell r="N215">
            <v>0</v>
          </cell>
        </row>
        <row r="216">
          <cell r="A216" t="str">
            <v xml:space="preserve">Reitdiep, Gymlokaal </v>
          </cell>
          <cell r="L216">
            <v>5.7724417961844576</v>
          </cell>
          <cell r="M216">
            <v>0</v>
          </cell>
          <cell r="N216">
            <v>0</v>
          </cell>
        </row>
        <row r="217">
          <cell r="A217" t="str">
            <v xml:space="preserve">Reitdiep, Gymlokaal </v>
          </cell>
          <cell r="L217">
            <v>5.7724417961844576</v>
          </cell>
          <cell r="M217">
            <v>0</v>
          </cell>
          <cell r="N217">
            <v>0</v>
          </cell>
        </row>
        <row r="218">
          <cell r="A218" t="str">
            <v xml:space="preserve">Reitdiep, Gymlokaal </v>
          </cell>
          <cell r="L218">
            <v>5.7724417961844576</v>
          </cell>
          <cell r="M218">
            <v>0</v>
          </cell>
          <cell r="N218">
            <v>0</v>
          </cell>
        </row>
        <row r="219">
          <cell r="A219" t="str">
            <v xml:space="preserve">Reitdiep, Gymlokaal </v>
          </cell>
          <cell r="L219">
            <v>23.089767184737831</v>
          </cell>
          <cell r="M219">
            <v>0</v>
          </cell>
          <cell r="N219">
            <v>0</v>
          </cell>
        </row>
        <row r="220">
          <cell r="A220" t="str">
            <v xml:space="preserve">Oliemuldersweg, Gymlokaal </v>
          </cell>
          <cell r="L220">
            <v>2.8184367915327235</v>
          </cell>
          <cell r="M220">
            <v>0</v>
          </cell>
          <cell r="N220">
            <v>0</v>
          </cell>
        </row>
        <row r="221">
          <cell r="A221" t="str">
            <v xml:space="preserve">Oliemuldersweg, Gymlokaal </v>
          </cell>
          <cell r="L221">
            <v>3.8895789362290278</v>
          </cell>
          <cell r="M221">
            <v>0</v>
          </cell>
          <cell r="N221">
            <v>0</v>
          </cell>
        </row>
        <row r="222">
          <cell r="A222" t="str">
            <v xml:space="preserve">Oliemuldersweg, Gymlokaal </v>
          </cell>
          <cell r="L222">
            <v>5.7724417961844576</v>
          </cell>
          <cell r="M222">
            <v>0</v>
          </cell>
          <cell r="N222">
            <v>0</v>
          </cell>
        </row>
        <row r="223">
          <cell r="A223" t="str">
            <v xml:space="preserve">Oliemuldersweg, Gymlokaal </v>
          </cell>
          <cell r="L223">
            <v>22.147132621950007</v>
          </cell>
          <cell r="M223">
            <v>0</v>
          </cell>
          <cell r="N223">
            <v>0</v>
          </cell>
        </row>
        <row r="224">
          <cell r="A224" t="str">
            <v xml:space="preserve">Oliemuldersweg, Gymlokaal </v>
          </cell>
          <cell r="L224">
            <v>22.147132621950007</v>
          </cell>
          <cell r="M224">
            <v>0</v>
          </cell>
          <cell r="N224">
            <v>0</v>
          </cell>
        </row>
        <row r="225">
          <cell r="A225" t="str">
            <v xml:space="preserve">Oliemuldersweg, Gymlokaal </v>
          </cell>
          <cell r="L225">
            <v>43.293313471383435</v>
          </cell>
          <cell r="M225">
            <v>0</v>
          </cell>
          <cell r="N225">
            <v>0</v>
          </cell>
        </row>
        <row r="226">
          <cell r="A226" t="str">
            <v xml:space="preserve">Oliemuldersweg, Gymlokaal </v>
          </cell>
          <cell r="L226">
            <v>43.293313471383435</v>
          </cell>
          <cell r="M226">
            <v>0</v>
          </cell>
          <cell r="N226">
            <v>0</v>
          </cell>
        </row>
        <row r="227">
          <cell r="A227" t="str">
            <v xml:space="preserve">Oliemuldersweg, Gymlokaal </v>
          </cell>
          <cell r="L227">
            <v>124.81312693396031</v>
          </cell>
          <cell r="M227">
            <v>0</v>
          </cell>
          <cell r="N227">
            <v>0</v>
          </cell>
        </row>
        <row r="228">
          <cell r="A228" t="str">
            <v xml:space="preserve">Oliemuldersweg, Gymlokaal </v>
          </cell>
          <cell r="L228">
            <v>2.4689265536723162</v>
          </cell>
          <cell r="M228">
            <v>0</v>
          </cell>
          <cell r="N228">
            <v>0</v>
          </cell>
        </row>
        <row r="229">
          <cell r="A229" t="str">
            <v xml:space="preserve">Oliemuldersweg, Gymlokaal </v>
          </cell>
          <cell r="L229">
            <v>5.7724417961844576</v>
          </cell>
          <cell r="M229">
            <v>0</v>
          </cell>
          <cell r="N229">
            <v>0</v>
          </cell>
        </row>
        <row r="230">
          <cell r="A230" t="str">
            <v xml:space="preserve">Oliemuldersweg, Gymlokaal </v>
          </cell>
          <cell r="L230">
            <v>5.7724417961844576</v>
          </cell>
          <cell r="M230">
            <v>0</v>
          </cell>
          <cell r="N230">
            <v>0</v>
          </cell>
        </row>
        <row r="231">
          <cell r="A231" t="str">
            <v xml:space="preserve">Oliemuldersweg, Gymlokaal </v>
          </cell>
          <cell r="L231">
            <v>5.7724417961844576</v>
          </cell>
          <cell r="M231">
            <v>0</v>
          </cell>
          <cell r="N231">
            <v>0</v>
          </cell>
        </row>
        <row r="232">
          <cell r="A232" t="str">
            <v xml:space="preserve">Oliemuldersweg, Gymlokaal </v>
          </cell>
          <cell r="L232">
            <v>23.089767184737831</v>
          </cell>
          <cell r="M232">
            <v>0</v>
          </cell>
          <cell r="N232">
            <v>0</v>
          </cell>
        </row>
        <row r="233">
          <cell r="A233" t="str">
            <v xml:space="preserve">Semmelweis, Gymlokaal </v>
          </cell>
          <cell r="L233">
            <v>2.8184367915327235</v>
          </cell>
          <cell r="M233">
            <v>0</v>
          </cell>
          <cell r="N233">
            <v>0</v>
          </cell>
        </row>
        <row r="234">
          <cell r="A234" t="str">
            <v xml:space="preserve">Semmelweis, Gymlokaal </v>
          </cell>
          <cell r="L234">
            <v>3.8895789362290278</v>
          </cell>
          <cell r="M234">
            <v>0</v>
          </cell>
          <cell r="N234">
            <v>0</v>
          </cell>
        </row>
        <row r="235">
          <cell r="A235" t="str">
            <v xml:space="preserve">Semmelweis, Gymlokaal </v>
          </cell>
          <cell r="L235">
            <v>5.7724417961844576</v>
          </cell>
          <cell r="M235">
            <v>0</v>
          </cell>
          <cell r="N235">
            <v>0</v>
          </cell>
        </row>
        <row r="236">
          <cell r="A236" t="str">
            <v xml:space="preserve">Semmelweis, Gymlokaal </v>
          </cell>
          <cell r="L236">
            <v>22.147132621950007</v>
          </cell>
          <cell r="M236">
            <v>0</v>
          </cell>
          <cell r="N236">
            <v>0</v>
          </cell>
        </row>
        <row r="237">
          <cell r="A237" t="str">
            <v xml:space="preserve">Semmelweis, Gymlokaal </v>
          </cell>
          <cell r="L237">
            <v>22.147132621950007</v>
          </cell>
          <cell r="M237">
            <v>0</v>
          </cell>
          <cell r="N237">
            <v>0</v>
          </cell>
        </row>
        <row r="238">
          <cell r="A238" t="str">
            <v xml:space="preserve">Semmelweis, Gymlokaal </v>
          </cell>
          <cell r="L238">
            <v>43.293313471383435</v>
          </cell>
          <cell r="M238">
            <v>0</v>
          </cell>
          <cell r="N238">
            <v>0</v>
          </cell>
        </row>
        <row r="239">
          <cell r="A239" t="str">
            <v xml:space="preserve">Semmelweis, Gymlokaal </v>
          </cell>
          <cell r="L239">
            <v>43.293313471383435</v>
          </cell>
          <cell r="M239">
            <v>0</v>
          </cell>
          <cell r="N239">
            <v>0</v>
          </cell>
        </row>
        <row r="240">
          <cell r="A240" t="str">
            <v xml:space="preserve">Semmelweis, Gymlokaal </v>
          </cell>
          <cell r="L240">
            <v>124.81312693396031</v>
          </cell>
          <cell r="M240">
            <v>0</v>
          </cell>
          <cell r="N240">
            <v>0</v>
          </cell>
        </row>
        <row r="241">
          <cell r="A241" t="str">
            <v xml:space="preserve">Semmelweis, Gymlokaal </v>
          </cell>
          <cell r="L241">
            <v>2.4689265536723162</v>
          </cell>
          <cell r="M241">
            <v>0</v>
          </cell>
          <cell r="N241">
            <v>0</v>
          </cell>
        </row>
        <row r="242">
          <cell r="A242" t="str">
            <v xml:space="preserve">Semmelweis, Gymlokaal </v>
          </cell>
          <cell r="L242">
            <v>5.7724417961844576</v>
          </cell>
          <cell r="M242">
            <v>0</v>
          </cell>
          <cell r="N242">
            <v>0</v>
          </cell>
        </row>
        <row r="243">
          <cell r="A243" t="str">
            <v xml:space="preserve">Semmelweis, Gymlokaal </v>
          </cell>
          <cell r="L243">
            <v>5.7724417961844576</v>
          </cell>
          <cell r="M243">
            <v>0</v>
          </cell>
          <cell r="N243">
            <v>0</v>
          </cell>
        </row>
        <row r="244">
          <cell r="A244" t="str">
            <v xml:space="preserve">Semmelweis, Gymlokaal </v>
          </cell>
          <cell r="L244">
            <v>5.7724417961844576</v>
          </cell>
          <cell r="M244">
            <v>0</v>
          </cell>
          <cell r="N244">
            <v>0</v>
          </cell>
        </row>
        <row r="245">
          <cell r="A245" t="str">
            <v xml:space="preserve">Semmelweis, Gymlokaal </v>
          </cell>
          <cell r="L245">
            <v>23.089767184737831</v>
          </cell>
          <cell r="M245">
            <v>0</v>
          </cell>
          <cell r="N245">
            <v>0</v>
          </cell>
        </row>
      </sheetData>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6">
          <cell r="O6" t="str">
            <v>O</v>
          </cell>
        </row>
        <row r="7">
          <cell r="O7" t="str">
            <v>I</v>
          </cell>
        </row>
        <row r="8">
          <cell r="O8" t="str">
            <v>S</v>
          </cell>
        </row>
        <row r="9">
          <cell r="O9" t="str">
            <v>V</v>
          </cell>
        </row>
      </sheetData>
      <sheetData sheetId="1" refreshError="1"/>
      <sheetData sheetId="2"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2D7E0-E030-4CF1-BEF8-FE8AAE08E8F0}">
  <sheetPr>
    <tabColor theme="0" tint="-0.14999847407452621"/>
  </sheetPr>
  <dimension ref="A1:H34"/>
  <sheetViews>
    <sheetView showGridLines="0" showZeros="0" showOutlineSymbols="0" zoomScaleNormal="100" workbookViewId="0">
      <pane ySplit="5" topLeftCell="A6" activePane="bottomLeft" state="frozen"/>
      <selection activeCell="D33" sqref="D33"/>
      <selection pane="bottomLeft" activeCell="C27" sqref="C27"/>
    </sheetView>
  </sheetViews>
  <sheetFormatPr defaultColWidth="9.33203125" defaultRowHeight="13.2"/>
  <cols>
    <col min="1" max="1" width="36.6640625" style="1" bestFit="1" customWidth="1"/>
    <col min="2" max="4" width="15.6640625" style="1" customWidth="1"/>
    <col min="5" max="5" width="9.6640625" style="1" customWidth="1"/>
    <col min="6" max="6" width="13.88671875" style="1" customWidth="1"/>
    <col min="7" max="7" width="3.109375" style="1" customWidth="1"/>
    <col min="8" max="8" width="7.88671875" style="1" customWidth="1"/>
    <col min="9" max="9" width="27" style="1" bestFit="1" customWidth="1"/>
    <col min="10" max="16384" width="9.33203125" style="1"/>
  </cols>
  <sheetData>
    <row r="1" spans="1:8">
      <c r="A1" s="130" t="s">
        <v>270</v>
      </c>
      <c r="B1" s="131"/>
      <c r="C1" s="131"/>
      <c r="D1" s="131"/>
      <c r="E1" s="131"/>
      <c r="F1" s="131"/>
      <c r="G1" s="131"/>
      <c r="H1" s="131"/>
    </row>
    <row r="2" spans="1:8" ht="26.1" customHeight="1">
      <c r="A2" s="130" t="s">
        <v>271</v>
      </c>
      <c r="B2" s="132"/>
      <c r="C2" s="132"/>
      <c r="D2" s="132"/>
      <c r="E2" s="132"/>
      <c r="F2" s="133"/>
      <c r="G2" s="133"/>
      <c r="H2" s="133"/>
    </row>
    <row r="3" spans="1:8">
      <c r="A3" s="132"/>
      <c r="B3" s="132"/>
      <c r="C3" s="132"/>
      <c r="D3" s="132"/>
      <c r="E3" s="132"/>
      <c r="F3" s="134"/>
      <c r="G3" s="135"/>
      <c r="H3" s="133"/>
    </row>
    <row r="4" spans="1:8" ht="17.25" customHeight="1">
      <c r="A4" s="1" t="s">
        <v>272</v>
      </c>
      <c r="B4" s="136"/>
      <c r="C4" s="136"/>
      <c r="F4" s="137" t="s">
        <v>273</v>
      </c>
      <c r="H4" s="133"/>
    </row>
    <row r="5" spans="1:8" ht="33.75" customHeight="1">
      <c r="A5" s="170" t="s">
        <v>274</v>
      </c>
      <c r="B5" s="170"/>
      <c r="C5" s="170"/>
      <c r="D5" s="170"/>
      <c r="E5" s="170"/>
      <c r="F5" s="170"/>
      <c r="G5" s="135"/>
      <c r="H5" s="133"/>
    </row>
    <row r="6" spans="1:8" ht="18" customHeight="1">
      <c r="A6" s="171"/>
      <c r="B6" s="171"/>
      <c r="C6" s="171"/>
      <c r="D6" s="171"/>
      <c r="E6" s="171"/>
      <c r="F6" s="171"/>
      <c r="G6" s="138"/>
      <c r="H6" s="139"/>
    </row>
    <row r="7" spans="1:8">
      <c r="B7" s="140"/>
      <c r="C7" s="140"/>
      <c r="D7" s="140"/>
      <c r="E7" s="140"/>
      <c r="F7" s="134"/>
      <c r="G7" s="135"/>
      <c r="H7" s="133"/>
    </row>
    <row r="8" spans="1:8">
      <c r="B8" s="140"/>
      <c r="C8" s="140"/>
      <c r="D8" s="140"/>
      <c r="E8" s="140"/>
      <c r="F8" s="134"/>
      <c r="G8" s="135"/>
      <c r="H8" s="133"/>
    </row>
    <row r="9" spans="1:8">
      <c r="B9" s="140"/>
      <c r="C9" s="140"/>
      <c r="D9" s="140"/>
      <c r="E9" s="140"/>
      <c r="F9" s="134"/>
      <c r="G9" s="135"/>
      <c r="H9" s="133"/>
    </row>
    <row r="10" spans="1:8">
      <c r="B10" s="136"/>
      <c r="C10" s="136"/>
      <c r="D10" s="136"/>
      <c r="E10" s="136"/>
      <c r="F10" s="134"/>
      <c r="G10" s="135"/>
      <c r="H10" s="133"/>
    </row>
    <row r="11" spans="1:8">
      <c r="B11" s="136"/>
      <c r="C11" s="136"/>
      <c r="D11" s="136"/>
      <c r="E11" s="136"/>
      <c r="F11" s="134"/>
      <c r="G11" s="135"/>
      <c r="H11" s="133"/>
    </row>
    <row r="12" spans="1:8">
      <c r="B12" s="136"/>
      <c r="C12" s="136"/>
      <c r="D12" s="136"/>
      <c r="E12" s="136"/>
      <c r="F12" s="134"/>
      <c r="G12" s="135"/>
      <c r="H12" s="133"/>
    </row>
    <row r="13" spans="1:8">
      <c r="B13" s="136"/>
      <c r="C13" s="136"/>
      <c r="D13" s="136"/>
      <c r="E13" s="136"/>
      <c r="F13" s="134"/>
      <c r="G13" s="135"/>
      <c r="H13" s="133"/>
    </row>
    <row r="14" spans="1:8">
      <c r="B14" s="140"/>
      <c r="C14" s="140"/>
      <c r="D14" s="140"/>
      <c r="E14" s="140"/>
      <c r="F14" s="134"/>
      <c r="G14" s="135"/>
      <c r="H14" s="133"/>
    </row>
    <row r="15" spans="1:8">
      <c r="B15" s="136"/>
      <c r="C15" s="136"/>
      <c r="D15" s="141"/>
      <c r="E15" s="142"/>
      <c r="F15" s="134"/>
      <c r="G15" s="135"/>
      <c r="H15" s="133"/>
    </row>
    <row r="16" spans="1:8">
      <c r="B16" s="136"/>
      <c r="C16" s="136"/>
      <c r="D16" s="143"/>
      <c r="E16" s="144"/>
      <c r="F16" s="134"/>
      <c r="G16" s="135"/>
      <c r="H16" s="133"/>
    </row>
    <row r="17" spans="1:8">
      <c r="A17" s="133"/>
      <c r="B17" s="133"/>
      <c r="C17" s="133"/>
      <c r="D17" s="133"/>
      <c r="E17" s="133"/>
      <c r="F17" s="133"/>
      <c r="G17" s="133"/>
      <c r="H17" s="133"/>
    </row>
    <row r="18" spans="1:8">
      <c r="B18" s="145"/>
      <c r="C18" s="146"/>
      <c r="D18" s="145"/>
      <c r="E18" s="145"/>
      <c r="F18" s="147"/>
      <c r="G18" s="138"/>
      <c r="H18" s="133"/>
    </row>
    <row r="19" spans="1:8">
      <c r="A19" s="148"/>
      <c r="B19" s="149"/>
      <c r="C19" s="150"/>
      <c r="D19" s="149"/>
      <c r="E19" s="150"/>
      <c r="F19" s="151"/>
      <c r="G19" s="138"/>
      <c r="H19" s="152"/>
    </row>
    <row r="20" spans="1:8">
      <c r="B20" s="149"/>
      <c r="C20" s="150"/>
      <c r="D20" s="149"/>
      <c r="E20" s="150"/>
      <c r="F20" s="151"/>
      <c r="G20" s="138"/>
      <c r="H20" s="152"/>
    </row>
    <row r="21" spans="1:8">
      <c r="A21" s="153"/>
      <c r="B21" s="150"/>
      <c r="C21" s="154"/>
      <c r="D21" s="150"/>
      <c r="E21" s="154"/>
      <c r="F21" s="138"/>
      <c r="G21" s="138"/>
      <c r="H21" s="139"/>
    </row>
    <row r="22" spans="1:8">
      <c r="B22" s="155"/>
      <c r="C22" s="156"/>
      <c r="D22" s="155"/>
      <c r="E22" s="156"/>
      <c r="F22" s="138"/>
      <c r="G22" s="138"/>
      <c r="H22" s="139"/>
    </row>
    <row r="23" spans="1:8">
      <c r="A23" s="133"/>
      <c r="B23" s="157"/>
      <c r="C23" s="155"/>
      <c r="D23" s="157"/>
      <c r="E23" s="155"/>
      <c r="F23" s="138"/>
      <c r="G23" s="138"/>
      <c r="H23" s="139"/>
    </row>
    <row r="24" spans="1:8">
      <c r="B24" s="157"/>
      <c r="C24" s="155"/>
      <c r="D24" s="157"/>
      <c r="E24" s="155"/>
      <c r="F24" s="138"/>
      <c r="G24" s="138"/>
      <c r="H24" s="139"/>
    </row>
    <row r="25" spans="1:8">
      <c r="A25" s="133"/>
      <c r="B25" s="157"/>
      <c r="C25" s="155"/>
      <c r="D25" s="157"/>
      <c r="E25" s="155"/>
      <c r="F25" s="138"/>
      <c r="G25" s="138"/>
      <c r="H25" s="139"/>
    </row>
    <row r="26" spans="1:8">
      <c r="A26" s="133"/>
      <c r="B26" s="157"/>
      <c r="C26" s="155"/>
      <c r="D26" s="157"/>
      <c r="E26" s="155"/>
      <c r="F26" s="158"/>
      <c r="G26" s="159"/>
      <c r="H26" s="160"/>
    </row>
    <row r="27" spans="1:8">
      <c r="A27" s="133"/>
      <c r="B27" s="157"/>
      <c r="C27" s="155"/>
      <c r="D27" s="157"/>
      <c r="E27" s="155"/>
      <c r="F27" s="158"/>
      <c r="G27" s="159"/>
      <c r="H27" s="161"/>
    </row>
    <row r="28" spans="1:8">
      <c r="A28" s="153"/>
      <c r="B28" s="155"/>
      <c r="C28" s="162"/>
      <c r="D28" s="155"/>
      <c r="E28" s="162"/>
      <c r="F28" s="163"/>
      <c r="G28" s="159"/>
      <c r="H28" s="164"/>
    </row>
    <row r="29" spans="1:8">
      <c r="A29" s="165"/>
      <c r="B29" s="155"/>
      <c r="C29" s="165"/>
      <c r="D29" s="155"/>
      <c r="E29" s="165"/>
      <c r="F29" s="166"/>
      <c r="G29" s="159"/>
      <c r="H29" s="164"/>
    </row>
    <row r="30" spans="1:8">
      <c r="A30" s="153"/>
      <c r="B30" s="157"/>
      <c r="C30" s="167"/>
      <c r="D30" s="155"/>
      <c r="E30" s="167"/>
      <c r="F30" s="163"/>
      <c r="G30" s="159"/>
      <c r="H30" s="164"/>
    </row>
    <row r="31" spans="1:8">
      <c r="A31" s="153"/>
      <c r="B31" s="157"/>
      <c r="C31" s="167"/>
      <c r="D31" s="155"/>
      <c r="E31" s="167"/>
      <c r="F31" s="163"/>
      <c r="G31" s="159"/>
      <c r="H31" s="164"/>
    </row>
    <row r="32" spans="1:8">
      <c r="A32" s="168"/>
      <c r="B32" s="168"/>
      <c r="C32" s="168"/>
      <c r="D32" s="168"/>
      <c r="E32" s="168"/>
      <c r="F32" s="168"/>
      <c r="G32" s="131"/>
      <c r="H32" s="131"/>
    </row>
    <row r="33" spans="1:8">
      <c r="A33" s="169"/>
      <c r="B33" s="169"/>
      <c r="C33" s="131"/>
      <c r="D33" s="131"/>
      <c r="E33" s="131"/>
      <c r="F33" s="131"/>
      <c r="G33" s="131"/>
      <c r="H33" s="131"/>
    </row>
    <row r="34" spans="1:8">
      <c r="D34" s="131"/>
      <c r="E34" s="131"/>
      <c r="F34" s="131"/>
      <c r="G34" s="131"/>
      <c r="H34" s="131"/>
    </row>
  </sheetData>
  <dataConsolidate/>
  <mergeCells count="2">
    <mergeCell ref="A5:F5"/>
    <mergeCell ref="A6:F6"/>
  </mergeCells>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44D76-3CDE-4C11-936F-6FE9B905E408}">
  <dimension ref="A1:H28"/>
  <sheetViews>
    <sheetView showGridLines="0" tabSelected="1" zoomScaleNormal="100" workbookViewId="0">
      <selection activeCell="C6" sqref="C6"/>
    </sheetView>
  </sheetViews>
  <sheetFormatPr defaultColWidth="9.109375" defaultRowHeight="13.2"/>
  <cols>
    <col min="1" max="1" width="30.33203125" style="1" customWidth="1"/>
    <col min="2" max="2" width="21.88671875" style="1" bestFit="1" customWidth="1"/>
    <col min="3" max="3" width="17.44140625" style="1" bestFit="1" customWidth="1"/>
    <col min="4" max="4" width="9.109375" style="1"/>
    <col min="5" max="5" width="8" style="1" bestFit="1" customWidth="1"/>
    <col min="6" max="6" width="23.109375" style="1" bestFit="1" customWidth="1"/>
    <col min="7" max="7" width="9.109375" style="1"/>
    <col min="8" max="8" width="13.88671875" style="1" bestFit="1" customWidth="1"/>
    <col min="9" max="9" width="9.109375" style="1"/>
    <col min="10" max="10" width="11.77734375" style="1" bestFit="1" customWidth="1"/>
    <col min="11" max="11" width="14.44140625" style="1" customWidth="1"/>
    <col min="12" max="16384" width="9.109375" style="1"/>
  </cols>
  <sheetData>
    <row r="1" spans="1:8">
      <c r="A1" s="57" t="s">
        <v>32</v>
      </c>
      <c r="B1" s="17"/>
    </row>
    <row r="2" spans="1:8">
      <c r="A2" s="58"/>
      <c r="B2" s="58"/>
      <c r="C2" s="70"/>
      <c r="D2" s="68"/>
      <c r="E2" s="68"/>
      <c r="F2" s="68"/>
    </row>
    <row r="3" spans="1:8">
      <c r="A3" s="48" t="s">
        <v>6</v>
      </c>
      <c r="B3" s="59" t="s">
        <v>12</v>
      </c>
      <c r="C3" s="70"/>
      <c r="D3" s="68"/>
      <c r="E3" s="68"/>
      <c r="F3" s="68"/>
    </row>
    <row r="4" spans="1:8">
      <c r="A4" s="48" t="s">
        <v>30</v>
      </c>
      <c r="B4" s="59" t="str">
        <f ca="1">MID(CELL("bestandsnaam",$D$9),SEARCH("]",CELL("bestandsnaam",$D$9),1)+1,256)</f>
        <v>1-Contractblad totaal</v>
      </c>
      <c r="C4" s="81"/>
      <c r="D4" s="68"/>
      <c r="E4" s="68"/>
      <c r="F4" s="82"/>
      <c r="G4" s="68"/>
      <c r="H4" s="68"/>
    </row>
    <row r="5" spans="1:8">
      <c r="A5" s="48" t="s">
        <v>5</v>
      </c>
      <c r="B5" s="59" t="s">
        <v>207</v>
      </c>
      <c r="C5" s="81"/>
      <c r="D5" s="68"/>
      <c r="E5" s="68"/>
      <c r="F5" s="82"/>
      <c r="G5" s="68"/>
      <c r="H5" s="68"/>
    </row>
    <row r="6" spans="1:8">
      <c r="A6" s="48" t="s">
        <v>208</v>
      </c>
      <c r="B6" s="129" t="s">
        <v>275</v>
      </c>
      <c r="C6" s="187" t="s">
        <v>276</v>
      </c>
      <c r="D6" s="81"/>
      <c r="E6" s="82"/>
      <c r="F6" s="82"/>
      <c r="G6" s="83"/>
      <c r="H6" s="83"/>
    </row>
    <row r="7" spans="1:8">
      <c r="A7" s="48" t="s">
        <v>209</v>
      </c>
      <c r="B7" s="69"/>
      <c r="C7" s="81"/>
      <c r="D7" s="81"/>
      <c r="E7" s="82"/>
      <c r="F7" s="82"/>
      <c r="G7" s="83"/>
      <c r="H7" s="83"/>
    </row>
    <row r="8" spans="1:8">
      <c r="A8" s="48" t="s">
        <v>31</v>
      </c>
      <c r="B8" s="62">
        <v>44348</v>
      </c>
      <c r="C8" s="81"/>
      <c r="D8" s="81"/>
      <c r="E8" s="82"/>
      <c r="F8" s="82"/>
      <c r="G8" s="83"/>
      <c r="H8" s="83"/>
    </row>
    <row r="9" spans="1:8">
      <c r="A9" s="17"/>
      <c r="B9" s="48"/>
      <c r="C9" s="84"/>
      <c r="D9" s="81"/>
      <c r="E9" s="82"/>
      <c r="F9" s="82"/>
      <c r="G9" s="83"/>
      <c r="H9" s="83"/>
    </row>
    <row r="10" spans="1:8">
      <c r="A10" s="121" t="s">
        <v>252</v>
      </c>
      <c r="B10" s="122"/>
      <c r="C10" s="122"/>
      <c r="D10" s="122"/>
      <c r="E10" s="122"/>
      <c r="F10" s="122"/>
      <c r="G10" s="123"/>
      <c r="H10" s="124"/>
    </row>
    <row r="11" spans="1:8">
      <c r="A11" s="79"/>
      <c r="B11" s="79"/>
      <c r="C11" s="79"/>
      <c r="D11" s="79"/>
      <c r="E11" s="79"/>
      <c r="F11" s="79"/>
      <c r="G11" s="79"/>
      <c r="H11" s="79"/>
    </row>
    <row r="12" spans="1:8">
      <c r="A12" s="78" t="s">
        <v>65</v>
      </c>
      <c r="B12" s="79"/>
      <c r="C12" s="79"/>
      <c r="D12" s="79"/>
      <c r="E12" s="79"/>
      <c r="F12" s="79"/>
      <c r="G12" s="79"/>
      <c r="H12" s="80">
        <f>SUMIF('2-Totalen per contract'!C$9:C$42,A12,'2-Totalen per contract'!G$9:G$42)</f>
        <v>0</v>
      </c>
    </row>
    <row r="13" spans="1:8">
      <c r="A13" s="78" t="s">
        <v>253</v>
      </c>
      <c r="B13" s="79"/>
      <c r="C13" s="79"/>
      <c r="D13" s="79"/>
      <c r="E13" s="79"/>
      <c r="F13" s="79"/>
      <c r="G13" s="79"/>
      <c r="H13" s="80">
        <f>SUMIF('2-Totalen per contract'!C$9:C$42,A13,'2-Totalen per contract'!G$9:G$42)</f>
        <v>0</v>
      </c>
    </row>
    <row r="14" spans="1:8">
      <c r="A14" s="79"/>
      <c r="B14" s="79"/>
      <c r="C14" s="79"/>
      <c r="D14" s="79"/>
      <c r="E14" s="79"/>
      <c r="F14" s="79"/>
      <c r="G14" s="79"/>
      <c r="H14" s="79"/>
    </row>
    <row r="15" spans="1:8">
      <c r="A15" s="85" t="s">
        <v>248</v>
      </c>
      <c r="B15" s="86"/>
      <c r="C15" s="86"/>
      <c r="D15" s="86"/>
      <c r="E15" s="87"/>
      <c r="F15" s="87" t="s">
        <v>267</v>
      </c>
      <c r="G15" s="87"/>
      <c r="H15" s="88">
        <f>SUM(H12:H14)</f>
        <v>0</v>
      </c>
    </row>
    <row r="16" spans="1:8">
      <c r="A16" s="71" t="s">
        <v>246</v>
      </c>
      <c r="B16" s="68"/>
      <c r="C16" s="68"/>
      <c r="D16" s="68"/>
      <c r="E16" s="68"/>
      <c r="F16" s="68"/>
      <c r="G16" s="72">
        <v>0.21</v>
      </c>
      <c r="H16" s="73">
        <f>G16*H15</f>
        <v>0</v>
      </c>
    </row>
    <row r="17" spans="1:8">
      <c r="A17" s="71" t="s">
        <v>247</v>
      </c>
      <c r="B17" s="68"/>
      <c r="C17" s="68"/>
      <c r="D17" s="68"/>
      <c r="E17" s="68"/>
      <c r="F17" s="68"/>
      <c r="G17" s="68"/>
      <c r="H17" s="74">
        <f>H15+H16</f>
        <v>0</v>
      </c>
    </row>
    <row r="18" spans="1:8">
      <c r="A18" s="68"/>
      <c r="B18" s="68"/>
      <c r="C18" s="68"/>
      <c r="D18" s="68"/>
      <c r="E18" s="68"/>
      <c r="F18" s="68"/>
      <c r="G18" s="68"/>
      <c r="H18" s="68"/>
    </row>
    <row r="19" spans="1:8">
      <c r="A19" s="75" t="s">
        <v>266</v>
      </c>
      <c r="B19" s="76"/>
      <c r="C19" s="76"/>
      <c r="D19" s="76"/>
      <c r="E19" s="77"/>
      <c r="F19" s="76"/>
      <c r="G19" s="76"/>
      <c r="H19" s="120">
        <v>110000</v>
      </c>
    </row>
    <row r="20" spans="1:8">
      <c r="A20" s="75" t="s">
        <v>249</v>
      </c>
      <c r="B20" s="76"/>
      <c r="C20" s="76"/>
      <c r="D20" s="76"/>
      <c r="E20" s="77"/>
      <c r="F20" s="76"/>
      <c r="G20" s="76"/>
      <c r="H20" s="120">
        <v>95000</v>
      </c>
    </row>
    <row r="21" spans="1:8">
      <c r="A21" s="68"/>
      <c r="B21" s="68"/>
      <c r="C21" s="68"/>
      <c r="D21" s="68"/>
      <c r="E21" s="68"/>
      <c r="F21" s="68"/>
      <c r="G21" s="68"/>
      <c r="H21" s="68"/>
    </row>
    <row r="22" spans="1:8">
      <c r="A22" s="172" t="s">
        <v>250</v>
      </c>
      <c r="B22" s="173"/>
      <c r="C22" s="173"/>
      <c r="D22" s="173"/>
      <c r="E22" s="173"/>
      <c r="F22" s="173"/>
      <c r="G22" s="173"/>
      <c r="H22" s="174"/>
    </row>
    <row r="23" spans="1:8">
      <c r="A23" s="175"/>
      <c r="B23" s="176"/>
      <c r="C23" s="176"/>
      <c r="D23" s="176"/>
      <c r="E23" s="176"/>
      <c r="F23" s="176"/>
      <c r="G23" s="176"/>
      <c r="H23" s="177"/>
    </row>
    <row r="24" spans="1:8">
      <c r="A24" s="68"/>
      <c r="B24" s="68"/>
      <c r="C24" s="68"/>
      <c r="D24" s="68"/>
      <c r="E24" s="68"/>
      <c r="F24" s="68"/>
      <c r="G24" s="68"/>
      <c r="H24" s="68"/>
    </row>
    <row r="25" spans="1:8">
      <c r="A25" s="178" t="s">
        <v>251</v>
      </c>
      <c r="B25" s="179"/>
      <c r="C25" s="179"/>
      <c r="D25" s="179"/>
      <c r="E25" s="179"/>
      <c r="F25" s="179"/>
      <c r="G25" s="179"/>
      <c r="H25" s="180"/>
    </row>
    <row r="26" spans="1:8">
      <c r="A26" s="68"/>
      <c r="B26" s="68"/>
      <c r="C26" s="68"/>
      <c r="D26" s="68"/>
      <c r="E26" s="68"/>
      <c r="F26" s="68"/>
      <c r="G26" s="68"/>
      <c r="H26" s="68"/>
    </row>
    <row r="27" spans="1:8">
      <c r="A27" s="68"/>
      <c r="B27" s="68"/>
      <c r="C27" s="68"/>
      <c r="D27" s="68"/>
      <c r="E27" s="68"/>
      <c r="F27" s="68"/>
      <c r="G27" s="68"/>
      <c r="H27" s="68"/>
    </row>
    <row r="28" spans="1:8">
      <c r="A28" s="68"/>
      <c r="B28" s="68"/>
      <c r="C28" s="68"/>
      <c r="D28" s="68"/>
      <c r="E28" s="68"/>
      <c r="F28" s="68"/>
      <c r="G28" s="68"/>
      <c r="H28" s="68"/>
    </row>
  </sheetData>
  <mergeCells count="2">
    <mergeCell ref="A22:H23"/>
    <mergeCell ref="A25:H25"/>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8"/>
  <sheetViews>
    <sheetView showGridLines="0" zoomScaleNormal="100" workbookViewId="0">
      <pane xSplit="1" ySplit="8" topLeftCell="B12" activePane="bottomRight" state="frozen"/>
      <selection activeCell="A13" sqref="A13"/>
      <selection pane="topRight" activeCell="A13" sqref="A13"/>
      <selection pane="bottomLeft" activeCell="A13" sqref="A13"/>
      <selection pane="bottomRight" activeCell="G44" sqref="A1:G44"/>
    </sheetView>
  </sheetViews>
  <sheetFormatPr defaultColWidth="9.109375" defaultRowHeight="13.2"/>
  <cols>
    <col min="1" max="1" width="36.109375" style="1" bestFit="1" customWidth="1"/>
    <col min="2" max="2" width="24.5546875" style="1" bestFit="1" customWidth="1"/>
    <col min="3" max="3" width="19.109375" style="1" bestFit="1" customWidth="1"/>
    <col min="4" max="4" width="17.6640625" style="1" bestFit="1" customWidth="1"/>
    <col min="5" max="5" width="31.33203125" style="1" bestFit="1" customWidth="1"/>
    <col min="6" max="6" width="16.6640625" style="1" bestFit="1" customWidth="1"/>
    <col min="7" max="7" width="13" style="1" bestFit="1" customWidth="1"/>
    <col min="8" max="8" width="12.33203125" style="1" bestFit="1" customWidth="1"/>
    <col min="9" max="16384" width="9.109375" style="1"/>
  </cols>
  <sheetData>
    <row r="1" spans="1:7">
      <c r="A1" s="48" t="s">
        <v>6</v>
      </c>
      <c r="B1" s="59" t="str">
        <f>+'1-Contractblad totaal'!B3</f>
        <v>Gemeente Groningen</v>
      </c>
    </row>
    <row r="2" spans="1:7">
      <c r="A2" s="48" t="s">
        <v>30</v>
      </c>
      <c r="B2" s="59" t="str">
        <f ca="1">MID(CELL("bestandsnaam",$D$7),SEARCH("]",CELL("bestandsnaam",$D$7),1)+1,256)</f>
        <v>2-Totalen per contract</v>
      </c>
    </row>
    <row r="3" spans="1:7">
      <c r="A3" s="48" t="s">
        <v>5</v>
      </c>
      <c r="B3" s="59" t="str">
        <f>+'1-Contractblad totaal'!B5</f>
        <v>Diverse Groningen</v>
      </c>
    </row>
    <row r="4" spans="1:7">
      <c r="A4" s="48" t="s">
        <v>208</v>
      </c>
      <c r="B4" s="60" t="str">
        <f>+'1-Contractblad totaal'!B6</f>
        <v>34-2021</v>
      </c>
      <c r="C4" s="17"/>
    </row>
    <row r="5" spans="1:7">
      <c r="A5" s="48" t="s">
        <v>209</v>
      </c>
      <c r="B5" s="61">
        <f>+'1-Contractblad totaal'!B7</f>
        <v>0</v>
      </c>
      <c r="C5" s="17"/>
    </row>
    <row r="6" spans="1:7">
      <c r="A6" s="48" t="s">
        <v>31</v>
      </c>
      <c r="B6" s="62">
        <f>+'1-Contractblad totaal'!B8</f>
        <v>44348</v>
      </c>
      <c r="C6" s="17"/>
    </row>
    <row r="7" spans="1:7">
      <c r="C7" s="17"/>
    </row>
    <row r="8" spans="1:7" ht="25.5" customHeight="1">
      <c r="A8" s="27" t="s">
        <v>37</v>
      </c>
      <c r="B8" s="27" t="s">
        <v>221</v>
      </c>
      <c r="C8" s="27" t="s">
        <v>223</v>
      </c>
      <c r="D8" s="27" t="s">
        <v>64</v>
      </c>
      <c r="E8" s="27" t="s">
        <v>68</v>
      </c>
      <c r="F8" s="27" t="s">
        <v>210</v>
      </c>
      <c r="G8" s="125" t="s">
        <v>222</v>
      </c>
    </row>
    <row r="9" spans="1:7">
      <c r="A9" s="4" t="s">
        <v>129</v>
      </c>
      <c r="B9" s="37" t="s">
        <v>134</v>
      </c>
      <c r="C9" s="4" t="s">
        <v>65</v>
      </c>
      <c r="D9" s="4" t="s">
        <v>65</v>
      </c>
      <c r="E9" s="4" t="s">
        <v>67</v>
      </c>
      <c r="F9" s="4" t="s">
        <v>204</v>
      </c>
      <c r="G9" s="29">
        <f>(SUMIF('3-Totalen per gebouw'!A:A,A9,'3-Totalen per gebouw'!D:D))</f>
        <v>0</v>
      </c>
    </row>
    <row r="10" spans="1:7">
      <c r="A10" s="4" t="s">
        <v>171</v>
      </c>
      <c r="B10" s="37" t="s">
        <v>170</v>
      </c>
      <c r="C10" s="4" t="s">
        <v>65</v>
      </c>
      <c r="D10" s="4" t="s">
        <v>65</v>
      </c>
      <c r="E10" s="4" t="s">
        <v>67</v>
      </c>
      <c r="F10" s="4" t="s">
        <v>204</v>
      </c>
      <c r="G10" s="29">
        <f>(SUMIF('3-Totalen per gebouw'!A:A,A10,'3-Totalen per gebouw'!D:D))</f>
        <v>0</v>
      </c>
    </row>
    <row r="11" spans="1:7">
      <c r="A11" s="4" t="s">
        <v>116</v>
      </c>
      <c r="B11" s="37" t="s">
        <v>135</v>
      </c>
      <c r="C11" s="4" t="s">
        <v>253</v>
      </c>
      <c r="D11" s="4" t="s">
        <v>126</v>
      </c>
      <c r="E11" s="4" t="s">
        <v>67</v>
      </c>
      <c r="F11" s="4" t="s">
        <v>117</v>
      </c>
      <c r="G11" s="29">
        <f>(SUMIF('3-Totalen per gebouw'!A:A,A11,'3-Totalen per gebouw'!D:D))</f>
        <v>0</v>
      </c>
    </row>
    <row r="12" spans="1:7">
      <c r="A12" s="6" t="s">
        <v>119</v>
      </c>
      <c r="B12" s="37" t="s">
        <v>200</v>
      </c>
      <c r="C12" s="4" t="s">
        <v>253</v>
      </c>
      <c r="D12" s="4" t="s">
        <v>193</v>
      </c>
      <c r="E12" s="4" t="s">
        <v>67</v>
      </c>
      <c r="F12" s="4" t="s">
        <v>205</v>
      </c>
      <c r="G12" s="29">
        <f>(SUMIF('3-Totalen per gebouw'!A:A,A12,'3-Totalen per gebouw'!D:D))</f>
        <v>0</v>
      </c>
    </row>
    <row r="13" spans="1:7">
      <c r="A13" s="6" t="s">
        <v>120</v>
      </c>
      <c r="B13" s="37" t="s">
        <v>175</v>
      </c>
      <c r="C13" s="4" t="s">
        <v>253</v>
      </c>
      <c r="D13" s="4" t="s">
        <v>193</v>
      </c>
      <c r="E13" s="4" t="s">
        <v>67</v>
      </c>
      <c r="F13" s="4" t="s">
        <v>205</v>
      </c>
      <c r="G13" s="29">
        <f>(SUMIF('3-Totalen per gebouw'!A:A,A13,'3-Totalen per gebouw'!D:D))</f>
        <v>0</v>
      </c>
    </row>
    <row r="14" spans="1:7">
      <c r="A14" s="6" t="s">
        <v>121</v>
      </c>
      <c r="B14" s="37" t="s">
        <v>176</v>
      </c>
      <c r="C14" s="4" t="s">
        <v>253</v>
      </c>
      <c r="D14" s="4" t="s">
        <v>193</v>
      </c>
      <c r="E14" s="4" t="s">
        <v>67</v>
      </c>
      <c r="F14" s="4" t="s">
        <v>205</v>
      </c>
      <c r="G14" s="29">
        <f>(SUMIF('3-Totalen per gebouw'!A:A,A14,'3-Totalen per gebouw'!D:D))</f>
        <v>0</v>
      </c>
    </row>
    <row r="15" spans="1:7">
      <c r="A15" s="6" t="s">
        <v>128</v>
      </c>
      <c r="B15" s="37" t="s">
        <v>178</v>
      </c>
      <c r="C15" s="4" t="s">
        <v>253</v>
      </c>
      <c r="D15" s="4" t="s">
        <v>193</v>
      </c>
      <c r="E15" s="4" t="s">
        <v>67</v>
      </c>
      <c r="F15" s="4" t="s">
        <v>205</v>
      </c>
      <c r="G15" s="29">
        <f>(SUMIF('3-Totalen per gebouw'!A:A,A15,'3-Totalen per gebouw'!D:D))</f>
        <v>0</v>
      </c>
    </row>
    <row r="16" spans="1:7">
      <c r="A16" s="6" t="s">
        <v>122</v>
      </c>
      <c r="B16" s="37" t="s">
        <v>177</v>
      </c>
      <c r="C16" s="4" t="s">
        <v>253</v>
      </c>
      <c r="D16" s="4" t="s">
        <v>193</v>
      </c>
      <c r="E16" s="4" t="s">
        <v>67</v>
      </c>
      <c r="F16" s="4" t="s">
        <v>205</v>
      </c>
      <c r="G16" s="29">
        <f>(SUMIF('3-Totalen per gebouw'!A:A,A16,'3-Totalen per gebouw'!D:D))</f>
        <v>0</v>
      </c>
    </row>
    <row r="17" spans="1:7">
      <c r="A17" s="6" t="s">
        <v>185</v>
      </c>
      <c r="B17" s="37" t="s">
        <v>136</v>
      </c>
      <c r="C17" s="4" t="s">
        <v>253</v>
      </c>
      <c r="D17" s="4" t="s">
        <v>59</v>
      </c>
      <c r="E17" s="4" t="s">
        <v>67</v>
      </c>
      <c r="F17" s="4" t="s">
        <v>174</v>
      </c>
      <c r="G17" s="29">
        <f>(SUMIF('3-Totalen per gebouw'!A:A,A17,'3-Totalen per gebouw'!D:D))</f>
        <v>0</v>
      </c>
    </row>
    <row r="18" spans="1:7">
      <c r="A18" s="4" t="s">
        <v>115</v>
      </c>
      <c r="B18" s="37" t="s">
        <v>137</v>
      </c>
      <c r="C18" s="4" t="s">
        <v>253</v>
      </c>
      <c r="D18" s="4" t="s">
        <v>59</v>
      </c>
      <c r="E18" s="4" t="s">
        <v>67</v>
      </c>
      <c r="F18" s="4" t="s">
        <v>174</v>
      </c>
      <c r="G18" s="29">
        <f>(SUMIF('3-Totalen per gebouw'!A:A,A18,'3-Totalen per gebouw'!D:D))</f>
        <v>0</v>
      </c>
    </row>
    <row r="19" spans="1:7">
      <c r="A19" s="4" t="s">
        <v>158</v>
      </c>
      <c r="B19" s="37" t="s">
        <v>164</v>
      </c>
      <c r="C19" s="4" t="s">
        <v>253</v>
      </c>
      <c r="D19" s="4" t="s">
        <v>59</v>
      </c>
      <c r="E19" s="4" t="s">
        <v>67</v>
      </c>
      <c r="F19" s="4" t="s">
        <v>174</v>
      </c>
      <c r="G19" s="29">
        <f>(SUMIF('3-Totalen per gebouw'!A:A,A19,'3-Totalen per gebouw'!D:D))</f>
        <v>0</v>
      </c>
    </row>
    <row r="20" spans="1:7">
      <c r="A20" s="4" t="s">
        <v>86</v>
      </c>
      <c r="B20" s="37" t="s">
        <v>138</v>
      </c>
      <c r="C20" s="4" t="s">
        <v>253</v>
      </c>
      <c r="D20" s="4" t="s">
        <v>58</v>
      </c>
      <c r="E20" s="4" t="s">
        <v>199</v>
      </c>
      <c r="F20" s="4" t="s">
        <v>153</v>
      </c>
      <c r="G20" s="29">
        <f>(SUMIF('3-Totalen per gebouw'!A:A,A20,'3-Totalen per gebouw'!D:D))</f>
        <v>0</v>
      </c>
    </row>
    <row r="21" spans="1:7">
      <c r="A21" s="4" t="s">
        <v>87</v>
      </c>
      <c r="B21" s="37" t="s">
        <v>139</v>
      </c>
      <c r="C21" s="4" t="s">
        <v>253</v>
      </c>
      <c r="D21" s="4" t="s">
        <v>58</v>
      </c>
      <c r="E21" s="4" t="s">
        <v>199</v>
      </c>
      <c r="F21" s="4" t="s">
        <v>153</v>
      </c>
      <c r="G21" s="29">
        <f>(SUMIF('3-Totalen per gebouw'!A:A,A21,'3-Totalen per gebouw'!D:D))</f>
        <v>0</v>
      </c>
    </row>
    <row r="22" spans="1:7">
      <c r="A22" s="4" t="s">
        <v>167</v>
      </c>
      <c r="B22" s="37" t="s">
        <v>140</v>
      </c>
      <c r="C22" s="4" t="s">
        <v>253</v>
      </c>
      <c r="D22" s="4" t="s">
        <v>58</v>
      </c>
      <c r="E22" s="4" t="s">
        <v>199</v>
      </c>
      <c r="F22" s="4" t="s">
        <v>153</v>
      </c>
      <c r="G22" s="29">
        <f>(SUMIF('3-Totalen per gebouw'!A:A,A22,'3-Totalen per gebouw'!D:D))</f>
        <v>0</v>
      </c>
    </row>
    <row r="23" spans="1:7">
      <c r="A23" s="4" t="s">
        <v>88</v>
      </c>
      <c r="B23" s="37" t="s">
        <v>141</v>
      </c>
      <c r="C23" s="4" t="s">
        <v>253</v>
      </c>
      <c r="D23" s="4" t="s">
        <v>58</v>
      </c>
      <c r="E23" s="4" t="s">
        <v>199</v>
      </c>
      <c r="F23" s="4" t="s">
        <v>153</v>
      </c>
      <c r="G23" s="29">
        <f>(SUMIF('3-Totalen per gebouw'!A:A,A23,'3-Totalen per gebouw'!D:D))</f>
        <v>0</v>
      </c>
    </row>
    <row r="24" spans="1:7">
      <c r="A24" s="4" t="s">
        <v>89</v>
      </c>
      <c r="B24" s="37" t="s">
        <v>142</v>
      </c>
      <c r="C24" s="4" t="s">
        <v>253</v>
      </c>
      <c r="D24" s="4" t="s">
        <v>58</v>
      </c>
      <c r="E24" s="4" t="s">
        <v>199</v>
      </c>
      <c r="F24" s="4" t="s">
        <v>153</v>
      </c>
      <c r="G24" s="29">
        <f>(SUMIF('3-Totalen per gebouw'!A:A,A24,'3-Totalen per gebouw'!D:D))</f>
        <v>0</v>
      </c>
    </row>
    <row r="25" spans="1:7">
      <c r="A25" s="4" t="s">
        <v>90</v>
      </c>
      <c r="B25" s="37" t="s">
        <v>143</v>
      </c>
      <c r="C25" s="4" t="s">
        <v>253</v>
      </c>
      <c r="D25" s="4" t="s">
        <v>58</v>
      </c>
      <c r="E25" s="4" t="s">
        <v>199</v>
      </c>
      <c r="F25" s="4" t="s">
        <v>153</v>
      </c>
      <c r="G25" s="29">
        <f>(SUMIF('3-Totalen per gebouw'!A:A,A25,'3-Totalen per gebouw'!D:D))</f>
        <v>0</v>
      </c>
    </row>
    <row r="26" spans="1:7">
      <c r="A26" s="4" t="s">
        <v>91</v>
      </c>
      <c r="B26" s="37" t="s">
        <v>144</v>
      </c>
      <c r="C26" s="4" t="s">
        <v>253</v>
      </c>
      <c r="D26" s="4" t="s">
        <v>58</v>
      </c>
      <c r="E26" s="4" t="s">
        <v>199</v>
      </c>
      <c r="F26" s="4" t="s">
        <v>153</v>
      </c>
      <c r="G26" s="29">
        <f>(SUMIF('3-Totalen per gebouw'!A:A,A26,'3-Totalen per gebouw'!D:D))</f>
        <v>0</v>
      </c>
    </row>
    <row r="27" spans="1:7">
      <c r="A27" s="4" t="s">
        <v>152</v>
      </c>
      <c r="B27" s="37" t="s">
        <v>154</v>
      </c>
      <c r="C27" s="4" t="s">
        <v>253</v>
      </c>
      <c r="D27" s="4" t="s">
        <v>58</v>
      </c>
      <c r="E27" s="4" t="s">
        <v>199</v>
      </c>
      <c r="F27" s="4" t="s">
        <v>153</v>
      </c>
      <c r="G27" s="29">
        <f>(SUMIF('3-Totalen per gebouw'!A:A,A27,'3-Totalen per gebouw'!D:D))</f>
        <v>0</v>
      </c>
    </row>
    <row r="28" spans="1:7">
      <c r="A28" s="4" t="s">
        <v>92</v>
      </c>
      <c r="B28" s="37" t="s">
        <v>145</v>
      </c>
      <c r="C28" s="4" t="s">
        <v>253</v>
      </c>
      <c r="D28" s="4" t="s">
        <v>58</v>
      </c>
      <c r="E28" s="4" t="s">
        <v>199</v>
      </c>
      <c r="F28" s="4" t="s">
        <v>153</v>
      </c>
      <c r="G28" s="29">
        <f>(SUMIF('3-Totalen per gebouw'!A:A,A28,'3-Totalen per gebouw'!D:D))</f>
        <v>0</v>
      </c>
    </row>
    <row r="29" spans="1:7">
      <c r="A29" s="4" t="s">
        <v>159</v>
      </c>
      <c r="B29" s="37" t="s">
        <v>165</v>
      </c>
      <c r="C29" s="4" t="s">
        <v>253</v>
      </c>
      <c r="D29" s="4" t="s">
        <v>58</v>
      </c>
      <c r="E29" s="4" t="s">
        <v>199</v>
      </c>
      <c r="F29" s="4" t="s">
        <v>153</v>
      </c>
      <c r="G29" s="29">
        <f>(SUMIF('3-Totalen per gebouw'!A:A,A29,'3-Totalen per gebouw'!D:D))</f>
        <v>0</v>
      </c>
    </row>
    <row r="30" spans="1:7">
      <c r="A30" s="4" t="s">
        <v>98</v>
      </c>
      <c r="B30" s="37" t="s">
        <v>146</v>
      </c>
      <c r="C30" s="4" t="s">
        <v>253</v>
      </c>
      <c r="D30" s="4" t="s">
        <v>58</v>
      </c>
      <c r="E30" s="4" t="s">
        <v>199</v>
      </c>
      <c r="F30" s="4" t="s">
        <v>153</v>
      </c>
      <c r="G30" s="29">
        <f>(SUMIF('3-Totalen per gebouw'!A:A,A30,'3-Totalen per gebouw'!D:D))</f>
        <v>0</v>
      </c>
    </row>
    <row r="31" spans="1:7">
      <c r="A31" s="4" t="s">
        <v>93</v>
      </c>
      <c r="B31" s="37" t="s">
        <v>147</v>
      </c>
      <c r="C31" s="4" t="s">
        <v>253</v>
      </c>
      <c r="D31" s="4" t="s">
        <v>58</v>
      </c>
      <c r="E31" s="4" t="s">
        <v>199</v>
      </c>
      <c r="F31" s="4" t="s">
        <v>153</v>
      </c>
      <c r="G31" s="29">
        <f>(SUMIF('3-Totalen per gebouw'!A:A,A31,'3-Totalen per gebouw'!D:D))</f>
        <v>0</v>
      </c>
    </row>
    <row r="32" spans="1:7">
      <c r="A32" s="4" t="s">
        <v>94</v>
      </c>
      <c r="B32" s="37" t="s">
        <v>148</v>
      </c>
      <c r="C32" s="4" t="s">
        <v>253</v>
      </c>
      <c r="D32" s="4" t="s">
        <v>58</v>
      </c>
      <c r="E32" s="4" t="s">
        <v>199</v>
      </c>
      <c r="F32" s="4" t="s">
        <v>153</v>
      </c>
      <c r="G32" s="29">
        <f>(SUMIF('3-Totalen per gebouw'!A:A,A32,'3-Totalen per gebouw'!D:D))</f>
        <v>0</v>
      </c>
    </row>
    <row r="33" spans="1:7">
      <c r="A33" s="4" t="s">
        <v>95</v>
      </c>
      <c r="B33" s="37" t="s">
        <v>149</v>
      </c>
      <c r="C33" s="4" t="s">
        <v>253</v>
      </c>
      <c r="D33" s="4" t="s">
        <v>58</v>
      </c>
      <c r="E33" s="4" t="s">
        <v>199</v>
      </c>
      <c r="F33" s="4" t="s">
        <v>153</v>
      </c>
      <c r="G33" s="29">
        <f>(SUMIF('3-Totalen per gebouw'!A:A,A33,'3-Totalen per gebouw'!D:D))</f>
        <v>0</v>
      </c>
    </row>
    <row r="34" spans="1:7">
      <c r="A34" s="4" t="s">
        <v>96</v>
      </c>
      <c r="B34" s="37" t="s">
        <v>150</v>
      </c>
      <c r="C34" s="4" t="s">
        <v>253</v>
      </c>
      <c r="D34" s="4" t="s">
        <v>58</v>
      </c>
      <c r="E34" s="4" t="s">
        <v>199</v>
      </c>
      <c r="F34" s="4" t="s">
        <v>153</v>
      </c>
      <c r="G34" s="29">
        <f>(SUMIF('3-Totalen per gebouw'!A:A,A34,'3-Totalen per gebouw'!D:D))</f>
        <v>0</v>
      </c>
    </row>
    <row r="35" spans="1:7">
      <c r="A35" s="4" t="s">
        <v>97</v>
      </c>
      <c r="B35" s="37" t="s">
        <v>151</v>
      </c>
      <c r="C35" s="4" t="s">
        <v>253</v>
      </c>
      <c r="D35" s="4" t="s">
        <v>58</v>
      </c>
      <c r="E35" s="4" t="s">
        <v>199</v>
      </c>
      <c r="F35" s="4" t="s">
        <v>153</v>
      </c>
      <c r="G35" s="29">
        <f>(SUMIF('3-Totalen per gebouw'!A:A,A35,'3-Totalen per gebouw'!D:D))</f>
        <v>0</v>
      </c>
    </row>
    <row r="36" spans="1:7">
      <c r="A36" s="4" t="s">
        <v>161</v>
      </c>
      <c r="B36" s="37" t="s">
        <v>166</v>
      </c>
      <c r="C36" s="4" t="s">
        <v>253</v>
      </c>
      <c r="D36" s="4" t="s">
        <v>58</v>
      </c>
      <c r="E36" s="4" t="s">
        <v>199</v>
      </c>
      <c r="F36" s="4" t="s">
        <v>153</v>
      </c>
      <c r="G36" s="29">
        <f>(SUMIF('3-Totalen per gebouw'!A:A,A36,'3-Totalen per gebouw'!D:D))</f>
        <v>0</v>
      </c>
    </row>
    <row r="37" spans="1:7">
      <c r="A37" s="7" t="s">
        <v>201</v>
      </c>
      <c r="B37" s="37" t="s">
        <v>206</v>
      </c>
      <c r="C37" s="4" t="s">
        <v>253</v>
      </c>
      <c r="D37" s="4" t="s">
        <v>58</v>
      </c>
      <c r="E37" s="4" t="s">
        <v>199</v>
      </c>
      <c r="F37" s="4" t="s">
        <v>153</v>
      </c>
      <c r="G37" s="29">
        <f>(SUMIF('3-Totalen per gebouw'!A:A,A37,'3-Totalen per gebouw'!D:D))</f>
        <v>0</v>
      </c>
    </row>
    <row r="38" spans="1:7">
      <c r="A38" s="4" t="s">
        <v>173</v>
      </c>
      <c r="B38" s="37" t="s">
        <v>179</v>
      </c>
      <c r="C38" s="4" t="s">
        <v>253</v>
      </c>
      <c r="D38" s="4" t="s">
        <v>58</v>
      </c>
      <c r="E38" s="4" t="s">
        <v>199</v>
      </c>
      <c r="F38" s="4" t="s">
        <v>153</v>
      </c>
      <c r="G38" s="29">
        <f>(SUMIF('3-Totalen per gebouw'!A:A,A38,'3-Totalen per gebouw'!D:D))</f>
        <v>0</v>
      </c>
    </row>
    <row r="39" spans="1:7">
      <c r="A39" s="4" t="s">
        <v>203</v>
      </c>
      <c r="B39" s="37" t="s">
        <v>195</v>
      </c>
      <c r="C39" s="4" t="s">
        <v>253</v>
      </c>
      <c r="D39" s="4" t="s">
        <v>127</v>
      </c>
      <c r="E39" s="4" t="s">
        <v>255</v>
      </c>
      <c r="F39" s="4" t="s">
        <v>255</v>
      </c>
      <c r="G39" s="29">
        <f>(SUMIF('3-Totalen per gebouw'!A:A,A39,'3-Totalen per gebouw'!D:D))</f>
        <v>0</v>
      </c>
    </row>
    <row r="40" spans="1:7">
      <c r="A40" s="4" t="s">
        <v>112</v>
      </c>
      <c r="B40" s="37" t="s">
        <v>196</v>
      </c>
      <c r="C40" s="4" t="s">
        <v>253</v>
      </c>
      <c r="D40" s="4" t="s">
        <v>127</v>
      </c>
      <c r="E40" s="4" t="s">
        <v>255</v>
      </c>
      <c r="F40" s="4" t="s">
        <v>255</v>
      </c>
      <c r="G40" s="29">
        <f>(SUMIF('3-Totalen per gebouw'!A:A,A40,'3-Totalen per gebouw'!D:D))</f>
        <v>0</v>
      </c>
    </row>
    <row r="41" spans="1:7">
      <c r="A41" s="4" t="s">
        <v>113</v>
      </c>
      <c r="B41" s="37" t="s">
        <v>197</v>
      </c>
      <c r="C41" s="4" t="s">
        <v>253</v>
      </c>
      <c r="D41" s="4" t="s">
        <v>127</v>
      </c>
      <c r="E41" s="4" t="s">
        <v>255</v>
      </c>
      <c r="F41" s="4" t="s">
        <v>255</v>
      </c>
      <c r="G41" s="29">
        <f>(SUMIF('3-Totalen per gebouw'!A:A,A41,'3-Totalen per gebouw'!D:D))</f>
        <v>0</v>
      </c>
    </row>
    <row r="42" spans="1:7">
      <c r="A42" s="4" t="s">
        <v>114</v>
      </c>
      <c r="B42" s="37" t="s">
        <v>198</v>
      </c>
      <c r="C42" s="4" t="s">
        <v>253</v>
      </c>
      <c r="D42" s="4" t="s">
        <v>127</v>
      </c>
      <c r="E42" s="4" t="s">
        <v>255</v>
      </c>
      <c r="F42" s="4" t="s">
        <v>255</v>
      </c>
      <c r="G42" s="29">
        <f>(SUMIF('3-Totalen per gebouw'!A:A,A42,'3-Totalen per gebouw'!D:D))</f>
        <v>0</v>
      </c>
    </row>
    <row r="43" spans="1:7" ht="13.8" thickBot="1">
      <c r="A43" s="5"/>
      <c r="B43" s="5"/>
    </row>
    <row r="44" spans="1:7" ht="13.8" thickBot="1">
      <c r="A44" s="89"/>
      <c r="B44" s="90"/>
      <c r="C44" s="90"/>
      <c r="D44" s="90" t="s">
        <v>62</v>
      </c>
      <c r="E44" s="90"/>
      <c r="F44" s="90"/>
      <c r="G44" s="91">
        <f>SUM(G9:G42)</f>
        <v>0</v>
      </c>
    </row>
    <row r="45" spans="1:7">
      <c r="A45" s="5"/>
      <c r="B45" s="5"/>
    </row>
    <row r="50" spans="1:2">
      <c r="A50" s="5"/>
      <c r="B50" s="5"/>
    </row>
    <row r="51" spans="1:2">
      <c r="A51" s="5"/>
      <c r="B51" s="5"/>
    </row>
    <row r="52" spans="1:2">
      <c r="A52" s="5"/>
      <c r="B52" s="5"/>
    </row>
    <row r="53" spans="1:2">
      <c r="A53" s="5"/>
      <c r="B53" s="5"/>
    </row>
    <row r="54" spans="1:2">
      <c r="A54" s="5"/>
      <c r="B54" s="5"/>
    </row>
    <row r="55" spans="1:2">
      <c r="A55" s="5"/>
      <c r="B55" s="5"/>
    </row>
    <row r="56" spans="1:2">
      <c r="A56" s="5"/>
      <c r="B56" s="5"/>
    </row>
    <row r="57" spans="1:2">
      <c r="A57" s="5"/>
      <c r="B57" s="5"/>
    </row>
    <row r="58" spans="1:2">
      <c r="A58" s="5"/>
      <c r="B58" s="5"/>
    </row>
    <row r="59" spans="1:2">
      <c r="A59" s="5"/>
      <c r="B59" s="5"/>
    </row>
    <row r="60" spans="1:2">
      <c r="A60" s="5"/>
      <c r="B60" s="5"/>
    </row>
    <row r="61" spans="1:2">
      <c r="A61" s="5"/>
      <c r="B61" s="5"/>
    </row>
    <row r="62" spans="1:2">
      <c r="A62" s="5"/>
      <c r="B62" s="5"/>
    </row>
    <row r="63" spans="1:2">
      <c r="A63" s="5"/>
      <c r="B63" s="5"/>
    </row>
    <row r="64" spans="1:2">
      <c r="A64" s="5"/>
      <c r="B64" s="5"/>
    </row>
    <row r="65" spans="1:2">
      <c r="A65" s="5"/>
      <c r="B65" s="5"/>
    </row>
    <row r="66" spans="1:2">
      <c r="A66" s="5"/>
      <c r="B66" s="5"/>
    </row>
    <row r="67" spans="1:2">
      <c r="A67" s="5"/>
      <c r="B67" s="5"/>
    </row>
    <row r="68" spans="1:2">
      <c r="A68" s="5"/>
      <c r="B68" s="5"/>
    </row>
    <row r="69" spans="1:2">
      <c r="A69" s="5"/>
      <c r="B69" s="5"/>
    </row>
    <row r="70" spans="1:2">
      <c r="A70" s="5"/>
      <c r="B70" s="5"/>
    </row>
    <row r="71" spans="1:2">
      <c r="A71" s="5"/>
      <c r="B71" s="5"/>
    </row>
    <row r="72" spans="1:2">
      <c r="A72" s="5"/>
      <c r="B72" s="5"/>
    </row>
    <row r="73" spans="1:2">
      <c r="A73" s="5"/>
      <c r="B73" s="5"/>
    </row>
    <row r="74" spans="1:2">
      <c r="A74" s="5"/>
      <c r="B74" s="5"/>
    </row>
    <row r="75" spans="1:2">
      <c r="A75" s="5"/>
      <c r="B75" s="5"/>
    </row>
    <row r="76" spans="1:2">
      <c r="A76" s="5"/>
      <c r="B76" s="5"/>
    </row>
    <row r="77" spans="1:2">
      <c r="A77" s="5"/>
      <c r="B77" s="5"/>
    </row>
    <row r="78" spans="1:2">
      <c r="A78" s="5"/>
      <c r="B78" s="5"/>
    </row>
    <row r="79" spans="1:2">
      <c r="A79" s="5"/>
      <c r="B79" s="5"/>
    </row>
    <row r="80" spans="1:2">
      <c r="A80" s="5"/>
      <c r="B80" s="5"/>
    </row>
    <row r="81" spans="1:2">
      <c r="A81" s="5"/>
      <c r="B81" s="5"/>
    </row>
    <row r="82" spans="1:2">
      <c r="A82" s="5"/>
      <c r="B82" s="5"/>
    </row>
    <row r="83" spans="1:2">
      <c r="A83" s="5"/>
      <c r="B83" s="5"/>
    </row>
    <row r="84" spans="1:2">
      <c r="A84" s="5"/>
      <c r="B84" s="5"/>
    </row>
    <row r="85" spans="1:2">
      <c r="A85" s="5"/>
      <c r="B85" s="5"/>
    </row>
    <row r="86" spans="1:2">
      <c r="A86" s="5"/>
      <c r="B86" s="5"/>
    </row>
    <row r="87" spans="1:2">
      <c r="A87" s="5"/>
      <c r="B87" s="5"/>
    </row>
    <row r="88" spans="1:2">
      <c r="A88" s="5"/>
      <c r="B88" s="5"/>
    </row>
    <row r="89" spans="1:2">
      <c r="A89" s="5"/>
      <c r="B89" s="5"/>
    </row>
    <row r="90" spans="1:2">
      <c r="A90" s="5"/>
      <c r="B90" s="5"/>
    </row>
    <row r="91" spans="1:2">
      <c r="A91" s="5"/>
      <c r="B91" s="5"/>
    </row>
    <row r="92" spans="1:2">
      <c r="A92" s="5"/>
      <c r="B92" s="5"/>
    </row>
    <row r="93" spans="1:2">
      <c r="A93" s="5"/>
      <c r="B93" s="5"/>
    </row>
    <row r="94" spans="1:2">
      <c r="A94" s="5"/>
      <c r="B94" s="5"/>
    </row>
    <row r="95" spans="1:2">
      <c r="A95" s="5"/>
      <c r="B95" s="5"/>
    </row>
    <row r="96" spans="1:2">
      <c r="A96" s="5"/>
      <c r="B96" s="5"/>
    </row>
    <row r="97" spans="1:2">
      <c r="A97" s="5"/>
      <c r="B97" s="5"/>
    </row>
    <row r="98" spans="1:2">
      <c r="A98" s="5"/>
      <c r="B98" s="5"/>
    </row>
    <row r="99" spans="1:2">
      <c r="A99" s="5"/>
      <c r="B99" s="5"/>
    </row>
    <row r="100" spans="1:2">
      <c r="A100" s="5"/>
      <c r="B100" s="5"/>
    </row>
    <row r="101" spans="1:2">
      <c r="A101" s="5"/>
      <c r="B101" s="5"/>
    </row>
    <row r="102" spans="1:2">
      <c r="A102" s="5"/>
      <c r="B102" s="5"/>
    </row>
    <row r="103" spans="1:2">
      <c r="A103" s="5"/>
      <c r="B103" s="5"/>
    </row>
    <row r="104" spans="1:2">
      <c r="A104" s="5"/>
      <c r="B104" s="5"/>
    </row>
    <row r="105" spans="1:2">
      <c r="A105" s="5"/>
      <c r="B105" s="5"/>
    </row>
    <row r="106" spans="1:2">
      <c r="A106" s="5"/>
      <c r="B106" s="5"/>
    </row>
    <row r="107" spans="1:2">
      <c r="A107" s="5"/>
      <c r="B107" s="5"/>
    </row>
    <row r="108" spans="1:2">
      <c r="A108" s="5"/>
      <c r="B108" s="5"/>
    </row>
    <row r="109" spans="1:2">
      <c r="A109" s="5"/>
      <c r="B109" s="5"/>
    </row>
    <row r="110" spans="1:2">
      <c r="A110" s="5"/>
      <c r="B110" s="5"/>
    </row>
    <row r="111" spans="1:2">
      <c r="A111" s="5"/>
      <c r="B111" s="5"/>
    </row>
    <row r="112" spans="1:2">
      <c r="A112" s="5"/>
      <c r="B112" s="5"/>
    </row>
    <row r="113" spans="1:2">
      <c r="A113" s="5"/>
      <c r="B113" s="5"/>
    </row>
    <row r="114" spans="1:2">
      <c r="A114" s="5"/>
      <c r="B114" s="5"/>
    </row>
    <row r="115" spans="1:2">
      <c r="A115" s="5"/>
      <c r="B115" s="5"/>
    </row>
    <row r="116" spans="1:2">
      <c r="A116" s="5"/>
      <c r="B116" s="5"/>
    </row>
    <row r="117" spans="1:2">
      <c r="A117" s="5"/>
      <c r="B117" s="5"/>
    </row>
    <row r="118" spans="1:2">
      <c r="A118" s="5"/>
      <c r="B118" s="5"/>
    </row>
  </sheetData>
  <autoFilter ref="A8:G49" xr:uid="{E707EE38-B8EB-43FD-B2A6-791F69E7CB56}"/>
  <sortState xmlns:xlrd2="http://schemas.microsoft.com/office/spreadsheetml/2017/richdata2" ref="A20:H38">
    <sortCondition ref="A20:A38"/>
  </sortState>
  <pageMargins left="0.7" right="0.7" top="0.75" bottom="0.75" header="0.3" footer="0.3"/>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1"/>
  <sheetViews>
    <sheetView showGridLines="0" zoomScaleNormal="100" workbookViewId="0">
      <pane xSplit="2" ySplit="8" topLeftCell="C39" activePane="bottomRight" state="frozen"/>
      <selection activeCell="A13" sqref="A13"/>
      <selection pane="topRight" activeCell="A13" sqref="A13"/>
      <selection pane="bottomLeft" activeCell="A13" sqref="A13"/>
      <selection pane="bottomRight" activeCell="D71" sqref="A1:D71"/>
    </sheetView>
  </sheetViews>
  <sheetFormatPr defaultColWidth="9.109375" defaultRowHeight="13.2"/>
  <cols>
    <col min="1" max="1" width="36.109375" style="1" bestFit="1" customWidth="1"/>
    <col min="2" max="2" width="47.88671875" style="1" bestFit="1" customWidth="1"/>
    <col min="3" max="3" width="15" style="100" bestFit="1" customWidth="1"/>
    <col min="4" max="4" width="19.88671875" style="1" bestFit="1" customWidth="1"/>
    <col min="5" max="9" width="9.33203125" style="1" customWidth="1"/>
    <col min="10" max="16384" width="9.109375" style="1"/>
  </cols>
  <sheetData>
    <row r="1" spans="1:4">
      <c r="A1" s="48" t="s">
        <v>6</v>
      </c>
      <c r="B1" s="59" t="str">
        <f>+'1-Contractblad totaal'!B3</f>
        <v>Gemeente Groningen</v>
      </c>
    </row>
    <row r="2" spans="1:4">
      <c r="A2" s="48" t="s">
        <v>30</v>
      </c>
      <c r="B2" s="59" t="str">
        <f ca="1">MID(CELL("bestandsnaam",$D$7),SEARCH("]",CELL("bestandsnaam",$D$7),1)+1,256)</f>
        <v>3-Totalen per gebouw</v>
      </c>
    </row>
    <row r="3" spans="1:4">
      <c r="A3" s="48" t="s">
        <v>5</v>
      </c>
      <c r="B3" s="59" t="str">
        <f>+'1-Contractblad totaal'!B5</f>
        <v>Diverse Groningen</v>
      </c>
    </row>
    <row r="4" spans="1:4">
      <c r="A4" s="48" t="s">
        <v>208</v>
      </c>
      <c r="B4" s="60" t="str">
        <f>+'1-Contractblad totaal'!B6</f>
        <v>34-2021</v>
      </c>
    </row>
    <row r="5" spans="1:4">
      <c r="A5" s="48" t="s">
        <v>209</v>
      </c>
      <c r="B5" s="61">
        <f>+'1-Contractblad totaal'!B7</f>
        <v>0</v>
      </c>
    </row>
    <row r="6" spans="1:4">
      <c r="A6" s="48" t="s">
        <v>31</v>
      </c>
      <c r="B6" s="62">
        <f>+'1-Contractblad totaal'!B8</f>
        <v>44348</v>
      </c>
    </row>
    <row r="8" spans="1:4" ht="29.25" customHeight="1">
      <c r="A8" s="30" t="s">
        <v>214</v>
      </c>
      <c r="B8" s="30" t="s">
        <v>213</v>
      </c>
      <c r="C8" s="101" t="s">
        <v>220</v>
      </c>
      <c r="D8" s="63" t="s">
        <v>219</v>
      </c>
    </row>
    <row r="9" spans="1:4">
      <c r="A9" s="4" t="s">
        <v>129</v>
      </c>
      <c r="B9" s="4" t="s">
        <v>71</v>
      </c>
      <c r="C9" s="102">
        <f>SUMIF('4-Ruimtestaat'!A:A,B9,'4-Ruimtestaat'!F:F)</f>
        <v>85</v>
      </c>
      <c r="D9" s="64">
        <f>(SUMIF('4-Ruimtestaat'!A:A,B9,'4-Ruimtestaat'!O:O))+(SUMIF('7-Additionele werkzaamheden'!A:A,'3-Totalen per gebouw'!A9,'7-Additionele werkzaamheden'!G:G))</f>
        <v>0</v>
      </c>
    </row>
    <row r="10" spans="1:4">
      <c r="A10" s="4" t="s">
        <v>129</v>
      </c>
      <c r="B10" s="4" t="s">
        <v>72</v>
      </c>
      <c r="C10" s="102">
        <f>SUMIF('4-Ruimtestaat'!A:A,B10,'4-Ruimtestaat'!F:F)</f>
        <v>115</v>
      </c>
      <c r="D10" s="64">
        <f>(SUMIF('4-Ruimtestaat'!A:A,B10,'4-Ruimtestaat'!O:O))+(SUMIF('7-Additionele werkzaamheden'!A:A,'3-Totalen per gebouw'!A10,'7-Additionele werkzaamheden'!G:G))</f>
        <v>0</v>
      </c>
    </row>
    <row r="11" spans="1:4">
      <c r="A11" s="4" t="s">
        <v>129</v>
      </c>
      <c r="B11" s="4" t="s">
        <v>188</v>
      </c>
      <c r="C11" s="102">
        <f>SUMIF('4-Ruimtestaat'!A:A,B11,'4-Ruimtestaat'!F:F)</f>
        <v>5602.5</v>
      </c>
      <c r="D11" s="64">
        <f>(SUMIF('4-Ruimtestaat'!A:A,B11,'4-Ruimtestaat'!O:O))+(SUMIF('7-Additionele werkzaamheden'!A:A,'3-Totalen per gebouw'!A11,'7-Additionele werkzaamheden'!G:G))</f>
        <v>0</v>
      </c>
    </row>
    <row r="12" spans="1:4">
      <c r="A12" s="4" t="s">
        <v>129</v>
      </c>
      <c r="B12" s="4" t="s">
        <v>118</v>
      </c>
      <c r="C12" s="102">
        <f>SUMIF('4-Ruimtestaat'!A:A,B12,'4-Ruimtestaat'!F:F)</f>
        <v>95</v>
      </c>
      <c r="D12" s="64">
        <f>(SUMIF('4-Ruimtestaat'!A:A,B12,'4-Ruimtestaat'!O:O))+(SUMIF('7-Additionele werkzaamheden'!A:A,'3-Totalen per gebouw'!A12,'7-Additionele werkzaamheden'!G:G))</f>
        <v>0</v>
      </c>
    </row>
    <row r="13" spans="1:4">
      <c r="A13" s="4" t="s">
        <v>129</v>
      </c>
      <c r="B13" s="4" t="s">
        <v>77</v>
      </c>
      <c r="C13" s="102">
        <f>SUMIF('4-Ruimtestaat'!A:A,B13,'4-Ruimtestaat'!F:F)</f>
        <v>222</v>
      </c>
      <c r="D13" s="64">
        <f>(SUMIF('4-Ruimtestaat'!A:A,B13,'4-Ruimtestaat'!O:O))+(SUMIF('7-Additionele werkzaamheden'!A:A,'3-Totalen per gebouw'!A13,'7-Additionele werkzaamheden'!G:G))</f>
        <v>0</v>
      </c>
    </row>
    <row r="14" spans="1:4">
      <c r="A14" s="4" t="s">
        <v>129</v>
      </c>
      <c r="B14" s="4" t="s">
        <v>21</v>
      </c>
      <c r="C14" s="102">
        <f>SUMIF('4-Ruimtestaat'!A:A,B14,'4-Ruimtestaat'!F:F)</f>
        <v>18</v>
      </c>
      <c r="D14" s="64">
        <f>(SUMIF('4-Ruimtestaat'!A:A,B14,'4-Ruimtestaat'!O:O))+(SUMIF('7-Additionele werkzaamheden'!A:A,'3-Totalen per gebouw'!A14,'7-Additionele werkzaamheden'!G:G))</f>
        <v>0</v>
      </c>
    </row>
    <row r="15" spans="1:4">
      <c r="A15" s="4" t="s">
        <v>129</v>
      </c>
      <c r="B15" s="4" t="s">
        <v>15</v>
      </c>
      <c r="C15" s="102">
        <f>SUMIF('4-Ruimtestaat'!A:A,B15,'4-Ruimtestaat'!F:F)</f>
        <v>6133.5</v>
      </c>
      <c r="D15" s="64">
        <f>(SUMIF('4-Ruimtestaat'!A:A,B15,'4-Ruimtestaat'!O:O))+(SUMIF('7-Additionele werkzaamheden'!A:A,'3-Totalen per gebouw'!A15,'7-Additionele werkzaamheden'!G:G))</f>
        <v>0</v>
      </c>
    </row>
    <row r="16" spans="1:4">
      <c r="A16" s="4" t="s">
        <v>129</v>
      </c>
      <c r="B16" s="4" t="s">
        <v>23</v>
      </c>
      <c r="C16" s="102">
        <f>SUMIF('4-Ruimtestaat'!A:A,B16,'4-Ruimtestaat'!F:F)</f>
        <v>4317</v>
      </c>
      <c r="D16" s="64">
        <f>(SUMIF('4-Ruimtestaat'!A:A,B16,'4-Ruimtestaat'!O:O))+(SUMIF('7-Additionele werkzaamheden'!A:A,'3-Totalen per gebouw'!A16,'7-Additionele werkzaamheden'!G:G))</f>
        <v>0</v>
      </c>
    </row>
    <row r="17" spans="1:4">
      <c r="A17" s="4" t="s">
        <v>129</v>
      </c>
      <c r="B17" s="4" t="s">
        <v>187</v>
      </c>
      <c r="C17" s="102">
        <f>SUMIF('4-Ruimtestaat'!A:A,B17,'4-Ruimtestaat'!F:F)</f>
        <v>8631</v>
      </c>
      <c r="D17" s="64">
        <f>(SUMIF('4-Ruimtestaat'!A:A,B17,'4-Ruimtestaat'!O:O))+(SUMIF('7-Additionele werkzaamheden'!A:A,'3-Totalen per gebouw'!A17,'7-Additionele werkzaamheden'!G:G))</f>
        <v>0</v>
      </c>
    </row>
    <row r="18" spans="1:4">
      <c r="A18" s="4" t="s">
        <v>129</v>
      </c>
      <c r="B18" s="4" t="s">
        <v>73</v>
      </c>
      <c r="C18" s="102">
        <f>SUMIF('4-Ruimtestaat'!A:A,B18,'4-Ruimtestaat'!F:F)</f>
        <v>56</v>
      </c>
      <c r="D18" s="64">
        <f>(SUMIF('4-Ruimtestaat'!A:A,B18,'4-Ruimtestaat'!O:O))+(SUMIF('7-Additionele werkzaamheden'!A:A,'3-Totalen per gebouw'!A18,'7-Additionele werkzaamheden'!G:G))</f>
        <v>0</v>
      </c>
    </row>
    <row r="19" spans="1:4">
      <c r="A19" s="4" t="s">
        <v>129</v>
      </c>
      <c r="B19" s="4" t="s">
        <v>74</v>
      </c>
      <c r="C19" s="102">
        <f>SUMIF('4-Ruimtestaat'!A:A,B19,'4-Ruimtestaat'!F:F)</f>
        <v>236</v>
      </c>
      <c r="D19" s="64">
        <f>(SUMIF('4-Ruimtestaat'!A:A,B19,'4-Ruimtestaat'!O:O))+(SUMIF('7-Additionele werkzaamheden'!A:A,'3-Totalen per gebouw'!A19,'7-Additionele werkzaamheden'!G:G))</f>
        <v>0</v>
      </c>
    </row>
    <row r="20" spans="1:4">
      <c r="A20" s="4" t="s">
        <v>129</v>
      </c>
      <c r="B20" s="4" t="s">
        <v>75</v>
      </c>
      <c r="C20" s="102">
        <f>SUMIF('4-Ruimtestaat'!A:A,B20,'4-Ruimtestaat'!F:F)</f>
        <v>256</v>
      </c>
      <c r="D20" s="64">
        <f>(SUMIF('4-Ruimtestaat'!A:A,B20,'4-Ruimtestaat'!O:O))+(SUMIF('7-Additionele werkzaamheden'!A:A,'3-Totalen per gebouw'!A20,'7-Additionele werkzaamheden'!G:G))</f>
        <v>0</v>
      </c>
    </row>
    <row r="21" spans="1:4">
      <c r="A21" s="4" t="s">
        <v>129</v>
      </c>
      <c r="B21" s="4" t="s">
        <v>20</v>
      </c>
      <c r="C21" s="102">
        <f>SUMIF('4-Ruimtestaat'!A:A,B21,'4-Ruimtestaat'!F:F)</f>
        <v>64</v>
      </c>
      <c r="D21" s="64">
        <f>(SUMIF('4-Ruimtestaat'!A:A,B21,'4-Ruimtestaat'!O:O))+(SUMIF('7-Additionele werkzaamheden'!A:A,'3-Totalen per gebouw'!A21,'7-Additionele werkzaamheden'!G:G))</f>
        <v>0</v>
      </c>
    </row>
    <row r="22" spans="1:4">
      <c r="A22" s="4" t="s">
        <v>129</v>
      </c>
      <c r="B22" s="4" t="s">
        <v>80</v>
      </c>
      <c r="C22" s="102">
        <f>SUMIF('4-Ruimtestaat'!A:A,B22,'4-Ruimtestaat'!F:F)</f>
        <v>264</v>
      </c>
      <c r="D22" s="64">
        <f>(SUMIF('4-Ruimtestaat'!A:A,B22,'4-Ruimtestaat'!O:O))+(SUMIF('7-Additionele werkzaamheden'!A:A,'3-Totalen per gebouw'!A22,'7-Additionele werkzaamheden'!G:G))</f>
        <v>0</v>
      </c>
    </row>
    <row r="23" spans="1:4">
      <c r="A23" s="4" t="s">
        <v>129</v>
      </c>
      <c r="B23" s="4" t="s">
        <v>69</v>
      </c>
      <c r="C23" s="102">
        <f>SUMIF('4-Ruimtestaat'!A:A,B23,'4-Ruimtestaat'!F:F)</f>
        <v>56</v>
      </c>
      <c r="D23" s="64">
        <f>(SUMIF('4-Ruimtestaat'!A:A,B23,'4-Ruimtestaat'!O:O))+(SUMIF('7-Additionele werkzaamheden'!A:A,'3-Totalen per gebouw'!A23,'7-Additionele werkzaamheden'!G:G))</f>
        <v>0</v>
      </c>
    </row>
    <row r="24" spans="1:4">
      <c r="A24" s="4" t="s">
        <v>129</v>
      </c>
      <c r="B24" s="4" t="s">
        <v>0</v>
      </c>
      <c r="C24" s="102">
        <f>SUMIF('4-Ruimtestaat'!A:A,B24,'4-Ruimtestaat'!F:F)</f>
        <v>4</v>
      </c>
      <c r="D24" s="64">
        <f>(SUMIF('4-Ruimtestaat'!A:A,B24,'4-Ruimtestaat'!O:O))+(SUMIF('7-Additionele werkzaamheden'!A:A,'3-Totalen per gebouw'!A24,'7-Additionele werkzaamheden'!G:G))</f>
        <v>0</v>
      </c>
    </row>
    <row r="25" spans="1:4">
      <c r="A25" s="4" t="s">
        <v>129</v>
      </c>
      <c r="B25" s="4" t="s">
        <v>186</v>
      </c>
      <c r="C25" s="102">
        <f>SUMIF('4-Ruimtestaat'!A:A,B25,'4-Ruimtestaat'!F:F)</f>
        <v>3590</v>
      </c>
      <c r="D25" s="64">
        <f>(SUMIF('4-Ruimtestaat'!A:A,B25,'4-Ruimtestaat'!O:O))+(SUMIF('7-Additionele werkzaamheden'!A:A,'3-Totalen per gebouw'!A25,'7-Additionele werkzaamheden'!G:G))</f>
        <v>0</v>
      </c>
    </row>
    <row r="26" spans="1:4">
      <c r="A26" s="4" t="s">
        <v>129</v>
      </c>
      <c r="B26" s="4" t="s">
        <v>50</v>
      </c>
      <c r="C26" s="102">
        <f>SUMIF('4-Ruimtestaat'!A:A,B26,'4-Ruimtestaat'!F:F)</f>
        <v>11</v>
      </c>
      <c r="D26" s="64">
        <f>(SUMIF('4-Ruimtestaat'!A:A,B26,'4-Ruimtestaat'!O:O))+(SUMIF('7-Additionele werkzaamheden'!A:A,'3-Totalen per gebouw'!A26,'7-Additionele werkzaamheden'!G:G))</f>
        <v>0</v>
      </c>
    </row>
    <row r="27" spans="1:4">
      <c r="A27" s="4" t="s">
        <v>129</v>
      </c>
      <c r="B27" s="4" t="s">
        <v>76</v>
      </c>
      <c r="C27" s="102">
        <f>SUMIF('4-Ruimtestaat'!A:A,B27,'4-Ruimtestaat'!F:F)</f>
        <v>120</v>
      </c>
      <c r="D27" s="64">
        <f>(SUMIF('4-Ruimtestaat'!A:A,B27,'4-Ruimtestaat'!O:O))+(SUMIF('7-Additionele werkzaamheden'!A:A,'3-Totalen per gebouw'!A27,'7-Additionele werkzaamheden'!G:G))</f>
        <v>0</v>
      </c>
    </row>
    <row r="28" spans="1:4">
      <c r="A28" s="4" t="s">
        <v>129</v>
      </c>
      <c r="B28" s="4" t="s">
        <v>130</v>
      </c>
      <c r="C28" s="102">
        <f>SUMIF('4-Ruimtestaat'!A:A,B28,'4-Ruimtestaat'!F:F)</f>
        <v>306</v>
      </c>
      <c r="D28" s="64">
        <f>(SUMIF('4-Ruimtestaat'!A:A,B28,'4-Ruimtestaat'!O:O))+(SUMIF('7-Additionele werkzaamheden'!A:A,'3-Totalen per gebouw'!A28,'7-Additionele werkzaamheden'!G:G))</f>
        <v>0</v>
      </c>
    </row>
    <row r="29" spans="1:4">
      <c r="A29" s="4" t="s">
        <v>129</v>
      </c>
      <c r="B29" s="4" t="s">
        <v>18</v>
      </c>
      <c r="C29" s="102">
        <f>SUMIF('4-Ruimtestaat'!A:A,B29,'4-Ruimtestaat'!F:F)</f>
        <v>32</v>
      </c>
      <c r="D29" s="64">
        <f>(SUMIF('4-Ruimtestaat'!A:A,B29,'4-Ruimtestaat'!O:O))+(SUMIF('7-Additionele werkzaamheden'!A:A,'3-Totalen per gebouw'!A29,'7-Additionele werkzaamheden'!G:G))</f>
        <v>0</v>
      </c>
    </row>
    <row r="30" spans="1:4">
      <c r="A30" s="4" t="s">
        <v>129</v>
      </c>
      <c r="B30" s="4" t="s">
        <v>1</v>
      </c>
      <c r="C30" s="102">
        <f>SUMIF('4-Ruimtestaat'!A:A,B30,'4-Ruimtestaat'!F:F)</f>
        <v>4060</v>
      </c>
      <c r="D30" s="64">
        <f>(SUMIF('4-Ruimtestaat'!A:A,B30,'4-Ruimtestaat'!O:O))+(SUMIF('7-Additionele werkzaamheden'!A:A,'3-Totalen per gebouw'!A30,'7-Additionele werkzaamheden'!G:G))</f>
        <v>0</v>
      </c>
    </row>
    <row r="31" spans="1:4">
      <c r="A31" s="4" t="s">
        <v>129</v>
      </c>
      <c r="B31" s="4" t="s">
        <v>194</v>
      </c>
      <c r="C31" s="102">
        <f>SUMIF('4-Ruimtestaat'!A:A,B31,'4-Ruimtestaat'!F:F)</f>
        <v>967</v>
      </c>
      <c r="D31" s="64">
        <f>(SUMIF('4-Ruimtestaat'!A:A,B31,'4-Ruimtestaat'!O:O))+(SUMIF('7-Additionele werkzaamheden'!A:A,'3-Totalen per gebouw'!A31,'7-Additionele werkzaamheden'!G:G))</f>
        <v>0</v>
      </c>
    </row>
    <row r="32" spans="1:4">
      <c r="A32" s="4" t="s">
        <v>129</v>
      </c>
      <c r="B32" s="4" t="s">
        <v>70</v>
      </c>
      <c r="C32" s="102">
        <f>SUMIF('4-Ruimtestaat'!A:A,B32,'4-Ruimtestaat'!F:F)</f>
        <v>20</v>
      </c>
      <c r="D32" s="64">
        <f>(SUMIF('4-Ruimtestaat'!A:A,B32,'4-Ruimtestaat'!O:O))+(SUMIF('7-Additionele werkzaamheden'!A:A,'3-Totalen per gebouw'!A32,'7-Additionele werkzaamheden'!G:G))</f>
        <v>0</v>
      </c>
    </row>
    <row r="33" spans="1:4">
      <c r="A33" s="4" t="s">
        <v>129</v>
      </c>
      <c r="B33" s="4" t="s">
        <v>189</v>
      </c>
      <c r="C33" s="102">
        <f>SUMIF('4-Ruimtestaat'!A:A,B33,'4-Ruimtestaat'!F:F)</f>
        <v>1394</v>
      </c>
      <c r="D33" s="64">
        <f>(SUMIF('4-Ruimtestaat'!A:A,B33,'4-Ruimtestaat'!O:O))+(SUMIF('7-Additionele werkzaamheden'!A:A,'3-Totalen per gebouw'!A33,'7-Additionele werkzaamheden'!G:G))</f>
        <v>0</v>
      </c>
    </row>
    <row r="34" spans="1:4">
      <c r="A34" s="4" t="s">
        <v>129</v>
      </c>
      <c r="B34" s="4" t="s">
        <v>190</v>
      </c>
      <c r="C34" s="102">
        <f>SUMIF('4-Ruimtestaat'!A:A,B34,'4-Ruimtestaat'!F:F)</f>
        <v>1147</v>
      </c>
      <c r="D34" s="64">
        <f>(SUMIF('4-Ruimtestaat'!A:A,B34,'4-Ruimtestaat'!O:O))+(SUMIF('7-Additionele werkzaamheden'!A:A,'3-Totalen per gebouw'!A34,'7-Additionele werkzaamheden'!G:G))</f>
        <v>0</v>
      </c>
    </row>
    <row r="35" spans="1:4">
      <c r="A35" s="4" t="s">
        <v>129</v>
      </c>
      <c r="B35" s="4" t="s">
        <v>66</v>
      </c>
      <c r="C35" s="102">
        <f>SUMIF('4-Ruimtestaat'!A:A,B35,'4-Ruimtestaat'!F:F)</f>
        <v>236</v>
      </c>
      <c r="D35" s="64">
        <f>(SUMIF('4-Ruimtestaat'!A:A,B35,'4-Ruimtestaat'!O:O))+(SUMIF('7-Additionele werkzaamheden'!A:A,'3-Totalen per gebouw'!A35,'7-Additionele werkzaamheden'!G:G))</f>
        <v>0</v>
      </c>
    </row>
    <row r="36" spans="1:4">
      <c r="A36" s="4" t="s">
        <v>129</v>
      </c>
      <c r="B36" s="4" t="s">
        <v>133</v>
      </c>
      <c r="C36" s="102">
        <f>SUMIF('4-Ruimtestaat'!A:A,B36,'4-Ruimtestaat'!F:F)</f>
        <v>282</v>
      </c>
      <c r="D36" s="64">
        <f>(SUMIF('4-Ruimtestaat'!A:A,B36,'4-Ruimtestaat'!O:O))+(SUMIF('7-Additionele werkzaamheden'!A:A,'3-Totalen per gebouw'!A36,'7-Additionele werkzaamheden'!G:G))</f>
        <v>0</v>
      </c>
    </row>
    <row r="37" spans="1:4">
      <c r="A37" s="4" t="s">
        <v>171</v>
      </c>
      <c r="B37" s="4" t="s">
        <v>163</v>
      </c>
      <c r="C37" s="102">
        <f>SUMIF('4-Ruimtestaat'!A:A,B37,'4-Ruimtestaat'!F:F)</f>
        <v>0</v>
      </c>
      <c r="D37" s="64">
        <f>(SUMIF('4-Ruimtestaat'!A:A,B37,'4-Ruimtestaat'!O:O))+(SUMIF('7-Additionele werkzaamheden'!A:A,'3-Totalen per gebouw'!A37,'7-Additionele werkzaamheden'!G:G))</f>
        <v>0</v>
      </c>
    </row>
    <row r="38" spans="1:4">
      <c r="A38" s="4" t="s">
        <v>116</v>
      </c>
      <c r="B38" s="4" t="s">
        <v>85</v>
      </c>
      <c r="C38" s="102">
        <f>SUMIF('4-Ruimtestaat'!A:A,B38,'4-Ruimtestaat'!F:F)</f>
        <v>63</v>
      </c>
      <c r="D38" s="64">
        <f>(SUMIF('4-Ruimtestaat'!A:A,B38,'4-Ruimtestaat'!O:O))+(SUMIF('7-Additionele werkzaamheden'!A:A,'3-Totalen per gebouw'!A38,'7-Additionele werkzaamheden'!G:G))</f>
        <v>0</v>
      </c>
    </row>
    <row r="39" spans="1:4">
      <c r="A39" s="6" t="s">
        <v>119</v>
      </c>
      <c r="B39" s="4" t="s">
        <v>192</v>
      </c>
      <c r="C39" s="102">
        <f>SUMIF('4-Ruimtestaat'!A:A,B39,'4-Ruimtestaat'!F:F)</f>
        <v>234</v>
      </c>
      <c r="D39" s="64">
        <f>(SUMIF('4-Ruimtestaat'!A:A,B39,'4-Ruimtestaat'!O:O))+(SUMIF('7-Additionele werkzaamheden'!A:A,'3-Totalen per gebouw'!A39,'7-Additionele werkzaamheden'!G:G))</f>
        <v>0</v>
      </c>
    </row>
    <row r="40" spans="1:4">
      <c r="A40" s="6" t="s">
        <v>120</v>
      </c>
      <c r="B40" s="4" t="s">
        <v>125</v>
      </c>
      <c r="C40" s="102">
        <f>SUMIF('4-Ruimtestaat'!A:A,B40,'4-Ruimtestaat'!F:F)</f>
        <v>496</v>
      </c>
      <c r="D40" s="64">
        <f>(SUMIF('4-Ruimtestaat'!A:A,B40,'4-Ruimtestaat'!O:O))+(SUMIF('7-Additionele werkzaamheden'!A:A,'3-Totalen per gebouw'!A40,'7-Additionele werkzaamheden'!G:G))</f>
        <v>0</v>
      </c>
    </row>
    <row r="41" spans="1:4">
      <c r="A41" s="6" t="s">
        <v>121</v>
      </c>
      <c r="B41" s="4" t="s">
        <v>124</v>
      </c>
      <c r="C41" s="102">
        <f>SUMIF('4-Ruimtestaat'!A:A,B41,'4-Ruimtestaat'!F:F)</f>
        <v>344</v>
      </c>
      <c r="D41" s="64">
        <f>(SUMIF('4-Ruimtestaat'!A:A,B41,'4-Ruimtestaat'!O:O))+(SUMIF('7-Additionele werkzaamheden'!A:A,'3-Totalen per gebouw'!A41,'7-Additionele werkzaamheden'!G:G))</f>
        <v>0</v>
      </c>
    </row>
    <row r="42" spans="1:4">
      <c r="A42" s="6" t="s">
        <v>128</v>
      </c>
      <c r="B42" s="4" t="s">
        <v>191</v>
      </c>
      <c r="C42" s="102">
        <f>SUMIF('4-Ruimtestaat'!A:A,B42,'4-Ruimtestaat'!F:F)</f>
        <v>1040</v>
      </c>
      <c r="D42" s="64">
        <f>(SUMIF('4-Ruimtestaat'!A:A,B42,'4-Ruimtestaat'!O:O))+(SUMIF('7-Additionele werkzaamheden'!A:A,'3-Totalen per gebouw'!A42,'7-Additionele werkzaamheden'!G:G))</f>
        <v>0</v>
      </c>
    </row>
    <row r="43" spans="1:4">
      <c r="A43" s="6" t="s">
        <v>122</v>
      </c>
      <c r="B43" s="4" t="s">
        <v>123</v>
      </c>
      <c r="C43" s="102">
        <f>SUMIF('4-Ruimtestaat'!A:A,B43,'4-Ruimtestaat'!F:F)</f>
        <v>434</v>
      </c>
      <c r="D43" s="64">
        <f>(SUMIF('4-Ruimtestaat'!A:A,B43,'4-Ruimtestaat'!O:O))+(SUMIF('7-Additionele werkzaamheden'!A:A,'3-Totalen per gebouw'!A43,'7-Additionele werkzaamheden'!G:G))</f>
        <v>0</v>
      </c>
    </row>
    <row r="44" spans="1:4">
      <c r="A44" s="6" t="s">
        <v>185</v>
      </c>
      <c r="B44" s="4" t="s">
        <v>181</v>
      </c>
      <c r="C44" s="102">
        <f>SUMIF('4-Ruimtestaat'!A:A,B44,'4-Ruimtestaat'!F:F)</f>
        <v>499</v>
      </c>
      <c r="D44" s="64">
        <f>(SUMIF('4-Ruimtestaat'!A:A,B44,'4-Ruimtestaat'!O:O))+(SUMIF('7-Additionele werkzaamheden'!A:A,'3-Totalen per gebouw'!A44,'7-Additionele werkzaamheden'!G:G))</f>
        <v>0</v>
      </c>
    </row>
    <row r="45" spans="1:4">
      <c r="A45" s="4" t="s">
        <v>115</v>
      </c>
      <c r="B45" s="4" t="s">
        <v>84</v>
      </c>
      <c r="C45" s="102">
        <f>SUMIF('4-Ruimtestaat'!A:A,B45,'4-Ruimtestaat'!F:F)</f>
        <v>75</v>
      </c>
      <c r="D45" s="64">
        <f>(SUMIF('4-Ruimtestaat'!A:A,B45,'4-Ruimtestaat'!O:O))+(SUMIF('7-Additionele werkzaamheden'!A:A,'3-Totalen per gebouw'!A45,'7-Additionele werkzaamheden'!G:G))</f>
        <v>0</v>
      </c>
    </row>
    <row r="46" spans="1:4">
      <c r="A46" s="4" t="s">
        <v>158</v>
      </c>
      <c r="B46" s="6" t="s">
        <v>157</v>
      </c>
      <c r="C46" s="102">
        <f>SUMIF('4-Ruimtestaat'!A:A,B46,'4-Ruimtestaat'!F:F)</f>
        <v>35</v>
      </c>
      <c r="D46" s="64">
        <f>(SUMIF('4-Ruimtestaat'!A:A,B46,'4-Ruimtestaat'!O:O))+(SUMIF('7-Additionele werkzaamheden'!A:A,'3-Totalen per gebouw'!A46,'7-Additionele werkzaamheden'!G:G))</f>
        <v>0</v>
      </c>
    </row>
    <row r="47" spans="1:4">
      <c r="A47" s="4" t="s">
        <v>86</v>
      </c>
      <c r="B47" s="4" t="s">
        <v>99</v>
      </c>
      <c r="C47" s="102">
        <f>SUMIF('4-Ruimtestaat'!A:A,B47,'4-Ruimtestaat'!F:F)</f>
        <v>266</v>
      </c>
      <c r="D47" s="64">
        <f>(SUMIF('4-Ruimtestaat'!A:A,B47,'4-Ruimtestaat'!O:O))+(SUMIF('7-Additionele werkzaamheden'!A:A,'3-Totalen per gebouw'!A47,'7-Additionele werkzaamheden'!G:G))</f>
        <v>0</v>
      </c>
    </row>
    <row r="48" spans="1:4">
      <c r="A48" s="4" t="s">
        <v>87</v>
      </c>
      <c r="B48" s="4" t="s">
        <v>100</v>
      </c>
      <c r="C48" s="102">
        <f>SUMIF('4-Ruimtestaat'!A:A,B48,'4-Ruimtestaat'!F:F)</f>
        <v>266</v>
      </c>
      <c r="D48" s="64">
        <f>(SUMIF('4-Ruimtestaat'!A:A,B48,'4-Ruimtestaat'!O:O))+(SUMIF('7-Additionele werkzaamheden'!A:A,'3-Totalen per gebouw'!A48,'7-Additionele werkzaamheden'!G:G))</f>
        <v>0</v>
      </c>
    </row>
    <row r="49" spans="1:4">
      <c r="A49" s="4" t="s">
        <v>167</v>
      </c>
      <c r="B49" s="4" t="s">
        <v>168</v>
      </c>
      <c r="C49" s="102">
        <f>SUMIF('4-Ruimtestaat'!A:A,B49,'4-Ruimtestaat'!F:F)</f>
        <v>44</v>
      </c>
      <c r="D49" s="64">
        <f>(SUMIF('4-Ruimtestaat'!A:A,B49,'4-Ruimtestaat'!O:O))+(SUMIF('7-Additionele werkzaamheden'!A:A,'3-Totalen per gebouw'!A49,'7-Additionele werkzaamheden'!G:G))</f>
        <v>0</v>
      </c>
    </row>
    <row r="50" spans="1:4">
      <c r="A50" s="4" t="s">
        <v>88</v>
      </c>
      <c r="B50" s="4" t="s">
        <v>101</v>
      </c>
      <c r="C50" s="102">
        <f>SUMIF('4-Ruimtestaat'!A:A,B50,'4-Ruimtestaat'!F:F)</f>
        <v>318</v>
      </c>
      <c r="D50" s="64">
        <f>(SUMIF('4-Ruimtestaat'!A:A,B50,'4-Ruimtestaat'!O:O))+(SUMIF('7-Additionele werkzaamheden'!A:A,'3-Totalen per gebouw'!A50,'7-Additionele werkzaamheden'!G:G))</f>
        <v>0</v>
      </c>
    </row>
    <row r="51" spans="1:4">
      <c r="A51" s="4" t="s">
        <v>89</v>
      </c>
      <c r="B51" s="4" t="s">
        <v>102</v>
      </c>
      <c r="C51" s="102">
        <f>SUMIF('4-Ruimtestaat'!A:A,B51,'4-Ruimtestaat'!F:F)</f>
        <v>266</v>
      </c>
      <c r="D51" s="64">
        <f>(SUMIF('4-Ruimtestaat'!A:A,B51,'4-Ruimtestaat'!O:O))+(SUMIF('7-Additionele werkzaamheden'!A:A,'3-Totalen per gebouw'!A51,'7-Additionele werkzaamheden'!G:G))</f>
        <v>0</v>
      </c>
    </row>
    <row r="52" spans="1:4">
      <c r="A52" s="4" t="s">
        <v>90</v>
      </c>
      <c r="B52" s="4" t="s">
        <v>103</v>
      </c>
      <c r="C52" s="102">
        <f>SUMIF('4-Ruimtestaat'!A:A,B52,'4-Ruimtestaat'!F:F)</f>
        <v>210</v>
      </c>
      <c r="D52" s="64">
        <f>(SUMIF('4-Ruimtestaat'!A:A,B52,'4-Ruimtestaat'!O:O))+(SUMIF('7-Additionele werkzaamheden'!A:A,'3-Totalen per gebouw'!A52,'7-Additionele werkzaamheden'!G:G))</f>
        <v>0</v>
      </c>
    </row>
    <row r="53" spans="1:4">
      <c r="A53" s="4" t="s">
        <v>91</v>
      </c>
      <c r="B53" s="4" t="s">
        <v>104</v>
      </c>
      <c r="C53" s="102">
        <f>SUMIF('4-Ruimtestaat'!A:A,B53,'4-Ruimtestaat'!F:F)</f>
        <v>288</v>
      </c>
      <c r="D53" s="64">
        <f>(SUMIF('4-Ruimtestaat'!A:A,B53,'4-Ruimtestaat'!O:O))+(SUMIF('7-Additionele werkzaamheden'!A:A,'3-Totalen per gebouw'!A53,'7-Additionele werkzaamheden'!G:G))</f>
        <v>0</v>
      </c>
    </row>
    <row r="54" spans="1:4">
      <c r="A54" s="4" t="s">
        <v>152</v>
      </c>
      <c r="B54" s="6" t="s">
        <v>169</v>
      </c>
      <c r="C54" s="102">
        <f>SUMIF('4-Ruimtestaat'!A:A,B54,'4-Ruimtestaat'!F:F)</f>
        <v>90</v>
      </c>
      <c r="D54" s="64">
        <f>(SUMIF('4-Ruimtestaat'!A:A,B54,'4-Ruimtestaat'!O:O))+(SUMIF('7-Additionele werkzaamheden'!A:A,'3-Totalen per gebouw'!A54,'7-Additionele werkzaamheden'!G:G))</f>
        <v>0</v>
      </c>
    </row>
    <row r="55" spans="1:4">
      <c r="A55" s="4" t="s">
        <v>92</v>
      </c>
      <c r="B55" s="4" t="s">
        <v>105</v>
      </c>
      <c r="C55" s="102">
        <f>SUMIF('4-Ruimtestaat'!A:A,B55,'4-Ruimtestaat'!F:F)</f>
        <v>266</v>
      </c>
      <c r="D55" s="64">
        <f>(SUMIF('4-Ruimtestaat'!A:A,B55,'4-Ruimtestaat'!O:O))+(SUMIF('7-Additionele werkzaamheden'!A:A,'3-Totalen per gebouw'!A55,'7-Additionele werkzaamheden'!G:G))</f>
        <v>0</v>
      </c>
    </row>
    <row r="56" spans="1:4">
      <c r="A56" s="4" t="s">
        <v>159</v>
      </c>
      <c r="B56" s="6" t="s">
        <v>155</v>
      </c>
      <c r="C56" s="102">
        <f>SUMIF('4-Ruimtestaat'!A:A,B56,'4-Ruimtestaat'!F:F)</f>
        <v>50</v>
      </c>
      <c r="D56" s="64">
        <f>(SUMIF('4-Ruimtestaat'!A:A,B56,'4-Ruimtestaat'!O:O))+(SUMIF('7-Additionele werkzaamheden'!A:A,'3-Totalen per gebouw'!A56,'7-Additionele werkzaamheden'!G:G))</f>
        <v>0</v>
      </c>
    </row>
    <row r="57" spans="1:4">
      <c r="A57" s="4" t="s">
        <v>98</v>
      </c>
      <c r="B57" s="4" t="s">
        <v>107</v>
      </c>
      <c r="C57" s="102">
        <f>SUMIF('4-Ruimtestaat'!A:A,B57,'4-Ruimtestaat'!F:F)</f>
        <v>92</v>
      </c>
      <c r="D57" s="64">
        <f>(SUMIF('4-Ruimtestaat'!A:A,B57,'4-Ruimtestaat'!O:O))+(SUMIF('7-Additionele werkzaamheden'!A:A,'3-Totalen per gebouw'!A57,'7-Additionele werkzaamheden'!G:G))</f>
        <v>0</v>
      </c>
    </row>
    <row r="58" spans="1:4">
      <c r="A58" s="4" t="s">
        <v>93</v>
      </c>
      <c r="B58" s="4" t="s">
        <v>106</v>
      </c>
      <c r="C58" s="102">
        <f>SUMIF('4-Ruimtestaat'!A:A,B58,'4-Ruimtestaat'!F:F)</f>
        <v>82</v>
      </c>
      <c r="D58" s="64">
        <f>(SUMIF('4-Ruimtestaat'!A:A,B58,'4-Ruimtestaat'!O:O))+(SUMIF('7-Additionele werkzaamheden'!A:A,'3-Totalen per gebouw'!A58,'7-Additionele werkzaamheden'!G:G))</f>
        <v>0</v>
      </c>
    </row>
    <row r="59" spans="1:4">
      <c r="A59" s="4" t="s">
        <v>94</v>
      </c>
      <c r="B59" s="4" t="s">
        <v>108</v>
      </c>
      <c r="C59" s="102">
        <f>SUMIF('4-Ruimtestaat'!A:A,B59,'4-Ruimtestaat'!F:F)</f>
        <v>102</v>
      </c>
      <c r="D59" s="64">
        <f>(SUMIF('4-Ruimtestaat'!A:A,B59,'4-Ruimtestaat'!O:O))+(SUMIF('7-Additionele werkzaamheden'!A:A,'3-Totalen per gebouw'!A59,'7-Additionele werkzaamheden'!G:G))</f>
        <v>0</v>
      </c>
    </row>
    <row r="60" spans="1:4">
      <c r="A60" s="4" t="s">
        <v>95</v>
      </c>
      <c r="B60" s="4" t="s">
        <v>109</v>
      </c>
      <c r="C60" s="102">
        <f>SUMIF('4-Ruimtestaat'!A:A,B60,'4-Ruimtestaat'!F:F)</f>
        <v>98</v>
      </c>
      <c r="D60" s="64">
        <f>(SUMIF('4-Ruimtestaat'!A:A,B60,'4-Ruimtestaat'!O:O))+(SUMIF('7-Additionele werkzaamheden'!A:A,'3-Totalen per gebouw'!A60,'7-Additionele werkzaamheden'!G:G))</f>
        <v>0</v>
      </c>
    </row>
    <row r="61" spans="1:4">
      <c r="A61" s="4" t="s">
        <v>96</v>
      </c>
      <c r="B61" s="4" t="s">
        <v>110</v>
      </c>
      <c r="C61" s="102">
        <f>SUMIF('4-Ruimtestaat'!A:A,B61,'4-Ruimtestaat'!F:F)</f>
        <v>266</v>
      </c>
      <c r="D61" s="64">
        <f>(SUMIF('4-Ruimtestaat'!A:A,B61,'4-Ruimtestaat'!O:O))+(SUMIF('7-Additionele werkzaamheden'!A:A,'3-Totalen per gebouw'!A61,'7-Additionele werkzaamheden'!G:G))</f>
        <v>0</v>
      </c>
    </row>
    <row r="62" spans="1:4">
      <c r="A62" s="4" t="s">
        <v>97</v>
      </c>
      <c r="B62" s="4" t="s">
        <v>111</v>
      </c>
      <c r="C62" s="102">
        <f>SUMIF('4-Ruimtestaat'!A:A,B62,'4-Ruimtestaat'!F:F)</f>
        <v>106</v>
      </c>
      <c r="D62" s="64">
        <f>(SUMIF('4-Ruimtestaat'!A:A,B62,'4-Ruimtestaat'!O:O))+(SUMIF('7-Additionele werkzaamheden'!A:A,'3-Totalen per gebouw'!A62,'7-Additionele werkzaamheden'!G:G))</f>
        <v>0</v>
      </c>
    </row>
    <row r="63" spans="1:4">
      <c r="A63" s="4" t="s">
        <v>161</v>
      </c>
      <c r="B63" s="6" t="s">
        <v>160</v>
      </c>
      <c r="C63" s="102">
        <f>SUMIF('4-Ruimtestaat'!A:A,B63,'4-Ruimtestaat'!F:F)</f>
        <v>440</v>
      </c>
      <c r="D63" s="64">
        <f>(SUMIF('4-Ruimtestaat'!A:A,B63,'4-Ruimtestaat'!O:O))+(SUMIF('7-Additionele werkzaamheden'!A:A,'3-Totalen per gebouw'!A63,'7-Additionele werkzaamheden'!G:G))</f>
        <v>0</v>
      </c>
    </row>
    <row r="64" spans="1:4">
      <c r="A64" s="4" t="s">
        <v>173</v>
      </c>
      <c r="B64" s="6" t="s">
        <v>172</v>
      </c>
      <c r="C64" s="102">
        <f>SUMIF('4-Ruimtestaat'!A:A,B64,'4-Ruimtestaat'!F:F)</f>
        <v>2356</v>
      </c>
      <c r="D64" s="64">
        <f>(SUMIF('4-Ruimtestaat'!A:A,B64,'4-Ruimtestaat'!O:O))+(SUMIF('7-Additionele werkzaamheden'!A:A,'3-Totalen per gebouw'!A64,'7-Additionele werkzaamheden'!G:G))</f>
        <v>0</v>
      </c>
    </row>
    <row r="65" spans="1:4">
      <c r="A65" s="7" t="s">
        <v>201</v>
      </c>
      <c r="B65" s="7" t="s">
        <v>201</v>
      </c>
      <c r="C65" s="102">
        <f>SUMIF('4-Ruimtestaat'!A:A,B65,'4-Ruimtestaat'!F:F)</f>
        <v>448</v>
      </c>
      <c r="D65" s="64">
        <f>(SUMIF('4-Ruimtestaat'!A:A,B65,'4-Ruimtestaat'!O:O))+(SUMIF('7-Additionele werkzaamheden'!A:A,'3-Totalen per gebouw'!A65,'7-Additionele werkzaamheden'!G:G))</f>
        <v>0</v>
      </c>
    </row>
    <row r="66" spans="1:4">
      <c r="A66" s="4" t="s">
        <v>203</v>
      </c>
      <c r="B66" s="4" t="s">
        <v>203</v>
      </c>
      <c r="C66" s="102">
        <f>SUMIF('4-Ruimtestaat'!A:A,B66,'4-Ruimtestaat'!F:F)</f>
        <v>70</v>
      </c>
      <c r="D66" s="64">
        <f>(SUMIF('4-Ruimtestaat'!A:A,B66,'4-Ruimtestaat'!O:O))+(SUMIF('7-Additionele werkzaamheden'!A:A,'3-Totalen per gebouw'!A66,'7-Additionele werkzaamheden'!G:G))</f>
        <v>0</v>
      </c>
    </row>
    <row r="67" spans="1:4">
      <c r="A67" s="6" t="s">
        <v>112</v>
      </c>
      <c r="B67" s="4" t="s">
        <v>83</v>
      </c>
      <c r="C67" s="102">
        <f>SUMIF('4-Ruimtestaat'!A:A,B67,'4-Ruimtestaat'!F:F)</f>
        <v>194</v>
      </c>
      <c r="D67" s="64">
        <f>(SUMIF('4-Ruimtestaat'!A:A,B67,'4-Ruimtestaat'!O:O))+(SUMIF('7-Additionele werkzaamheden'!A:A,'3-Totalen per gebouw'!A67,'7-Additionele werkzaamheden'!G:G))</f>
        <v>0</v>
      </c>
    </row>
    <row r="68" spans="1:4">
      <c r="A68" s="6" t="s">
        <v>113</v>
      </c>
      <c r="B68" s="4" t="s">
        <v>81</v>
      </c>
      <c r="C68" s="102">
        <f>SUMIF('4-Ruimtestaat'!A:A,B68,'4-Ruimtestaat'!F:F)</f>
        <v>160</v>
      </c>
      <c r="D68" s="64">
        <f>(SUMIF('4-Ruimtestaat'!A:A,B68,'4-Ruimtestaat'!O:O))+(SUMIF('7-Additionele werkzaamheden'!A:A,'3-Totalen per gebouw'!A68,'7-Additionele werkzaamheden'!G:G))</f>
        <v>0</v>
      </c>
    </row>
    <row r="69" spans="1:4">
      <c r="A69" s="6" t="s">
        <v>114</v>
      </c>
      <c r="B69" s="4" t="s">
        <v>82</v>
      </c>
      <c r="C69" s="102">
        <f>SUMIF('4-Ruimtestaat'!A:A,B69,'4-Ruimtestaat'!F:F)</f>
        <v>158</v>
      </c>
      <c r="D69" s="64">
        <f>(SUMIF('4-Ruimtestaat'!A:A,B69,'4-Ruimtestaat'!O:O))+(SUMIF('7-Additionele werkzaamheden'!A:A,'3-Totalen per gebouw'!A69,'7-Additionele werkzaamheden'!G:G))</f>
        <v>0</v>
      </c>
    </row>
    <row r="70" spans="1:4" ht="13.8" thickBot="1">
      <c r="C70" s="103"/>
      <c r="D70" s="65"/>
    </row>
    <row r="71" spans="1:4" ht="13.8" thickBot="1">
      <c r="A71" s="89"/>
      <c r="B71" s="90"/>
      <c r="C71" s="104">
        <f>SUM(C9:C70)</f>
        <v>48176</v>
      </c>
      <c r="D71" s="92">
        <f>SUM(D9:D70)</f>
        <v>0</v>
      </c>
    </row>
  </sheetData>
  <autoFilter ref="A8:D71" xr:uid="{00000000-0009-0000-0000-000001000000}"/>
  <sortState xmlns:xlrd2="http://schemas.microsoft.com/office/spreadsheetml/2017/richdata2" ref="A9:L36">
    <sortCondition ref="B9:B36"/>
  </sortState>
  <printOptions gridLines="1"/>
  <pageMargins left="0.70866141732283472" right="0.70866141732283472" top="0.74803149606299213" bottom="0.74803149606299213"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74"/>
  <sheetViews>
    <sheetView showGridLines="0" zoomScaleNormal="100" zoomScaleSheetLayoutView="55" workbookViewId="0">
      <pane xSplit="2" ySplit="10" topLeftCell="J38" activePane="bottomRight" state="frozen"/>
      <selection activeCell="A13" sqref="A13"/>
      <selection pane="topRight" activeCell="A13" sqref="A13"/>
      <selection pane="bottomLeft" activeCell="A13" sqref="A13"/>
      <selection pane="bottomRight" activeCell="M51" sqref="M51"/>
    </sheetView>
  </sheetViews>
  <sheetFormatPr defaultColWidth="9.109375" defaultRowHeight="13.2"/>
  <cols>
    <col min="1" max="1" width="48" style="1" bestFit="1" customWidth="1"/>
    <col min="2" max="2" width="30.88671875" style="1" bestFit="1" customWidth="1"/>
    <col min="3" max="3" width="20.33203125" style="1" bestFit="1" customWidth="1"/>
    <col min="4" max="4" width="20.6640625" style="1" bestFit="1" customWidth="1"/>
    <col min="5" max="5" width="13" style="1" bestFit="1" customWidth="1"/>
    <col min="6" max="6" width="10.5546875" style="1" bestFit="1" customWidth="1"/>
    <col min="7" max="7" width="36.88671875" style="1" bestFit="1" customWidth="1"/>
    <col min="8" max="8" width="10.6640625" style="1" customWidth="1"/>
    <col min="9" max="9" width="15.88671875" style="1" bestFit="1" customWidth="1"/>
    <col min="10" max="10" width="63.88671875" style="1" bestFit="1" customWidth="1"/>
    <col min="11" max="11" width="9.5546875" style="1" bestFit="1" customWidth="1"/>
    <col min="12" max="12" width="13" style="8" bestFit="1" customWidth="1"/>
    <col min="13" max="13" width="21.109375" style="9" bestFit="1" customWidth="1"/>
    <col min="14" max="14" width="15.5546875" style="1" bestFit="1" customWidth="1"/>
    <col min="15" max="15" width="15.5546875" style="8" bestFit="1" customWidth="1"/>
    <col min="16" max="16" width="11.88671875" style="8" bestFit="1" customWidth="1"/>
    <col min="17" max="17" width="14.33203125" style="10" bestFit="1" customWidth="1"/>
    <col min="18" max="18" width="11.44140625" style="1" bestFit="1" customWidth="1"/>
    <col min="19" max="16384" width="9.109375" style="3"/>
  </cols>
  <sheetData>
    <row r="1" spans="1:18">
      <c r="A1" s="57" t="s">
        <v>32</v>
      </c>
      <c r="B1" s="58"/>
      <c r="C1" s="17"/>
      <c r="L1" s="1"/>
      <c r="M1" s="1"/>
      <c r="O1" s="1"/>
      <c r="P1" s="1"/>
      <c r="Q1" s="1"/>
    </row>
    <row r="2" spans="1:18">
      <c r="A2" s="58"/>
      <c r="B2" s="58"/>
      <c r="C2" s="17"/>
      <c r="L2" s="1"/>
      <c r="M2" s="1"/>
      <c r="O2" s="1"/>
      <c r="P2" s="1"/>
      <c r="Q2" s="1"/>
    </row>
    <row r="3" spans="1:18">
      <c r="A3" s="48" t="s">
        <v>6</v>
      </c>
      <c r="B3" s="59" t="str">
        <f>+'1-Contractblad totaal'!B3</f>
        <v>Gemeente Groningen</v>
      </c>
      <c r="C3" s="17"/>
      <c r="L3" s="1"/>
      <c r="M3" s="1"/>
      <c r="O3" s="1"/>
      <c r="P3" s="1"/>
      <c r="Q3" s="1"/>
    </row>
    <row r="4" spans="1:18">
      <c r="A4" s="48" t="s">
        <v>30</v>
      </c>
      <c r="B4" s="59" t="str">
        <f ca="1">MID(CELL("bestandsnaam",$C$9),SEARCH("]",CELL("bestandsnaam",$C$9),1)+1,256)</f>
        <v>4-Ruimtestaat</v>
      </c>
      <c r="C4" s="3"/>
      <c r="L4" s="1"/>
      <c r="M4" s="1"/>
      <c r="O4" s="1"/>
      <c r="P4" s="1"/>
      <c r="Q4" s="1"/>
    </row>
    <row r="5" spans="1:18">
      <c r="A5" s="48" t="s">
        <v>5</v>
      </c>
      <c r="B5" s="59" t="str">
        <f>+'1-Contractblad totaal'!B5</f>
        <v>Diverse Groningen</v>
      </c>
      <c r="C5" s="3"/>
      <c r="L5" s="1"/>
      <c r="M5" s="1"/>
      <c r="O5" s="1"/>
      <c r="P5" s="1"/>
      <c r="Q5" s="1"/>
    </row>
    <row r="6" spans="1:18" ht="13.5" customHeight="1">
      <c r="A6" s="48" t="s">
        <v>208</v>
      </c>
      <c r="B6" s="60" t="str">
        <f>+'1-Contractblad totaal'!B6</f>
        <v>34-2021</v>
      </c>
      <c r="C6" s="3"/>
      <c r="L6" s="1"/>
      <c r="M6" s="1"/>
      <c r="O6" s="1"/>
      <c r="P6" s="1"/>
      <c r="Q6" s="1"/>
    </row>
    <row r="7" spans="1:18">
      <c r="A7" s="48" t="s">
        <v>209</v>
      </c>
      <c r="B7" s="61">
        <f>+'1-Contractblad totaal'!B7</f>
        <v>0</v>
      </c>
      <c r="C7" s="17"/>
      <c r="L7" s="1"/>
      <c r="M7" s="1"/>
      <c r="O7" s="1"/>
      <c r="P7" s="1"/>
      <c r="Q7" s="1"/>
    </row>
    <row r="8" spans="1:18">
      <c r="A8" s="48" t="s">
        <v>31</v>
      </c>
      <c r="B8" s="62">
        <f>+'1-Contractblad totaal'!B8</f>
        <v>44348</v>
      </c>
      <c r="C8" s="17"/>
      <c r="L8" s="1"/>
      <c r="M8" s="1"/>
      <c r="O8" s="1"/>
      <c r="P8" s="1"/>
      <c r="Q8" s="1"/>
    </row>
    <row r="9" spans="1:18">
      <c r="B9" s="17"/>
      <c r="G9" s="3" t="s">
        <v>40</v>
      </c>
      <c r="L9" s="1"/>
    </row>
    <row r="10" spans="1:18" ht="25.2">
      <c r="A10" s="30" t="s">
        <v>213</v>
      </c>
      <c r="B10" s="30" t="s">
        <v>215</v>
      </c>
      <c r="C10" s="30" t="s">
        <v>38</v>
      </c>
      <c r="D10" s="30" t="s">
        <v>13</v>
      </c>
      <c r="E10" s="30" t="s">
        <v>212</v>
      </c>
      <c r="F10" s="30" t="s">
        <v>43</v>
      </c>
      <c r="G10" s="30" t="s">
        <v>39</v>
      </c>
      <c r="H10" s="25" t="s">
        <v>211</v>
      </c>
      <c r="I10" s="26" t="s">
        <v>224</v>
      </c>
      <c r="J10" s="27" t="s">
        <v>243</v>
      </c>
      <c r="K10" s="27" t="s">
        <v>44</v>
      </c>
      <c r="L10" s="27" t="s">
        <v>46</v>
      </c>
      <c r="M10" s="27" t="s">
        <v>35</v>
      </c>
      <c r="N10" s="27" t="s">
        <v>42</v>
      </c>
      <c r="O10" s="27" t="s">
        <v>36</v>
      </c>
      <c r="P10" s="27" t="s">
        <v>61</v>
      </c>
      <c r="Q10" s="27" t="s">
        <v>60</v>
      </c>
      <c r="R10" s="27" t="s">
        <v>54</v>
      </c>
    </row>
    <row r="11" spans="1:18">
      <c r="A11" s="31" t="s">
        <v>71</v>
      </c>
      <c r="B11" s="31"/>
      <c r="C11" s="31" t="s">
        <v>8</v>
      </c>
      <c r="D11" s="32" t="s">
        <v>34</v>
      </c>
      <c r="E11" s="55">
        <v>4</v>
      </c>
      <c r="F11" s="53">
        <v>35</v>
      </c>
      <c r="G11" s="44" t="str">
        <f t="shared" ref="G11:G74" si="0">C11&amp;$G$9&amp;D11</f>
        <v>Buitengevelglas..Ladder</v>
      </c>
      <c r="H11" s="29">
        <f t="shared" ref="H11:H74" si="1">IF(E11=1,VLOOKUP(G11,Normtabel,4,FALSE),IF(E11=2,VLOOKUP(G11,Normtabel,5,FALSE),IF(E11=3,VLOOKUP(G11,Normtabel,6,FALSE),IF(E11=4,VLOOKUP(G11,Normtabel,7,FALSE),IF(E11=6,VLOOKUP(G11,Normtabel,8,FALSE),IF(E11=12,VLOOKUP(G11,Normtabel,9,FALSE),0))))))</f>
        <v>0</v>
      </c>
      <c r="I11" s="38">
        <f>+F11*H11</f>
        <v>0</v>
      </c>
      <c r="J11" s="46"/>
      <c r="K11" s="46"/>
      <c r="L11" s="51">
        <f>+SUMIF('6-Bereikbaarheidsmaterieel'!$A$12:$A$29,'4-Ruimtestaat'!J11,'6-Bereikbaarheidsmaterieel'!$B$12:$B$29)</f>
        <v>0</v>
      </c>
      <c r="M11" s="49">
        <f>L11*K11</f>
        <v>0</v>
      </c>
      <c r="N11" s="50">
        <f>+I11+M11</f>
        <v>0</v>
      </c>
      <c r="O11" s="51">
        <f>+N11*E11</f>
        <v>0</v>
      </c>
      <c r="P11" s="66"/>
      <c r="Q11" s="67"/>
      <c r="R11" s="4"/>
    </row>
    <row r="12" spans="1:18">
      <c r="A12" s="31" t="s">
        <v>71</v>
      </c>
      <c r="B12" s="31"/>
      <c r="C12" s="31" t="s">
        <v>14</v>
      </c>
      <c r="D12" s="32" t="s">
        <v>34</v>
      </c>
      <c r="E12" s="55">
        <v>2</v>
      </c>
      <c r="F12" s="53">
        <v>35</v>
      </c>
      <c r="G12" s="44" t="str">
        <f t="shared" si="0"/>
        <v>Binnengevelglas..Ladder</v>
      </c>
      <c r="H12" s="29">
        <f t="shared" si="1"/>
        <v>0</v>
      </c>
      <c r="I12" s="38">
        <f t="shared" ref="I12:I75" si="2">+F12*H12</f>
        <v>0</v>
      </c>
      <c r="J12" s="46"/>
      <c r="K12" s="46"/>
      <c r="L12" s="51">
        <f>+SUMIF('6-Bereikbaarheidsmaterieel'!$A$12:$A$29,'4-Ruimtestaat'!J12,'6-Bereikbaarheidsmaterieel'!$B$12:$B$29)</f>
        <v>0</v>
      </c>
      <c r="M12" s="49">
        <f t="shared" ref="M12:M75" si="3">L12*K12</f>
        <v>0</v>
      </c>
      <c r="N12" s="50">
        <f t="shared" ref="N12:N75" si="4">+I12+M12</f>
        <v>0</v>
      </c>
      <c r="O12" s="51">
        <f t="shared" ref="O12:O75" si="5">+N12*E12</f>
        <v>0</v>
      </c>
      <c r="P12" s="66"/>
      <c r="Q12" s="67"/>
      <c r="R12" s="4"/>
    </row>
    <row r="13" spans="1:18">
      <c r="A13" s="31" t="s">
        <v>71</v>
      </c>
      <c r="B13" s="31"/>
      <c r="C13" s="31" t="s">
        <v>29</v>
      </c>
      <c r="D13" s="32" t="s">
        <v>33</v>
      </c>
      <c r="E13" s="55">
        <v>2</v>
      </c>
      <c r="F13" s="53">
        <v>15</v>
      </c>
      <c r="G13" s="44" t="str">
        <f t="shared" si="0"/>
        <v>Separatieglas..Staand</v>
      </c>
      <c r="H13" s="29">
        <f t="shared" si="1"/>
        <v>0</v>
      </c>
      <c r="I13" s="38">
        <f t="shared" si="2"/>
        <v>0</v>
      </c>
      <c r="J13" s="46"/>
      <c r="K13" s="46"/>
      <c r="L13" s="51">
        <f>+SUMIF('6-Bereikbaarheidsmaterieel'!$A$12:$A$29,'4-Ruimtestaat'!J13,'6-Bereikbaarheidsmaterieel'!$B$12:$B$29)</f>
        <v>0</v>
      </c>
      <c r="M13" s="49">
        <f t="shared" si="3"/>
        <v>0</v>
      </c>
      <c r="N13" s="50">
        <f t="shared" si="4"/>
        <v>0</v>
      </c>
      <c r="O13" s="51">
        <f t="shared" si="5"/>
        <v>0</v>
      </c>
      <c r="P13" s="66"/>
      <c r="Q13" s="67"/>
      <c r="R13" s="4"/>
    </row>
    <row r="14" spans="1:18">
      <c r="A14" s="31" t="s">
        <v>72</v>
      </c>
      <c r="B14" s="31"/>
      <c r="C14" s="31" t="s">
        <v>8</v>
      </c>
      <c r="D14" s="32" t="s">
        <v>33</v>
      </c>
      <c r="E14" s="55">
        <v>4</v>
      </c>
      <c r="F14" s="53">
        <v>30</v>
      </c>
      <c r="G14" s="44" t="str">
        <f t="shared" si="0"/>
        <v>Buitengevelglas..Staand</v>
      </c>
      <c r="H14" s="29">
        <f t="shared" si="1"/>
        <v>0</v>
      </c>
      <c r="I14" s="38">
        <f t="shared" si="2"/>
        <v>0</v>
      </c>
      <c r="J14" s="46"/>
      <c r="K14" s="46"/>
      <c r="L14" s="51">
        <f>+SUMIF('6-Bereikbaarheidsmaterieel'!$A$12:$A$29,'4-Ruimtestaat'!J14,'6-Bereikbaarheidsmaterieel'!$B$12:$B$29)</f>
        <v>0</v>
      </c>
      <c r="M14" s="49">
        <f t="shared" si="3"/>
        <v>0</v>
      </c>
      <c r="N14" s="50">
        <f t="shared" si="4"/>
        <v>0</v>
      </c>
      <c r="O14" s="51">
        <f t="shared" si="5"/>
        <v>0</v>
      </c>
      <c r="P14" s="66"/>
      <c r="Q14" s="67"/>
      <c r="R14" s="4"/>
    </row>
    <row r="15" spans="1:18">
      <c r="A15" s="31" t="s">
        <v>72</v>
      </c>
      <c r="B15" s="31"/>
      <c r="C15" s="31" t="s">
        <v>14</v>
      </c>
      <c r="D15" s="32" t="s">
        <v>33</v>
      </c>
      <c r="E15" s="55">
        <v>2</v>
      </c>
      <c r="F15" s="53">
        <v>30</v>
      </c>
      <c r="G15" s="44" t="str">
        <f t="shared" si="0"/>
        <v>Binnengevelglas..Staand</v>
      </c>
      <c r="H15" s="29">
        <f t="shared" si="1"/>
        <v>0</v>
      </c>
      <c r="I15" s="38">
        <f t="shared" si="2"/>
        <v>0</v>
      </c>
      <c r="J15" s="46"/>
      <c r="K15" s="46"/>
      <c r="L15" s="51">
        <f>+SUMIF('6-Bereikbaarheidsmaterieel'!$A$12:$A$29,'4-Ruimtestaat'!J15,'6-Bereikbaarheidsmaterieel'!$B$12:$B$29)</f>
        <v>0</v>
      </c>
      <c r="M15" s="49">
        <f t="shared" si="3"/>
        <v>0</v>
      </c>
      <c r="N15" s="50">
        <f t="shared" si="4"/>
        <v>0</v>
      </c>
      <c r="O15" s="51">
        <f t="shared" si="5"/>
        <v>0</v>
      </c>
      <c r="P15" s="66"/>
      <c r="Q15" s="67"/>
      <c r="R15" s="4"/>
    </row>
    <row r="16" spans="1:18">
      <c r="A16" s="31" t="s">
        <v>72</v>
      </c>
      <c r="B16" s="31"/>
      <c r="C16" s="31" t="s">
        <v>29</v>
      </c>
      <c r="D16" s="32" t="s">
        <v>33</v>
      </c>
      <c r="E16" s="55">
        <v>2</v>
      </c>
      <c r="F16" s="53">
        <v>17</v>
      </c>
      <c r="G16" s="44" t="str">
        <f t="shared" si="0"/>
        <v>Separatieglas..Staand</v>
      </c>
      <c r="H16" s="29">
        <f t="shared" si="1"/>
        <v>0</v>
      </c>
      <c r="I16" s="38">
        <f t="shared" si="2"/>
        <v>0</v>
      </c>
      <c r="J16" s="46"/>
      <c r="K16" s="46"/>
      <c r="L16" s="51">
        <f>+SUMIF('6-Bereikbaarheidsmaterieel'!$A$12:$A$29,'4-Ruimtestaat'!J16,'6-Bereikbaarheidsmaterieel'!$B$12:$B$29)</f>
        <v>0</v>
      </c>
      <c r="M16" s="49">
        <f t="shared" si="3"/>
        <v>0</v>
      </c>
      <c r="N16" s="50">
        <f t="shared" si="4"/>
        <v>0</v>
      </c>
      <c r="O16" s="51">
        <f t="shared" si="5"/>
        <v>0</v>
      </c>
      <c r="P16" s="66"/>
      <c r="Q16" s="67"/>
      <c r="R16" s="4"/>
    </row>
    <row r="17" spans="1:18">
      <c r="A17" s="31" t="s">
        <v>72</v>
      </c>
      <c r="B17" s="31" t="s">
        <v>132</v>
      </c>
      <c r="C17" s="31" t="s">
        <v>8</v>
      </c>
      <c r="D17" s="32" t="s">
        <v>33</v>
      </c>
      <c r="E17" s="55">
        <v>4</v>
      </c>
      <c r="F17" s="53">
        <v>19</v>
      </c>
      <c r="G17" s="44" t="str">
        <f t="shared" si="0"/>
        <v>Buitengevelglas..Staand</v>
      </c>
      <c r="H17" s="29">
        <f t="shared" si="1"/>
        <v>0</v>
      </c>
      <c r="I17" s="38">
        <f t="shared" si="2"/>
        <v>0</v>
      </c>
      <c r="J17" s="46"/>
      <c r="K17" s="46"/>
      <c r="L17" s="51">
        <f>+SUMIF('6-Bereikbaarheidsmaterieel'!$A$12:$A$29,'4-Ruimtestaat'!J17,'6-Bereikbaarheidsmaterieel'!$B$12:$B$29)</f>
        <v>0</v>
      </c>
      <c r="M17" s="49">
        <f t="shared" si="3"/>
        <v>0</v>
      </c>
      <c r="N17" s="50">
        <f t="shared" si="4"/>
        <v>0</v>
      </c>
      <c r="O17" s="51">
        <f t="shared" si="5"/>
        <v>0</v>
      </c>
      <c r="P17" s="66"/>
      <c r="Q17" s="67"/>
      <c r="R17" s="4"/>
    </row>
    <row r="18" spans="1:18">
      <c r="A18" s="31" t="s">
        <v>72</v>
      </c>
      <c r="B18" s="31" t="s">
        <v>132</v>
      </c>
      <c r="C18" s="31" t="s">
        <v>14</v>
      </c>
      <c r="D18" s="32" t="s">
        <v>33</v>
      </c>
      <c r="E18" s="55">
        <v>2</v>
      </c>
      <c r="F18" s="53">
        <v>19</v>
      </c>
      <c r="G18" s="44" t="str">
        <f t="shared" si="0"/>
        <v>Binnengevelglas..Staand</v>
      </c>
      <c r="H18" s="29">
        <f t="shared" si="1"/>
        <v>0</v>
      </c>
      <c r="I18" s="38">
        <f t="shared" si="2"/>
        <v>0</v>
      </c>
      <c r="J18" s="46"/>
      <c r="K18" s="46"/>
      <c r="L18" s="51">
        <f>+SUMIF('6-Bereikbaarheidsmaterieel'!$A$12:$A$29,'4-Ruimtestaat'!J18,'6-Bereikbaarheidsmaterieel'!$B$12:$B$29)</f>
        <v>0</v>
      </c>
      <c r="M18" s="49">
        <f t="shared" si="3"/>
        <v>0</v>
      </c>
      <c r="N18" s="50">
        <f t="shared" si="4"/>
        <v>0</v>
      </c>
      <c r="O18" s="51">
        <f t="shared" si="5"/>
        <v>0</v>
      </c>
      <c r="P18" s="66"/>
      <c r="Q18" s="67"/>
      <c r="R18" s="4"/>
    </row>
    <row r="19" spans="1:18">
      <c r="A19" s="31" t="s">
        <v>188</v>
      </c>
      <c r="B19" s="31"/>
      <c r="C19" s="31" t="s">
        <v>14</v>
      </c>
      <c r="D19" s="32" t="s">
        <v>33</v>
      </c>
      <c r="E19" s="55">
        <v>2</v>
      </c>
      <c r="F19" s="53">
        <v>491</v>
      </c>
      <c r="G19" s="44" t="str">
        <f t="shared" si="0"/>
        <v>Binnengevelglas..Staand</v>
      </c>
      <c r="H19" s="29">
        <f t="shared" si="1"/>
        <v>0</v>
      </c>
      <c r="I19" s="38">
        <f t="shared" si="2"/>
        <v>0</v>
      </c>
      <c r="J19" s="46"/>
      <c r="K19" s="46"/>
      <c r="L19" s="51">
        <f>+SUMIF('6-Bereikbaarheidsmaterieel'!$A$12:$A$29,'4-Ruimtestaat'!J19,'6-Bereikbaarheidsmaterieel'!$B$12:$B$29)</f>
        <v>0</v>
      </c>
      <c r="M19" s="49">
        <f t="shared" si="3"/>
        <v>0</v>
      </c>
      <c r="N19" s="50">
        <f t="shared" si="4"/>
        <v>0</v>
      </c>
      <c r="O19" s="51">
        <f t="shared" si="5"/>
        <v>0</v>
      </c>
      <c r="P19" s="66"/>
      <c r="Q19" s="67"/>
      <c r="R19" s="4"/>
    </row>
    <row r="20" spans="1:18">
      <c r="A20" s="31" t="s">
        <v>188</v>
      </c>
      <c r="B20" s="31"/>
      <c r="C20" s="31" t="s">
        <v>14</v>
      </c>
      <c r="D20" s="32" t="s">
        <v>34</v>
      </c>
      <c r="E20" s="55">
        <v>2</v>
      </c>
      <c r="F20" s="53">
        <v>339</v>
      </c>
      <c r="G20" s="44" t="str">
        <f t="shared" si="0"/>
        <v>Binnengevelglas..Ladder</v>
      </c>
      <c r="H20" s="29">
        <f>IF(E20=1,VLOOKUP(G20,Normtabel,4,FALSE),IF(E20=2,VLOOKUP(G20,Normtabel,5,FALSE),IF(E20=3,VLOOKUP(G20,Normtabel,6,FALSE),IF(E20=4,VLOOKUP(G20,Normtabel,7,FALSE),IF(E20=6,VLOOKUP(G20,Normtabel,8,FALSE),IF(E20=12,VLOOKUP(G20,Normtabel,9,FALSE),0))))))</f>
        <v>0</v>
      </c>
      <c r="I20" s="38">
        <f t="shared" si="2"/>
        <v>0</v>
      </c>
      <c r="J20" s="46"/>
      <c r="K20" s="46"/>
      <c r="L20" s="51">
        <f>+SUMIF('6-Bereikbaarheidsmaterieel'!$A$12:$A$29,'4-Ruimtestaat'!J20,'6-Bereikbaarheidsmaterieel'!$B$12:$B$29)</f>
        <v>0</v>
      </c>
      <c r="M20" s="49">
        <f t="shared" si="3"/>
        <v>0</v>
      </c>
      <c r="N20" s="50">
        <f t="shared" si="4"/>
        <v>0</v>
      </c>
      <c r="O20" s="51">
        <f t="shared" si="5"/>
        <v>0</v>
      </c>
      <c r="P20" s="66"/>
      <c r="Q20" s="67"/>
      <c r="R20" s="4"/>
    </row>
    <row r="21" spans="1:18">
      <c r="A21" s="31" t="s">
        <v>188</v>
      </c>
      <c r="B21" s="31"/>
      <c r="C21" s="31" t="s">
        <v>9</v>
      </c>
      <c r="D21" s="32" t="s">
        <v>33</v>
      </c>
      <c r="E21" s="55">
        <v>12</v>
      </c>
      <c r="F21" s="53">
        <v>178</v>
      </c>
      <c r="G21" s="44" t="str">
        <f t="shared" si="0"/>
        <v>Glaswand kantine..Staand</v>
      </c>
      <c r="H21" s="29">
        <f t="shared" si="1"/>
        <v>0</v>
      </c>
      <c r="I21" s="38">
        <f t="shared" si="2"/>
        <v>0</v>
      </c>
      <c r="J21" s="46"/>
      <c r="K21" s="46"/>
      <c r="L21" s="51">
        <f>+SUMIF('6-Bereikbaarheidsmaterieel'!$A$12:$A$29,'4-Ruimtestaat'!J21,'6-Bereikbaarheidsmaterieel'!$B$12:$B$29)</f>
        <v>0</v>
      </c>
      <c r="M21" s="49">
        <f t="shared" si="3"/>
        <v>0</v>
      </c>
      <c r="N21" s="50">
        <f t="shared" si="4"/>
        <v>0</v>
      </c>
      <c r="O21" s="51">
        <f t="shared" si="5"/>
        <v>0</v>
      </c>
      <c r="P21" s="66"/>
      <c r="Q21" s="67"/>
      <c r="R21" s="4"/>
    </row>
    <row r="22" spans="1:18">
      <c r="A22" s="31" t="s">
        <v>188</v>
      </c>
      <c r="B22" s="31"/>
      <c r="C22" s="31" t="s">
        <v>29</v>
      </c>
      <c r="D22" s="32" t="s">
        <v>33</v>
      </c>
      <c r="E22" s="55">
        <v>2</v>
      </c>
      <c r="F22" s="53">
        <f>461*2</f>
        <v>922</v>
      </c>
      <c r="G22" s="44" t="str">
        <f t="shared" si="0"/>
        <v>Separatieglas..Staand</v>
      </c>
      <c r="H22" s="29">
        <f t="shared" si="1"/>
        <v>0</v>
      </c>
      <c r="I22" s="38">
        <f t="shared" si="2"/>
        <v>0</v>
      </c>
      <c r="J22" s="46"/>
      <c r="K22" s="46"/>
      <c r="L22" s="51">
        <f>+SUMIF('6-Bereikbaarheidsmaterieel'!$A$12:$A$29,'4-Ruimtestaat'!J22,'6-Bereikbaarheidsmaterieel'!$B$12:$B$29)</f>
        <v>0</v>
      </c>
      <c r="M22" s="49">
        <f t="shared" si="3"/>
        <v>0</v>
      </c>
      <c r="N22" s="50">
        <f t="shared" si="4"/>
        <v>0</v>
      </c>
      <c r="O22" s="51">
        <f t="shared" si="5"/>
        <v>0</v>
      </c>
      <c r="P22" s="66"/>
      <c r="Q22" s="67"/>
      <c r="R22" s="4"/>
    </row>
    <row r="23" spans="1:18">
      <c r="A23" s="31" t="s">
        <v>188</v>
      </c>
      <c r="B23" s="31" t="s">
        <v>216</v>
      </c>
      <c r="C23" s="31" t="s">
        <v>14</v>
      </c>
      <c r="D23" s="32" t="s">
        <v>33</v>
      </c>
      <c r="E23" s="55">
        <v>2</v>
      </c>
      <c r="F23" s="53">
        <f>-0.15*491</f>
        <v>-73.649999999999991</v>
      </c>
      <c r="G23" s="44" t="str">
        <f t="shared" si="0"/>
        <v>Binnengevelglas..Staand</v>
      </c>
      <c r="H23" s="29">
        <f t="shared" si="1"/>
        <v>0</v>
      </c>
      <c r="I23" s="38">
        <f t="shared" si="2"/>
        <v>0</v>
      </c>
      <c r="J23" s="46"/>
      <c r="K23" s="46"/>
      <c r="L23" s="51">
        <f>+SUMIF('6-Bereikbaarheidsmaterieel'!$A$12:$A$29,'4-Ruimtestaat'!J23,'6-Bereikbaarheidsmaterieel'!$B$12:$B$29)</f>
        <v>0</v>
      </c>
      <c r="M23" s="49">
        <f t="shared" si="3"/>
        <v>0</v>
      </c>
      <c r="N23" s="50">
        <f t="shared" si="4"/>
        <v>0</v>
      </c>
      <c r="O23" s="51">
        <f t="shared" si="5"/>
        <v>0</v>
      </c>
      <c r="P23" s="66"/>
      <c r="Q23" s="67"/>
      <c r="R23" s="4"/>
    </row>
    <row r="24" spans="1:18">
      <c r="A24" s="31" t="s">
        <v>188</v>
      </c>
      <c r="B24" s="31" t="s">
        <v>216</v>
      </c>
      <c r="C24" s="31" t="s">
        <v>14</v>
      </c>
      <c r="D24" s="32" t="s">
        <v>34</v>
      </c>
      <c r="E24" s="55">
        <v>2</v>
      </c>
      <c r="F24" s="53">
        <f>-0.15*339</f>
        <v>-50.85</v>
      </c>
      <c r="G24" s="44" t="str">
        <f t="shared" si="0"/>
        <v>Binnengevelglas..Ladder</v>
      </c>
      <c r="H24" s="29">
        <f t="shared" si="1"/>
        <v>0</v>
      </c>
      <c r="I24" s="38">
        <f t="shared" si="2"/>
        <v>0</v>
      </c>
      <c r="J24" s="46"/>
      <c r="K24" s="46"/>
      <c r="L24" s="51">
        <f>+SUMIF('6-Bereikbaarheidsmaterieel'!$A$12:$A$29,'4-Ruimtestaat'!J24,'6-Bereikbaarheidsmaterieel'!$B$12:$B$29)</f>
        <v>0</v>
      </c>
      <c r="M24" s="49">
        <f t="shared" si="3"/>
        <v>0</v>
      </c>
      <c r="N24" s="50">
        <f t="shared" si="4"/>
        <v>0</v>
      </c>
      <c r="O24" s="51">
        <f t="shared" si="5"/>
        <v>0</v>
      </c>
      <c r="P24" s="66"/>
      <c r="Q24" s="67"/>
      <c r="R24" s="4"/>
    </row>
    <row r="25" spans="1:18">
      <c r="A25" s="31" t="s">
        <v>188</v>
      </c>
      <c r="B25" s="31"/>
      <c r="C25" s="31" t="s">
        <v>8</v>
      </c>
      <c r="D25" s="32" t="s">
        <v>33</v>
      </c>
      <c r="E25" s="55">
        <v>4</v>
      </c>
      <c r="F25" s="53">
        <v>50</v>
      </c>
      <c r="G25" s="44" t="str">
        <f t="shared" si="0"/>
        <v>Buitengevelglas..Staand</v>
      </c>
      <c r="H25" s="29">
        <f t="shared" si="1"/>
        <v>0</v>
      </c>
      <c r="I25" s="38">
        <f t="shared" si="2"/>
        <v>0</v>
      </c>
      <c r="J25" s="46"/>
      <c r="K25" s="46"/>
      <c r="L25" s="51">
        <f>+SUMIF('6-Bereikbaarheidsmaterieel'!$A$12:$A$29,'4-Ruimtestaat'!J25,'6-Bereikbaarheidsmaterieel'!$B$12:$B$29)</f>
        <v>0</v>
      </c>
      <c r="M25" s="49">
        <f t="shared" si="3"/>
        <v>0</v>
      </c>
      <c r="N25" s="50">
        <f t="shared" si="4"/>
        <v>0</v>
      </c>
      <c r="O25" s="51">
        <f t="shared" si="5"/>
        <v>0</v>
      </c>
      <c r="P25" s="66"/>
      <c r="Q25" s="67"/>
      <c r="R25" s="4"/>
    </row>
    <row r="26" spans="1:18">
      <c r="A26" s="31" t="s">
        <v>188</v>
      </c>
      <c r="B26" s="31"/>
      <c r="C26" s="31" t="s">
        <v>8</v>
      </c>
      <c r="D26" s="32" t="s">
        <v>34</v>
      </c>
      <c r="E26" s="55">
        <v>4</v>
      </c>
      <c r="F26" s="53">
        <v>780</v>
      </c>
      <c r="G26" s="44" t="str">
        <f t="shared" si="0"/>
        <v>Buitengevelglas..Ladder</v>
      </c>
      <c r="H26" s="29">
        <f t="shared" si="1"/>
        <v>0</v>
      </c>
      <c r="I26" s="38">
        <f t="shared" si="2"/>
        <v>0</v>
      </c>
      <c r="J26" s="46"/>
      <c r="K26" s="46"/>
      <c r="L26" s="51">
        <f>+SUMIF('6-Bereikbaarheidsmaterieel'!$A$12:$A$29,'4-Ruimtestaat'!J26,'6-Bereikbaarheidsmaterieel'!$B$12:$B$29)</f>
        <v>0</v>
      </c>
      <c r="M26" s="49">
        <f t="shared" si="3"/>
        <v>0</v>
      </c>
      <c r="N26" s="50">
        <f t="shared" si="4"/>
        <v>0</v>
      </c>
      <c r="O26" s="51">
        <f t="shared" si="5"/>
        <v>0</v>
      </c>
      <c r="P26" s="66"/>
      <c r="Q26" s="67"/>
      <c r="R26" s="4"/>
    </row>
    <row r="27" spans="1:18">
      <c r="A27" s="31" t="s">
        <v>188</v>
      </c>
      <c r="B27" s="31"/>
      <c r="C27" s="31" t="s">
        <v>63</v>
      </c>
      <c r="D27" s="32" t="s">
        <v>34</v>
      </c>
      <c r="E27" s="55">
        <v>1</v>
      </c>
      <c r="F27" s="53">
        <v>802</v>
      </c>
      <c r="G27" s="44" t="str">
        <f t="shared" si="0"/>
        <v>gevelplaten..Ladder</v>
      </c>
      <c r="H27" s="29">
        <f t="shared" si="1"/>
        <v>0</v>
      </c>
      <c r="I27" s="38">
        <f t="shared" si="2"/>
        <v>0</v>
      </c>
      <c r="J27" s="46"/>
      <c r="K27" s="46"/>
      <c r="L27" s="51">
        <f>+SUMIF('6-Bereikbaarheidsmaterieel'!$A$12:$A$29,'4-Ruimtestaat'!J27,'6-Bereikbaarheidsmaterieel'!$B$12:$B$29)</f>
        <v>0</v>
      </c>
      <c r="M27" s="49">
        <f t="shared" si="3"/>
        <v>0</v>
      </c>
      <c r="N27" s="50">
        <f t="shared" si="4"/>
        <v>0</v>
      </c>
      <c r="O27" s="51">
        <f t="shared" si="5"/>
        <v>0</v>
      </c>
      <c r="P27" s="66"/>
      <c r="Q27" s="67"/>
      <c r="R27" s="4"/>
    </row>
    <row r="28" spans="1:18">
      <c r="A28" s="31" t="s">
        <v>188</v>
      </c>
      <c r="B28" s="31"/>
      <c r="C28" s="31" t="s">
        <v>10</v>
      </c>
      <c r="D28" s="32" t="s">
        <v>34</v>
      </c>
      <c r="E28" s="55">
        <v>4</v>
      </c>
      <c r="F28" s="53">
        <v>60</v>
      </c>
      <c r="G28" s="44" t="str">
        <f t="shared" si="0"/>
        <v>Lichtstraat..Ladder</v>
      </c>
      <c r="H28" s="29">
        <f t="shared" si="1"/>
        <v>0</v>
      </c>
      <c r="I28" s="38">
        <f t="shared" si="2"/>
        <v>0</v>
      </c>
      <c r="J28" s="46"/>
      <c r="K28" s="46"/>
      <c r="L28" s="51">
        <f>+SUMIF('6-Bereikbaarheidsmaterieel'!$A$12:$A$29,'4-Ruimtestaat'!J28,'6-Bereikbaarheidsmaterieel'!$B$12:$B$29)</f>
        <v>0</v>
      </c>
      <c r="M28" s="49">
        <f t="shared" si="3"/>
        <v>0</v>
      </c>
      <c r="N28" s="50">
        <f t="shared" si="4"/>
        <v>0</v>
      </c>
      <c r="O28" s="51">
        <f t="shared" si="5"/>
        <v>0</v>
      </c>
      <c r="P28" s="66"/>
      <c r="Q28" s="67"/>
      <c r="R28" s="4"/>
    </row>
    <row r="29" spans="1:18">
      <c r="A29" s="31" t="s">
        <v>188</v>
      </c>
      <c r="B29" s="31"/>
      <c r="C29" s="31" t="s">
        <v>11</v>
      </c>
      <c r="D29" s="32" t="s">
        <v>34</v>
      </c>
      <c r="E29" s="55">
        <v>1</v>
      </c>
      <c r="F29" s="53">
        <v>20</v>
      </c>
      <c r="G29" s="44" t="str">
        <f t="shared" si="0"/>
        <v>Dakkoepels..Ladder</v>
      </c>
      <c r="H29" s="29">
        <f t="shared" si="1"/>
        <v>0</v>
      </c>
      <c r="I29" s="38">
        <f t="shared" si="2"/>
        <v>0</v>
      </c>
      <c r="J29" s="46"/>
      <c r="K29" s="46"/>
      <c r="L29" s="51">
        <f>+SUMIF('6-Bereikbaarheidsmaterieel'!$A$12:$A$29,'4-Ruimtestaat'!J29,'6-Bereikbaarheidsmaterieel'!$B$12:$B$29)</f>
        <v>0</v>
      </c>
      <c r="M29" s="49">
        <f t="shared" si="3"/>
        <v>0</v>
      </c>
      <c r="N29" s="50">
        <f t="shared" si="4"/>
        <v>0</v>
      </c>
      <c r="O29" s="51">
        <f t="shared" si="5"/>
        <v>0</v>
      </c>
      <c r="P29" s="66"/>
      <c r="Q29" s="67"/>
      <c r="R29" s="4"/>
    </row>
    <row r="30" spans="1:18">
      <c r="A30" s="31" t="s">
        <v>188</v>
      </c>
      <c r="B30" s="31"/>
      <c r="C30" s="31" t="s">
        <v>49</v>
      </c>
      <c r="D30" s="32" t="s">
        <v>33</v>
      </c>
      <c r="E30" s="55">
        <v>1</v>
      </c>
      <c r="F30" s="53">
        <v>25</v>
      </c>
      <c r="G30" s="44" t="str">
        <f t="shared" si="0"/>
        <v>Verkeersbord..Staand</v>
      </c>
      <c r="H30" s="29">
        <f t="shared" si="1"/>
        <v>0</v>
      </c>
      <c r="I30" s="38">
        <f t="shared" si="2"/>
        <v>0</v>
      </c>
      <c r="J30" s="46"/>
      <c r="K30" s="46"/>
      <c r="L30" s="51">
        <f>+SUMIF('6-Bereikbaarheidsmaterieel'!$A$12:$A$29,'4-Ruimtestaat'!J30,'6-Bereikbaarheidsmaterieel'!$B$12:$B$29)</f>
        <v>0</v>
      </c>
      <c r="M30" s="49">
        <f t="shared" si="3"/>
        <v>0</v>
      </c>
      <c r="N30" s="50">
        <f t="shared" si="4"/>
        <v>0</v>
      </c>
      <c r="O30" s="51">
        <f t="shared" si="5"/>
        <v>0</v>
      </c>
      <c r="P30" s="66"/>
      <c r="Q30" s="67"/>
      <c r="R30" s="4"/>
    </row>
    <row r="31" spans="1:18">
      <c r="A31" s="31" t="s">
        <v>188</v>
      </c>
      <c r="B31" s="31"/>
      <c r="C31" s="31" t="s">
        <v>41</v>
      </c>
      <c r="D31" s="32" t="s">
        <v>34</v>
      </c>
      <c r="E31" s="55">
        <v>1</v>
      </c>
      <c r="F31" s="53">
        <v>2060</v>
      </c>
      <c r="G31" s="44" t="str">
        <f t="shared" si="0"/>
        <v>Overheaddeuren..Ladder</v>
      </c>
      <c r="H31" s="29">
        <f t="shared" si="1"/>
        <v>0</v>
      </c>
      <c r="I31" s="38">
        <f t="shared" si="2"/>
        <v>0</v>
      </c>
      <c r="J31" s="46"/>
      <c r="K31" s="46"/>
      <c r="L31" s="51">
        <f>+SUMIF('6-Bereikbaarheidsmaterieel'!$A$12:$A$29,'4-Ruimtestaat'!J31,'6-Bereikbaarheidsmaterieel'!$B$12:$B$29)</f>
        <v>0</v>
      </c>
      <c r="M31" s="49">
        <f t="shared" si="3"/>
        <v>0</v>
      </c>
      <c r="N31" s="50">
        <f t="shared" si="4"/>
        <v>0</v>
      </c>
      <c r="O31" s="51">
        <f t="shared" si="5"/>
        <v>0</v>
      </c>
      <c r="P31" s="66"/>
      <c r="Q31" s="67"/>
      <c r="R31" s="4"/>
    </row>
    <row r="32" spans="1:18">
      <c r="A32" s="31" t="s">
        <v>118</v>
      </c>
      <c r="B32" s="31"/>
      <c r="C32" s="31" t="s">
        <v>8</v>
      </c>
      <c r="D32" s="32" t="s">
        <v>34</v>
      </c>
      <c r="E32" s="55">
        <v>4</v>
      </c>
      <c r="F32" s="53">
        <v>20</v>
      </c>
      <c r="G32" s="44" t="str">
        <f t="shared" si="0"/>
        <v>Buitengevelglas..Ladder</v>
      </c>
      <c r="H32" s="29">
        <f t="shared" si="1"/>
        <v>0</v>
      </c>
      <c r="I32" s="38">
        <f t="shared" si="2"/>
        <v>0</v>
      </c>
      <c r="J32" s="46"/>
      <c r="K32" s="46"/>
      <c r="L32" s="51">
        <f>+SUMIF('6-Bereikbaarheidsmaterieel'!$A$12:$A$29,'4-Ruimtestaat'!J32,'6-Bereikbaarheidsmaterieel'!$B$12:$B$29)</f>
        <v>0</v>
      </c>
      <c r="M32" s="49">
        <f t="shared" si="3"/>
        <v>0</v>
      </c>
      <c r="N32" s="50">
        <f t="shared" si="4"/>
        <v>0</v>
      </c>
      <c r="O32" s="51">
        <f t="shared" si="5"/>
        <v>0</v>
      </c>
      <c r="P32" s="66"/>
      <c r="Q32" s="67"/>
      <c r="R32" s="4"/>
    </row>
    <row r="33" spans="1:18">
      <c r="A33" s="31" t="s">
        <v>118</v>
      </c>
      <c r="B33" s="31"/>
      <c r="C33" s="31" t="s">
        <v>8</v>
      </c>
      <c r="D33" s="32" t="s">
        <v>33</v>
      </c>
      <c r="E33" s="55">
        <v>4</v>
      </c>
      <c r="F33" s="53">
        <v>25</v>
      </c>
      <c r="G33" s="44" t="str">
        <f t="shared" si="0"/>
        <v>Buitengevelglas..Staand</v>
      </c>
      <c r="H33" s="29">
        <f t="shared" si="1"/>
        <v>0</v>
      </c>
      <c r="I33" s="38">
        <f t="shared" si="2"/>
        <v>0</v>
      </c>
      <c r="J33" s="46"/>
      <c r="K33" s="46"/>
      <c r="L33" s="51">
        <f>+SUMIF('6-Bereikbaarheidsmaterieel'!$A$12:$A$29,'4-Ruimtestaat'!J33,'6-Bereikbaarheidsmaterieel'!$B$12:$B$29)</f>
        <v>0</v>
      </c>
      <c r="M33" s="49">
        <f t="shared" si="3"/>
        <v>0</v>
      </c>
      <c r="N33" s="50">
        <f t="shared" si="4"/>
        <v>0</v>
      </c>
      <c r="O33" s="51">
        <f t="shared" si="5"/>
        <v>0</v>
      </c>
      <c r="P33" s="66"/>
      <c r="Q33" s="67"/>
      <c r="R33" s="4"/>
    </row>
    <row r="34" spans="1:18">
      <c r="A34" s="31" t="s">
        <v>118</v>
      </c>
      <c r="B34" s="31"/>
      <c r="C34" s="31" t="s">
        <v>14</v>
      </c>
      <c r="D34" s="32" t="s">
        <v>33</v>
      </c>
      <c r="E34" s="55">
        <v>2</v>
      </c>
      <c r="F34" s="53">
        <v>45</v>
      </c>
      <c r="G34" s="44" t="str">
        <f t="shared" si="0"/>
        <v>Binnengevelglas..Staand</v>
      </c>
      <c r="H34" s="29">
        <f t="shared" si="1"/>
        <v>0</v>
      </c>
      <c r="I34" s="38">
        <f t="shared" si="2"/>
        <v>0</v>
      </c>
      <c r="J34" s="46"/>
      <c r="K34" s="46"/>
      <c r="L34" s="51">
        <f>+SUMIF('6-Bereikbaarheidsmaterieel'!$A$12:$A$29,'4-Ruimtestaat'!J34,'6-Bereikbaarheidsmaterieel'!$B$12:$B$29)</f>
        <v>0</v>
      </c>
      <c r="M34" s="49">
        <f t="shared" si="3"/>
        <v>0</v>
      </c>
      <c r="N34" s="50">
        <f t="shared" si="4"/>
        <v>0</v>
      </c>
      <c r="O34" s="51">
        <f t="shared" si="5"/>
        <v>0</v>
      </c>
      <c r="P34" s="66"/>
      <c r="Q34" s="67"/>
      <c r="R34" s="4"/>
    </row>
    <row r="35" spans="1:18">
      <c r="A35" s="31" t="s">
        <v>118</v>
      </c>
      <c r="B35" s="31"/>
      <c r="C35" s="31" t="s">
        <v>29</v>
      </c>
      <c r="D35" s="32" t="s">
        <v>33</v>
      </c>
      <c r="E35" s="55">
        <v>2</v>
      </c>
      <c r="F35" s="53">
        <v>5</v>
      </c>
      <c r="G35" s="44" t="str">
        <f t="shared" si="0"/>
        <v>Separatieglas..Staand</v>
      </c>
      <c r="H35" s="29">
        <f t="shared" si="1"/>
        <v>0</v>
      </c>
      <c r="I35" s="38">
        <f t="shared" si="2"/>
        <v>0</v>
      </c>
      <c r="J35" s="46"/>
      <c r="K35" s="46"/>
      <c r="L35" s="51">
        <f>+SUMIF('6-Bereikbaarheidsmaterieel'!$A$12:$A$29,'4-Ruimtestaat'!J35,'6-Bereikbaarheidsmaterieel'!$B$12:$B$29)</f>
        <v>0</v>
      </c>
      <c r="M35" s="49">
        <f t="shared" si="3"/>
        <v>0</v>
      </c>
      <c r="N35" s="50">
        <f t="shared" si="4"/>
        <v>0</v>
      </c>
      <c r="O35" s="51">
        <f t="shared" si="5"/>
        <v>0</v>
      </c>
      <c r="P35" s="66"/>
      <c r="Q35" s="67"/>
      <c r="R35" s="4"/>
    </row>
    <row r="36" spans="1:18">
      <c r="A36" s="31" t="s">
        <v>77</v>
      </c>
      <c r="B36" s="32" t="s">
        <v>22</v>
      </c>
      <c r="C36" s="31" t="s">
        <v>8</v>
      </c>
      <c r="D36" s="32" t="s">
        <v>33</v>
      </c>
      <c r="E36" s="55">
        <v>4</v>
      </c>
      <c r="F36" s="53">
        <v>55</v>
      </c>
      <c r="G36" s="44" t="str">
        <f t="shared" si="0"/>
        <v>Buitengevelglas..Staand</v>
      </c>
      <c r="H36" s="29">
        <f t="shared" si="1"/>
        <v>0</v>
      </c>
      <c r="I36" s="38">
        <f t="shared" si="2"/>
        <v>0</v>
      </c>
      <c r="J36" s="46"/>
      <c r="K36" s="46"/>
      <c r="L36" s="51">
        <f>+SUMIF('6-Bereikbaarheidsmaterieel'!$A$12:$A$29,'4-Ruimtestaat'!J36,'6-Bereikbaarheidsmaterieel'!$B$12:$B$29)</f>
        <v>0</v>
      </c>
      <c r="M36" s="49">
        <f t="shared" si="3"/>
        <v>0</v>
      </c>
      <c r="N36" s="50">
        <f t="shared" si="4"/>
        <v>0</v>
      </c>
      <c r="O36" s="51">
        <f t="shared" si="5"/>
        <v>0</v>
      </c>
      <c r="P36" s="66"/>
      <c r="Q36" s="67"/>
      <c r="R36" s="4"/>
    </row>
    <row r="37" spans="1:18">
      <c r="A37" s="31" t="s">
        <v>77</v>
      </c>
      <c r="B37" s="32" t="s">
        <v>22</v>
      </c>
      <c r="C37" s="31" t="s">
        <v>8</v>
      </c>
      <c r="D37" s="32" t="s">
        <v>34</v>
      </c>
      <c r="E37" s="55">
        <v>4</v>
      </c>
      <c r="F37" s="53">
        <v>50</v>
      </c>
      <c r="G37" s="44" t="str">
        <f t="shared" si="0"/>
        <v>Buitengevelglas..Ladder</v>
      </c>
      <c r="H37" s="29">
        <f t="shared" si="1"/>
        <v>0</v>
      </c>
      <c r="I37" s="38">
        <f t="shared" si="2"/>
        <v>0</v>
      </c>
      <c r="J37" s="46"/>
      <c r="K37" s="46"/>
      <c r="L37" s="51">
        <f>+SUMIF('6-Bereikbaarheidsmaterieel'!$A$12:$A$29,'4-Ruimtestaat'!J37,'6-Bereikbaarheidsmaterieel'!$B$12:$B$29)</f>
        <v>0</v>
      </c>
      <c r="M37" s="49">
        <f t="shared" si="3"/>
        <v>0</v>
      </c>
      <c r="N37" s="50">
        <f t="shared" si="4"/>
        <v>0</v>
      </c>
      <c r="O37" s="51">
        <f t="shared" si="5"/>
        <v>0</v>
      </c>
      <c r="P37" s="66"/>
      <c r="Q37" s="67"/>
      <c r="R37" s="4"/>
    </row>
    <row r="38" spans="1:18">
      <c r="A38" s="31" t="s">
        <v>77</v>
      </c>
      <c r="B38" s="32" t="s">
        <v>22</v>
      </c>
      <c r="C38" s="31" t="s">
        <v>14</v>
      </c>
      <c r="D38" s="32" t="s">
        <v>33</v>
      </c>
      <c r="E38" s="55">
        <v>2</v>
      </c>
      <c r="F38" s="53">
        <v>105</v>
      </c>
      <c r="G38" s="44" t="str">
        <f t="shared" si="0"/>
        <v>Binnengevelglas..Staand</v>
      </c>
      <c r="H38" s="29">
        <f t="shared" si="1"/>
        <v>0</v>
      </c>
      <c r="I38" s="38">
        <f t="shared" si="2"/>
        <v>0</v>
      </c>
      <c r="J38" s="46"/>
      <c r="K38" s="46"/>
      <c r="L38" s="51">
        <f>+SUMIF('6-Bereikbaarheidsmaterieel'!$A$12:$A$29,'4-Ruimtestaat'!J38,'6-Bereikbaarheidsmaterieel'!$B$12:$B$29)</f>
        <v>0</v>
      </c>
      <c r="M38" s="49">
        <f t="shared" si="3"/>
        <v>0</v>
      </c>
      <c r="N38" s="50">
        <f t="shared" si="4"/>
        <v>0</v>
      </c>
      <c r="O38" s="51">
        <f t="shared" si="5"/>
        <v>0</v>
      </c>
      <c r="P38" s="66"/>
      <c r="Q38" s="67"/>
      <c r="R38" s="4"/>
    </row>
    <row r="39" spans="1:18">
      <c r="A39" s="31" t="s">
        <v>77</v>
      </c>
      <c r="B39" s="32" t="s">
        <v>22</v>
      </c>
      <c r="C39" s="31" t="s">
        <v>29</v>
      </c>
      <c r="D39" s="32" t="s">
        <v>33</v>
      </c>
      <c r="E39" s="55">
        <v>2</v>
      </c>
      <c r="F39" s="53">
        <v>12</v>
      </c>
      <c r="G39" s="44" t="str">
        <f t="shared" si="0"/>
        <v>Separatieglas..Staand</v>
      </c>
      <c r="H39" s="29">
        <f t="shared" si="1"/>
        <v>0</v>
      </c>
      <c r="I39" s="38">
        <f t="shared" si="2"/>
        <v>0</v>
      </c>
      <c r="J39" s="46"/>
      <c r="K39" s="46"/>
      <c r="L39" s="51">
        <f>+SUMIF('6-Bereikbaarheidsmaterieel'!$A$12:$A$29,'4-Ruimtestaat'!J39,'6-Bereikbaarheidsmaterieel'!$B$12:$B$29)</f>
        <v>0</v>
      </c>
      <c r="M39" s="49">
        <f t="shared" si="3"/>
        <v>0</v>
      </c>
      <c r="N39" s="50">
        <f t="shared" si="4"/>
        <v>0</v>
      </c>
      <c r="O39" s="51">
        <f t="shared" si="5"/>
        <v>0</v>
      </c>
      <c r="P39" s="66"/>
      <c r="Q39" s="67"/>
      <c r="R39" s="4"/>
    </row>
    <row r="40" spans="1:18">
      <c r="A40" s="31" t="s">
        <v>21</v>
      </c>
      <c r="B40" s="31"/>
      <c r="C40" s="31" t="s">
        <v>8</v>
      </c>
      <c r="D40" s="32" t="s">
        <v>33</v>
      </c>
      <c r="E40" s="55">
        <v>4</v>
      </c>
      <c r="F40" s="53">
        <v>4</v>
      </c>
      <c r="G40" s="44" t="str">
        <f t="shared" si="0"/>
        <v>Buitengevelglas..Staand</v>
      </c>
      <c r="H40" s="29">
        <f t="shared" si="1"/>
        <v>0</v>
      </c>
      <c r="I40" s="38">
        <f t="shared" si="2"/>
        <v>0</v>
      </c>
      <c r="J40" s="46"/>
      <c r="K40" s="46"/>
      <c r="L40" s="51">
        <f>+SUMIF('6-Bereikbaarheidsmaterieel'!$A$12:$A$29,'4-Ruimtestaat'!J40,'6-Bereikbaarheidsmaterieel'!$B$12:$B$29)</f>
        <v>0</v>
      </c>
      <c r="M40" s="49">
        <f t="shared" si="3"/>
        <v>0</v>
      </c>
      <c r="N40" s="50">
        <f t="shared" si="4"/>
        <v>0</v>
      </c>
      <c r="O40" s="51">
        <f t="shared" si="5"/>
        <v>0</v>
      </c>
      <c r="P40" s="66"/>
      <c r="Q40" s="67"/>
      <c r="R40" s="4"/>
    </row>
    <row r="41" spans="1:18">
      <c r="A41" s="31" t="s">
        <v>21</v>
      </c>
      <c r="B41" s="31"/>
      <c r="C41" s="31" t="s">
        <v>14</v>
      </c>
      <c r="D41" s="32" t="s">
        <v>33</v>
      </c>
      <c r="E41" s="55">
        <v>2</v>
      </c>
      <c r="F41" s="53">
        <v>4</v>
      </c>
      <c r="G41" s="44" t="str">
        <f t="shared" si="0"/>
        <v>Binnengevelglas..Staand</v>
      </c>
      <c r="H41" s="29">
        <f t="shared" si="1"/>
        <v>0</v>
      </c>
      <c r="I41" s="38">
        <f t="shared" si="2"/>
        <v>0</v>
      </c>
      <c r="J41" s="46"/>
      <c r="K41" s="46"/>
      <c r="L41" s="51">
        <f>+SUMIF('6-Bereikbaarheidsmaterieel'!$A$12:$A$29,'4-Ruimtestaat'!J41,'6-Bereikbaarheidsmaterieel'!$B$12:$B$29)</f>
        <v>0</v>
      </c>
      <c r="M41" s="49">
        <f t="shared" si="3"/>
        <v>0</v>
      </c>
      <c r="N41" s="50">
        <f t="shared" si="4"/>
        <v>0</v>
      </c>
      <c r="O41" s="51">
        <f t="shared" si="5"/>
        <v>0</v>
      </c>
      <c r="P41" s="66"/>
      <c r="Q41" s="67"/>
      <c r="R41" s="4"/>
    </row>
    <row r="42" spans="1:18">
      <c r="A42" s="31" t="s">
        <v>21</v>
      </c>
      <c r="B42" s="31"/>
      <c r="C42" s="31" t="s">
        <v>16</v>
      </c>
      <c r="D42" s="32" t="s">
        <v>33</v>
      </c>
      <c r="E42" s="55">
        <v>2</v>
      </c>
      <c r="F42" s="53">
        <v>5</v>
      </c>
      <c r="G42" s="44" t="str">
        <f t="shared" si="0"/>
        <v>Glas in Lood..Staand</v>
      </c>
      <c r="H42" s="29">
        <f t="shared" si="1"/>
        <v>0</v>
      </c>
      <c r="I42" s="38">
        <f t="shared" si="2"/>
        <v>0</v>
      </c>
      <c r="J42" s="46"/>
      <c r="K42" s="46"/>
      <c r="L42" s="51">
        <f>+SUMIF('6-Bereikbaarheidsmaterieel'!$A$12:$A$29,'4-Ruimtestaat'!J42,'6-Bereikbaarheidsmaterieel'!$B$12:$B$29)</f>
        <v>0</v>
      </c>
      <c r="M42" s="49">
        <f t="shared" si="3"/>
        <v>0</v>
      </c>
      <c r="N42" s="50">
        <f t="shared" si="4"/>
        <v>0</v>
      </c>
      <c r="O42" s="51">
        <f t="shared" si="5"/>
        <v>0</v>
      </c>
      <c r="P42" s="66"/>
      <c r="Q42" s="67"/>
      <c r="R42" s="4"/>
    </row>
    <row r="43" spans="1:18">
      <c r="A43" s="31" t="s">
        <v>21</v>
      </c>
      <c r="B43" s="31"/>
      <c r="C43" s="31" t="s">
        <v>16</v>
      </c>
      <c r="D43" s="32" t="s">
        <v>33</v>
      </c>
      <c r="E43" s="55">
        <v>2</v>
      </c>
      <c r="F43" s="53">
        <v>5</v>
      </c>
      <c r="G43" s="44" t="str">
        <f t="shared" si="0"/>
        <v>Glas in Lood..Staand</v>
      </c>
      <c r="H43" s="29">
        <f t="shared" si="1"/>
        <v>0</v>
      </c>
      <c r="I43" s="38">
        <f t="shared" si="2"/>
        <v>0</v>
      </c>
      <c r="J43" s="46"/>
      <c r="K43" s="46"/>
      <c r="L43" s="51">
        <f>+SUMIF('6-Bereikbaarheidsmaterieel'!$A$12:$A$29,'4-Ruimtestaat'!J43,'6-Bereikbaarheidsmaterieel'!$B$12:$B$29)</f>
        <v>0</v>
      </c>
      <c r="M43" s="49">
        <f t="shared" si="3"/>
        <v>0</v>
      </c>
      <c r="N43" s="50">
        <f t="shared" si="4"/>
        <v>0</v>
      </c>
      <c r="O43" s="51">
        <f t="shared" si="5"/>
        <v>0</v>
      </c>
      <c r="P43" s="66"/>
      <c r="Q43" s="67"/>
      <c r="R43" s="4"/>
    </row>
    <row r="44" spans="1:18">
      <c r="A44" s="31" t="s">
        <v>15</v>
      </c>
      <c r="B44" s="31"/>
      <c r="C44" s="31" t="s">
        <v>8</v>
      </c>
      <c r="D44" s="32" t="s">
        <v>33</v>
      </c>
      <c r="E44" s="55">
        <v>4</v>
      </c>
      <c r="F44" s="53">
        <f>656-124</f>
        <v>532</v>
      </c>
      <c r="G44" s="44" t="str">
        <f t="shared" si="0"/>
        <v>Buitengevelglas..Staand</v>
      </c>
      <c r="H44" s="29">
        <f t="shared" si="1"/>
        <v>0</v>
      </c>
      <c r="I44" s="38">
        <f t="shared" si="2"/>
        <v>0</v>
      </c>
      <c r="J44" s="46"/>
      <c r="K44" s="46"/>
      <c r="L44" s="51">
        <f>+SUMIF('6-Bereikbaarheidsmaterieel'!$A$12:$A$29,'4-Ruimtestaat'!J44,'6-Bereikbaarheidsmaterieel'!$B$12:$B$29)</f>
        <v>0</v>
      </c>
      <c r="M44" s="49">
        <f t="shared" si="3"/>
        <v>0</v>
      </c>
      <c r="N44" s="50">
        <f t="shared" si="4"/>
        <v>0</v>
      </c>
      <c r="O44" s="51">
        <f t="shared" si="5"/>
        <v>0</v>
      </c>
      <c r="P44" s="66"/>
      <c r="Q44" s="67"/>
      <c r="R44" s="4"/>
    </row>
    <row r="45" spans="1:18">
      <c r="A45" s="31" t="s">
        <v>15</v>
      </c>
      <c r="B45" s="31"/>
      <c r="C45" s="31" t="s">
        <v>8</v>
      </c>
      <c r="D45" s="32" t="s">
        <v>34</v>
      </c>
      <c r="E45" s="55">
        <v>4</v>
      </c>
      <c r="F45" s="53">
        <v>121</v>
      </c>
      <c r="G45" s="44" t="str">
        <f t="shared" si="0"/>
        <v>Buitengevelglas..Ladder</v>
      </c>
      <c r="H45" s="29">
        <f t="shared" si="1"/>
        <v>0</v>
      </c>
      <c r="I45" s="38">
        <f t="shared" si="2"/>
        <v>0</v>
      </c>
      <c r="J45" s="46"/>
      <c r="K45" s="46"/>
      <c r="L45" s="51">
        <f>+SUMIF('6-Bereikbaarheidsmaterieel'!$A$12:$A$29,'4-Ruimtestaat'!J45,'6-Bereikbaarheidsmaterieel'!$B$12:$B$29)</f>
        <v>0</v>
      </c>
      <c r="M45" s="49">
        <f t="shared" si="3"/>
        <v>0</v>
      </c>
      <c r="N45" s="50">
        <f t="shared" si="4"/>
        <v>0</v>
      </c>
      <c r="O45" s="51">
        <f t="shared" si="5"/>
        <v>0</v>
      </c>
      <c r="P45" s="66"/>
      <c r="Q45" s="67"/>
      <c r="R45" s="4"/>
    </row>
    <row r="46" spans="1:18">
      <c r="A46" s="31" t="s">
        <v>15</v>
      </c>
      <c r="B46" s="31"/>
      <c r="C46" s="31" t="s">
        <v>8</v>
      </c>
      <c r="D46" s="32" t="s">
        <v>3</v>
      </c>
      <c r="E46" s="55">
        <v>4</v>
      </c>
      <c r="F46" s="53">
        <v>289</v>
      </c>
      <c r="G46" s="44" t="str">
        <f t="shared" si="0"/>
        <v>Buitengevelglas..Hoogwerker</v>
      </c>
      <c r="H46" s="29">
        <f t="shared" si="1"/>
        <v>0</v>
      </c>
      <c r="I46" s="38">
        <f t="shared" si="2"/>
        <v>0</v>
      </c>
      <c r="J46" s="46"/>
      <c r="K46" s="46"/>
      <c r="L46" s="51">
        <f>+SUMIF('6-Bereikbaarheidsmaterieel'!$A$12:$A$29,'4-Ruimtestaat'!J46,'6-Bereikbaarheidsmaterieel'!$B$12:$B$29)</f>
        <v>0</v>
      </c>
      <c r="M46" s="49">
        <f t="shared" si="3"/>
        <v>0</v>
      </c>
      <c r="N46" s="50">
        <f t="shared" si="4"/>
        <v>0</v>
      </c>
      <c r="O46" s="51">
        <f t="shared" si="5"/>
        <v>0</v>
      </c>
      <c r="P46" s="66"/>
      <c r="Q46" s="67"/>
      <c r="R46" s="4"/>
    </row>
    <row r="47" spans="1:18">
      <c r="A47" s="31" t="s">
        <v>15</v>
      </c>
      <c r="B47" s="31"/>
      <c r="C47" s="31" t="s">
        <v>8</v>
      </c>
      <c r="D47" s="32" t="s">
        <v>3</v>
      </c>
      <c r="E47" s="55">
        <v>4</v>
      </c>
      <c r="F47" s="53">
        <v>124</v>
      </c>
      <c r="G47" s="44" t="str">
        <f t="shared" si="0"/>
        <v>Buitengevelglas..Hoogwerker</v>
      </c>
      <c r="H47" s="29">
        <f t="shared" si="1"/>
        <v>0</v>
      </c>
      <c r="I47" s="38">
        <f t="shared" si="2"/>
        <v>0</v>
      </c>
      <c r="J47" s="46"/>
      <c r="K47" s="46"/>
      <c r="L47" s="51">
        <f>+SUMIF('6-Bereikbaarheidsmaterieel'!$A$12:$A$29,'4-Ruimtestaat'!J47,'6-Bereikbaarheidsmaterieel'!$B$12:$B$29)</f>
        <v>0</v>
      </c>
      <c r="M47" s="49">
        <f t="shared" si="3"/>
        <v>0</v>
      </c>
      <c r="N47" s="50">
        <f t="shared" si="4"/>
        <v>0</v>
      </c>
      <c r="O47" s="51">
        <f t="shared" si="5"/>
        <v>0</v>
      </c>
      <c r="P47" s="66"/>
      <c r="Q47" s="67"/>
      <c r="R47" s="4"/>
    </row>
    <row r="48" spans="1:18">
      <c r="A48" s="31" t="s">
        <v>15</v>
      </c>
      <c r="B48" s="31"/>
      <c r="C48" s="31" t="s">
        <v>8</v>
      </c>
      <c r="D48" s="32" t="s">
        <v>2</v>
      </c>
      <c r="E48" s="55">
        <v>4</v>
      </c>
      <c r="F48" s="53">
        <v>1280</v>
      </c>
      <c r="G48" s="44" t="str">
        <f t="shared" si="0"/>
        <v>Buitengevelglas..Tuckerpole</v>
      </c>
      <c r="H48" s="29">
        <f t="shared" si="1"/>
        <v>0</v>
      </c>
      <c r="I48" s="38">
        <f t="shared" si="2"/>
        <v>0</v>
      </c>
      <c r="J48" s="46"/>
      <c r="K48" s="46"/>
      <c r="L48" s="51">
        <f>+SUMIF('6-Bereikbaarheidsmaterieel'!$A$12:$A$29,'4-Ruimtestaat'!J48,'6-Bereikbaarheidsmaterieel'!$B$12:$B$29)</f>
        <v>0</v>
      </c>
      <c r="M48" s="49">
        <f t="shared" si="3"/>
        <v>0</v>
      </c>
      <c r="N48" s="50">
        <f t="shared" si="4"/>
        <v>0</v>
      </c>
      <c r="O48" s="51">
        <f t="shared" si="5"/>
        <v>0</v>
      </c>
      <c r="P48" s="66"/>
      <c r="Q48" s="67"/>
      <c r="R48" s="4"/>
    </row>
    <row r="49" spans="1:18">
      <c r="A49" s="31" t="s">
        <v>15</v>
      </c>
      <c r="B49" s="31"/>
      <c r="C49" s="31" t="s">
        <v>7</v>
      </c>
      <c r="D49" s="32" t="s">
        <v>33</v>
      </c>
      <c r="E49" s="55">
        <v>12</v>
      </c>
      <c r="F49" s="53">
        <v>87</v>
      </c>
      <c r="G49" s="44" t="str">
        <f t="shared" si="0"/>
        <v>Entreeglas..Staand</v>
      </c>
      <c r="H49" s="29">
        <f t="shared" si="1"/>
        <v>0</v>
      </c>
      <c r="I49" s="38">
        <f t="shared" si="2"/>
        <v>0</v>
      </c>
      <c r="J49" s="46"/>
      <c r="K49" s="46"/>
      <c r="L49" s="51">
        <f>+SUMIF('6-Bereikbaarheidsmaterieel'!$A$12:$A$29,'4-Ruimtestaat'!J49,'6-Bereikbaarheidsmaterieel'!$B$12:$B$29)</f>
        <v>0</v>
      </c>
      <c r="M49" s="49">
        <f t="shared" si="3"/>
        <v>0</v>
      </c>
      <c r="N49" s="50">
        <f t="shared" si="4"/>
        <v>0</v>
      </c>
      <c r="O49" s="51">
        <f t="shared" si="5"/>
        <v>0</v>
      </c>
      <c r="P49" s="66"/>
      <c r="Q49" s="67"/>
      <c r="R49" s="4"/>
    </row>
    <row r="50" spans="1:18">
      <c r="A50" s="31" t="s">
        <v>15</v>
      </c>
      <c r="B50" s="31"/>
      <c r="C50" s="31" t="s">
        <v>7</v>
      </c>
      <c r="D50" s="32" t="s">
        <v>34</v>
      </c>
      <c r="E50" s="55">
        <v>12</v>
      </c>
      <c r="F50" s="53">
        <v>43.5</v>
      </c>
      <c r="G50" s="44" t="str">
        <f t="shared" si="0"/>
        <v>Entreeglas..Ladder</v>
      </c>
      <c r="H50" s="29">
        <f t="shared" si="1"/>
        <v>0</v>
      </c>
      <c r="I50" s="38">
        <f t="shared" si="2"/>
        <v>0</v>
      </c>
      <c r="J50" s="46"/>
      <c r="K50" s="46"/>
      <c r="L50" s="51">
        <f>+SUMIF('6-Bereikbaarheidsmaterieel'!$A$12:$A$29,'4-Ruimtestaat'!J50,'6-Bereikbaarheidsmaterieel'!$B$12:$B$29)</f>
        <v>0</v>
      </c>
      <c r="M50" s="49">
        <f t="shared" si="3"/>
        <v>0</v>
      </c>
      <c r="N50" s="50">
        <f t="shared" si="4"/>
        <v>0</v>
      </c>
      <c r="O50" s="51">
        <f t="shared" si="5"/>
        <v>0</v>
      </c>
      <c r="P50" s="66"/>
      <c r="Q50" s="67"/>
      <c r="R50" s="4"/>
    </row>
    <row r="51" spans="1:18">
      <c r="A51" s="31" t="s">
        <v>15</v>
      </c>
      <c r="B51" s="31"/>
      <c r="C51" s="31" t="s">
        <v>19</v>
      </c>
      <c r="D51" s="32" t="s">
        <v>3</v>
      </c>
      <c r="E51" s="55">
        <v>4</v>
      </c>
      <c r="F51" s="53">
        <v>107</v>
      </c>
      <c r="G51" s="44" t="str">
        <f t="shared" si="0"/>
        <v>Dakglas..Hoogwerker</v>
      </c>
      <c r="H51" s="29">
        <f t="shared" si="1"/>
        <v>0</v>
      </c>
      <c r="I51" s="38">
        <f t="shared" si="2"/>
        <v>0</v>
      </c>
      <c r="J51" s="46"/>
      <c r="K51" s="46"/>
      <c r="L51" s="51">
        <f>+SUMIF('6-Bereikbaarheidsmaterieel'!$A$12:$A$29,'4-Ruimtestaat'!J51,'6-Bereikbaarheidsmaterieel'!$B$12:$B$29)</f>
        <v>0</v>
      </c>
      <c r="M51" s="49">
        <f t="shared" si="3"/>
        <v>0</v>
      </c>
      <c r="N51" s="50">
        <f t="shared" si="4"/>
        <v>0</v>
      </c>
      <c r="O51" s="51">
        <f t="shared" si="5"/>
        <v>0</v>
      </c>
      <c r="P51" s="66"/>
      <c r="Q51" s="67"/>
      <c r="R51" s="4"/>
    </row>
    <row r="52" spans="1:18">
      <c r="A52" s="31" t="s">
        <v>15</v>
      </c>
      <c r="B52" s="31"/>
      <c r="C52" s="31" t="s">
        <v>16</v>
      </c>
      <c r="D52" s="32" t="s">
        <v>33</v>
      </c>
      <c r="E52" s="55">
        <v>4</v>
      </c>
      <c r="F52" s="53">
        <v>95</v>
      </c>
      <c r="G52" s="44" t="str">
        <f t="shared" si="0"/>
        <v>Glas in Lood..Staand</v>
      </c>
      <c r="H52" s="29">
        <f t="shared" si="1"/>
        <v>0</v>
      </c>
      <c r="I52" s="38">
        <f t="shared" si="2"/>
        <v>0</v>
      </c>
      <c r="J52" s="46"/>
      <c r="K52" s="46"/>
      <c r="L52" s="51">
        <f>+SUMIF('6-Bereikbaarheidsmaterieel'!$A$12:$A$29,'4-Ruimtestaat'!J52,'6-Bereikbaarheidsmaterieel'!$B$12:$B$29)</f>
        <v>0</v>
      </c>
      <c r="M52" s="49">
        <f t="shared" si="3"/>
        <v>0</v>
      </c>
      <c r="N52" s="50">
        <f t="shared" si="4"/>
        <v>0</v>
      </c>
      <c r="O52" s="51">
        <f t="shared" si="5"/>
        <v>0</v>
      </c>
      <c r="P52" s="66"/>
      <c r="Q52" s="67"/>
      <c r="R52" s="4"/>
    </row>
    <row r="53" spans="1:18">
      <c r="A53" s="31" t="s">
        <v>15</v>
      </c>
      <c r="B53" s="31"/>
      <c r="C53" s="31" t="s">
        <v>14</v>
      </c>
      <c r="D53" s="32" t="s">
        <v>33</v>
      </c>
      <c r="E53" s="55">
        <v>2</v>
      </c>
      <c r="F53" s="53">
        <v>1674</v>
      </c>
      <c r="G53" s="44" t="str">
        <f t="shared" si="0"/>
        <v>Binnengevelglas..Staand</v>
      </c>
      <c r="H53" s="29">
        <f t="shared" si="1"/>
        <v>0</v>
      </c>
      <c r="I53" s="38">
        <f t="shared" si="2"/>
        <v>0</v>
      </c>
      <c r="J53" s="46"/>
      <c r="K53" s="46"/>
      <c r="L53" s="51">
        <f>+SUMIF('6-Bereikbaarheidsmaterieel'!$A$12:$A$29,'4-Ruimtestaat'!J53,'6-Bereikbaarheidsmaterieel'!$B$12:$B$29)</f>
        <v>0</v>
      </c>
      <c r="M53" s="49">
        <f t="shared" si="3"/>
        <v>0</v>
      </c>
      <c r="N53" s="50">
        <f t="shared" si="4"/>
        <v>0</v>
      </c>
      <c r="O53" s="51">
        <f t="shared" si="5"/>
        <v>0</v>
      </c>
      <c r="P53" s="66"/>
      <c r="Q53" s="67"/>
      <c r="R53" s="4"/>
    </row>
    <row r="54" spans="1:18">
      <c r="A54" s="31" t="s">
        <v>15</v>
      </c>
      <c r="B54" s="31"/>
      <c r="C54" s="31" t="s">
        <v>14</v>
      </c>
      <c r="D54" s="32" t="s">
        <v>34</v>
      </c>
      <c r="E54" s="55">
        <v>2</v>
      </c>
      <c r="F54" s="53">
        <v>619</v>
      </c>
      <c r="G54" s="44" t="str">
        <f t="shared" si="0"/>
        <v>Binnengevelglas..Ladder</v>
      </c>
      <c r="H54" s="29">
        <f t="shared" si="1"/>
        <v>0</v>
      </c>
      <c r="I54" s="38">
        <f t="shared" si="2"/>
        <v>0</v>
      </c>
      <c r="J54" s="46"/>
      <c r="K54" s="46"/>
      <c r="L54" s="51">
        <f>+SUMIF('6-Bereikbaarheidsmaterieel'!$A$12:$A$29,'4-Ruimtestaat'!J54,'6-Bereikbaarheidsmaterieel'!$B$12:$B$29)</f>
        <v>0</v>
      </c>
      <c r="M54" s="49">
        <f t="shared" si="3"/>
        <v>0</v>
      </c>
      <c r="N54" s="50">
        <f t="shared" si="4"/>
        <v>0</v>
      </c>
      <c r="O54" s="51">
        <f t="shared" si="5"/>
        <v>0</v>
      </c>
      <c r="P54" s="66"/>
      <c r="Q54" s="67"/>
      <c r="R54" s="4"/>
    </row>
    <row r="55" spans="1:18">
      <c r="A55" s="31" t="s">
        <v>15</v>
      </c>
      <c r="B55" s="31"/>
      <c r="C55" s="31" t="s">
        <v>29</v>
      </c>
      <c r="D55" s="32" t="s">
        <v>33</v>
      </c>
      <c r="E55" s="55">
        <v>2</v>
      </c>
      <c r="F55" s="53">
        <f>806+70</f>
        <v>876</v>
      </c>
      <c r="G55" s="44" t="str">
        <f t="shared" si="0"/>
        <v>Separatieglas..Staand</v>
      </c>
      <c r="H55" s="29">
        <f t="shared" si="1"/>
        <v>0</v>
      </c>
      <c r="I55" s="38">
        <f t="shared" si="2"/>
        <v>0</v>
      </c>
      <c r="J55" s="46"/>
      <c r="K55" s="46"/>
      <c r="L55" s="51">
        <f>+SUMIF('6-Bereikbaarheidsmaterieel'!$A$12:$A$29,'4-Ruimtestaat'!J55,'6-Bereikbaarheidsmaterieel'!$B$12:$B$29)</f>
        <v>0</v>
      </c>
      <c r="M55" s="49">
        <f t="shared" si="3"/>
        <v>0</v>
      </c>
      <c r="N55" s="50">
        <f t="shared" si="4"/>
        <v>0</v>
      </c>
      <c r="O55" s="51">
        <f t="shared" si="5"/>
        <v>0</v>
      </c>
      <c r="P55" s="66"/>
      <c r="Q55" s="67"/>
      <c r="R55" s="4"/>
    </row>
    <row r="56" spans="1:18">
      <c r="A56" s="31" t="s">
        <v>15</v>
      </c>
      <c r="B56" s="31"/>
      <c r="C56" s="31" t="s">
        <v>29</v>
      </c>
      <c r="D56" s="32" t="s">
        <v>34</v>
      </c>
      <c r="E56" s="55">
        <v>2</v>
      </c>
      <c r="F56" s="53">
        <v>270</v>
      </c>
      <c r="G56" s="44" t="str">
        <f t="shared" si="0"/>
        <v>Separatieglas..Ladder</v>
      </c>
      <c r="H56" s="29">
        <f t="shared" si="1"/>
        <v>0</v>
      </c>
      <c r="I56" s="38">
        <f t="shared" si="2"/>
        <v>0</v>
      </c>
      <c r="J56" s="46"/>
      <c r="K56" s="46"/>
      <c r="L56" s="51">
        <f>+SUMIF('6-Bereikbaarheidsmaterieel'!$A$12:$A$29,'4-Ruimtestaat'!J56,'6-Bereikbaarheidsmaterieel'!$B$12:$B$29)</f>
        <v>0</v>
      </c>
      <c r="M56" s="49">
        <f t="shared" si="3"/>
        <v>0</v>
      </c>
      <c r="N56" s="50">
        <f t="shared" si="4"/>
        <v>0</v>
      </c>
      <c r="O56" s="51">
        <f t="shared" si="5"/>
        <v>0</v>
      </c>
      <c r="P56" s="66"/>
      <c r="Q56" s="67"/>
      <c r="R56" s="4"/>
    </row>
    <row r="57" spans="1:18">
      <c r="A57" s="31" t="s">
        <v>15</v>
      </c>
      <c r="B57" s="31"/>
      <c r="C57" s="31" t="s">
        <v>17</v>
      </c>
      <c r="D57" s="32" t="s">
        <v>33</v>
      </c>
      <c r="E57" s="55">
        <v>4</v>
      </c>
      <c r="F57" s="53">
        <v>132</v>
      </c>
      <c r="G57" s="44" t="str">
        <f t="shared" si="0"/>
        <v>Loopbrug..Staand</v>
      </c>
      <c r="H57" s="29">
        <f t="shared" si="1"/>
        <v>0</v>
      </c>
      <c r="I57" s="38">
        <f t="shared" si="2"/>
        <v>0</v>
      </c>
      <c r="J57" s="46"/>
      <c r="K57" s="46"/>
      <c r="L57" s="51">
        <f>+SUMIF('6-Bereikbaarheidsmaterieel'!$A$12:$A$29,'4-Ruimtestaat'!J57,'6-Bereikbaarheidsmaterieel'!$B$12:$B$29)</f>
        <v>0</v>
      </c>
      <c r="M57" s="49">
        <f t="shared" si="3"/>
        <v>0</v>
      </c>
      <c r="N57" s="50">
        <f t="shared" si="4"/>
        <v>0</v>
      </c>
      <c r="O57" s="51">
        <f t="shared" si="5"/>
        <v>0</v>
      </c>
      <c r="P57" s="66"/>
      <c r="Q57" s="67"/>
      <c r="R57" s="4"/>
    </row>
    <row r="58" spans="1:18">
      <c r="A58" s="31" t="s">
        <v>15</v>
      </c>
      <c r="B58" s="31" t="s">
        <v>216</v>
      </c>
      <c r="C58" s="31" t="s">
        <v>14</v>
      </c>
      <c r="D58" s="32" t="s">
        <v>33</v>
      </c>
      <c r="E58" s="55">
        <v>2</v>
      </c>
      <c r="F58" s="53">
        <v>-58</v>
      </c>
      <c r="G58" s="44" t="str">
        <f t="shared" si="0"/>
        <v>Binnengevelglas..Staand</v>
      </c>
      <c r="H58" s="29">
        <f t="shared" si="1"/>
        <v>0</v>
      </c>
      <c r="I58" s="38">
        <f t="shared" si="2"/>
        <v>0</v>
      </c>
      <c r="J58" s="46"/>
      <c r="K58" s="46"/>
      <c r="L58" s="51">
        <f>+SUMIF('6-Bereikbaarheidsmaterieel'!$A$12:$A$29,'4-Ruimtestaat'!J58,'6-Bereikbaarheidsmaterieel'!$B$12:$B$29)</f>
        <v>0</v>
      </c>
      <c r="M58" s="49">
        <f t="shared" si="3"/>
        <v>0</v>
      </c>
      <c r="N58" s="50">
        <f t="shared" si="4"/>
        <v>0</v>
      </c>
      <c r="O58" s="51">
        <f t="shared" si="5"/>
        <v>0</v>
      </c>
      <c r="P58" s="66"/>
      <c r="Q58" s="67"/>
      <c r="R58" s="4"/>
    </row>
    <row r="59" spans="1:18">
      <c r="A59" s="31" t="s">
        <v>15</v>
      </c>
      <c r="B59" s="31" t="s">
        <v>216</v>
      </c>
      <c r="C59" s="31" t="s">
        <v>14</v>
      </c>
      <c r="D59" s="32" t="s">
        <v>34</v>
      </c>
      <c r="E59" s="55">
        <v>2</v>
      </c>
      <c r="F59" s="53">
        <v>-58</v>
      </c>
      <c r="G59" s="44" t="str">
        <f t="shared" si="0"/>
        <v>Binnengevelglas..Ladder</v>
      </c>
      <c r="H59" s="29">
        <f t="shared" si="1"/>
        <v>0</v>
      </c>
      <c r="I59" s="38">
        <f t="shared" si="2"/>
        <v>0</v>
      </c>
      <c r="J59" s="46"/>
      <c r="K59" s="46"/>
      <c r="L59" s="51">
        <f>+SUMIF('6-Bereikbaarheidsmaterieel'!$A$12:$A$29,'4-Ruimtestaat'!J59,'6-Bereikbaarheidsmaterieel'!$B$12:$B$29)</f>
        <v>0</v>
      </c>
      <c r="M59" s="49">
        <f t="shared" si="3"/>
        <v>0</v>
      </c>
      <c r="N59" s="50">
        <f t="shared" si="4"/>
        <v>0</v>
      </c>
      <c r="O59" s="51">
        <f t="shared" si="5"/>
        <v>0</v>
      </c>
      <c r="P59" s="66"/>
      <c r="Q59" s="67"/>
      <c r="R59" s="4"/>
    </row>
    <row r="60" spans="1:18">
      <c r="A60" s="31" t="s">
        <v>23</v>
      </c>
      <c r="B60" s="31"/>
      <c r="C60" s="31" t="s">
        <v>8</v>
      </c>
      <c r="D60" s="32" t="s">
        <v>33</v>
      </c>
      <c r="E60" s="55">
        <v>4</v>
      </c>
      <c r="F60" s="53">
        <v>337</v>
      </c>
      <c r="G60" s="44" t="str">
        <f t="shared" si="0"/>
        <v>Buitengevelglas..Staand</v>
      </c>
      <c r="H60" s="29">
        <f t="shared" si="1"/>
        <v>0</v>
      </c>
      <c r="I60" s="38">
        <f t="shared" si="2"/>
        <v>0</v>
      </c>
      <c r="J60" s="46"/>
      <c r="K60" s="46"/>
      <c r="L60" s="51">
        <f>+SUMIF('6-Bereikbaarheidsmaterieel'!$A$12:$A$29,'4-Ruimtestaat'!J60,'6-Bereikbaarheidsmaterieel'!$B$12:$B$29)</f>
        <v>0</v>
      </c>
      <c r="M60" s="49">
        <f t="shared" si="3"/>
        <v>0</v>
      </c>
      <c r="N60" s="50">
        <f t="shared" si="4"/>
        <v>0</v>
      </c>
      <c r="O60" s="51">
        <f t="shared" si="5"/>
        <v>0</v>
      </c>
      <c r="P60" s="66"/>
      <c r="Q60" s="67"/>
      <c r="R60" s="4"/>
    </row>
    <row r="61" spans="1:18">
      <c r="A61" s="31" t="s">
        <v>23</v>
      </c>
      <c r="B61" s="31"/>
      <c r="C61" s="31" t="s">
        <v>8</v>
      </c>
      <c r="D61" s="32" t="s">
        <v>33</v>
      </c>
      <c r="E61" s="55">
        <v>4</v>
      </c>
      <c r="F61" s="53">
        <f>-8</f>
        <v>-8</v>
      </c>
      <c r="G61" s="44" t="str">
        <f t="shared" si="0"/>
        <v>Buitengevelglas..Staand</v>
      </c>
      <c r="H61" s="29">
        <f t="shared" si="1"/>
        <v>0</v>
      </c>
      <c r="I61" s="38">
        <f t="shared" si="2"/>
        <v>0</v>
      </c>
      <c r="J61" s="46"/>
      <c r="K61" s="46"/>
      <c r="L61" s="51">
        <f>+SUMIF('6-Bereikbaarheidsmaterieel'!$A$12:$A$29,'4-Ruimtestaat'!J61,'6-Bereikbaarheidsmaterieel'!$B$12:$B$29)</f>
        <v>0</v>
      </c>
      <c r="M61" s="49">
        <f t="shared" si="3"/>
        <v>0</v>
      </c>
      <c r="N61" s="50">
        <f t="shared" si="4"/>
        <v>0</v>
      </c>
      <c r="O61" s="51">
        <f t="shared" si="5"/>
        <v>0</v>
      </c>
      <c r="P61" s="66"/>
      <c r="Q61" s="67"/>
      <c r="R61" s="4"/>
    </row>
    <row r="62" spans="1:18">
      <c r="A62" s="31" t="s">
        <v>23</v>
      </c>
      <c r="B62" s="31"/>
      <c r="C62" s="31" t="s">
        <v>8</v>
      </c>
      <c r="D62" s="32" t="s">
        <v>3</v>
      </c>
      <c r="E62" s="55">
        <v>4</v>
      </c>
      <c r="F62" s="53">
        <f>1315/2</f>
        <v>657.5</v>
      </c>
      <c r="G62" s="44" t="str">
        <f t="shared" si="0"/>
        <v>Buitengevelglas..Hoogwerker</v>
      </c>
      <c r="H62" s="29">
        <f t="shared" si="1"/>
        <v>0</v>
      </c>
      <c r="I62" s="38">
        <f t="shared" si="2"/>
        <v>0</v>
      </c>
      <c r="J62" s="46"/>
      <c r="K62" s="46"/>
      <c r="L62" s="51">
        <f>+SUMIF('6-Bereikbaarheidsmaterieel'!$A$12:$A$29,'4-Ruimtestaat'!J62,'6-Bereikbaarheidsmaterieel'!$B$12:$B$29)</f>
        <v>0</v>
      </c>
      <c r="M62" s="49">
        <f t="shared" si="3"/>
        <v>0</v>
      </c>
      <c r="N62" s="50">
        <f t="shared" si="4"/>
        <v>0</v>
      </c>
      <c r="O62" s="51">
        <f t="shared" si="5"/>
        <v>0</v>
      </c>
      <c r="P62" s="66"/>
      <c r="Q62" s="67"/>
      <c r="R62" s="4"/>
    </row>
    <row r="63" spans="1:18">
      <c r="A63" s="31" t="s">
        <v>23</v>
      </c>
      <c r="B63" s="31"/>
      <c r="C63" s="31" t="s">
        <v>8</v>
      </c>
      <c r="D63" s="32" t="s">
        <v>3</v>
      </c>
      <c r="E63" s="55">
        <v>4</v>
      </c>
      <c r="F63" s="53">
        <f>1315/2</f>
        <v>657.5</v>
      </c>
      <c r="G63" s="44" t="str">
        <f t="shared" si="0"/>
        <v>Buitengevelglas..Hoogwerker</v>
      </c>
      <c r="H63" s="29">
        <f t="shared" si="1"/>
        <v>0</v>
      </c>
      <c r="I63" s="38">
        <f t="shared" si="2"/>
        <v>0</v>
      </c>
      <c r="J63" s="46"/>
      <c r="K63" s="46"/>
      <c r="L63" s="51">
        <f>+SUMIF('6-Bereikbaarheidsmaterieel'!$A$12:$A$29,'4-Ruimtestaat'!J63,'6-Bereikbaarheidsmaterieel'!$B$12:$B$29)</f>
        <v>0</v>
      </c>
      <c r="M63" s="49">
        <f t="shared" si="3"/>
        <v>0</v>
      </c>
      <c r="N63" s="50">
        <f t="shared" si="4"/>
        <v>0</v>
      </c>
      <c r="O63" s="51">
        <f t="shared" si="5"/>
        <v>0</v>
      </c>
      <c r="P63" s="66"/>
      <c r="Q63" s="67"/>
      <c r="R63" s="4"/>
    </row>
    <row r="64" spans="1:18">
      <c r="A64" s="31" t="s">
        <v>23</v>
      </c>
      <c r="B64" s="31"/>
      <c r="C64" s="31" t="s">
        <v>14</v>
      </c>
      <c r="D64" s="32" t="s">
        <v>33</v>
      </c>
      <c r="E64" s="55">
        <v>2</v>
      </c>
      <c r="F64" s="53">
        <v>1652</v>
      </c>
      <c r="G64" s="44" t="str">
        <f t="shared" si="0"/>
        <v>Binnengevelglas..Staand</v>
      </c>
      <c r="H64" s="29">
        <f t="shared" si="1"/>
        <v>0</v>
      </c>
      <c r="I64" s="38">
        <f t="shared" si="2"/>
        <v>0</v>
      </c>
      <c r="J64" s="46"/>
      <c r="K64" s="46"/>
      <c r="L64" s="51">
        <f>+SUMIF('6-Bereikbaarheidsmaterieel'!$A$12:$A$29,'4-Ruimtestaat'!J64,'6-Bereikbaarheidsmaterieel'!$B$12:$B$29)</f>
        <v>0</v>
      </c>
      <c r="M64" s="49">
        <f t="shared" si="3"/>
        <v>0</v>
      </c>
      <c r="N64" s="50">
        <f t="shared" si="4"/>
        <v>0</v>
      </c>
      <c r="O64" s="51">
        <f t="shared" si="5"/>
        <v>0</v>
      </c>
      <c r="P64" s="66"/>
      <c r="Q64" s="67"/>
      <c r="R64" s="4"/>
    </row>
    <row r="65" spans="1:18">
      <c r="A65" s="31" t="s">
        <v>23</v>
      </c>
      <c r="B65" s="31"/>
      <c r="C65" s="31" t="s">
        <v>45</v>
      </c>
      <c r="D65" s="32" t="s">
        <v>33</v>
      </c>
      <c r="E65" s="55">
        <v>2</v>
      </c>
      <c r="F65" s="53">
        <v>109</v>
      </c>
      <c r="G65" s="44" t="str">
        <f t="shared" si="0"/>
        <v>Blind glas..Staand</v>
      </c>
      <c r="H65" s="29">
        <f t="shared" si="1"/>
        <v>0</v>
      </c>
      <c r="I65" s="38">
        <f t="shared" si="2"/>
        <v>0</v>
      </c>
      <c r="J65" s="46"/>
      <c r="K65" s="46"/>
      <c r="L65" s="51">
        <f>+SUMIF('6-Bereikbaarheidsmaterieel'!$A$12:$A$29,'4-Ruimtestaat'!J65,'6-Bereikbaarheidsmaterieel'!$B$12:$B$29)</f>
        <v>0</v>
      </c>
      <c r="M65" s="49">
        <f t="shared" si="3"/>
        <v>0</v>
      </c>
      <c r="N65" s="50">
        <f t="shared" si="4"/>
        <v>0</v>
      </c>
      <c r="O65" s="51">
        <f t="shared" si="5"/>
        <v>0</v>
      </c>
      <c r="P65" s="66"/>
      <c r="Q65" s="67"/>
      <c r="R65" s="4"/>
    </row>
    <row r="66" spans="1:18">
      <c r="A66" s="31" t="s">
        <v>23</v>
      </c>
      <c r="B66" s="31"/>
      <c r="C66" s="31" t="s">
        <v>29</v>
      </c>
      <c r="D66" s="32" t="s">
        <v>33</v>
      </c>
      <c r="E66" s="55">
        <v>2</v>
      </c>
      <c r="F66" s="53">
        <v>798</v>
      </c>
      <c r="G66" s="44" t="str">
        <f t="shared" si="0"/>
        <v>Separatieglas..Staand</v>
      </c>
      <c r="H66" s="29">
        <f t="shared" si="1"/>
        <v>0</v>
      </c>
      <c r="I66" s="38">
        <f t="shared" si="2"/>
        <v>0</v>
      </c>
      <c r="J66" s="46"/>
      <c r="K66" s="46"/>
      <c r="L66" s="51">
        <f>+SUMIF('6-Bereikbaarheidsmaterieel'!$A$12:$A$29,'4-Ruimtestaat'!J66,'6-Bereikbaarheidsmaterieel'!$B$12:$B$29)</f>
        <v>0</v>
      </c>
      <c r="M66" s="49">
        <f t="shared" si="3"/>
        <v>0</v>
      </c>
      <c r="N66" s="50">
        <f t="shared" si="4"/>
        <v>0</v>
      </c>
      <c r="O66" s="51">
        <f t="shared" si="5"/>
        <v>0</v>
      </c>
      <c r="P66" s="66"/>
      <c r="Q66" s="67"/>
      <c r="R66" s="4"/>
    </row>
    <row r="67" spans="1:18">
      <c r="A67" s="31" t="s">
        <v>23</v>
      </c>
      <c r="B67" s="31"/>
      <c r="C67" s="31" t="s">
        <v>7</v>
      </c>
      <c r="D67" s="32" t="s">
        <v>33</v>
      </c>
      <c r="E67" s="55">
        <v>4</v>
      </c>
      <c r="F67" s="53">
        <v>114</v>
      </c>
      <c r="G67" s="44" t="str">
        <f t="shared" si="0"/>
        <v>Entreeglas..Staand</v>
      </c>
      <c r="H67" s="29">
        <f t="shared" si="1"/>
        <v>0</v>
      </c>
      <c r="I67" s="38">
        <f t="shared" si="2"/>
        <v>0</v>
      </c>
      <c r="J67" s="46"/>
      <c r="K67" s="46"/>
      <c r="L67" s="51">
        <f>+SUMIF('6-Bereikbaarheidsmaterieel'!$A$12:$A$29,'4-Ruimtestaat'!J67,'6-Bereikbaarheidsmaterieel'!$B$12:$B$29)</f>
        <v>0</v>
      </c>
      <c r="M67" s="49">
        <f t="shared" si="3"/>
        <v>0</v>
      </c>
      <c r="N67" s="50">
        <f t="shared" si="4"/>
        <v>0</v>
      </c>
      <c r="O67" s="51">
        <f t="shared" si="5"/>
        <v>0</v>
      </c>
      <c r="P67" s="66"/>
      <c r="Q67" s="67"/>
      <c r="R67" s="4"/>
    </row>
    <row r="68" spans="1:18">
      <c r="A68" s="31" t="s">
        <v>187</v>
      </c>
      <c r="B68" s="32" t="s">
        <v>25</v>
      </c>
      <c r="C68" s="31" t="s">
        <v>14</v>
      </c>
      <c r="D68" s="32" t="s">
        <v>33</v>
      </c>
      <c r="E68" s="55">
        <v>2</v>
      </c>
      <c r="F68" s="53">
        <v>16</v>
      </c>
      <c r="G68" s="44" t="str">
        <f t="shared" si="0"/>
        <v>Binnengevelglas..Staand</v>
      </c>
      <c r="H68" s="29">
        <f t="shared" si="1"/>
        <v>0</v>
      </c>
      <c r="I68" s="38">
        <f t="shared" si="2"/>
        <v>0</v>
      </c>
      <c r="J68" s="46"/>
      <c r="K68" s="46"/>
      <c r="L68" s="51">
        <f>+SUMIF('6-Bereikbaarheidsmaterieel'!$A$12:$A$29,'4-Ruimtestaat'!J68,'6-Bereikbaarheidsmaterieel'!$B$12:$B$29)</f>
        <v>0</v>
      </c>
      <c r="M68" s="49">
        <f t="shared" si="3"/>
        <v>0</v>
      </c>
      <c r="N68" s="50">
        <f t="shared" si="4"/>
        <v>0</v>
      </c>
      <c r="O68" s="51">
        <f t="shared" si="5"/>
        <v>0</v>
      </c>
      <c r="P68" s="66"/>
      <c r="Q68" s="67"/>
      <c r="R68" s="4"/>
    </row>
    <row r="69" spans="1:18">
      <c r="A69" s="31" t="s">
        <v>187</v>
      </c>
      <c r="B69" s="32" t="s">
        <v>25</v>
      </c>
      <c r="C69" s="31" t="s">
        <v>14</v>
      </c>
      <c r="D69" s="32" t="s">
        <v>34</v>
      </c>
      <c r="E69" s="55">
        <v>2</v>
      </c>
      <c r="F69" s="53">
        <v>2514</v>
      </c>
      <c r="G69" s="44" t="str">
        <f t="shared" si="0"/>
        <v>Binnengevelglas..Ladder</v>
      </c>
      <c r="H69" s="29">
        <f t="shared" si="1"/>
        <v>0</v>
      </c>
      <c r="I69" s="38">
        <f t="shared" si="2"/>
        <v>0</v>
      </c>
      <c r="J69" s="46"/>
      <c r="K69" s="46"/>
      <c r="L69" s="51">
        <f>+SUMIF('6-Bereikbaarheidsmaterieel'!$A$12:$A$29,'4-Ruimtestaat'!J69,'6-Bereikbaarheidsmaterieel'!$B$12:$B$29)</f>
        <v>0</v>
      </c>
      <c r="M69" s="49">
        <f t="shared" si="3"/>
        <v>0</v>
      </c>
      <c r="N69" s="50">
        <f t="shared" si="4"/>
        <v>0</v>
      </c>
      <c r="O69" s="51">
        <f t="shared" si="5"/>
        <v>0</v>
      </c>
      <c r="P69" s="66"/>
      <c r="Q69" s="67"/>
      <c r="R69" s="4"/>
    </row>
    <row r="70" spans="1:18">
      <c r="A70" s="31" t="s">
        <v>187</v>
      </c>
      <c r="B70" s="32" t="s">
        <v>26</v>
      </c>
      <c r="C70" s="31" t="s">
        <v>14</v>
      </c>
      <c r="D70" s="32" t="s">
        <v>3</v>
      </c>
      <c r="E70" s="55">
        <v>2</v>
      </c>
      <c r="F70" s="53">
        <v>250</v>
      </c>
      <c r="G70" s="44" t="str">
        <f t="shared" si="0"/>
        <v>Binnengevelglas..Hoogwerker</v>
      </c>
      <c r="H70" s="29">
        <f t="shared" si="1"/>
        <v>0</v>
      </c>
      <c r="I70" s="38">
        <f t="shared" si="2"/>
        <v>0</v>
      </c>
      <c r="J70" s="46"/>
      <c r="K70" s="46"/>
      <c r="L70" s="51">
        <f>+SUMIF('6-Bereikbaarheidsmaterieel'!$A$12:$A$29,'4-Ruimtestaat'!J70,'6-Bereikbaarheidsmaterieel'!$B$12:$B$29)</f>
        <v>0</v>
      </c>
      <c r="M70" s="49">
        <f t="shared" si="3"/>
        <v>0</v>
      </c>
      <c r="N70" s="50">
        <f t="shared" si="4"/>
        <v>0</v>
      </c>
      <c r="O70" s="51">
        <f t="shared" si="5"/>
        <v>0</v>
      </c>
      <c r="P70" s="66"/>
      <c r="Q70" s="67"/>
      <c r="R70" s="4"/>
    </row>
    <row r="71" spans="1:18">
      <c r="A71" s="31" t="s">
        <v>187</v>
      </c>
      <c r="B71" s="32" t="s">
        <v>26</v>
      </c>
      <c r="C71" s="31" t="s">
        <v>29</v>
      </c>
      <c r="D71" s="32" t="s">
        <v>33</v>
      </c>
      <c r="E71" s="55">
        <v>2</v>
      </c>
      <c r="F71" s="53">
        <v>4360</v>
      </c>
      <c r="G71" s="44" t="str">
        <f t="shared" si="0"/>
        <v>Separatieglas..Staand</v>
      </c>
      <c r="H71" s="29">
        <f t="shared" si="1"/>
        <v>0</v>
      </c>
      <c r="I71" s="38">
        <f t="shared" si="2"/>
        <v>0</v>
      </c>
      <c r="J71" s="46"/>
      <c r="K71" s="46"/>
      <c r="L71" s="51">
        <f>+SUMIF('6-Bereikbaarheidsmaterieel'!$A$12:$A$29,'4-Ruimtestaat'!J71,'6-Bereikbaarheidsmaterieel'!$B$12:$B$29)</f>
        <v>0</v>
      </c>
      <c r="M71" s="49">
        <f t="shared" si="3"/>
        <v>0</v>
      </c>
      <c r="N71" s="50">
        <f t="shared" si="4"/>
        <v>0</v>
      </c>
      <c r="O71" s="51">
        <f t="shared" si="5"/>
        <v>0</v>
      </c>
      <c r="P71" s="66"/>
      <c r="Q71" s="67"/>
      <c r="R71" s="4"/>
    </row>
    <row r="72" spans="1:18">
      <c r="A72" s="31" t="s">
        <v>187</v>
      </c>
      <c r="B72" s="32" t="s">
        <v>27</v>
      </c>
      <c r="C72" s="31" t="s">
        <v>29</v>
      </c>
      <c r="D72" s="32" t="s">
        <v>34</v>
      </c>
      <c r="E72" s="55">
        <v>2</v>
      </c>
      <c r="F72" s="53">
        <v>151</v>
      </c>
      <c r="G72" s="44" t="str">
        <f t="shared" si="0"/>
        <v>Separatieglas..Ladder</v>
      </c>
      <c r="H72" s="29">
        <f t="shared" si="1"/>
        <v>0</v>
      </c>
      <c r="I72" s="38">
        <f t="shared" si="2"/>
        <v>0</v>
      </c>
      <c r="J72" s="46"/>
      <c r="K72" s="46"/>
      <c r="L72" s="51">
        <f>+SUMIF('6-Bereikbaarheidsmaterieel'!$A$12:$A$29,'4-Ruimtestaat'!J72,'6-Bereikbaarheidsmaterieel'!$B$12:$B$29)</f>
        <v>0</v>
      </c>
      <c r="M72" s="49">
        <f t="shared" si="3"/>
        <v>0</v>
      </c>
      <c r="N72" s="50">
        <f t="shared" si="4"/>
        <v>0</v>
      </c>
      <c r="O72" s="51">
        <f t="shared" si="5"/>
        <v>0</v>
      </c>
      <c r="P72" s="66"/>
      <c r="Q72" s="67"/>
      <c r="R72" s="4"/>
    </row>
    <row r="73" spans="1:18">
      <c r="A73" s="31" t="s">
        <v>187</v>
      </c>
      <c r="B73" s="32" t="s">
        <v>27</v>
      </c>
      <c r="C73" s="31" t="s">
        <v>29</v>
      </c>
      <c r="D73" s="32" t="s">
        <v>3</v>
      </c>
      <c r="E73" s="55">
        <v>2</v>
      </c>
      <c r="F73" s="53">
        <v>92</v>
      </c>
      <c r="G73" s="44" t="str">
        <f t="shared" si="0"/>
        <v>Separatieglas..Hoogwerker</v>
      </c>
      <c r="H73" s="29">
        <f t="shared" si="1"/>
        <v>0</v>
      </c>
      <c r="I73" s="38">
        <f t="shared" si="2"/>
        <v>0</v>
      </c>
      <c r="J73" s="46"/>
      <c r="K73" s="46"/>
      <c r="L73" s="51">
        <f>+SUMIF('6-Bereikbaarheidsmaterieel'!$A$12:$A$29,'4-Ruimtestaat'!J73,'6-Bereikbaarheidsmaterieel'!$B$12:$B$29)</f>
        <v>0</v>
      </c>
      <c r="M73" s="49">
        <f t="shared" si="3"/>
        <v>0</v>
      </c>
      <c r="N73" s="50">
        <f t="shared" si="4"/>
        <v>0</v>
      </c>
      <c r="O73" s="51">
        <f t="shared" si="5"/>
        <v>0</v>
      </c>
      <c r="P73" s="66"/>
      <c r="Q73" s="67"/>
      <c r="R73" s="4"/>
    </row>
    <row r="74" spans="1:18">
      <c r="A74" s="31" t="s">
        <v>187</v>
      </c>
      <c r="B74" s="32" t="s">
        <v>28</v>
      </c>
      <c r="C74" s="31" t="s">
        <v>55</v>
      </c>
      <c r="D74" s="32" t="s">
        <v>52</v>
      </c>
      <c r="E74" s="55">
        <v>1</v>
      </c>
      <c r="F74" s="53">
        <v>629</v>
      </c>
      <c r="G74" s="44" t="str">
        <f t="shared" si="0"/>
        <v>Binnenglas Atrium..Gondel</v>
      </c>
      <c r="H74" s="29">
        <f t="shared" si="1"/>
        <v>0</v>
      </c>
      <c r="I74" s="38">
        <f t="shared" si="2"/>
        <v>0</v>
      </c>
      <c r="J74" s="46"/>
      <c r="K74" s="46"/>
      <c r="L74" s="51">
        <f>+SUMIF('6-Bereikbaarheidsmaterieel'!$A$12:$A$29,'4-Ruimtestaat'!J74,'6-Bereikbaarheidsmaterieel'!$B$12:$B$29)</f>
        <v>0</v>
      </c>
      <c r="M74" s="49">
        <f t="shared" si="3"/>
        <v>0</v>
      </c>
      <c r="N74" s="50">
        <f t="shared" si="4"/>
        <v>0</v>
      </c>
      <c r="O74" s="51">
        <f t="shared" si="5"/>
        <v>0</v>
      </c>
      <c r="P74" s="66"/>
      <c r="Q74" s="67"/>
      <c r="R74" s="4"/>
    </row>
    <row r="75" spans="1:18">
      <c r="A75" s="31" t="s">
        <v>187</v>
      </c>
      <c r="B75" s="32" t="s">
        <v>28</v>
      </c>
      <c r="C75" s="31" t="s">
        <v>56</v>
      </c>
      <c r="D75" s="32" t="s">
        <v>52</v>
      </c>
      <c r="E75" s="55">
        <v>1</v>
      </c>
      <c r="F75" s="53">
        <v>648</v>
      </c>
      <c r="G75" s="44" t="str">
        <f t="shared" ref="G75:G138" si="6">C75&amp;$G$9&amp;D75</f>
        <v>Separatieglas Atrium..Gondel</v>
      </c>
      <c r="H75" s="29">
        <f t="shared" ref="H75:H138" si="7">IF(E75=1,VLOOKUP(G75,Normtabel,4,FALSE),IF(E75=2,VLOOKUP(G75,Normtabel,5,FALSE),IF(E75=3,VLOOKUP(G75,Normtabel,6,FALSE),IF(E75=4,VLOOKUP(G75,Normtabel,7,FALSE),IF(E75=6,VLOOKUP(G75,Normtabel,8,FALSE),IF(E75=12,VLOOKUP(G75,Normtabel,9,FALSE),0))))))</f>
        <v>0</v>
      </c>
      <c r="I75" s="38">
        <f t="shared" si="2"/>
        <v>0</v>
      </c>
      <c r="J75" s="46"/>
      <c r="K75" s="46"/>
      <c r="L75" s="51">
        <f>+SUMIF('6-Bereikbaarheidsmaterieel'!$A$12:$A$29,'4-Ruimtestaat'!J75,'6-Bereikbaarheidsmaterieel'!$B$12:$B$29)</f>
        <v>0</v>
      </c>
      <c r="M75" s="49">
        <f t="shared" si="3"/>
        <v>0</v>
      </c>
      <c r="N75" s="50">
        <f t="shared" si="4"/>
        <v>0</v>
      </c>
      <c r="O75" s="51">
        <f t="shared" si="5"/>
        <v>0</v>
      </c>
      <c r="P75" s="66"/>
      <c r="Q75" s="67"/>
      <c r="R75" s="4"/>
    </row>
    <row r="76" spans="1:18">
      <c r="A76" s="31" t="s">
        <v>187</v>
      </c>
      <c r="B76" s="31"/>
      <c r="C76" s="31" t="s">
        <v>14</v>
      </c>
      <c r="D76" s="32" t="s">
        <v>34</v>
      </c>
      <c r="E76" s="55">
        <v>2</v>
      </c>
      <c r="F76" s="53">
        <v>-29</v>
      </c>
      <c r="G76" s="44" t="str">
        <f t="shared" si="6"/>
        <v>Binnengevelglas..Ladder</v>
      </c>
      <c r="H76" s="29">
        <f t="shared" si="7"/>
        <v>0</v>
      </c>
      <c r="I76" s="38">
        <f t="shared" ref="I76:I139" si="8">+F76*H76</f>
        <v>0</v>
      </c>
      <c r="J76" s="46"/>
      <c r="K76" s="46"/>
      <c r="L76" s="51">
        <f>+SUMIF('6-Bereikbaarheidsmaterieel'!$A$12:$A$29,'4-Ruimtestaat'!J76,'6-Bereikbaarheidsmaterieel'!$B$12:$B$29)</f>
        <v>0</v>
      </c>
      <c r="M76" s="49">
        <f t="shared" ref="M76:M139" si="9">L76*K76</f>
        <v>0</v>
      </c>
      <c r="N76" s="50">
        <f t="shared" ref="N76:N139" si="10">+I76+M76</f>
        <v>0</v>
      </c>
      <c r="O76" s="51">
        <f t="shared" ref="O76:O139" si="11">+N76*E76</f>
        <v>0</v>
      </c>
      <c r="P76" s="66"/>
      <c r="Q76" s="67"/>
      <c r="R76" s="66"/>
    </row>
    <row r="77" spans="1:18">
      <c r="A77" s="31" t="s">
        <v>73</v>
      </c>
      <c r="B77" s="31"/>
      <c r="C77" s="31" t="s">
        <v>8</v>
      </c>
      <c r="D77" s="32" t="s">
        <v>33</v>
      </c>
      <c r="E77" s="55">
        <v>4</v>
      </c>
      <c r="F77" s="53">
        <v>14</v>
      </c>
      <c r="G77" s="44" t="str">
        <f t="shared" si="6"/>
        <v>Buitengevelglas..Staand</v>
      </c>
      <c r="H77" s="29">
        <f t="shared" si="7"/>
        <v>0</v>
      </c>
      <c r="I77" s="38">
        <f t="shared" si="8"/>
        <v>0</v>
      </c>
      <c r="J77" s="46"/>
      <c r="K77" s="46"/>
      <c r="L77" s="51">
        <f>+SUMIF('6-Bereikbaarheidsmaterieel'!$A$12:$A$29,'4-Ruimtestaat'!J77,'6-Bereikbaarheidsmaterieel'!$B$12:$B$29)</f>
        <v>0</v>
      </c>
      <c r="M77" s="49">
        <f t="shared" si="9"/>
        <v>0</v>
      </c>
      <c r="N77" s="50">
        <f t="shared" si="10"/>
        <v>0</v>
      </c>
      <c r="O77" s="51">
        <f t="shared" si="11"/>
        <v>0</v>
      </c>
      <c r="P77" s="66"/>
      <c r="Q77" s="67"/>
      <c r="R77" s="4"/>
    </row>
    <row r="78" spans="1:18">
      <c r="A78" s="31" t="s">
        <v>73</v>
      </c>
      <c r="B78" s="31"/>
      <c r="C78" s="31" t="s">
        <v>8</v>
      </c>
      <c r="D78" s="32" t="s">
        <v>34</v>
      </c>
      <c r="E78" s="55">
        <v>4</v>
      </c>
      <c r="F78" s="53">
        <v>14</v>
      </c>
      <c r="G78" s="44" t="str">
        <f t="shared" si="6"/>
        <v>Buitengevelglas..Ladder</v>
      </c>
      <c r="H78" s="29">
        <f t="shared" si="7"/>
        <v>0</v>
      </c>
      <c r="I78" s="38">
        <f t="shared" si="8"/>
        <v>0</v>
      </c>
      <c r="J78" s="46"/>
      <c r="K78" s="46"/>
      <c r="L78" s="51">
        <f>+SUMIF('6-Bereikbaarheidsmaterieel'!$A$12:$A$29,'4-Ruimtestaat'!J78,'6-Bereikbaarheidsmaterieel'!$B$12:$B$29)</f>
        <v>0</v>
      </c>
      <c r="M78" s="49">
        <f t="shared" si="9"/>
        <v>0</v>
      </c>
      <c r="N78" s="50">
        <f t="shared" si="10"/>
        <v>0</v>
      </c>
      <c r="O78" s="51">
        <f t="shared" si="11"/>
        <v>0</v>
      </c>
      <c r="P78" s="66"/>
      <c r="Q78" s="67"/>
      <c r="R78" s="4"/>
    </row>
    <row r="79" spans="1:18">
      <c r="A79" s="31" t="s">
        <v>73</v>
      </c>
      <c r="B79" s="31"/>
      <c r="C79" s="31" t="s">
        <v>14</v>
      </c>
      <c r="D79" s="32" t="s">
        <v>33</v>
      </c>
      <c r="E79" s="55">
        <v>2</v>
      </c>
      <c r="F79" s="53">
        <v>28</v>
      </c>
      <c r="G79" s="44" t="str">
        <f t="shared" si="6"/>
        <v>Binnengevelglas..Staand</v>
      </c>
      <c r="H79" s="29">
        <f t="shared" si="7"/>
        <v>0</v>
      </c>
      <c r="I79" s="38">
        <f t="shared" si="8"/>
        <v>0</v>
      </c>
      <c r="J79" s="46"/>
      <c r="K79" s="46"/>
      <c r="L79" s="51">
        <f>+SUMIF('6-Bereikbaarheidsmaterieel'!$A$12:$A$29,'4-Ruimtestaat'!J79,'6-Bereikbaarheidsmaterieel'!$B$12:$B$29)</f>
        <v>0</v>
      </c>
      <c r="M79" s="49">
        <f t="shared" si="9"/>
        <v>0</v>
      </c>
      <c r="N79" s="50">
        <f t="shared" si="10"/>
        <v>0</v>
      </c>
      <c r="O79" s="51">
        <f t="shared" si="11"/>
        <v>0</v>
      </c>
      <c r="P79" s="66"/>
      <c r="Q79" s="67"/>
      <c r="R79" s="4"/>
    </row>
    <row r="80" spans="1:18">
      <c r="A80" s="31" t="s">
        <v>74</v>
      </c>
      <c r="B80" s="31"/>
      <c r="C80" s="31" t="s">
        <v>8</v>
      </c>
      <c r="D80" s="32" t="s">
        <v>33</v>
      </c>
      <c r="E80" s="55">
        <v>4</v>
      </c>
      <c r="F80" s="53">
        <v>59</v>
      </c>
      <c r="G80" s="44" t="str">
        <f t="shared" si="6"/>
        <v>Buitengevelglas..Staand</v>
      </c>
      <c r="H80" s="29">
        <f t="shared" si="7"/>
        <v>0</v>
      </c>
      <c r="I80" s="38">
        <f t="shared" si="8"/>
        <v>0</v>
      </c>
      <c r="J80" s="46"/>
      <c r="K80" s="46"/>
      <c r="L80" s="51">
        <f>+SUMIF('6-Bereikbaarheidsmaterieel'!$A$12:$A$29,'4-Ruimtestaat'!J80,'6-Bereikbaarheidsmaterieel'!$B$12:$B$29)</f>
        <v>0</v>
      </c>
      <c r="M80" s="49">
        <f t="shared" si="9"/>
        <v>0</v>
      </c>
      <c r="N80" s="50">
        <f t="shared" si="10"/>
        <v>0</v>
      </c>
      <c r="O80" s="51">
        <f t="shared" si="11"/>
        <v>0</v>
      </c>
      <c r="P80" s="66"/>
      <c r="Q80" s="67"/>
      <c r="R80" s="4"/>
    </row>
    <row r="81" spans="1:18">
      <c r="A81" s="31" t="s">
        <v>74</v>
      </c>
      <c r="B81" s="31"/>
      <c r="C81" s="31" t="s">
        <v>8</v>
      </c>
      <c r="D81" s="32" t="s">
        <v>34</v>
      </c>
      <c r="E81" s="55">
        <v>4</v>
      </c>
      <c r="F81" s="53">
        <v>40</v>
      </c>
      <c r="G81" s="44" t="str">
        <f t="shared" si="6"/>
        <v>Buitengevelglas..Ladder</v>
      </c>
      <c r="H81" s="29">
        <f t="shared" si="7"/>
        <v>0</v>
      </c>
      <c r="I81" s="38">
        <f t="shared" si="8"/>
        <v>0</v>
      </c>
      <c r="J81" s="46"/>
      <c r="K81" s="46"/>
      <c r="L81" s="51">
        <f>+SUMIF('6-Bereikbaarheidsmaterieel'!$A$12:$A$29,'4-Ruimtestaat'!J81,'6-Bereikbaarheidsmaterieel'!$B$12:$B$29)</f>
        <v>0</v>
      </c>
      <c r="M81" s="49">
        <f t="shared" si="9"/>
        <v>0</v>
      </c>
      <c r="N81" s="50">
        <f t="shared" si="10"/>
        <v>0</v>
      </c>
      <c r="O81" s="51">
        <f t="shared" si="11"/>
        <v>0</v>
      </c>
      <c r="P81" s="66"/>
      <c r="Q81" s="67"/>
      <c r="R81" s="4"/>
    </row>
    <row r="82" spans="1:18">
      <c r="A82" s="31" t="s">
        <v>74</v>
      </c>
      <c r="B82" s="31"/>
      <c r="C82" s="31" t="s">
        <v>14</v>
      </c>
      <c r="D82" s="32" t="s">
        <v>33</v>
      </c>
      <c r="E82" s="55">
        <v>2</v>
      </c>
      <c r="F82" s="53">
        <v>59</v>
      </c>
      <c r="G82" s="44" t="str">
        <f t="shared" si="6"/>
        <v>Binnengevelglas..Staand</v>
      </c>
      <c r="H82" s="29">
        <f t="shared" si="7"/>
        <v>0</v>
      </c>
      <c r="I82" s="38">
        <f t="shared" si="8"/>
        <v>0</v>
      </c>
      <c r="J82" s="46"/>
      <c r="K82" s="46"/>
      <c r="L82" s="51">
        <f>+SUMIF('6-Bereikbaarheidsmaterieel'!$A$12:$A$29,'4-Ruimtestaat'!J82,'6-Bereikbaarheidsmaterieel'!$B$12:$B$29)</f>
        <v>0</v>
      </c>
      <c r="M82" s="49">
        <f t="shared" si="9"/>
        <v>0</v>
      </c>
      <c r="N82" s="50">
        <f t="shared" si="10"/>
        <v>0</v>
      </c>
      <c r="O82" s="51">
        <f t="shared" si="11"/>
        <v>0</v>
      </c>
      <c r="P82" s="66"/>
      <c r="Q82" s="67"/>
      <c r="R82" s="4"/>
    </row>
    <row r="83" spans="1:18">
      <c r="A83" s="31" t="s">
        <v>74</v>
      </c>
      <c r="B83" s="31"/>
      <c r="C83" s="31" t="s">
        <v>14</v>
      </c>
      <c r="D83" s="32" t="s">
        <v>34</v>
      </c>
      <c r="E83" s="55">
        <v>2</v>
      </c>
      <c r="F83" s="53">
        <v>40</v>
      </c>
      <c r="G83" s="44" t="str">
        <f t="shared" si="6"/>
        <v>Binnengevelglas..Ladder</v>
      </c>
      <c r="H83" s="29">
        <f t="shared" si="7"/>
        <v>0</v>
      </c>
      <c r="I83" s="38">
        <f t="shared" si="8"/>
        <v>0</v>
      </c>
      <c r="J83" s="46"/>
      <c r="K83" s="46"/>
      <c r="L83" s="51">
        <f>+SUMIF('6-Bereikbaarheidsmaterieel'!$A$12:$A$29,'4-Ruimtestaat'!J83,'6-Bereikbaarheidsmaterieel'!$B$12:$B$29)</f>
        <v>0</v>
      </c>
      <c r="M83" s="49">
        <f t="shared" si="9"/>
        <v>0</v>
      </c>
      <c r="N83" s="50">
        <f t="shared" si="10"/>
        <v>0</v>
      </c>
      <c r="O83" s="51">
        <f t="shared" si="11"/>
        <v>0</v>
      </c>
      <c r="P83" s="66"/>
      <c r="Q83" s="67"/>
      <c r="R83" s="4"/>
    </row>
    <row r="84" spans="1:18">
      <c r="A84" s="31" t="s">
        <v>74</v>
      </c>
      <c r="B84" s="31"/>
      <c r="C84" s="31" t="s">
        <v>29</v>
      </c>
      <c r="D84" s="32" t="s">
        <v>33</v>
      </c>
      <c r="E84" s="55">
        <v>2</v>
      </c>
      <c r="F84" s="53">
        <v>38</v>
      </c>
      <c r="G84" s="44" t="str">
        <f t="shared" si="6"/>
        <v>Separatieglas..Staand</v>
      </c>
      <c r="H84" s="29">
        <f t="shared" si="7"/>
        <v>0</v>
      </c>
      <c r="I84" s="38">
        <f t="shared" si="8"/>
        <v>0</v>
      </c>
      <c r="J84" s="46"/>
      <c r="K84" s="46"/>
      <c r="L84" s="51">
        <f>+SUMIF('6-Bereikbaarheidsmaterieel'!$A$12:$A$29,'4-Ruimtestaat'!J84,'6-Bereikbaarheidsmaterieel'!$B$12:$B$29)</f>
        <v>0</v>
      </c>
      <c r="M84" s="49">
        <f t="shared" si="9"/>
        <v>0</v>
      </c>
      <c r="N84" s="50">
        <f t="shared" si="10"/>
        <v>0</v>
      </c>
      <c r="O84" s="51">
        <f t="shared" si="11"/>
        <v>0</v>
      </c>
      <c r="P84" s="66"/>
      <c r="Q84" s="67"/>
      <c r="R84" s="4"/>
    </row>
    <row r="85" spans="1:18">
      <c r="A85" s="31" t="s">
        <v>75</v>
      </c>
      <c r="B85" s="31"/>
      <c r="C85" s="31" t="s">
        <v>8</v>
      </c>
      <c r="D85" s="32" t="s">
        <v>34</v>
      </c>
      <c r="E85" s="55">
        <v>4</v>
      </c>
      <c r="F85" s="53">
        <v>35</v>
      </c>
      <c r="G85" s="44" t="str">
        <f t="shared" si="6"/>
        <v>Buitengevelglas..Ladder</v>
      </c>
      <c r="H85" s="29">
        <f t="shared" si="7"/>
        <v>0</v>
      </c>
      <c r="I85" s="38">
        <f t="shared" si="8"/>
        <v>0</v>
      </c>
      <c r="J85" s="46"/>
      <c r="K85" s="46"/>
      <c r="L85" s="51">
        <f>+SUMIF('6-Bereikbaarheidsmaterieel'!$A$12:$A$29,'4-Ruimtestaat'!J85,'6-Bereikbaarheidsmaterieel'!$B$12:$B$29)</f>
        <v>0</v>
      </c>
      <c r="M85" s="49">
        <f t="shared" si="9"/>
        <v>0</v>
      </c>
      <c r="N85" s="50">
        <f t="shared" si="10"/>
        <v>0</v>
      </c>
      <c r="O85" s="51">
        <f t="shared" si="11"/>
        <v>0</v>
      </c>
      <c r="P85" s="66"/>
      <c r="Q85" s="67"/>
      <c r="R85" s="4"/>
    </row>
    <row r="86" spans="1:18">
      <c r="A86" s="31" t="s">
        <v>75</v>
      </c>
      <c r="B86" s="31"/>
      <c r="C86" s="31" t="s">
        <v>14</v>
      </c>
      <c r="D86" s="32" t="s">
        <v>33</v>
      </c>
      <c r="E86" s="55">
        <v>2</v>
      </c>
      <c r="F86" s="53">
        <v>12</v>
      </c>
      <c r="G86" s="44" t="str">
        <f t="shared" si="6"/>
        <v>Binnengevelglas..Staand</v>
      </c>
      <c r="H86" s="29">
        <f t="shared" si="7"/>
        <v>0</v>
      </c>
      <c r="I86" s="38">
        <f t="shared" si="8"/>
        <v>0</v>
      </c>
      <c r="J86" s="46"/>
      <c r="K86" s="46"/>
      <c r="L86" s="51">
        <f>+SUMIF('6-Bereikbaarheidsmaterieel'!$A$12:$A$29,'4-Ruimtestaat'!J86,'6-Bereikbaarheidsmaterieel'!$B$12:$B$29)</f>
        <v>0</v>
      </c>
      <c r="M86" s="49">
        <f t="shared" si="9"/>
        <v>0</v>
      </c>
      <c r="N86" s="50">
        <f t="shared" si="10"/>
        <v>0</v>
      </c>
      <c r="O86" s="51">
        <f t="shared" si="11"/>
        <v>0</v>
      </c>
      <c r="P86" s="66"/>
      <c r="Q86" s="67"/>
      <c r="R86" s="4"/>
    </row>
    <row r="87" spans="1:18">
      <c r="A87" s="31" t="s">
        <v>75</v>
      </c>
      <c r="B87" s="31"/>
      <c r="C87" s="31" t="s">
        <v>29</v>
      </c>
      <c r="D87" s="32" t="s">
        <v>33</v>
      </c>
      <c r="E87" s="55">
        <v>2</v>
      </c>
      <c r="F87" s="53">
        <v>38</v>
      </c>
      <c r="G87" s="44" t="str">
        <f t="shared" si="6"/>
        <v>Separatieglas..Staand</v>
      </c>
      <c r="H87" s="29">
        <f t="shared" si="7"/>
        <v>0</v>
      </c>
      <c r="I87" s="38">
        <f t="shared" si="8"/>
        <v>0</v>
      </c>
      <c r="J87" s="46"/>
      <c r="K87" s="46"/>
      <c r="L87" s="51">
        <f>+SUMIF('6-Bereikbaarheidsmaterieel'!$A$12:$A$29,'4-Ruimtestaat'!J87,'6-Bereikbaarheidsmaterieel'!$B$12:$B$29)</f>
        <v>0</v>
      </c>
      <c r="M87" s="49">
        <f t="shared" si="9"/>
        <v>0</v>
      </c>
      <c r="N87" s="50">
        <f t="shared" si="10"/>
        <v>0</v>
      </c>
      <c r="O87" s="51">
        <f t="shared" si="11"/>
        <v>0</v>
      </c>
      <c r="P87" s="66"/>
      <c r="Q87" s="67"/>
      <c r="R87" s="4"/>
    </row>
    <row r="88" spans="1:18">
      <c r="A88" s="31" t="s">
        <v>75</v>
      </c>
      <c r="B88" s="31"/>
      <c r="C88" s="31" t="s">
        <v>8</v>
      </c>
      <c r="D88" s="32" t="s">
        <v>33</v>
      </c>
      <c r="E88" s="55">
        <v>4</v>
      </c>
      <c r="F88" s="53">
        <v>12</v>
      </c>
      <c r="G88" s="44" t="str">
        <f t="shared" si="6"/>
        <v>Buitengevelglas..Staand</v>
      </c>
      <c r="H88" s="29">
        <f t="shared" si="7"/>
        <v>0</v>
      </c>
      <c r="I88" s="38">
        <f t="shared" si="8"/>
        <v>0</v>
      </c>
      <c r="J88" s="46"/>
      <c r="K88" s="46"/>
      <c r="L88" s="51">
        <f>+SUMIF('6-Bereikbaarheidsmaterieel'!$A$12:$A$29,'4-Ruimtestaat'!J88,'6-Bereikbaarheidsmaterieel'!$B$12:$B$29)</f>
        <v>0</v>
      </c>
      <c r="M88" s="49">
        <f t="shared" si="9"/>
        <v>0</v>
      </c>
      <c r="N88" s="50">
        <f t="shared" si="10"/>
        <v>0</v>
      </c>
      <c r="O88" s="51">
        <f t="shared" si="11"/>
        <v>0</v>
      </c>
      <c r="P88" s="66"/>
      <c r="Q88" s="67"/>
      <c r="R88" s="4"/>
    </row>
    <row r="89" spans="1:18">
      <c r="A89" s="31" t="s">
        <v>75</v>
      </c>
      <c r="B89" s="31"/>
      <c r="C89" s="31" t="s">
        <v>14</v>
      </c>
      <c r="D89" s="32" t="s">
        <v>34</v>
      </c>
      <c r="E89" s="55">
        <v>2</v>
      </c>
      <c r="F89" s="53">
        <v>35</v>
      </c>
      <c r="G89" s="44" t="str">
        <f t="shared" si="6"/>
        <v>Binnengevelglas..Ladder</v>
      </c>
      <c r="H89" s="29">
        <f t="shared" si="7"/>
        <v>0</v>
      </c>
      <c r="I89" s="38">
        <f t="shared" si="8"/>
        <v>0</v>
      </c>
      <c r="J89" s="46"/>
      <c r="K89" s="46"/>
      <c r="L89" s="51">
        <f>+SUMIF('6-Bereikbaarheidsmaterieel'!$A$12:$A$29,'4-Ruimtestaat'!J89,'6-Bereikbaarheidsmaterieel'!$B$12:$B$29)</f>
        <v>0</v>
      </c>
      <c r="M89" s="49">
        <f t="shared" si="9"/>
        <v>0</v>
      </c>
      <c r="N89" s="50">
        <f t="shared" si="10"/>
        <v>0</v>
      </c>
      <c r="O89" s="51">
        <f t="shared" si="11"/>
        <v>0</v>
      </c>
      <c r="P89" s="66"/>
      <c r="Q89" s="67"/>
      <c r="R89" s="4"/>
    </row>
    <row r="90" spans="1:18">
      <c r="A90" s="31" t="s">
        <v>75</v>
      </c>
      <c r="B90" s="31"/>
      <c r="C90" s="31" t="s">
        <v>29</v>
      </c>
      <c r="D90" s="32" t="s">
        <v>34</v>
      </c>
      <c r="E90" s="55">
        <v>2</v>
      </c>
      <c r="F90" s="53">
        <v>62</v>
      </c>
      <c r="G90" s="44" t="str">
        <f t="shared" si="6"/>
        <v>Separatieglas..Ladder</v>
      </c>
      <c r="H90" s="29">
        <f t="shared" si="7"/>
        <v>0</v>
      </c>
      <c r="I90" s="38">
        <f t="shared" si="8"/>
        <v>0</v>
      </c>
      <c r="J90" s="46"/>
      <c r="K90" s="46"/>
      <c r="L90" s="51">
        <f>+SUMIF('6-Bereikbaarheidsmaterieel'!$A$12:$A$29,'4-Ruimtestaat'!J90,'6-Bereikbaarheidsmaterieel'!$B$12:$B$29)</f>
        <v>0</v>
      </c>
      <c r="M90" s="49">
        <f t="shared" si="9"/>
        <v>0</v>
      </c>
      <c r="N90" s="50">
        <f t="shared" si="10"/>
        <v>0</v>
      </c>
      <c r="O90" s="51">
        <f t="shared" si="11"/>
        <v>0</v>
      </c>
      <c r="P90" s="66"/>
      <c r="Q90" s="67"/>
      <c r="R90" s="4"/>
    </row>
    <row r="91" spans="1:18">
      <c r="A91" s="31" t="s">
        <v>75</v>
      </c>
      <c r="B91" s="31"/>
      <c r="C91" s="31" t="s">
        <v>8</v>
      </c>
      <c r="D91" s="32" t="s">
        <v>34</v>
      </c>
      <c r="E91" s="55">
        <v>4</v>
      </c>
      <c r="F91" s="53">
        <v>25</v>
      </c>
      <c r="G91" s="44" t="str">
        <f t="shared" si="6"/>
        <v>Buitengevelglas..Ladder</v>
      </c>
      <c r="H91" s="29">
        <f t="shared" si="7"/>
        <v>0</v>
      </c>
      <c r="I91" s="38">
        <f t="shared" si="8"/>
        <v>0</v>
      </c>
      <c r="J91" s="46"/>
      <c r="K91" s="46"/>
      <c r="L91" s="51">
        <f>+SUMIF('6-Bereikbaarheidsmaterieel'!$A$12:$A$29,'4-Ruimtestaat'!J91,'6-Bereikbaarheidsmaterieel'!$B$12:$B$29)</f>
        <v>0</v>
      </c>
      <c r="M91" s="49">
        <f t="shared" si="9"/>
        <v>0</v>
      </c>
      <c r="N91" s="50">
        <f t="shared" si="10"/>
        <v>0</v>
      </c>
      <c r="O91" s="51">
        <f t="shared" si="11"/>
        <v>0</v>
      </c>
      <c r="P91" s="66"/>
      <c r="Q91" s="67"/>
      <c r="R91" s="4"/>
    </row>
    <row r="92" spans="1:18">
      <c r="A92" s="31" t="s">
        <v>75</v>
      </c>
      <c r="B92" s="31"/>
      <c r="C92" s="31" t="s">
        <v>14</v>
      </c>
      <c r="D92" s="32" t="s">
        <v>33</v>
      </c>
      <c r="E92" s="55">
        <v>2</v>
      </c>
      <c r="F92" s="53">
        <v>25</v>
      </c>
      <c r="G92" s="44" t="str">
        <f t="shared" si="6"/>
        <v>Binnengevelglas..Staand</v>
      </c>
      <c r="H92" s="29">
        <f t="shared" si="7"/>
        <v>0</v>
      </c>
      <c r="I92" s="38">
        <f t="shared" si="8"/>
        <v>0</v>
      </c>
      <c r="J92" s="46"/>
      <c r="K92" s="46"/>
      <c r="L92" s="51">
        <f>+SUMIF('6-Bereikbaarheidsmaterieel'!$A$12:$A$29,'4-Ruimtestaat'!J92,'6-Bereikbaarheidsmaterieel'!$B$12:$B$29)</f>
        <v>0</v>
      </c>
      <c r="M92" s="49">
        <f t="shared" si="9"/>
        <v>0</v>
      </c>
      <c r="N92" s="50">
        <f t="shared" si="10"/>
        <v>0</v>
      </c>
      <c r="O92" s="51">
        <f t="shared" si="11"/>
        <v>0</v>
      </c>
      <c r="P92" s="66"/>
      <c r="Q92" s="67"/>
      <c r="R92" s="4"/>
    </row>
    <row r="93" spans="1:18">
      <c r="A93" s="31" t="s">
        <v>75</v>
      </c>
      <c r="B93" s="31"/>
      <c r="C93" s="31" t="s">
        <v>29</v>
      </c>
      <c r="D93" s="32" t="s">
        <v>33</v>
      </c>
      <c r="E93" s="55">
        <v>2</v>
      </c>
      <c r="F93" s="53">
        <v>12</v>
      </c>
      <c r="G93" s="44" t="str">
        <f t="shared" si="6"/>
        <v>Separatieglas..Staand</v>
      </c>
      <c r="H93" s="29">
        <f t="shared" si="7"/>
        <v>0</v>
      </c>
      <c r="I93" s="38">
        <f t="shared" si="8"/>
        <v>0</v>
      </c>
      <c r="J93" s="46"/>
      <c r="K93" s="46"/>
      <c r="L93" s="51">
        <f>+SUMIF('6-Bereikbaarheidsmaterieel'!$A$12:$A$29,'4-Ruimtestaat'!J93,'6-Bereikbaarheidsmaterieel'!$B$12:$B$29)</f>
        <v>0</v>
      </c>
      <c r="M93" s="49">
        <f t="shared" si="9"/>
        <v>0</v>
      </c>
      <c r="N93" s="50">
        <f t="shared" si="10"/>
        <v>0</v>
      </c>
      <c r="O93" s="51">
        <f t="shared" si="11"/>
        <v>0</v>
      </c>
      <c r="P93" s="66"/>
      <c r="Q93" s="67"/>
      <c r="R93" s="4"/>
    </row>
    <row r="94" spans="1:18">
      <c r="A94" s="31" t="s">
        <v>20</v>
      </c>
      <c r="B94" s="31"/>
      <c r="C94" s="31" t="s">
        <v>8</v>
      </c>
      <c r="D94" s="32" t="s">
        <v>33</v>
      </c>
      <c r="E94" s="55">
        <v>4</v>
      </c>
      <c r="F94" s="53">
        <v>32</v>
      </c>
      <c r="G94" s="44" t="str">
        <f t="shared" si="6"/>
        <v>Buitengevelglas..Staand</v>
      </c>
      <c r="H94" s="29">
        <f t="shared" si="7"/>
        <v>0</v>
      </c>
      <c r="I94" s="38">
        <f t="shared" si="8"/>
        <v>0</v>
      </c>
      <c r="J94" s="46"/>
      <c r="K94" s="46"/>
      <c r="L94" s="51">
        <f>+SUMIF('6-Bereikbaarheidsmaterieel'!$A$12:$A$29,'4-Ruimtestaat'!J94,'6-Bereikbaarheidsmaterieel'!$B$12:$B$29)</f>
        <v>0</v>
      </c>
      <c r="M94" s="49">
        <f t="shared" si="9"/>
        <v>0</v>
      </c>
      <c r="N94" s="50">
        <f t="shared" si="10"/>
        <v>0</v>
      </c>
      <c r="O94" s="51">
        <f t="shared" si="11"/>
        <v>0</v>
      </c>
      <c r="P94" s="66"/>
      <c r="Q94" s="67"/>
      <c r="R94" s="4"/>
    </row>
    <row r="95" spans="1:18">
      <c r="A95" s="31" t="s">
        <v>20</v>
      </c>
      <c r="B95" s="31"/>
      <c r="C95" s="31" t="s">
        <v>14</v>
      </c>
      <c r="D95" s="32" t="s">
        <v>33</v>
      </c>
      <c r="E95" s="55">
        <v>2</v>
      </c>
      <c r="F95" s="53">
        <v>32</v>
      </c>
      <c r="G95" s="44" t="str">
        <f t="shared" si="6"/>
        <v>Binnengevelglas..Staand</v>
      </c>
      <c r="H95" s="29">
        <f t="shared" si="7"/>
        <v>0</v>
      </c>
      <c r="I95" s="38">
        <f t="shared" si="8"/>
        <v>0</v>
      </c>
      <c r="J95" s="46"/>
      <c r="K95" s="46"/>
      <c r="L95" s="51">
        <f>+SUMIF('6-Bereikbaarheidsmaterieel'!$A$12:$A$29,'4-Ruimtestaat'!J95,'6-Bereikbaarheidsmaterieel'!$B$12:$B$29)</f>
        <v>0</v>
      </c>
      <c r="M95" s="49">
        <f t="shared" si="9"/>
        <v>0</v>
      </c>
      <c r="N95" s="50">
        <f t="shared" si="10"/>
        <v>0</v>
      </c>
      <c r="O95" s="51">
        <f t="shared" si="11"/>
        <v>0</v>
      </c>
      <c r="P95" s="66"/>
      <c r="Q95" s="67"/>
      <c r="R95" s="4"/>
    </row>
    <row r="96" spans="1:18">
      <c r="A96" s="31" t="s">
        <v>80</v>
      </c>
      <c r="B96" s="31" t="s">
        <v>131</v>
      </c>
      <c r="C96" s="31" t="s">
        <v>8</v>
      </c>
      <c r="D96" s="32" t="s">
        <v>33</v>
      </c>
      <c r="E96" s="55">
        <v>4</v>
      </c>
      <c r="F96" s="53">
        <v>38</v>
      </c>
      <c r="G96" s="44" t="str">
        <f t="shared" si="6"/>
        <v>Buitengevelglas..Staand</v>
      </c>
      <c r="H96" s="29">
        <f t="shared" si="7"/>
        <v>0</v>
      </c>
      <c r="I96" s="38">
        <f t="shared" si="8"/>
        <v>0</v>
      </c>
      <c r="J96" s="46"/>
      <c r="K96" s="46"/>
      <c r="L96" s="51">
        <f>+SUMIF('6-Bereikbaarheidsmaterieel'!$A$12:$A$29,'4-Ruimtestaat'!J96,'6-Bereikbaarheidsmaterieel'!$B$12:$B$29)</f>
        <v>0</v>
      </c>
      <c r="M96" s="49">
        <f t="shared" si="9"/>
        <v>0</v>
      </c>
      <c r="N96" s="50">
        <f t="shared" si="10"/>
        <v>0</v>
      </c>
      <c r="O96" s="51">
        <f t="shared" si="11"/>
        <v>0</v>
      </c>
      <c r="P96" s="66"/>
      <c r="Q96" s="67"/>
      <c r="R96" s="4"/>
    </row>
    <row r="97" spans="1:18">
      <c r="A97" s="31" t="s">
        <v>80</v>
      </c>
      <c r="B97" s="31" t="s">
        <v>131</v>
      </c>
      <c r="C97" s="31" t="s">
        <v>8</v>
      </c>
      <c r="D97" s="32" t="s">
        <v>34</v>
      </c>
      <c r="E97" s="55">
        <v>4</v>
      </c>
      <c r="F97" s="53">
        <v>38</v>
      </c>
      <c r="G97" s="44" t="str">
        <f t="shared" si="6"/>
        <v>Buitengevelglas..Ladder</v>
      </c>
      <c r="H97" s="29">
        <f t="shared" si="7"/>
        <v>0</v>
      </c>
      <c r="I97" s="38">
        <f t="shared" si="8"/>
        <v>0</v>
      </c>
      <c r="J97" s="46"/>
      <c r="K97" s="46"/>
      <c r="L97" s="51">
        <f>+SUMIF('6-Bereikbaarheidsmaterieel'!$A$12:$A$29,'4-Ruimtestaat'!J97,'6-Bereikbaarheidsmaterieel'!$B$12:$B$29)</f>
        <v>0</v>
      </c>
      <c r="M97" s="49">
        <f t="shared" si="9"/>
        <v>0</v>
      </c>
      <c r="N97" s="50">
        <f t="shared" si="10"/>
        <v>0</v>
      </c>
      <c r="O97" s="51">
        <f t="shared" si="11"/>
        <v>0</v>
      </c>
      <c r="P97" s="66"/>
      <c r="Q97" s="67"/>
      <c r="R97" s="4"/>
    </row>
    <row r="98" spans="1:18">
      <c r="A98" s="31" t="s">
        <v>80</v>
      </c>
      <c r="B98" s="31" t="s">
        <v>131</v>
      </c>
      <c r="C98" s="31" t="s">
        <v>14</v>
      </c>
      <c r="D98" s="32" t="s">
        <v>33</v>
      </c>
      <c r="E98" s="55">
        <v>2</v>
      </c>
      <c r="F98" s="53">
        <v>38</v>
      </c>
      <c r="G98" s="44" t="str">
        <f t="shared" si="6"/>
        <v>Binnengevelglas..Staand</v>
      </c>
      <c r="H98" s="29">
        <f t="shared" si="7"/>
        <v>0</v>
      </c>
      <c r="I98" s="38">
        <f t="shared" si="8"/>
        <v>0</v>
      </c>
      <c r="J98" s="46"/>
      <c r="K98" s="46"/>
      <c r="L98" s="51">
        <f>+SUMIF('6-Bereikbaarheidsmaterieel'!$A$12:$A$29,'4-Ruimtestaat'!J98,'6-Bereikbaarheidsmaterieel'!$B$12:$B$29)</f>
        <v>0</v>
      </c>
      <c r="M98" s="49">
        <f t="shared" si="9"/>
        <v>0</v>
      </c>
      <c r="N98" s="50">
        <f t="shared" si="10"/>
        <v>0</v>
      </c>
      <c r="O98" s="51">
        <f t="shared" si="11"/>
        <v>0</v>
      </c>
      <c r="P98" s="66"/>
      <c r="Q98" s="67"/>
      <c r="R98" s="4"/>
    </row>
    <row r="99" spans="1:18">
      <c r="A99" s="31" t="s">
        <v>80</v>
      </c>
      <c r="B99" s="31" t="s">
        <v>131</v>
      </c>
      <c r="C99" s="31" t="s">
        <v>14</v>
      </c>
      <c r="D99" s="32" t="s">
        <v>34</v>
      </c>
      <c r="E99" s="55">
        <v>2</v>
      </c>
      <c r="F99" s="53">
        <v>38</v>
      </c>
      <c r="G99" s="44" t="str">
        <f t="shared" si="6"/>
        <v>Binnengevelglas..Ladder</v>
      </c>
      <c r="H99" s="29">
        <f t="shared" si="7"/>
        <v>0</v>
      </c>
      <c r="I99" s="38">
        <f t="shared" si="8"/>
        <v>0</v>
      </c>
      <c r="J99" s="46"/>
      <c r="K99" s="46"/>
      <c r="L99" s="51">
        <f>+SUMIF('6-Bereikbaarheidsmaterieel'!$A$12:$A$29,'4-Ruimtestaat'!J99,'6-Bereikbaarheidsmaterieel'!$B$12:$B$29)</f>
        <v>0</v>
      </c>
      <c r="M99" s="49">
        <f t="shared" si="9"/>
        <v>0</v>
      </c>
      <c r="N99" s="50">
        <f t="shared" si="10"/>
        <v>0</v>
      </c>
      <c r="O99" s="51">
        <f t="shared" si="11"/>
        <v>0</v>
      </c>
      <c r="P99" s="66"/>
      <c r="Q99" s="67"/>
      <c r="R99" s="4"/>
    </row>
    <row r="100" spans="1:18">
      <c r="A100" s="31" t="s">
        <v>80</v>
      </c>
      <c r="B100" s="31" t="s">
        <v>131</v>
      </c>
      <c r="C100" s="31" t="s">
        <v>29</v>
      </c>
      <c r="D100" s="32" t="s">
        <v>33</v>
      </c>
      <c r="E100" s="55">
        <v>2</v>
      </c>
      <c r="F100" s="53">
        <v>56</v>
      </c>
      <c r="G100" s="44" t="str">
        <f t="shared" si="6"/>
        <v>Separatieglas..Staand</v>
      </c>
      <c r="H100" s="29">
        <f t="shared" si="7"/>
        <v>0</v>
      </c>
      <c r="I100" s="38">
        <f t="shared" si="8"/>
        <v>0</v>
      </c>
      <c r="J100" s="46"/>
      <c r="K100" s="46"/>
      <c r="L100" s="51">
        <f>+SUMIF('6-Bereikbaarheidsmaterieel'!$A$12:$A$29,'4-Ruimtestaat'!J100,'6-Bereikbaarheidsmaterieel'!$B$12:$B$29)</f>
        <v>0</v>
      </c>
      <c r="M100" s="49">
        <f t="shared" si="9"/>
        <v>0</v>
      </c>
      <c r="N100" s="50">
        <f t="shared" si="10"/>
        <v>0</v>
      </c>
      <c r="O100" s="51">
        <f t="shared" si="11"/>
        <v>0</v>
      </c>
      <c r="P100" s="66"/>
      <c r="Q100" s="67"/>
      <c r="R100" s="4"/>
    </row>
    <row r="101" spans="1:18">
      <c r="A101" s="31" t="s">
        <v>80</v>
      </c>
      <c r="B101" s="31" t="s">
        <v>131</v>
      </c>
      <c r="C101" s="31" t="s">
        <v>29</v>
      </c>
      <c r="D101" s="32" t="s">
        <v>34</v>
      </c>
      <c r="E101" s="55">
        <v>2</v>
      </c>
      <c r="F101" s="53">
        <v>56</v>
      </c>
      <c r="G101" s="44" t="str">
        <f t="shared" si="6"/>
        <v>Separatieglas..Ladder</v>
      </c>
      <c r="H101" s="29">
        <f t="shared" si="7"/>
        <v>0</v>
      </c>
      <c r="I101" s="38">
        <f t="shared" si="8"/>
        <v>0</v>
      </c>
      <c r="J101" s="46"/>
      <c r="K101" s="46"/>
      <c r="L101" s="51">
        <f>+SUMIF('6-Bereikbaarheidsmaterieel'!$A$12:$A$29,'4-Ruimtestaat'!J101,'6-Bereikbaarheidsmaterieel'!$B$12:$B$29)</f>
        <v>0</v>
      </c>
      <c r="M101" s="49">
        <f t="shared" si="9"/>
        <v>0</v>
      </c>
      <c r="N101" s="50">
        <f t="shared" si="10"/>
        <v>0</v>
      </c>
      <c r="O101" s="51">
        <f t="shared" si="11"/>
        <v>0</v>
      </c>
      <c r="P101" s="66"/>
      <c r="Q101" s="67"/>
      <c r="R101" s="4"/>
    </row>
    <row r="102" spans="1:18">
      <c r="A102" s="31" t="s">
        <v>69</v>
      </c>
      <c r="B102" s="31"/>
      <c r="C102" s="31" t="s">
        <v>8</v>
      </c>
      <c r="D102" s="32" t="s">
        <v>33</v>
      </c>
      <c r="E102" s="55">
        <v>4</v>
      </c>
      <c r="F102" s="53">
        <v>28</v>
      </c>
      <c r="G102" s="44" t="str">
        <f t="shared" si="6"/>
        <v>Buitengevelglas..Staand</v>
      </c>
      <c r="H102" s="29">
        <f t="shared" si="7"/>
        <v>0</v>
      </c>
      <c r="I102" s="38">
        <f t="shared" si="8"/>
        <v>0</v>
      </c>
      <c r="J102" s="46"/>
      <c r="K102" s="46"/>
      <c r="L102" s="51">
        <f>+SUMIF('6-Bereikbaarheidsmaterieel'!$A$12:$A$29,'4-Ruimtestaat'!J102,'6-Bereikbaarheidsmaterieel'!$B$12:$B$29)</f>
        <v>0</v>
      </c>
      <c r="M102" s="49">
        <f t="shared" si="9"/>
        <v>0</v>
      </c>
      <c r="N102" s="50">
        <f t="shared" si="10"/>
        <v>0</v>
      </c>
      <c r="O102" s="51">
        <f t="shared" si="11"/>
        <v>0</v>
      </c>
      <c r="P102" s="66"/>
      <c r="Q102" s="67"/>
      <c r="R102" s="4"/>
    </row>
    <row r="103" spans="1:18">
      <c r="A103" s="31" t="s">
        <v>69</v>
      </c>
      <c r="B103" s="31"/>
      <c r="C103" s="31" t="s">
        <v>14</v>
      </c>
      <c r="D103" s="32" t="s">
        <v>33</v>
      </c>
      <c r="E103" s="55">
        <v>2</v>
      </c>
      <c r="F103" s="53">
        <v>28</v>
      </c>
      <c r="G103" s="44" t="str">
        <f t="shared" si="6"/>
        <v>Binnengevelglas..Staand</v>
      </c>
      <c r="H103" s="29">
        <f t="shared" si="7"/>
        <v>0</v>
      </c>
      <c r="I103" s="38">
        <f t="shared" si="8"/>
        <v>0</v>
      </c>
      <c r="J103" s="46"/>
      <c r="K103" s="46"/>
      <c r="L103" s="51">
        <f>+SUMIF('6-Bereikbaarheidsmaterieel'!$A$12:$A$29,'4-Ruimtestaat'!J103,'6-Bereikbaarheidsmaterieel'!$B$12:$B$29)</f>
        <v>0</v>
      </c>
      <c r="M103" s="49">
        <f t="shared" si="9"/>
        <v>0</v>
      </c>
      <c r="N103" s="50">
        <f t="shared" si="10"/>
        <v>0</v>
      </c>
      <c r="O103" s="51">
        <f t="shared" si="11"/>
        <v>0</v>
      </c>
      <c r="P103" s="66"/>
      <c r="Q103" s="67"/>
      <c r="R103" s="4"/>
    </row>
    <row r="104" spans="1:18">
      <c r="A104" s="31" t="s">
        <v>0</v>
      </c>
      <c r="B104" s="31"/>
      <c r="C104" s="31" t="s">
        <v>8</v>
      </c>
      <c r="D104" s="32" t="s">
        <v>33</v>
      </c>
      <c r="E104" s="55">
        <v>4</v>
      </c>
      <c r="F104" s="53">
        <v>2</v>
      </c>
      <c r="G104" s="44" t="str">
        <f t="shared" si="6"/>
        <v>Buitengevelglas..Staand</v>
      </c>
      <c r="H104" s="29">
        <f t="shared" si="7"/>
        <v>0</v>
      </c>
      <c r="I104" s="38">
        <f t="shared" si="8"/>
        <v>0</v>
      </c>
      <c r="J104" s="46"/>
      <c r="K104" s="46"/>
      <c r="L104" s="51">
        <f>+SUMIF('6-Bereikbaarheidsmaterieel'!$A$12:$A$29,'4-Ruimtestaat'!J104,'6-Bereikbaarheidsmaterieel'!$B$12:$B$29)</f>
        <v>0</v>
      </c>
      <c r="M104" s="49">
        <f t="shared" si="9"/>
        <v>0</v>
      </c>
      <c r="N104" s="50">
        <f t="shared" si="10"/>
        <v>0</v>
      </c>
      <c r="O104" s="51">
        <f t="shared" si="11"/>
        <v>0</v>
      </c>
      <c r="P104" s="66"/>
      <c r="Q104" s="67"/>
      <c r="R104" s="4"/>
    </row>
    <row r="105" spans="1:18">
      <c r="A105" s="31" t="s">
        <v>0</v>
      </c>
      <c r="B105" s="31"/>
      <c r="C105" s="31" t="s">
        <v>14</v>
      </c>
      <c r="D105" s="32" t="s">
        <v>33</v>
      </c>
      <c r="E105" s="55">
        <v>2</v>
      </c>
      <c r="F105" s="53">
        <v>2</v>
      </c>
      <c r="G105" s="44" t="str">
        <f t="shared" si="6"/>
        <v>Binnengevelglas..Staand</v>
      </c>
      <c r="H105" s="29">
        <f t="shared" si="7"/>
        <v>0</v>
      </c>
      <c r="I105" s="38">
        <f t="shared" si="8"/>
        <v>0</v>
      </c>
      <c r="J105" s="46"/>
      <c r="K105" s="46"/>
      <c r="L105" s="51">
        <f>+SUMIF('6-Bereikbaarheidsmaterieel'!$A$12:$A$29,'4-Ruimtestaat'!J105,'6-Bereikbaarheidsmaterieel'!$B$12:$B$29)</f>
        <v>0</v>
      </c>
      <c r="M105" s="49">
        <f t="shared" si="9"/>
        <v>0</v>
      </c>
      <c r="N105" s="50">
        <f t="shared" si="10"/>
        <v>0</v>
      </c>
      <c r="O105" s="51">
        <f t="shared" si="11"/>
        <v>0</v>
      </c>
      <c r="P105" s="66"/>
      <c r="Q105" s="67"/>
      <c r="R105" s="4"/>
    </row>
    <row r="106" spans="1:18">
      <c r="A106" s="31" t="s">
        <v>186</v>
      </c>
      <c r="B106" s="31"/>
      <c r="C106" s="31" t="s">
        <v>8</v>
      </c>
      <c r="D106" s="32" t="s">
        <v>33</v>
      </c>
      <c r="E106" s="55">
        <v>4</v>
      </c>
      <c r="F106" s="53">
        <v>210</v>
      </c>
      <c r="G106" s="44" t="str">
        <f t="shared" si="6"/>
        <v>Buitengevelglas..Staand</v>
      </c>
      <c r="H106" s="29">
        <f t="shared" si="7"/>
        <v>0</v>
      </c>
      <c r="I106" s="38">
        <f t="shared" si="8"/>
        <v>0</v>
      </c>
      <c r="J106" s="46"/>
      <c r="K106" s="46"/>
      <c r="L106" s="51">
        <f>+SUMIF('6-Bereikbaarheidsmaterieel'!$A$12:$A$29,'4-Ruimtestaat'!J106,'6-Bereikbaarheidsmaterieel'!$B$12:$B$29)</f>
        <v>0</v>
      </c>
      <c r="M106" s="49">
        <f t="shared" si="9"/>
        <v>0</v>
      </c>
      <c r="N106" s="50">
        <f t="shared" si="10"/>
        <v>0</v>
      </c>
      <c r="O106" s="51">
        <f t="shared" si="11"/>
        <v>0</v>
      </c>
      <c r="P106" s="66"/>
      <c r="Q106" s="67"/>
      <c r="R106" s="4"/>
    </row>
    <row r="107" spans="1:18">
      <c r="A107" s="31" t="s">
        <v>186</v>
      </c>
      <c r="B107" s="31"/>
      <c r="C107" s="31" t="s">
        <v>8</v>
      </c>
      <c r="D107" s="32" t="s">
        <v>3</v>
      </c>
      <c r="E107" s="55">
        <v>4</v>
      </c>
      <c r="F107" s="53">
        <v>710</v>
      </c>
      <c r="G107" s="44" t="str">
        <f t="shared" si="6"/>
        <v>Buitengevelglas..Hoogwerker</v>
      </c>
      <c r="H107" s="29">
        <f t="shared" si="7"/>
        <v>0</v>
      </c>
      <c r="I107" s="38">
        <f t="shared" si="8"/>
        <v>0</v>
      </c>
      <c r="J107" s="46"/>
      <c r="K107" s="46"/>
      <c r="L107" s="51">
        <f>+SUMIF('6-Bereikbaarheidsmaterieel'!$A$12:$A$29,'4-Ruimtestaat'!J107,'6-Bereikbaarheidsmaterieel'!$B$12:$B$29)</f>
        <v>0</v>
      </c>
      <c r="M107" s="49">
        <f t="shared" si="9"/>
        <v>0</v>
      </c>
      <c r="N107" s="50">
        <f t="shared" si="10"/>
        <v>0</v>
      </c>
      <c r="O107" s="51">
        <f t="shared" si="11"/>
        <v>0</v>
      </c>
      <c r="P107" s="66"/>
      <c r="Q107" s="67"/>
      <c r="R107" s="4"/>
    </row>
    <row r="108" spans="1:18">
      <c r="A108" s="31" t="s">
        <v>186</v>
      </c>
      <c r="B108" s="31"/>
      <c r="C108" s="31" t="s">
        <v>8</v>
      </c>
      <c r="D108" s="32" t="s">
        <v>2</v>
      </c>
      <c r="E108" s="55">
        <v>4</v>
      </c>
      <c r="F108" s="53">
        <v>205</v>
      </c>
      <c r="G108" s="44" t="str">
        <f t="shared" si="6"/>
        <v>Buitengevelglas..Tuckerpole</v>
      </c>
      <c r="H108" s="29">
        <f t="shared" si="7"/>
        <v>0</v>
      </c>
      <c r="I108" s="38">
        <f t="shared" si="8"/>
        <v>0</v>
      </c>
      <c r="J108" s="46"/>
      <c r="K108" s="46"/>
      <c r="L108" s="51">
        <f>+SUMIF('6-Bereikbaarheidsmaterieel'!$A$12:$A$29,'4-Ruimtestaat'!J108,'6-Bereikbaarheidsmaterieel'!$B$12:$B$29)</f>
        <v>0</v>
      </c>
      <c r="M108" s="49">
        <f t="shared" si="9"/>
        <v>0</v>
      </c>
      <c r="N108" s="50">
        <f t="shared" si="10"/>
        <v>0</v>
      </c>
      <c r="O108" s="51">
        <f t="shared" si="11"/>
        <v>0</v>
      </c>
      <c r="P108" s="66"/>
      <c r="Q108" s="67"/>
      <c r="R108" s="4"/>
    </row>
    <row r="109" spans="1:18">
      <c r="A109" s="31" t="s">
        <v>186</v>
      </c>
      <c r="B109" s="31"/>
      <c r="C109" s="31" t="s">
        <v>14</v>
      </c>
      <c r="D109" s="32" t="s">
        <v>33</v>
      </c>
      <c r="E109" s="55">
        <v>2</v>
      </c>
      <c r="F109" s="53">
        <v>988</v>
      </c>
      <c r="G109" s="44" t="str">
        <f t="shared" si="6"/>
        <v>Binnengevelglas..Staand</v>
      </c>
      <c r="H109" s="29">
        <f t="shared" si="7"/>
        <v>0</v>
      </c>
      <c r="I109" s="38">
        <f t="shared" si="8"/>
        <v>0</v>
      </c>
      <c r="J109" s="46"/>
      <c r="K109" s="46"/>
      <c r="L109" s="51">
        <f>+SUMIF('6-Bereikbaarheidsmaterieel'!$A$12:$A$29,'4-Ruimtestaat'!J109,'6-Bereikbaarheidsmaterieel'!$B$12:$B$29)</f>
        <v>0</v>
      </c>
      <c r="M109" s="49">
        <f t="shared" si="9"/>
        <v>0</v>
      </c>
      <c r="N109" s="50">
        <f t="shared" si="10"/>
        <v>0</v>
      </c>
      <c r="O109" s="51">
        <f t="shared" si="11"/>
        <v>0</v>
      </c>
      <c r="P109" s="66"/>
      <c r="Q109" s="67"/>
      <c r="R109" s="4"/>
    </row>
    <row r="110" spans="1:18">
      <c r="A110" s="31" t="s">
        <v>186</v>
      </c>
      <c r="B110" s="31"/>
      <c r="C110" s="31" t="s">
        <v>14</v>
      </c>
      <c r="D110" s="32" t="s">
        <v>3</v>
      </c>
      <c r="E110" s="55">
        <v>2</v>
      </c>
      <c r="F110" s="53">
        <v>75</v>
      </c>
      <c r="G110" s="44" t="str">
        <f t="shared" si="6"/>
        <v>Binnengevelglas..Hoogwerker</v>
      </c>
      <c r="H110" s="29">
        <f t="shared" si="7"/>
        <v>0</v>
      </c>
      <c r="I110" s="38">
        <f t="shared" si="8"/>
        <v>0</v>
      </c>
      <c r="J110" s="46"/>
      <c r="K110" s="46"/>
      <c r="L110" s="51">
        <f>+SUMIF('6-Bereikbaarheidsmaterieel'!$A$12:$A$29,'4-Ruimtestaat'!J110,'6-Bereikbaarheidsmaterieel'!$B$12:$B$29)</f>
        <v>0</v>
      </c>
      <c r="M110" s="49">
        <f t="shared" si="9"/>
        <v>0</v>
      </c>
      <c r="N110" s="50">
        <f t="shared" si="10"/>
        <v>0</v>
      </c>
      <c r="O110" s="51">
        <f t="shared" si="11"/>
        <v>0</v>
      </c>
      <c r="P110" s="66"/>
      <c r="Q110" s="67"/>
      <c r="R110" s="4"/>
    </row>
    <row r="111" spans="1:18">
      <c r="A111" s="31" t="s">
        <v>186</v>
      </c>
      <c r="B111" s="31"/>
      <c r="C111" s="31" t="s">
        <v>29</v>
      </c>
      <c r="D111" s="32" t="s">
        <v>33</v>
      </c>
      <c r="E111" s="55">
        <v>2</v>
      </c>
      <c r="F111" s="53">
        <v>1395</v>
      </c>
      <c r="G111" s="44" t="str">
        <f t="shared" si="6"/>
        <v>Separatieglas..Staand</v>
      </c>
      <c r="H111" s="29">
        <f t="shared" si="7"/>
        <v>0</v>
      </c>
      <c r="I111" s="38">
        <f t="shared" si="8"/>
        <v>0</v>
      </c>
      <c r="J111" s="46"/>
      <c r="K111" s="46"/>
      <c r="L111" s="51">
        <f>+SUMIF('6-Bereikbaarheidsmaterieel'!$A$12:$A$29,'4-Ruimtestaat'!J111,'6-Bereikbaarheidsmaterieel'!$B$12:$B$29)</f>
        <v>0</v>
      </c>
      <c r="M111" s="49">
        <f t="shared" si="9"/>
        <v>0</v>
      </c>
      <c r="N111" s="50">
        <f t="shared" si="10"/>
        <v>0</v>
      </c>
      <c r="O111" s="51">
        <f t="shared" si="11"/>
        <v>0</v>
      </c>
      <c r="P111" s="66"/>
      <c r="Q111" s="67"/>
      <c r="R111" s="4"/>
    </row>
    <row r="112" spans="1:18">
      <c r="A112" s="31" t="s">
        <v>186</v>
      </c>
      <c r="B112" s="31"/>
      <c r="C112" s="31" t="s">
        <v>29</v>
      </c>
      <c r="D112" s="32" t="s">
        <v>3</v>
      </c>
      <c r="E112" s="55">
        <v>2</v>
      </c>
      <c r="F112" s="53">
        <v>28</v>
      </c>
      <c r="G112" s="44" t="str">
        <f t="shared" si="6"/>
        <v>Separatieglas..Hoogwerker</v>
      </c>
      <c r="H112" s="29">
        <f t="shared" si="7"/>
        <v>0</v>
      </c>
      <c r="I112" s="38">
        <f t="shared" si="8"/>
        <v>0</v>
      </c>
      <c r="J112" s="46"/>
      <c r="K112" s="46"/>
      <c r="L112" s="51">
        <f>+SUMIF('6-Bereikbaarheidsmaterieel'!$A$12:$A$29,'4-Ruimtestaat'!J112,'6-Bereikbaarheidsmaterieel'!$B$12:$B$29)</f>
        <v>0</v>
      </c>
      <c r="M112" s="49">
        <f t="shared" si="9"/>
        <v>0</v>
      </c>
      <c r="N112" s="50">
        <f t="shared" si="10"/>
        <v>0</v>
      </c>
      <c r="O112" s="51">
        <f t="shared" si="11"/>
        <v>0</v>
      </c>
      <c r="P112" s="66"/>
      <c r="Q112" s="67"/>
      <c r="R112" s="4"/>
    </row>
    <row r="113" spans="1:18">
      <c r="A113" s="31" t="s">
        <v>186</v>
      </c>
      <c r="B113" s="31"/>
      <c r="C113" s="31" t="s">
        <v>14</v>
      </c>
      <c r="D113" s="32" t="s">
        <v>33</v>
      </c>
      <c r="E113" s="55">
        <v>2</v>
      </c>
      <c r="F113" s="53">
        <v>-21</v>
      </c>
      <c r="G113" s="44" t="str">
        <f t="shared" si="6"/>
        <v>Binnengevelglas..Staand</v>
      </c>
      <c r="H113" s="29">
        <f t="shared" si="7"/>
        <v>0</v>
      </c>
      <c r="I113" s="38">
        <f t="shared" si="8"/>
        <v>0</v>
      </c>
      <c r="J113" s="46"/>
      <c r="K113" s="46"/>
      <c r="L113" s="51">
        <f>+SUMIF('6-Bereikbaarheidsmaterieel'!$A$12:$A$29,'4-Ruimtestaat'!J113,'6-Bereikbaarheidsmaterieel'!$B$12:$B$29)</f>
        <v>0</v>
      </c>
      <c r="M113" s="49">
        <f t="shared" si="9"/>
        <v>0</v>
      </c>
      <c r="N113" s="50">
        <f t="shared" si="10"/>
        <v>0</v>
      </c>
      <c r="O113" s="51">
        <f t="shared" si="11"/>
        <v>0</v>
      </c>
      <c r="P113" s="66"/>
      <c r="Q113" s="67"/>
      <c r="R113" s="4"/>
    </row>
    <row r="114" spans="1:18">
      <c r="A114" s="31" t="s">
        <v>50</v>
      </c>
      <c r="B114" s="31"/>
      <c r="C114" s="31" t="s">
        <v>8</v>
      </c>
      <c r="D114" s="32" t="s">
        <v>33</v>
      </c>
      <c r="E114" s="55">
        <v>4</v>
      </c>
      <c r="F114" s="53">
        <v>5.5</v>
      </c>
      <c r="G114" s="44" t="str">
        <f t="shared" si="6"/>
        <v>Buitengevelglas..Staand</v>
      </c>
      <c r="H114" s="29">
        <f t="shared" si="7"/>
        <v>0</v>
      </c>
      <c r="I114" s="38">
        <f t="shared" si="8"/>
        <v>0</v>
      </c>
      <c r="J114" s="46"/>
      <c r="K114" s="46"/>
      <c r="L114" s="51">
        <f>+SUMIF('6-Bereikbaarheidsmaterieel'!$A$12:$A$29,'4-Ruimtestaat'!J114,'6-Bereikbaarheidsmaterieel'!$B$12:$B$29)</f>
        <v>0</v>
      </c>
      <c r="M114" s="49">
        <f t="shared" si="9"/>
        <v>0</v>
      </c>
      <c r="N114" s="50">
        <f t="shared" si="10"/>
        <v>0</v>
      </c>
      <c r="O114" s="51">
        <f t="shared" si="11"/>
        <v>0</v>
      </c>
      <c r="P114" s="66"/>
      <c r="Q114" s="67"/>
      <c r="R114" s="4"/>
    </row>
    <row r="115" spans="1:18">
      <c r="A115" s="31" t="s">
        <v>50</v>
      </c>
      <c r="B115" s="31"/>
      <c r="C115" s="31" t="s">
        <v>14</v>
      </c>
      <c r="D115" s="32" t="s">
        <v>33</v>
      </c>
      <c r="E115" s="55">
        <v>2</v>
      </c>
      <c r="F115" s="53">
        <v>5.5</v>
      </c>
      <c r="G115" s="44" t="str">
        <f t="shared" si="6"/>
        <v>Binnengevelglas..Staand</v>
      </c>
      <c r="H115" s="29">
        <f t="shared" si="7"/>
        <v>0</v>
      </c>
      <c r="I115" s="38">
        <f t="shared" si="8"/>
        <v>0</v>
      </c>
      <c r="J115" s="46"/>
      <c r="K115" s="46"/>
      <c r="L115" s="51">
        <f>+SUMIF('6-Bereikbaarheidsmaterieel'!$A$12:$A$29,'4-Ruimtestaat'!J115,'6-Bereikbaarheidsmaterieel'!$B$12:$B$29)</f>
        <v>0</v>
      </c>
      <c r="M115" s="49">
        <f t="shared" si="9"/>
        <v>0</v>
      </c>
      <c r="N115" s="50">
        <f t="shared" si="10"/>
        <v>0</v>
      </c>
      <c r="O115" s="51">
        <f t="shared" si="11"/>
        <v>0</v>
      </c>
      <c r="P115" s="66"/>
      <c r="Q115" s="67"/>
      <c r="R115" s="4"/>
    </row>
    <row r="116" spans="1:18">
      <c r="A116" s="31" t="s">
        <v>76</v>
      </c>
      <c r="B116" s="31"/>
      <c r="C116" s="31" t="s">
        <v>8</v>
      </c>
      <c r="D116" s="32" t="s">
        <v>33</v>
      </c>
      <c r="E116" s="55">
        <v>4</v>
      </c>
      <c r="F116" s="53">
        <v>15</v>
      </c>
      <c r="G116" s="44" t="str">
        <f t="shared" si="6"/>
        <v>Buitengevelglas..Staand</v>
      </c>
      <c r="H116" s="29">
        <f t="shared" si="7"/>
        <v>0</v>
      </c>
      <c r="I116" s="38">
        <f t="shared" si="8"/>
        <v>0</v>
      </c>
      <c r="J116" s="46"/>
      <c r="K116" s="46"/>
      <c r="L116" s="51">
        <f>+SUMIF('6-Bereikbaarheidsmaterieel'!$A$12:$A$29,'4-Ruimtestaat'!J116,'6-Bereikbaarheidsmaterieel'!$B$12:$B$29)</f>
        <v>0</v>
      </c>
      <c r="M116" s="49">
        <f t="shared" si="9"/>
        <v>0</v>
      </c>
      <c r="N116" s="50">
        <f t="shared" si="10"/>
        <v>0</v>
      </c>
      <c r="O116" s="51">
        <f t="shared" si="11"/>
        <v>0</v>
      </c>
      <c r="P116" s="66"/>
      <c r="Q116" s="67"/>
      <c r="R116" s="4"/>
    </row>
    <row r="117" spans="1:18">
      <c r="A117" s="31" t="s">
        <v>76</v>
      </c>
      <c r="B117" s="31"/>
      <c r="C117" s="31" t="s">
        <v>8</v>
      </c>
      <c r="D117" s="32" t="s">
        <v>34</v>
      </c>
      <c r="E117" s="55">
        <v>4</v>
      </c>
      <c r="F117" s="53">
        <v>38</v>
      </c>
      <c r="G117" s="44" t="str">
        <f t="shared" si="6"/>
        <v>Buitengevelglas..Ladder</v>
      </c>
      <c r="H117" s="29">
        <f t="shared" si="7"/>
        <v>0</v>
      </c>
      <c r="I117" s="38">
        <f t="shared" si="8"/>
        <v>0</v>
      </c>
      <c r="J117" s="46"/>
      <c r="K117" s="46"/>
      <c r="L117" s="51">
        <f>+SUMIF('6-Bereikbaarheidsmaterieel'!$A$12:$A$29,'4-Ruimtestaat'!J117,'6-Bereikbaarheidsmaterieel'!$B$12:$B$29)</f>
        <v>0</v>
      </c>
      <c r="M117" s="49">
        <f t="shared" si="9"/>
        <v>0</v>
      </c>
      <c r="N117" s="50">
        <f t="shared" si="10"/>
        <v>0</v>
      </c>
      <c r="O117" s="51">
        <f t="shared" si="11"/>
        <v>0</v>
      </c>
      <c r="P117" s="66"/>
      <c r="Q117" s="67"/>
      <c r="R117" s="4"/>
    </row>
    <row r="118" spans="1:18">
      <c r="A118" s="31" t="s">
        <v>76</v>
      </c>
      <c r="B118" s="31"/>
      <c r="C118" s="31" t="s">
        <v>14</v>
      </c>
      <c r="D118" s="32" t="s">
        <v>33</v>
      </c>
      <c r="E118" s="55">
        <v>2</v>
      </c>
      <c r="F118" s="53">
        <v>53</v>
      </c>
      <c r="G118" s="44" t="str">
        <f t="shared" si="6"/>
        <v>Binnengevelglas..Staand</v>
      </c>
      <c r="H118" s="29">
        <f t="shared" si="7"/>
        <v>0</v>
      </c>
      <c r="I118" s="38">
        <f t="shared" si="8"/>
        <v>0</v>
      </c>
      <c r="J118" s="46"/>
      <c r="K118" s="46"/>
      <c r="L118" s="51">
        <f>+SUMIF('6-Bereikbaarheidsmaterieel'!$A$12:$A$29,'4-Ruimtestaat'!J118,'6-Bereikbaarheidsmaterieel'!$B$12:$B$29)</f>
        <v>0</v>
      </c>
      <c r="M118" s="49">
        <f t="shared" si="9"/>
        <v>0</v>
      </c>
      <c r="N118" s="50">
        <f t="shared" si="10"/>
        <v>0</v>
      </c>
      <c r="O118" s="51">
        <f t="shared" si="11"/>
        <v>0</v>
      </c>
      <c r="P118" s="66"/>
      <c r="Q118" s="67"/>
      <c r="R118" s="4"/>
    </row>
    <row r="119" spans="1:18">
      <c r="A119" s="31" t="s">
        <v>76</v>
      </c>
      <c r="B119" s="31"/>
      <c r="C119" s="31" t="s">
        <v>29</v>
      </c>
      <c r="D119" s="32" t="s">
        <v>33</v>
      </c>
      <c r="E119" s="55">
        <v>2</v>
      </c>
      <c r="F119" s="53">
        <v>14</v>
      </c>
      <c r="G119" s="44" t="str">
        <f t="shared" si="6"/>
        <v>Separatieglas..Staand</v>
      </c>
      <c r="H119" s="29">
        <f t="shared" si="7"/>
        <v>0</v>
      </c>
      <c r="I119" s="38">
        <f t="shared" si="8"/>
        <v>0</v>
      </c>
      <c r="J119" s="46"/>
      <c r="K119" s="46"/>
      <c r="L119" s="51">
        <f>+SUMIF('6-Bereikbaarheidsmaterieel'!$A$12:$A$29,'4-Ruimtestaat'!J119,'6-Bereikbaarheidsmaterieel'!$B$12:$B$29)</f>
        <v>0</v>
      </c>
      <c r="M119" s="49">
        <f t="shared" si="9"/>
        <v>0</v>
      </c>
      <c r="N119" s="50">
        <f t="shared" si="10"/>
        <v>0</v>
      </c>
      <c r="O119" s="51">
        <f t="shared" si="11"/>
        <v>0</v>
      </c>
      <c r="P119" s="66"/>
      <c r="Q119" s="67"/>
      <c r="R119" s="4"/>
    </row>
    <row r="120" spans="1:18">
      <c r="A120" s="31" t="s">
        <v>130</v>
      </c>
      <c r="B120" s="31"/>
      <c r="C120" s="31" t="s">
        <v>8</v>
      </c>
      <c r="D120" s="32" t="s">
        <v>33</v>
      </c>
      <c r="E120" s="55">
        <v>4</v>
      </c>
      <c r="F120" s="53">
        <v>51</v>
      </c>
      <c r="G120" s="44" t="str">
        <f t="shared" si="6"/>
        <v>Buitengevelglas..Staand</v>
      </c>
      <c r="H120" s="29">
        <f t="shared" si="7"/>
        <v>0</v>
      </c>
      <c r="I120" s="38">
        <f t="shared" si="8"/>
        <v>0</v>
      </c>
      <c r="J120" s="46"/>
      <c r="K120" s="46"/>
      <c r="L120" s="51">
        <f>+SUMIF('6-Bereikbaarheidsmaterieel'!$A$12:$A$29,'4-Ruimtestaat'!J120,'6-Bereikbaarheidsmaterieel'!$B$12:$B$29)</f>
        <v>0</v>
      </c>
      <c r="M120" s="49">
        <f t="shared" si="9"/>
        <v>0</v>
      </c>
      <c r="N120" s="50">
        <f t="shared" si="10"/>
        <v>0</v>
      </c>
      <c r="O120" s="51">
        <f t="shared" si="11"/>
        <v>0</v>
      </c>
      <c r="P120" s="66"/>
      <c r="Q120" s="67"/>
      <c r="R120" s="4"/>
    </row>
    <row r="121" spans="1:18">
      <c r="A121" s="31" t="s">
        <v>130</v>
      </c>
      <c r="B121" s="31"/>
      <c r="C121" s="31" t="s">
        <v>8</v>
      </c>
      <c r="D121" s="32" t="s">
        <v>34</v>
      </c>
      <c r="E121" s="55">
        <v>4</v>
      </c>
      <c r="F121" s="53">
        <v>100</v>
      </c>
      <c r="G121" s="44" t="str">
        <f t="shared" si="6"/>
        <v>Buitengevelglas..Ladder</v>
      </c>
      <c r="H121" s="29">
        <f t="shared" si="7"/>
        <v>0</v>
      </c>
      <c r="I121" s="38">
        <f t="shared" si="8"/>
        <v>0</v>
      </c>
      <c r="J121" s="46"/>
      <c r="K121" s="46"/>
      <c r="L121" s="51">
        <f>+SUMIF('6-Bereikbaarheidsmaterieel'!$A$12:$A$29,'4-Ruimtestaat'!J121,'6-Bereikbaarheidsmaterieel'!$B$12:$B$29)</f>
        <v>0</v>
      </c>
      <c r="M121" s="49">
        <f t="shared" si="9"/>
        <v>0</v>
      </c>
      <c r="N121" s="50">
        <f t="shared" si="10"/>
        <v>0</v>
      </c>
      <c r="O121" s="51">
        <f t="shared" si="11"/>
        <v>0</v>
      </c>
      <c r="P121" s="66"/>
      <c r="Q121" s="67"/>
      <c r="R121" s="4"/>
    </row>
    <row r="122" spans="1:18">
      <c r="A122" s="31" t="s">
        <v>130</v>
      </c>
      <c r="B122" s="31"/>
      <c r="C122" s="31" t="s">
        <v>14</v>
      </c>
      <c r="D122" s="32" t="s">
        <v>33</v>
      </c>
      <c r="E122" s="55">
        <v>2</v>
      </c>
      <c r="F122" s="53">
        <v>149</v>
      </c>
      <c r="G122" s="44" t="str">
        <f t="shared" si="6"/>
        <v>Binnengevelglas..Staand</v>
      </c>
      <c r="H122" s="29">
        <f t="shared" si="7"/>
        <v>0</v>
      </c>
      <c r="I122" s="38">
        <f t="shared" si="8"/>
        <v>0</v>
      </c>
      <c r="J122" s="46"/>
      <c r="K122" s="46"/>
      <c r="L122" s="51">
        <f>+SUMIF('6-Bereikbaarheidsmaterieel'!$A$12:$A$29,'4-Ruimtestaat'!J122,'6-Bereikbaarheidsmaterieel'!$B$12:$B$29)</f>
        <v>0</v>
      </c>
      <c r="M122" s="49">
        <f t="shared" si="9"/>
        <v>0</v>
      </c>
      <c r="N122" s="50">
        <f t="shared" si="10"/>
        <v>0</v>
      </c>
      <c r="O122" s="51">
        <f t="shared" si="11"/>
        <v>0</v>
      </c>
      <c r="P122" s="66"/>
      <c r="Q122" s="67"/>
      <c r="R122" s="4"/>
    </row>
    <row r="123" spans="1:18">
      <c r="A123" s="31" t="s">
        <v>130</v>
      </c>
      <c r="B123" s="31"/>
      <c r="C123" s="31" t="s">
        <v>14</v>
      </c>
      <c r="D123" s="32" t="s">
        <v>34</v>
      </c>
      <c r="E123" s="55">
        <v>2</v>
      </c>
      <c r="F123" s="53">
        <v>2</v>
      </c>
      <c r="G123" s="44" t="str">
        <f t="shared" si="6"/>
        <v>Binnengevelglas..Ladder</v>
      </c>
      <c r="H123" s="29">
        <f t="shared" si="7"/>
        <v>0</v>
      </c>
      <c r="I123" s="38">
        <f t="shared" si="8"/>
        <v>0</v>
      </c>
      <c r="J123" s="46"/>
      <c r="K123" s="46"/>
      <c r="L123" s="51">
        <f>+SUMIF('6-Bereikbaarheidsmaterieel'!$A$12:$A$29,'4-Ruimtestaat'!J123,'6-Bereikbaarheidsmaterieel'!$B$12:$B$29)</f>
        <v>0</v>
      </c>
      <c r="M123" s="49">
        <f t="shared" si="9"/>
        <v>0</v>
      </c>
      <c r="N123" s="50">
        <f t="shared" si="10"/>
        <v>0</v>
      </c>
      <c r="O123" s="51">
        <f t="shared" si="11"/>
        <v>0</v>
      </c>
      <c r="P123" s="66"/>
      <c r="Q123" s="67"/>
      <c r="R123" s="4"/>
    </row>
    <row r="124" spans="1:18">
      <c r="A124" s="31" t="s">
        <v>130</v>
      </c>
      <c r="B124" s="31"/>
      <c r="C124" s="31" t="s">
        <v>29</v>
      </c>
      <c r="D124" s="32" t="s">
        <v>33</v>
      </c>
      <c r="E124" s="55">
        <v>2</v>
      </c>
      <c r="F124" s="53">
        <v>4</v>
      </c>
      <c r="G124" s="44" t="str">
        <f t="shared" si="6"/>
        <v>Separatieglas..Staand</v>
      </c>
      <c r="H124" s="29">
        <f t="shared" si="7"/>
        <v>0</v>
      </c>
      <c r="I124" s="38">
        <f t="shared" si="8"/>
        <v>0</v>
      </c>
      <c r="J124" s="46"/>
      <c r="K124" s="46"/>
      <c r="L124" s="51">
        <f>+SUMIF('6-Bereikbaarheidsmaterieel'!$A$12:$A$29,'4-Ruimtestaat'!J124,'6-Bereikbaarheidsmaterieel'!$B$12:$B$29)</f>
        <v>0</v>
      </c>
      <c r="M124" s="49">
        <f t="shared" si="9"/>
        <v>0</v>
      </c>
      <c r="N124" s="50">
        <f t="shared" si="10"/>
        <v>0</v>
      </c>
      <c r="O124" s="51">
        <f t="shared" si="11"/>
        <v>0</v>
      </c>
      <c r="P124" s="66"/>
      <c r="Q124" s="67"/>
      <c r="R124" s="4"/>
    </row>
    <row r="125" spans="1:18">
      <c r="A125" s="31" t="s">
        <v>18</v>
      </c>
      <c r="B125" s="31" t="s">
        <v>78</v>
      </c>
      <c r="C125" s="31" t="s">
        <v>8</v>
      </c>
      <c r="D125" s="32" t="s">
        <v>33</v>
      </c>
      <c r="E125" s="55">
        <v>4</v>
      </c>
      <c r="F125" s="53">
        <v>20</v>
      </c>
      <c r="G125" s="44" t="str">
        <f t="shared" si="6"/>
        <v>Buitengevelglas..Staand</v>
      </c>
      <c r="H125" s="29">
        <f t="shared" si="7"/>
        <v>0</v>
      </c>
      <c r="I125" s="38">
        <f t="shared" si="8"/>
        <v>0</v>
      </c>
      <c r="J125" s="46"/>
      <c r="K125" s="46"/>
      <c r="L125" s="51">
        <f>+SUMIF('6-Bereikbaarheidsmaterieel'!$A$12:$A$29,'4-Ruimtestaat'!J125,'6-Bereikbaarheidsmaterieel'!$B$12:$B$29)</f>
        <v>0</v>
      </c>
      <c r="M125" s="49">
        <f t="shared" si="9"/>
        <v>0</v>
      </c>
      <c r="N125" s="50">
        <f t="shared" si="10"/>
        <v>0</v>
      </c>
      <c r="O125" s="51">
        <f t="shared" si="11"/>
        <v>0</v>
      </c>
      <c r="P125" s="66"/>
      <c r="Q125" s="67"/>
      <c r="R125" s="4"/>
    </row>
    <row r="126" spans="1:18">
      <c r="A126" s="31" t="s">
        <v>18</v>
      </c>
      <c r="B126" s="31" t="s">
        <v>78</v>
      </c>
      <c r="C126" s="31" t="s">
        <v>8</v>
      </c>
      <c r="D126" s="32" t="s">
        <v>34</v>
      </c>
      <c r="E126" s="55">
        <v>4</v>
      </c>
      <c r="F126" s="53">
        <v>10</v>
      </c>
      <c r="G126" s="44" t="str">
        <f t="shared" si="6"/>
        <v>Buitengevelglas..Ladder</v>
      </c>
      <c r="H126" s="29">
        <f t="shared" si="7"/>
        <v>0</v>
      </c>
      <c r="I126" s="38">
        <f t="shared" si="8"/>
        <v>0</v>
      </c>
      <c r="J126" s="46"/>
      <c r="K126" s="46"/>
      <c r="L126" s="51">
        <f>+SUMIF('6-Bereikbaarheidsmaterieel'!$A$12:$A$29,'4-Ruimtestaat'!J126,'6-Bereikbaarheidsmaterieel'!$B$12:$B$29)</f>
        <v>0</v>
      </c>
      <c r="M126" s="49">
        <f t="shared" si="9"/>
        <v>0</v>
      </c>
      <c r="N126" s="50">
        <f t="shared" si="10"/>
        <v>0</v>
      </c>
      <c r="O126" s="51">
        <f t="shared" si="11"/>
        <v>0</v>
      </c>
      <c r="P126" s="66"/>
      <c r="Q126" s="67"/>
      <c r="R126" s="4"/>
    </row>
    <row r="127" spans="1:18" ht="14.25" customHeight="1">
      <c r="A127" s="31" t="s">
        <v>18</v>
      </c>
      <c r="B127" s="31" t="s">
        <v>78</v>
      </c>
      <c r="C127" s="31" t="s">
        <v>29</v>
      </c>
      <c r="D127" s="32" t="s">
        <v>33</v>
      </c>
      <c r="E127" s="55">
        <v>2</v>
      </c>
      <c r="F127" s="53">
        <v>2</v>
      </c>
      <c r="G127" s="44" t="str">
        <f t="shared" si="6"/>
        <v>Separatieglas..Staand</v>
      </c>
      <c r="H127" s="29">
        <f t="shared" si="7"/>
        <v>0</v>
      </c>
      <c r="I127" s="38">
        <f t="shared" si="8"/>
        <v>0</v>
      </c>
      <c r="J127" s="46"/>
      <c r="K127" s="46"/>
      <c r="L127" s="51">
        <f>+SUMIF('6-Bereikbaarheidsmaterieel'!$A$12:$A$29,'4-Ruimtestaat'!J127,'6-Bereikbaarheidsmaterieel'!$B$12:$B$29)</f>
        <v>0</v>
      </c>
      <c r="M127" s="49">
        <f t="shared" si="9"/>
        <v>0</v>
      </c>
      <c r="N127" s="50">
        <f t="shared" si="10"/>
        <v>0</v>
      </c>
      <c r="O127" s="51">
        <f t="shared" si="11"/>
        <v>0</v>
      </c>
      <c r="P127" s="66"/>
      <c r="Q127" s="67"/>
      <c r="R127" s="4"/>
    </row>
    <row r="128" spans="1:18">
      <c r="A128" s="31" t="s">
        <v>1</v>
      </c>
      <c r="B128" s="31"/>
      <c r="C128" s="31" t="s">
        <v>8</v>
      </c>
      <c r="D128" s="32" t="s">
        <v>33</v>
      </c>
      <c r="E128" s="55">
        <v>4</v>
      </c>
      <c r="F128" s="53">
        <v>718</v>
      </c>
      <c r="G128" s="44" t="str">
        <f t="shared" si="6"/>
        <v>Buitengevelglas..Staand</v>
      </c>
      <c r="H128" s="29">
        <f t="shared" si="7"/>
        <v>0</v>
      </c>
      <c r="I128" s="38">
        <f t="shared" si="8"/>
        <v>0</v>
      </c>
      <c r="J128" s="46"/>
      <c r="K128" s="46"/>
      <c r="L128" s="51">
        <f>+SUMIF('6-Bereikbaarheidsmaterieel'!$A$12:$A$29,'4-Ruimtestaat'!J128,'6-Bereikbaarheidsmaterieel'!$B$12:$B$29)</f>
        <v>0</v>
      </c>
      <c r="M128" s="49">
        <f t="shared" si="9"/>
        <v>0</v>
      </c>
      <c r="N128" s="50">
        <f t="shared" si="10"/>
        <v>0</v>
      </c>
      <c r="O128" s="51">
        <f t="shared" si="11"/>
        <v>0</v>
      </c>
      <c r="P128" s="66"/>
      <c r="Q128" s="67"/>
      <c r="R128" s="4"/>
    </row>
    <row r="129" spans="1:18">
      <c r="A129" s="31" t="s">
        <v>1</v>
      </c>
      <c r="B129" s="31"/>
      <c r="C129" s="31" t="s">
        <v>8</v>
      </c>
      <c r="D129" s="32" t="s">
        <v>34</v>
      </c>
      <c r="E129" s="55">
        <v>4</v>
      </c>
      <c r="F129" s="53">
        <v>350</v>
      </c>
      <c r="G129" s="44" t="str">
        <f t="shared" si="6"/>
        <v>Buitengevelglas..Ladder</v>
      </c>
      <c r="H129" s="29">
        <f t="shared" si="7"/>
        <v>0</v>
      </c>
      <c r="I129" s="38">
        <f t="shared" si="8"/>
        <v>0</v>
      </c>
      <c r="J129" s="46"/>
      <c r="K129" s="46"/>
      <c r="L129" s="51">
        <f>+SUMIF('6-Bereikbaarheidsmaterieel'!$A$12:$A$29,'4-Ruimtestaat'!J129,'6-Bereikbaarheidsmaterieel'!$B$12:$B$29)</f>
        <v>0</v>
      </c>
      <c r="M129" s="49">
        <f t="shared" si="9"/>
        <v>0</v>
      </c>
      <c r="N129" s="50">
        <f t="shared" si="10"/>
        <v>0</v>
      </c>
      <c r="O129" s="51">
        <f t="shared" si="11"/>
        <v>0</v>
      </c>
      <c r="P129" s="66"/>
      <c r="Q129" s="67"/>
      <c r="R129" s="4"/>
    </row>
    <row r="130" spans="1:18">
      <c r="A130" s="31" t="s">
        <v>1</v>
      </c>
      <c r="B130" s="31"/>
      <c r="C130" s="31" t="s">
        <v>8</v>
      </c>
      <c r="D130" s="32" t="s">
        <v>2</v>
      </c>
      <c r="E130" s="55">
        <v>4</v>
      </c>
      <c r="F130" s="53">
        <v>710</v>
      </c>
      <c r="G130" s="44" t="str">
        <f t="shared" si="6"/>
        <v>Buitengevelglas..Tuckerpole</v>
      </c>
      <c r="H130" s="29">
        <f t="shared" si="7"/>
        <v>0</v>
      </c>
      <c r="I130" s="38">
        <f t="shared" si="8"/>
        <v>0</v>
      </c>
      <c r="J130" s="46"/>
      <c r="K130" s="46"/>
      <c r="L130" s="51">
        <f>+SUMIF('6-Bereikbaarheidsmaterieel'!$A$12:$A$29,'4-Ruimtestaat'!J130,'6-Bereikbaarheidsmaterieel'!$B$12:$B$29)</f>
        <v>0</v>
      </c>
      <c r="M130" s="49">
        <f t="shared" si="9"/>
        <v>0</v>
      </c>
      <c r="N130" s="50">
        <f t="shared" si="10"/>
        <v>0</v>
      </c>
      <c r="O130" s="51">
        <f t="shared" si="11"/>
        <v>0</v>
      </c>
      <c r="P130" s="66"/>
      <c r="Q130" s="67"/>
      <c r="R130" s="4"/>
    </row>
    <row r="131" spans="1:18">
      <c r="A131" s="31" t="s">
        <v>1</v>
      </c>
      <c r="B131" s="31"/>
      <c r="C131" s="31" t="s">
        <v>14</v>
      </c>
      <c r="D131" s="32" t="s">
        <v>33</v>
      </c>
      <c r="E131" s="55">
        <v>2</v>
      </c>
      <c r="F131" s="53">
        <v>1365</v>
      </c>
      <c r="G131" s="44" t="str">
        <f t="shared" si="6"/>
        <v>Binnengevelglas..Staand</v>
      </c>
      <c r="H131" s="29">
        <f t="shared" si="7"/>
        <v>0</v>
      </c>
      <c r="I131" s="38">
        <f t="shared" si="8"/>
        <v>0</v>
      </c>
      <c r="J131" s="46"/>
      <c r="K131" s="46"/>
      <c r="L131" s="51">
        <f>+SUMIF('6-Bereikbaarheidsmaterieel'!$A$12:$A$29,'4-Ruimtestaat'!J131,'6-Bereikbaarheidsmaterieel'!$B$12:$B$29)</f>
        <v>0</v>
      </c>
      <c r="M131" s="49">
        <f t="shared" si="9"/>
        <v>0</v>
      </c>
      <c r="N131" s="50">
        <f t="shared" si="10"/>
        <v>0</v>
      </c>
      <c r="O131" s="51">
        <f t="shared" si="11"/>
        <v>0</v>
      </c>
      <c r="P131" s="66"/>
      <c r="Q131" s="67"/>
      <c r="R131" s="4"/>
    </row>
    <row r="132" spans="1:18">
      <c r="A132" s="31" t="s">
        <v>1</v>
      </c>
      <c r="B132" s="31"/>
      <c r="C132" s="31" t="s">
        <v>14</v>
      </c>
      <c r="D132" s="32" t="s">
        <v>34</v>
      </c>
      <c r="E132" s="55">
        <v>2</v>
      </c>
      <c r="F132" s="53">
        <v>413</v>
      </c>
      <c r="G132" s="44" t="str">
        <f t="shared" si="6"/>
        <v>Binnengevelglas..Ladder</v>
      </c>
      <c r="H132" s="29">
        <f t="shared" si="7"/>
        <v>0</v>
      </c>
      <c r="I132" s="38">
        <f t="shared" si="8"/>
        <v>0</v>
      </c>
      <c r="J132" s="46"/>
      <c r="K132" s="46"/>
      <c r="L132" s="51">
        <f>+SUMIF('6-Bereikbaarheidsmaterieel'!$A$12:$A$29,'4-Ruimtestaat'!J132,'6-Bereikbaarheidsmaterieel'!$B$12:$B$29)</f>
        <v>0</v>
      </c>
      <c r="M132" s="49">
        <f t="shared" si="9"/>
        <v>0</v>
      </c>
      <c r="N132" s="50">
        <f t="shared" si="10"/>
        <v>0</v>
      </c>
      <c r="O132" s="51">
        <f t="shared" si="11"/>
        <v>0</v>
      </c>
      <c r="P132" s="66"/>
      <c r="Q132" s="67"/>
      <c r="R132" s="4"/>
    </row>
    <row r="133" spans="1:18">
      <c r="A133" s="31" t="s">
        <v>1</v>
      </c>
      <c r="B133" s="31"/>
      <c r="C133" s="31" t="s">
        <v>51</v>
      </c>
      <c r="D133" s="32" t="s">
        <v>33</v>
      </c>
      <c r="E133" s="55">
        <v>2</v>
      </c>
      <c r="F133" s="53">
        <v>504</v>
      </c>
      <c r="G133" s="44" t="str">
        <f t="shared" si="6"/>
        <v>separatieglas..Staand</v>
      </c>
      <c r="H133" s="29">
        <f t="shared" si="7"/>
        <v>0</v>
      </c>
      <c r="I133" s="38">
        <f t="shared" si="8"/>
        <v>0</v>
      </c>
      <c r="J133" s="46"/>
      <c r="K133" s="46"/>
      <c r="L133" s="51">
        <f>+SUMIF('6-Bereikbaarheidsmaterieel'!$A$12:$A$29,'4-Ruimtestaat'!J133,'6-Bereikbaarheidsmaterieel'!$B$12:$B$29)</f>
        <v>0</v>
      </c>
      <c r="M133" s="49">
        <f t="shared" si="9"/>
        <v>0</v>
      </c>
      <c r="N133" s="50">
        <f t="shared" si="10"/>
        <v>0</v>
      </c>
      <c r="O133" s="51">
        <f t="shared" si="11"/>
        <v>0</v>
      </c>
      <c r="P133" s="66"/>
      <c r="Q133" s="67"/>
      <c r="R133" s="4"/>
    </row>
    <row r="134" spans="1:18">
      <c r="A134" s="34" t="s">
        <v>194</v>
      </c>
      <c r="B134" s="33"/>
      <c r="C134" s="33" t="s">
        <v>8</v>
      </c>
      <c r="D134" s="32" t="s">
        <v>34</v>
      </c>
      <c r="E134" s="55">
        <v>4</v>
      </c>
      <c r="F134" s="54">
        <v>122</v>
      </c>
      <c r="G134" s="44" t="str">
        <f t="shared" si="6"/>
        <v>Buitengevelglas..Ladder</v>
      </c>
      <c r="H134" s="29">
        <f t="shared" si="7"/>
        <v>0</v>
      </c>
      <c r="I134" s="38">
        <f t="shared" si="8"/>
        <v>0</v>
      </c>
      <c r="J134" s="46"/>
      <c r="K134" s="46"/>
      <c r="L134" s="51">
        <f>+SUMIF('6-Bereikbaarheidsmaterieel'!$A$12:$A$29,'4-Ruimtestaat'!J134,'6-Bereikbaarheidsmaterieel'!$B$12:$B$29)</f>
        <v>0</v>
      </c>
      <c r="M134" s="49">
        <f t="shared" si="9"/>
        <v>0</v>
      </c>
      <c r="N134" s="50">
        <f t="shared" si="10"/>
        <v>0</v>
      </c>
      <c r="O134" s="51">
        <f t="shared" si="11"/>
        <v>0</v>
      </c>
      <c r="P134" s="66"/>
      <c r="Q134" s="67"/>
      <c r="R134" s="4"/>
    </row>
    <row r="135" spans="1:18">
      <c r="A135" s="34" t="s">
        <v>194</v>
      </c>
      <c r="B135" s="33"/>
      <c r="C135" s="33" t="s">
        <v>8</v>
      </c>
      <c r="D135" s="36" t="s">
        <v>33</v>
      </c>
      <c r="E135" s="55">
        <v>4</v>
      </c>
      <c r="F135" s="54">
        <v>85</v>
      </c>
      <c r="G135" s="44" t="str">
        <f t="shared" si="6"/>
        <v>Buitengevelglas..Staand</v>
      </c>
      <c r="H135" s="29">
        <f t="shared" si="7"/>
        <v>0</v>
      </c>
      <c r="I135" s="38">
        <f t="shared" si="8"/>
        <v>0</v>
      </c>
      <c r="J135" s="46"/>
      <c r="K135" s="46"/>
      <c r="L135" s="51">
        <f>+SUMIF('6-Bereikbaarheidsmaterieel'!$A$12:$A$29,'4-Ruimtestaat'!J135,'6-Bereikbaarheidsmaterieel'!$B$12:$B$29)</f>
        <v>0</v>
      </c>
      <c r="M135" s="49">
        <f t="shared" si="9"/>
        <v>0</v>
      </c>
      <c r="N135" s="50">
        <f t="shared" si="10"/>
        <v>0</v>
      </c>
      <c r="O135" s="51">
        <f t="shared" si="11"/>
        <v>0</v>
      </c>
      <c r="P135" s="66"/>
      <c r="Q135" s="67"/>
      <c r="R135" s="4"/>
    </row>
    <row r="136" spans="1:18">
      <c r="A136" s="34" t="s">
        <v>194</v>
      </c>
      <c r="B136" s="33"/>
      <c r="C136" s="33" t="s">
        <v>8</v>
      </c>
      <c r="D136" s="36" t="s">
        <v>3</v>
      </c>
      <c r="E136" s="55">
        <v>4</v>
      </c>
      <c r="F136" s="54">
        <v>182</v>
      </c>
      <c r="G136" s="44" t="str">
        <f t="shared" si="6"/>
        <v>Buitengevelglas..Hoogwerker</v>
      </c>
      <c r="H136" s="29">
        <f t="shared" si="7"/>
        <v>0</v>
      </c>
      <c r="I136" s="38">
        <f t="shared" si="8"/>
        <v>0</v>
      </c>
      <c r="J136" s="46"/>
      <c r="K136" s="46"/>
      <c r="L136" s="51">
        <f>+SUMIF('6-Bereikbaarheidsmaterieel'!$A$12:$A$29,'4-Ruimtestaat'!J136,'6-Bereikbaarheidsmaterieel'!$B$12:$B$29)</f>
        <v>0</v>
      </c>
      <c r="M136" s="49">
        <f t="shared" si="9"/>
        <v>0</v>
      </c>
      <c r="N136" s="50">
        <f t="shared" si="10"/>
        <v>0</v>
      </c>
      <c r="O136" s="51">
        <f t="shared" si="11"/>
        <v>0</v>
      </c>
      <c r="P136" s="66"/>
      <c r="Q136" s="67"/>
      <c r="R136" s="4"/>
    </row>
    <row r="137" spans="1:18">
      <c r="A137" s="34" t="s">
        <v>194</v>
      </c>
      <c r="B137" s="33"/>
      <c r="C137" s="33" t="s">
        <v>14</v>
      </c>
      <c r="D137" s="32" t="s">
        <v>34</v>
      </c>
      <c r="E137" s="56">
        <v>2</v>
      </c>
      <c r="F137" s="54">
        <v>304</v>
      </c>
      <c r="G137" s="44" t="str">
        <f t="shared" si="6"/>
        <v>Binnengevelglas..Ladder</v>
      </c>
      <c r="H137" s="29">
        <f t="shared" si="7"/>
        <v>0</v>
      </c>
      <c r="I137" s="38">
        <f t="shared" si="8"/>
        <v>0</v>
      </c>
      <c r="J137" s="46"/>
      <c r="K137" s="46"/>
      <c r="L137" s="51">
        <f>+SUMIF('6-Bereikbaarheidsmaterieel'!$A$12:$A$29,'4-Ruimtestaat'!J137,'6-Bereikbaarheidsmaterieel'!$B$12:$B$29)</f>
        <v>0</v>
      </c>
      <c r="M137" s="49">
        <f t="shared" si="9"/>
        <v>0</v>
      </c>
      <c r="N137" s="50">
        <f t="shared" si="10"/>
        <v>0</v>
      </c>
      <c r="O137" s="51">
        <f t="shared" si="11"/>
        <v>0</v>
      </c>
      <c r="P137" s="66"/>
      <c r="Q137" s="67"/>
      <c r="R137" s="4"/>
    </row>
    <row r="138" spans="1:18">
      <c r="A138" s="34" t="s">
        <v>194</v>
      </c>
      <c r="B138" s="33"/>
      <c r="C138" s="33" t="s">
        <v>14</v>
      </c>
      <c r="D138" s="36" t="s">
        <v>33</v>
      </c>
      <c r="E138" s="56">
        <v>2</v>
      </c>
      <c r="F138" s="54">
        <v>85</v>
      </c>
      <c r="G138" s="44" t="str">
        <f t="shared" si="6"/>
        <v>Binnengevelglas..Staand</v>
      </c>
      <c r="H138" s="29">
        <f t="shared" si="7"/>
        <v>0</v>
      </c>
      <c r="I138" s="38">
        <f t="shared" si="8"/>
        <v>0</v>
      </c>
      <c r="J138" s="46"/>
      <c r="K138" s="46"/>
      <c r="L138" s="51">
        <f>+SUMIF('6-Bereikbaarheidsmaterieel'!$A$12:$A$29,'4-Ruimtestaat'!J138,'6-Bereikbaarheidsmaterieel'!$B$12:$B$29)</f>
        <v>0</v>
      </c>
      <c r="M138" s="49">
        <f t="shared" si="9"/>
        <v>0</v>
      </c>
      <c r="N138" s="50">
        <f t="shared" si="10"/>
        <v>0</v>
      </c>
      <c r="O138" s="51">
        <f t="shared" si="11"/>
        <v>0</v>
      </c>
      <c r="P138" s="66"/>
      <c r="Q138" s="67"/>
      <c r="R138" s="4"/>
    </row>
    <row r="139" spans="1:18">
      <c r="A139" s="34" t="s">
        <v>194</v>
      </c>
      <c r="B139" s="33"/>
      <c r="C139" s="33" t="s">
        <v>29</v>
      </c>
      <c r="D139" s="36" t="s">
        <v>33</v>
      </c>
      <c r="E139" s="56">
        <v>2</v>
      </c>
      <c r="F139" s="54">
        <v>74</v>
      </c>
      <c r="G139" s="44" t="str">
        <f t="shared" ref="G139:G170" si="12">C139&amp;$G$9&amp;D139</f>
        <v>Separatieglas..Staand</v>
      </c>
      <c r="H139" s="29">
        <f t="shared" ref="H139:H200" si="13">IF(E139=1,VLOOKUP(G139,Normtabel,4,FALSE),IF(E139=2,VLOOKUP(G139,Normtabel,5,FALSE),IF(E139=3,VLOOKUP(G139,Normtabel,6,FALSE),IF(E139=4,VLOOKUP(G139,Normtabel,7,FALSE),IF(E139=6,VLOOKUP(G139,Normtabel,8,FALSE),IF(E139=12,VLOOKUP(G139,Normtabel,9,FALSE),0))))))</f>
        <v>0</v>
      </c>
      <c r="I139" s="38">
        <f t="shared" si="8"/>
        <v>0</v>
      </c>
      <c r="J139" s="46"/>
      <c r="K139" s="46"/>
      <c r="L139" s="51">
        <f>+SUMIF('6-Bereikbaarheidsmaterieel'!$A$12:$A$29,'4-Ruimtestaat'!J139,'6-Bereikbaarheidsmaterieel'!$B$12:$B$29)</f>
        <v>0</v>
      </c>
      <c r="M139" s="49">
        <f t="shared" si="9"/>
        <v>0</v>
      </c>
      <c r="N139" s="50">
        <f t="shared" si="10"/>
        <v>0</v>
      </c>
      <c r="O139" s="51">
        <f t="shared" si="11"/>
        <v>0</v>
      </c>
      <c r="P139" s="66"/>
      <c r="Q139" s="67"/>
      <c r="R139" s="4"/>
    </row>
    <row r="140" spans="1:18">
      <c r="A140" s="34" t="s">
        <v>194</v>
      </c>
      <c r="B140" s="33"/>
      <c r="C140" s="33" t="s">
        <v>29</v>
      </c>
      <c r="D140" s="36" t="s">
        <v>34</v>
      </c>
      <c r="E140" s="56">
        <v>2</v>
      </c>
      <c r="F140" s="54">
        <v>110</v>
      </c>
      <c r="G140" s="44" t="str">
        <f t="shared" si="12"/>
        <v>Separatieglas..Ladder</v>
      </c>
      <c r="H140" s="29">
        <f t="shared" si="13"/>
        <v>0</v>
      </c>
      <c r="I140" s="38">
        <f t="shared" ref="I140:I201" si="14">+F140*H140</f>
        <v>0</v>
      </c>
      <c r="J140" s="46"/>
      <c r="K140" s="46"/>
      <c r="L140" s="51">
        <f>+SUMIF('6-Bereikbaarheidsmaterieel'!$A$12:$A$29,'4-Ruimtestaat'!J140,'6-Bereikbaarheidsmaterieel'!$B$12:$B$29)</f>
        <v>0</v>
      </c>
      <c r="M140" s="49">
        <f t="shared" ref="M140:M201" si="15">L140*K140</f>
        <v>0</v>
      </c>
      <c r="N140" s="50">
        <f t="shared" ref="N140:N201" si="16">+I140+M140</f>
        <v>0</v>
      </c>
      <c r="O140" s="51">
        <f t="shared" ref="O140:O201" si="17">+N140*E140</f>
        <v>0</v>
      </c>
      <c r="P140" s="66"/>
      <c r="Q140" s="67"/>
      <c r="R140" s="4"/>
    </row>
    <row r="141" spans="1:18">
      <c r="A141" s="34" t="s">
        <v>194</v>
      </c>
      <c r="B141" s="33"/>
      <c r="C141" s="33" t="s">
        <v>11</v>
      </c>
      <c r="D141" s="36" t="s">
        <v>33</v>
      </c>
      <c r="E141" s="56">
        <v>4</v>
      </c>
      <c r="F141" s="54">
        <v>5</v>
      </c>
      <c r="G141" s="44" t="str">
        <f t="shared" si="12"/>
        <v>Dakkoepels..Staand</v>
      </c>
      <c r="H141" s="29">
        <f t="shared" si="13"/>
        <v>0</v>
      </c>
      <c r="I141" s="38">
        <f t="shared" si="14"/>
        <v>0</v>
      </c>
      <c r="J141" s="46"/>
      <c r="K141" s="46"/>
      <c r="L141" s="51">
        <f>+SUMIF('6-Bereikbaarheidsmaterieel'!$A$12:$A$29,'4-Ruimtestaat'!J141,'6-Bereikbaarheidsmaterieel'!$B$12:$B$29)</f>
        <v>0</v>
      </c>
      <c r="M141" s="49">
        <f t="shared" si="15"/>
        <v>0</v>
      </c>
      <c r="N141" s="50">
        <f t="shared" si="16"/>
        <v>0</v>
      </c>
      <c r="O141" s="51">
        <f t="shared" si="17"/>
        <v>0</v>
      </c>
      <c r="P141" s="66"/>
      <c r="Q141" s="67"/>
      <c r="R141" s="4"/>
    </row>
    <row r="142" spans="1:18">
      <c r="A142" s="31" t="s">
        <v>70</v>
      </c>
      <c r="B142" s="31"/>
      <c r="C142" s="31" t="s">
        <v>8</v>
      </c>
      <c r="D142" s="32" t="s">
        <v>33</v>
      </c>
      <c r="E142" s="55">
        <v>4</v>
      </c>
      <c r="F142" s="53">
        <v>10</v>
      </c>
      <c r="G142" s="44" t="str">
        <f t="shared" si="12"/>
        <v>Buitengevelglas..Staand</v>
      </c>
      <c r="H142" s="29">
        <f t="shared" si="13"/>
        <v>0</v>
      </c>
      <c r="I142" s="38">
        <f t="shared" si="14"/>
        <v>0</v>
      </c>
      <c r="J142" s="46"/>
      <c r="K142" s="46"/>
      <c r="L142" s="51">
        <f>+SUMIF('6-Bereikbaarheidsmaterieel'!$A$12:$A$29,'4-Ruimtestaat'!J142,'6-Bereikbaarheidsmaterieel'!$B$12:$B$29)</f>
        <v>0</v>
      </c>
      <c r="M142" s="49">
        <f t="shared" si="15"/>
        <v>0</v>
      </c>
      <c r="N142" s="50">
        <f t="shared" si="16"/>
        <v>0</v>
      </c>
      <c r="O142" s="51">
        <f t="shared" si="17"/>
        <v>0</v>
      </c>
      <c r="P142" s="66"/>
      <c r="Q142" s="67"/>
      <c r="R142" s="4"/>
    </row>
    <row r="143" spans="1:18">
      <c r="A143" s="31" t="s">
        <v>70</v>
      </c>
      <c r="B143" s="31"/>
      <c r="C143" s="31" t="s">
        <v>14</v>
      </c>
      <c r="D143" s="32" t="s">
        <v>33</v>
      </c>
      <c r="E143" s="55">
        <v>2</v>
      </c>
      <c r="F143" s="53">
        <v>10</v>
      </c>
      <c r="G143" s="44" t="str">
        <f t="shared" si="12"/>
        <v>Binnengevelglas..Staand</v>
      </c>
      <c r="H143" s="29">
        <f t="shared" si="13"/>
        <v>0</v>
      </c>
      <c r="I143" s="38">
        <f t="shared" si="14"/>
        <v>0</v>
      </c>
      <c r="J143" s="46"/>
      <c r="K143" s="46"/>
      <c r="L143" s="51">
        <f>+SUMIF('6-Bereikbaarheidsmaterieel'!$A$12:$A$29,'4-Ruimtestaat'!J143,'6-Bereikbaarheidsmaterieel'!$B$12:$B$29)</f>
        <v>0</v>
      </c>
      <c r="M143" s="49">
        <f t="shared" si="15"/>
        <v>0</v>
      </c>
      <c r="N143" s="50">
        <f t="shared" si="16"/>
        <v>0</v>
      </c>
      <c r="O143" s="51">
        <f t="shared" si="17"/>
        <v>0</v>
      </c>
      <c r="P143" s="66"/>
      <c r="Q143" s="67"/>
      <c r="R143" s="4"/>
    </row>
    <row r="144" spans="1:18">
      <c r="A144" s="31" t="s">
        <v>189</v>
      </c>
      <c r="B144" s="31"/>
      <c r="C144" s="31" t="s">
        <v>14</v>
      </c>
      <c r="D144" s="32" t="s">
        <v>162</v>
      </c>
      <c r="E144" s="55">
        <v>2</v>
      </c>
      <c r="F144" s="53">
        <v>74</v>
      </c>
      <c r="G144" s="44" t="str">
        <f t="shared" si="12"/>
        <v>Binnengevelglas..staand</v>
      </c>
      <c r="H144" s="29">
        <f t="shared" si="13"/>
        <v>0</v>
      </c>
      <c r="I144" s="38">
        <f t="shared" si="14"/>
        <v>0</v>
      </c>
      <c r="J144" s="46"/>
      <c r="K144" s="46"/>
      <c r="L144" s="51">
        <f>+SUMIF('6-Bereikbaarheidsmaterieel'!$A$12:$A$29,'4-Ruimtestaat'!J144,'6-Bereikbaarheidsmaterieel'!$B$12:$B$29)</f>
        <v>0</v>
      </c>
      <c r="M144" s="49">
        <f t="shared" si="15"/>
        <v>0</v>
      </c>
      <c r="N144" s="50">
        <f t="shared" si="16"/>
        <v>0</v>
      </c>
      <c r="O144" s="51">
        <f t="shared" si="17"/>
        <v>0</v>
      </c>
      <c r="P144" s="66"/>
      <c r="Q144" s="67"/>
      <c r="R144" s="4"/>
    </row>
    <row r="145" spans="1:18">
      <c r="A145" s="31" t="s">
        <v>189</v>
      </c>
      <c r="B145" s="31"/>
      <c r="C145" s="31" t="s">
        <v>51</v>
      </c>
      <c r="D145" s="32" t="s">
        <v>33</v>
      </c>
      <c r="E145" s="55">
        <v>2</v>
      </c>
      <c r="F145" s="53">
        <v>178</v>
      </c>
      <c r="G145" s="44" t="str">
        <f t="shared" si="12"/>
        <v>separatieglas..Staand</v>
      </c>
      <c r="H145" s="29">
        <f t="shared" si="13"/>
        <v>0</v>
      </c>
      <c r="I145" s="38">
        <f t="shared" si="14"/>
        <v>0</v>
      </c>
      <c r="J145" s="46"/>
      <c r="K145" s="46"/>
      <c r="L145" s="51">
        <f>+SUMIF('6-Bereikbaarheidsmaterieel'!$A$12:$A$29,'4-Ruimtestaat'!J145,'6-Bereikbaarheidsmaterieel'!$B$12:$B$29)</f>
        <v>0</v>
      </c>
      <c r="M145" s="49">
        <f t="shared" si="15"/>
        <v>0</v>
      </c>
      <c r="N145" s="50">
        <f t="shared" si="16"/>
        <v>0</v>
      </c>
      <c r="O145" s="51">
        <f t="shared" si="17"/>
        <v>0</v>
      </c>
      <c r="P145" s="66"/>
      <c r="Q145" s="67"/>
      <c r="R145" s="4"/>
    </row>
    <row r="146" spans="1:18">
      <c r="A146" s="31" t="s">
        <v>189</v>
      </c>
      <c r="B146" s="31"/>
      <c r="C146" s="31" t="s">
        <v>14</v>
      </c>
      <c r="D146" s="32" t="s">
        <v>162</v>
      </c>
      <c r="E146" s="55">
        <v>2</v>
      </c>
      <c r="F146" s="53">
        <v>141</v>
      </c>
      <c r="G146" s="44" t="str">
        <f t="shared" si="12"/>
        <v>Binnengevelglas..staand</v>
      </c>
      <c r="H146" s="29">
        <f t="shared" si="13"/>
        <v>0</v>
      </c>
      <c r="I146" s="38">
        <f t="shared" si="14"/>
        <v>0</v>
      </c>
      <c r="J146" s="46"/>
      <c r="K146" s="46"/>
      <c r="L146" s="51">
        <f>+SUMIF('6-Bereikbaarheidsmaterieel'!$A$12:$A$29,'4-Ruimtestaat'!J146,'6-Bereikbaarheidsmaterieel'!$B$12:$B$29)</f>
        <v>0</v>
      </c>
      <c r="M146" s="49">
        <f t="shared" si="15"/>
        <v>0</v>
      </c>
      <c r="N146" s="50">
        <f t="shared" si="16"/>
        <v>0</v>
      </c>
      <c r="O146" s="51">
        <f t="shared" si="17"/>
        <v>0</v>
      </c>
      <c r="P146" s="66"/>
      <c r="Q146" s="67"/>
      <c r="R146" s="4"/>
    </row>
    <row r="147" spans="1:18">
      <c r="A147" s="31" t="s">
        <v>189</v>
      </c>
      <c r="B147" s="31"/>
      <c r="C147" s="31" t="s">
        <v>51</v>
      </c>
      <c r="D147" s="32" t="s">
        <v>33</v>
      </c>
      <c r="E147" s="55">
        <v>2</v>
      </c>
      <c r="F147" s="53">
        <v>336</v>
      </c>
      <c r="G147" s="44" t="str">
        <f t="shared" si="12"/>
        <v>separatieglas..Staand</v>
      </c>
      <c r="H147" s="29">
        <f t="shared" si="13"/>
        <v>0</v>
      </c>
      <c r="I147" s="38">
        <f t="shared" si="14"/>
        <v>0</v>
      </c>
      <c r="J147" s="46"/>
      <c r="K147" s="46"/>
      <c r="L147" s="51">
        <f>+SUMIF('6-Bereikbaarheidsmaterieel'!$A$12:$A$29,'4-Ruimtestaat'!J147,'6-Bereikbaarheidsmaterieel'!$B$12:$B$29)</f>
        <v>0</v>
      </c>
      <c r="M147" s="49">
        <f t="shared" si="15"/>
        <v>0</v>
      </c>
      <c r="N147" s="50">
        <f t="shared" si="16"/>
        <v>0</v>
      </c>
      <c r="O147" s="51">
        <f t="shared" si="17"/>
        <v>0</v>
      </c>
      <c r="P147" s="66"/>
      <c r="Q147" s="67"/>
      <c r="R147" s="4"/>
    </row>
    <row r="148" spans="1:18">
      <c r="A148" s="31" t="s">
        <v>189</v>
      </c>
      <c r="B148" s="31"/>
      <c r="C148" s="31" t="s">
        <v>8</v>
      </c>
      <c r="D148" s="32" t="s">
        <v>3</v>
      </c>
      <c r="E148" s="55">
        <v>4</v>
      </c>
      <c r="F148" s="53">
        <v>55</v>
      </c>
      <c r="G148" s="44" t="str">
        <f t="shared" si="12"/>
        <v>Buitengevelglas..Hoogwerker</v>
      </c>
      <c r="H148" s="29">
        <f t="shared" si="13"/>
        <v>0</v>
      </c>
      <c r="I148" s="38">
        <f t="shared" si="14"/>
        <v>0</v>
      </c>
      <c r="J148" s="46"/>
      <c r="K148" s="46"/>
      <c r="L148" s="51">
        <f>+SUMIF('6-Bereikbaarheidsmaterieel'!$A$12:$A$29,'4-Ruimtestaat'!J148,'6-Bereikbaarheidsmaterieel'!$B$12:$B$29)</f>
        <v>0</v>
      </c>
      <c r="M148" s="49">
        <f t="shared" si="15"/>
        <v>0</v>
      </c>
      <c r="N148" s="50">
        <f t="shared" si="16"/>
        <v>0</v>
      </c>
      <c r="O148" s="51">
        <f t="shared" si="17"/>
        <v>0</v>
      </c>
      <c r="P148" s="66"/>
      <c r="Q148" s="67"/>
      <c r="R148" s="4"/>
    </row>
    <row r="149" spans="1:18">
      <c r="A149" s="31" t="s">
        <v>189</v>
      </c>
      <c r="B149" s="31"/>
      <c r="C149" s="31" t="s">
        <v>8</v>
      </c>
      <c r="D149" s="32" t="s">
        <v>2</v>
      </c>
      <c r="E149" s="55">
        <v>4</v>
      </c>
      <c r="F149" s="53">
        <v>19</v>
      </c>
      <c r="G149" s="44" t="str">
        <f t="shared" si="12"/>
        <v>Buitengevelglas..Tuckerpole</v>
      </c>
      <c r="H149" s="29">
        <f t="shared" si="13"/>
        <v>0</v>
      </c>
      <c r="I149" s="38">
        <f t="shared" si="14"/>
        <v>0</v>
      </c>
      <c r="J149" s="46"/>
      <c r="K149" s="46"/>
      <c r="L149" s="51">
        <f>+SUMIF('6-Bereikbaarheidsmaterieel'!$A$12:$A$29,'4-Ruimtestaat'!J149,'6-Bereikbaarheidsmaterieel'!$B$12:$B$29)</f>
        <v>0</v>
      </c>
      <c r="M149" s="49">
        <f t="shared" si="15"/>
        <v>0</v>
      </c>
      <c r="N149" s="50">
        <f t="shared" si="16"/>
        <v>0</v>
      </c>
      <c r="O149" s="51">
        <f t="shared" si="17"/>
        <v>0</v>
      </c>
      <c r="P149" s="66"/>
      <c r="Q149" s="67"/>
      <c r="R149" s="4"/>
    </row>
    <row r="150" spans="1:18">
      <c r="A150" s="31" t="s">
        <v>189</v>
      </c>
      <c r="B150" s="31"/>
      <c r="C150" s="31" t="s">
        <v>45</v>
      </c>
      <c r="D150" s="32" t="s">
        <v>3</v>
      </c>
      <c r="E150" s="55">
        <v>4</v>
      </c>
      <c r="F150" s="53">
        <v>10</v>
      </c>
      <c r="G150" s="44" t="str">
        <f t="shared" si="12"/>
        <v>Blind glas..Hoogwerker</v>
      </c>
      <c r="H150" s="29">
        <f t="shared" si="13"/>
        <v>0</v>
      </c>
      <c r="I150" s="38">
        <f t="shared" si="14"/>
        <v>0</v>
      </c>
      <c r="J150" s="46"/>
      <c r="K150" s="46"/>
      <c r="L150" s="51">
        <f>+SUMIF('6-Bereikbaarheidsmaterieel'!$A$12:$A$29,'4-Ruimtestaat'!J150,'6-Bereikbaarheidsmaterieel'!$B$12:$B$29)</f>
        <v>0</v>
      </c>
      <c r="M150" s="49">
        <f t="shared" si="15"/>
        <v>0</v>
      </c>
      <c r="N150" s="50">
        <f t="shared" si="16"/>
        <v>0</v>
      </c>
      <c r="O150" s="51">
        <f t="shared" si="17"/>
        <v>0</v>
      </c>
      <c r="P150" s="66"/>
      <c r="Q150" s="67"/>
      <c r="R150" s="4"/>
    </row>
    <row r="151" spans="1:18">
      <c r="A151" s="31" t="s">
        <v>189</v>
      </c>
      <c r="B151" s="31"/>
      <c r="C151" s="31" t="s">
        <v>8</v>
      </c>
      <c r="D151" s="32" t="s">
        <v>3</v>
      </c>
      <c r="E151" s="55">
        <v>4</v>
      </c>
      <c r="F151" s="53">
        <v>119</v>
      </c>
      <c r="G151" s="44" t="str">
        <f t="shared" si="12"/>
        <v>Buitengevelglas..Hoogwerker</v>
      </c>
      <c r="H151" s="29">
        <f t="shared" si="13"/>
        <v>0</v>
      </c>
      <c r="I151" s="38">
        <f t="shared" si="14"/>
        <v>0</v>
      </c>
      <c r="J151" s="46"/>
      <c r="K151" s="46"/>
      <c r="L151" s="51">
        <f>+SUMIF('6-Bereikbaarheidsmaterieel'!$A$12:$A$29,'4-Ruimtestaat'!J151,'6-Bereikbaarheidsmaterieel'!$B$12:$B$29)</f>
        <v>0</v>
      </c>
      <c r="M151" s="49">
        <f t="shared" si="15"/>
        <v>0</v>
      </c>
      <c r="N151" s="50">
        <f t="shared" si="16"/>
        <v>0</v>
      </c>
      <c r="O151" s="51">
        <f t="shared" si="17"/>
        <v>0</v>
      </c>
      <c r="P151" s="66"/>
      <c r="Q151" s="67"/>
      <c r="R151" s="4"/>
    </row>
    <row r="152" spans="1:18">
      <c r="A152" s="31" t="s">
        <v>189</v>
      </c>
      <c r="B152" s="31"/>
      <c r="C152" s="31" t="s">
        <v>8</v>
      </c>
      <c r="D152" s="32" t="s">
        <v>2</v>
      </c>
      <c r="E152" s="55">
        <v>4</v>
      </c>
      <c r="F152" s="53">
        <v>31</v>
      </c>
      <c r="G152" s="44" t="str">
        <f t="shared" si="12"/>
        <v>Buitengevelglas..Tuckerpole</v>
      </c>
      <c r="H152" s="29">
        <f t="shared" si="13"/>
        <v>0</v>
      </c>
      <c r="I152" s="38">
        <f t="shared" si="14"/>
        <v>0</v>
      </c>
      <c r="J152" s="46"/>
      <c r="K152" s="46"/>
      <c r="L152" s="51">
        <f>+SUMIF('6-Bereikbaarheidsmaterieel'!$A$12:$A$29,'4-Ruimtestaat'!J152,'6-Bereikbaarheidsmaterieel'!$B$12:$B$29)</f>
        <v>0</v>
      </c>
      <c r="M152" s="49">
        <f t="shared" si="15"/>
        <v>0</v>
      </c>
      <c r="N152" s="50">
        <f t="shared" si="16"/>
        <v>0</v>
      </c>
      <c r="O152" s="51">
        <f t="shared" si="17"/>
        <v>0</v>
      </c>
      <c r="P152" s="66"/>
      <c r="Q152" s="67"/>
      <c r="R152" s="4"/>
    </row>
    <row r="153" spans="1:18">
      <c r="A153" s="31" t="s">
        <v>189</v>
      </c>
      <c r="B153" s="31"/>
      <c r="C153" s="31" t="s">
        <v>45</v>
      </c>
      <c r="D153" s="32" t="s">
        <v>3</v>
      </c>
      <c r="E153" s="55">
        <v>4</v>
      </c>
      <c r="F153" s="53">
        <v>89</v>
      </c>
      <c r="G153" s="44" t="str">
        <f t="shared" si="12"/>
        <v>Blind glas..Hoogwerker</v>
      </c>
      <c r="H153" s="29">
        <f t="shared" si="13"/>
        <v>0</v>
      </c>
      <c r="I153" s="38">
        <f t="shared" si="14"/>
        <v>0</v>
      </c>
      <c r="J153" s="46"/>
      <c r="K153" s="46"/>
      <c r="L153" s="51">
        <f>+SUMIF('6-Bereikbaarheidsmaterieel'!$A$12:$A$29,'4-Ruimtestaat'!J153,'6-Bereikbaarheidsmaterieel'!$B$12:$B$29)</f>
        <v>0</v>
      </c>
      <c r="M153" s="49">
        <f t="shared" si="15"/>
        <v>0</v>
      </c>
      <c r="N153" s="50">
        <f t="shared" si="16"/>
        <v>0</v>
      </c>
      <c r="O153" s="51">
        <f t="shared" si="17"/>
        <v>0</v>
      </c>
      <c r="P153" s="66"/>
      <c r="Q153" s="67"/>
      <c r="R153" s="4"/>
    </row>
    <row r="154" spans="1:18">
      <c r="A154" s="31" t="s">
        <v>189</v>
      </c>
      <c r="B154" s="31" t="s">
        <v>183</v>
      </c>
      <c r="C154" s="31" t="s">
        <v>14</v>
      </c>
      <c r="D154" s="32" t="s">
        <v>162</v>
      </c>
      <c r="E154" s="55">
        <v>2</v>
      </c>
      <c r="F154" s="53">
        <v>40</v>
      </c>
      <c r="G154" s="44" t="str">
        <f t="shared" si="12"/>
        <v>Binnengevelglas..staand</v>
      </c>
      <c r="H154" s="29">
        <f t="shared" si="13"/>
        <v>0</v>
      </c>
      <c r="I154" s="38">
        <f t="shared" si="14"/>
        <v>0</v>
      </c>
      <c r="J154" s="46"/>
      <c r="K154" s="46"/>
      <c r="L154" s="51">
        <f>+SUMIF('6-Bereikbaarheidsmaterieel'!$A$12:$A$29,'4-Ruimtestaat'!J154,'6-Bereikbaarheidsmaterieel'!$B$12:$B$29)</f>
        <v>0</v>
      </c>
      <c r="M154" s="49">
        <f t="shared" si="15"/>
        <v>0</v>
      </c>
      <c r="N154" s="50">
        <f t="shared" si="16"/>
        <v>0</v>
      </c>
      <c r="O154" s="51">
        <f t="shared" si="17"/>
        <v>0</v>
      </c>
      <c r="P154" s="66"/>
      <c r="Q154" s="67"/>
      <c r="R154" s="4"/>
    </row>
    <row r="155" spans="1:18">
      <c r="A155" s="31" t="s">
        <v>189</v>
      </c>
      <c r="B155" s="31" t="s">
        <v>183</v>
      </c>
      <c r="C155" s="31" t="s">
        <v>51</v>
      </c>
      <c r="D155" s="32" t="s">
        <v>33</v>
      </c>
      <c r="E155" s="55">
        <v>2</v>
      </c>
      <c r="F155" s="53">
        <v>82</v>
      </c>
      <c r="G155" s="44" t="str">
        <f t="shared" si="12"/>
        <v>separatieglas..Staand</v>
      </c>
      <c r="H155" s="29">
        <f t="shared" si="13"/>
        <v>0</v>
      </c>
      <c r="I155" s="38">
        <f t="shared" si="14"/>
        <v>0</v>
      </c>
      <c r="J155" s="46"/>
      <c r="K155" s="46"/>
      <c r="L155" s="51">
        <f>+SUMIF('6-Bereikbaarheidsmaterieel'!$A$12:$A$29,'4-Ruimtestaat'!J155,'6-Bereikbaarheidsmaterieel'!$B$12:$B$29)</f>
        <v>0</v>
      </c>
      <c r="M155" s="49">
        <f t="shared" si="15"/>
        <v>0</v>
      </c>
      <c r="N155" s="50">
        <f t="shared" si="16"/>
        <v>0</v>
      </c>
      <c r="O155" s="51">
        <f t="shared" si="17"/>
        <v>0</v>
      </c>
      <c r="P155" s="66"/>
      <c r="Q155" s="67"/>
      <c r="R155" s="4"/>
    </row>
    <row r="156" spans="1:18">
      <c r="A156" s="31" t="s">
        <v>189</v>
      </c>
      <c r="B156" s="31" t="s">
        <v>183</v>
      </c>
      <c r="C156" s="31" t="s">
        <v>8</v>
      </c>
      <c r="D156" s="32" t="s">
        <v>3</v>
      </c>
      <c r="E156" s="55">
        <v>4</v>
      </c>
      <c r="F156" s="53">
        <v>20</v>
      </c>
      <c r="G156" s="44" t="str">
        <f t="shared" si="12"/>
        <v>Buitengevelglas..Hoogwerker</v>
      </c>
      <c r="H156" s="29">
        <f t="shared" si="13"/>
        <v>0</v>
      </c>
      <c r="I156" s="38">
        <f t="shared" si="14"/>
        <v>0</v>
      </c>
      <c r="J156" s="46"/>
      <c r="K156" s="46"/>
      <c r="L156" s="51">
        <f>+SUMIF('6-Bereikbaarheidsmaterieel'!$A$12:$A$29,'4-Ruimtestaat'!J156,'6-Bereikbaarheidsmaterieel'!$B$12:$B$29)</f>
        <v>0</v>
      </c>
      <c r="M156" s="49">
        <f t="shared" si="15"/>
        <v>0</v>
      </c>
      <c r="N156" s="50">
        <f t="shared" si="16"/>
        <v>0</v>
      </c>
      <c r="O156" s="51">
        <f t="shared" si="17"/>
        <v>0</v>
      </c>
      <c r="P156" s="66"/>
      <c r="Q156" s="67"/>
      <c r="R156" s="4"/>
    </row>
    <row r="157" spans="1:18">
      <c r="A157" s="31" t="s">
        <v>189</v>
      </c>
      <c r="B157" s="31" t="s">
        <v>183</v>
      </c>
      <c r="C157" s="31" t="s">
        <v>8</v>
      </c>
      <c r="D157" s="32" t="s">
        <v>2</v>
      </c>
      <c r="E157" s="55">
        <v>4</v>
      </c>
      <c r="F157" s="53">
        <v>20</v>
      </c>
      <c r="G157" s="44" t="str">
        <f t="shared" si="12"/>
        <v>Buitengevelglas..Tuckerpole</v>
      </c>
      <c r="H157" s="29">
        <f t="shared" si="13"/>
        <v>0</v>
      </c>
      <c r="I157" s="38">
        <f t="shared" si="14"/>
        <v>0</v>
      </c>
      <c r="J157" s="46"/>
      <c r="K157" s="46"/>
      <c r="L157" s="51">
        <f>+SUMIF('6-Bereikbaarheidsmaterieel'!$A$12:$A$29,'4-Ruimtestaat'!J157,'6-Bereikbaarheidsmaterieel'!$B$12:$B$29)</f>
        <v>0</v>
      </c>
      <c r="M157" s="49">
        <f t="shared" si="15"/>
        <v>0</v>
      </c>
      <c r="N157" s="50">
        <f t="shared" si="16"/>
        <v>0</v>
      </c>
      <c r="O157" s="51">
        <f t="shared" si="17"/>
        <v>0</v>
      </c>
      <c r="P157" s="66"/>
      <c r="Q157" s="67"/>
      <c r="R157" s="4"/>
    </row>
    <row r="158" spans="1:18">
      <c r="A158" s="31" t="s">
        <v>189</v>
      </c>
      <c r="B158" s="31" t="s">
        <v>184</v>
      </c>
      <c r="C158" s="31" t="s">
        <v>14</v>
      </c>
      <c r="D158" s="32" t="s">
        <v>162</v>
      </c>
      <c r="E158" s="55">
        <v>2</v>
      </c>
      <c r="F158" s="53">
        <v>56</v>
      </c>
      <c r="G158" s="44" t="str">
        <f t="shared" si="12"/>
        <v>Binnengevelglas..staand</v>
      </c>
      <c r="H158" s="29">
        <f t="shared" si="13"/>
        <v>0</v>
      </c>
      <c r="I158" s="38">
        <f t="shared" si="14"/>
        <v>0</v>
      </c>
      <c r="J158" s="46"/>
      <c r="K158" s="46"/>
      <c r="L158" s="51">
        <f>+SUMIF('6-Bereikbaarheidsmaterieel'!$A$12:$A$29,'4-Ruimtestaat'!J158,'6-Bereikbaarheidsmaterieel'!$B$12:$B$29)</f>
        <v>0</v>
      </c>
      <c r="M158" s="49">
        <f t="shared" si="15"/>
        <v>0</v>
      </c>
      <c r="N158" s="50">
        <f t="shared" si="16"/>
        <v>0</v>
      </c>
      <c r="O158" s="51">
        <f t="shared" si="17"/>
        <v>0</v>
      </c>
      <c r="P158" s="66"/>
      <c r="Q158" s="67"/>
      <c r="R158" s="4"/>
    </row>
    <row r="159" spans="1:18">
      <c r="A159" s="31" t="s">
        <v>189</v>
      </c>
      <c r="B159" s="31" t="s">
        <v>184</v>
      </c>
      <c r="C159" s="31" t="s">
        <v>51</v>
      </c>
      <c r="D159" s="32" t="s">
        <v>33</v>
      </c>
      <c r="E159" s="55">
        <v>2</v>
      </c>
      <c r="F159" s="53">
        <v>68</v>
      </c>
      <c r="G159" s="44" t="str">
        <f t="shared" si="12"/>
        <v>separatieglas..Staand</v>
      </c>
      <c r="H159" s="29">
        <f t="shared" si="13"/>
        <v>0</v>
      </c>
      <c r="I159" s="38">
        <f t="shared" si="14"/>
        <v>0</v>
      </c>
      <c r="J159" s="46"/>
      <c r="K159" s="46"/>
      <c r="L159" s="51">
        <f>+SUMIF('6-Bereikbaarheidsmaterieel'!$A$12:$A$29,'4-Ruimtestaat'!J159,'6-Bereikbaarheidsmaterieel'!$B$12:$B$29)</f>
        <v>0</v>
      </c>
      <c r="M159" s="49">
        <f t="shared" si="15"/>
        <v>0</v>
      </c>
      <c r="N159" s="50">
        <f t="shared" si="16"/>
        <v>0</v>
      </c>
      <c r="O159" s="51">
        <f t="shared" si="17"/>
        <v>0</v>
      </c>
      <c r="P159" s="66"/>
      <c r="Q159" s="67"/>
      <c r="R159" s="4"/>
    </row>
    <row r="160" spans="1:18">
      <c r="A160" s="31" t="s">
        <v>189</v>
      </c>
      <c r="B160" s="31" t="s">
        <v>184</v>
      </c>
      <c r="C160" s="31" t="s">
        <v>8</v>
      </c>
      <c r="D160" s="32" t="s">
        <v>3</v>
      </c>
      <c r="E160" s="55">
        <v>4</v>
      </c>
      <c r="F160" s="53">
        <v>28</v>
      </c>
      <c r="G160" s="44" t="str">
        <f t="shared" si="12"/>
        <v>Buitengevelglas..Hoogwerker</v>
      </c>
      <c r="H160" s="29">
        <f t="shared" si="13"/>
        <v>0</v>
      </c>
      <c r="I160" s="38">
        <f t="shared" si="14"/>
        <v>0</v>
      </c>
      <c r="J160" s="46"/>
      <c r="K160" s="46"/>
      <c r="L160" s="51">
        <f>+SUMIF('6-Bereikbaarheidsmaterieel'!$A$12:$A$29,'4-Ruimtestaat'!J160,'6-Bereikbaarheidsmaterieel'!$B$12:$B$29)</f>
        <v>0</v>
      </c>
      <c r="M160" s="49">
        <f t="shared" si="15"/>
        <v>0</v>
      </c>
      <c r="N160" s="50">
        <f t="shared" si="16"/>
        <v>0</v>
      </c>
      <c r="O160" s="51">
        <f t="shared" si="17"/>
        <v>0</v>
      </c>
      <c r="P160" s="66"/>
      <c r="Q160" s="67"/>
      <c r="R160" s="4"/>
    </row>
    <row r="161" spans="1:18">
      <c r="A161" s="31" t="s">
        <v>189</v>
      </c>
      <c r="B161" s="31" t="s">
        <v>184</v>
      </c>
      <c r="C161" s="31" t="s">
        <v>8</v>
      </c>
      <c r="D161" s="32" t="s">
        <v>2</v>
      </c>
      <c r="E161" s="55">
        <v>4</v>
      </c>
      <c r="F161" s="53">
        <v>28</v>
      </c>
      <c r="G161" s="44" t="str">
        <f t="shared" si="12"/>
        <v>Buitengevelglas..Tuckerpole</v>
      </c>
      <c r="H161" s="29">
        <f t="shared" si="13"/>
        <v>0</v>
      </c>
      <c r="I161" s="38">
        <f t="shared" si="14"/>
        <v>0</v>
      </c>
      <c r="J161" s="46"/>
      <c r="K161" s="46"/>
      <c r="L161" s="51">
        <f>+SUMIF('6-Bereikbaarheidsmaterieel'!$A$12:$A$29,'4-Ruimtestaat'!J161,'6-Bereikbaarheidsmaterieel'!$B$12:$B$29)</f>
        <v>0</v>
      </c>
      <c r="M161" s="49">
        <f t="shared" si="15"/>
        <v>0</v>
      </c>
      <c r="N161" s="50">
        <f t="shared" si="16"/>
        <v>0</v>
      </c>
      <c r="O161" s="51">
        <f t="shared" si="17"/>
        <v>0</v>
      </c>
      <c r="P161" s="66"/>
      <c r="Q161" s="67"/>
      <c r="R161" s="4"/>
    </row>
    <row r="162" spans="1:18">
      <c r="A162" s="31" t="s">
        <v>190</v>
      </c>
      <c r="B162" s="31"/>
      <c r="C162" s="31" t="s">
        <v>14</v>
      </c>
      <c r="D162" s="32" t="s">
        <v>33</v>
      </c>
      <c r="E162" s="55">
        <v>2</v>
      </c>
      <c r="F162" s="53">
        <v>126</v>
      </c>
      <c r="G162" s="44" t="str">
        <f t="shared" si="12"/>
        <v>Binnengevelglas..Staand</v>
      </c>
      <c r="H162" s="29">
        <f t="shared" si="13"/>
        <v>0</v>
      </c>
      <c r="I162" s="38">
        <f t="shared" si="14"/>
        <v>0</v>
      </c>
      <c r="J162" s="46"/>
      <c r="K162" s="46"/>
      <c r="L162" s="51">
        <f>+SUMIF('6-Bereikbaarheidsmaterieel'!$A$12:$A$29,'4-Ruimtestaat'!J162,'6-Bereikbaarheidsmaterieel'!$B$12:$B$29)</f>
        <v>0</v>
      </c>
      <c r="M162" s="49">
        <f t="shared" si="15"/>
        <v>0</v>
      </c>
      <c r="N162" s="50">
        <f t="shared" si="16"/>
        <v>0</v>
      </c>
      <c r="O162" s="51">
        <f t="shared" si="17"/>
        <v>0</v>
      </c>
      <c r="P162" s="66"/>
      <c r="Q162" s="67"/>
      <c r="R162" s="4"/>
    </row>
    <row r="163" spans="1:18">
      <c r="A163" s="31" t="s">
        <v>190</v>
      </c>
      <c r="B163" s="31"/>
      <c r="C163" s="31" t="s">
        <v>51</v>
      </c>
      <c r="D163" s="32" t="s">
        <v>33</v>
      </c>
      <c r="E163" s="55">
        <v>2</v>
      </c>
      <c r="F163" s="53">
        <v>266</v>
      </c>
      <c r="G163" s="44" t="str">
        <f t="shared" si="12"/>
        <v>separatieglas..Staand</v>
      </c>
      <c r="H163" s="29">
        <f t="shared" si="13"/>
        <v>0</v>
      </c>
      <c r="I163" s="38">
        <f t="shared" si="14"/>
        <v>0</v>
      </c>
      <c r="J163" s="46"/>
      <c r="K163" s="46"/>
      <c r="L163" s="51">
        <f>+SUMIF('6-Bereikbaarheidsmaterieel'!$A$12:$A$29,'4-Ruimtestaat'!J163,'6-Bereikbaarheidsmaterieel'!$B$12:$B$29)</f>
        <v>0</v>
      </c>
      <c r="M163" s="49">
        <f t="shared" si="15"/>
        <v>0</v>
      </c>
      <c r="N163" s="50">
        <f t="shared" si="16"/>
        <v>0</v>
      </c>
      <c r="O163" s="51">
        <f t="shared" si="17"/>
        <v>0</v>
      </c>
      <c r="P163" s="66"/>
      <c r="Q163" s="67"/>
      <c r="R163" s="4"/>
    </row>
    <row r="164" spans="1:18">
      <c r="A164" s="31" t="s">
        <v>190</v>
      </c>
      <c r="B164" s="31"/>
      <c r="C164" s="31" t="s">
        <v>14</v>
      </c>
      <c r="D164" s="32" t="s">
        <v>162</v>
      </c>
      <c r="E164" s="55">
        <v>2</v>
      </c>
      <c r="F164" s="53">
        <v>129</v>
      </c>
      <c r="G164" s="44" t="str">
        <f t="shared" si="12"/>
        <v>Binnengevelglas..staand</v>
      </c>
      <c r="H164" s="29">
        <f t="shared" si="13"/>
        <v>0</v>
      </c>
      <c r="I164" s="38">
        <f t="shared" si="14"/>
        <v>0</v>
      </c>
      <c r="J164" s="46"/>
      <c r="K164" s="46"/>
      <c r="L164" s="51">
        <f>+SUMIF('6-Bereikbaarheidsmaterieel'!$A$12:$A$29,'4-Ruimtestaat'!J164,'6-Bereikbaarheidsmaterieel'!$B$12:$B$29)</f>
        <v>0</v>
      </c>
      <c r="M164" s="49">
        <f t="shared" si="15"/>
        <v>0</v>
      </c>
      <c r="N164" s="50">
        <f t="shared" si="16"/>
        <v>0</v>
      </c>
      <c r="O164" s="51">
        <f t="shared" si="17"/>
        <v>0</v>
      </c>
      <c r="P164" s="66"/>
      <c r="Q164" s="67"/>
      <c r="R164" s="4"/>
    </row>
    <row r="165" spans="1:18">
      <c r="A165" s="31" t="s">
        <v>190</v>
      </c>
      <c r="B165" s="31"/>
      <c r="C165" s="31" t="s">
        <v>51</v>
      </c>
      <c r="D165" s="32" t="s">
        <v>33</v>
      </c>
      <c r="E165" s="55">
        <v>2</v>
      </c>
      <c r="F165" s="53">
        <v>180</v>
      </c>
      <c r="G165" s="44" t="str">
        <f t="shared" si="12"/>
        <v>separatieglas..Staand</v>
      </c>
      <c r="H165" s="29">
        <f t="shared" si="13"/>
        <v>0</v>
      </c>
      <c r="I165" s="38">
        <f t="shared" si="14"/>
        <v>0</v>
      </c>
      <c r="J165" s="46"/>
      <c r="K165" s="46"/>
      <c r="L165" s="51">
        <f>+SUMIF('6-Bereikbaarheidsmaterieel'!$A$12:$A$29,'4-Ruimtestaat'!J165,'6-Bereikbaarheidsmaterieel'!$B$12:$B$29)</f>
        <v>0</v>
      </c>
      <c r="M165" s="49">
        <f t="shared" si="15"/>
        <v>0</v>
      </c>
      <c r="N165" s="50">
        <f t="shared" si="16"/>
        <v>0</v>
      </c>
      <c r="O165" s="51">
        <f t="shared" si="17"/>
        <v>0</v>
      </c>
      <c r="P165" s="66"/>
      <c r="Q165" s="67"/>
      <c r="R165" s="4"/>
    </row>
    <row r="166" spans="1:18">
      <c r="A166" s="31" t="s">
        <v>190</v>
      </c>
      <c r="B166" s="31"/>
      <c r="C166" s="31" t="s">
        <v>14</v>
      </c>
      <c r="D166" s="32" t="s">
        <v>162</v>
      </c>
      <c r="E166" s="55">
        <v>2</v>
      </c>
      <c r="F166" s="53">
        <v>56</v>
      </c>
      <c r="G166" s="44" t="str">
        <f t="shared" si="12"/>
        <v>Binnengevelglas..staand</v>
      </c>
      <c r="H166" s="29">
        <f t="shared" si="13"/>
        <v>0</v>
      </c>
      <c r="I166" s="38">
        <f t="shared" si="14"/>
        <v>0</v>
      </c>
      <c r="J166" s="46"/>
      <c r="K166" s="46"/>
      <c r="L166" s="51">
        <f>+SUMIF('6-Bereikbaarheidsmaterieel'!$A$12:$A$29,'4-Ruimtestaat'!J166,'6-Bereikbaarheidsmaterieel'!$B$12:$B$29)</f>
        <v>0</v>
      </c>
      <c r="M166" s="49">
        <f t="shared" si="15"/>
        <v>0</v>
      </c>
      <c r="N166" s="50">
        <f t="shared" si="16"/>
        <v>0</v>
      </c>
      <c r="O166" s="51">
        <f t="shared" si="17"/>
        <v>0</v>
      </c>
      <c r="P166" s="66"/>
      <c r="Q166" s="67"/>
      <c r="R166" s="4"/>
    </row>
    <row r="167" spans="1:18">
      <c r="A167" s="31" t="s">
        <v>190</v>
      </c>
      <c r="B167" s="31"/>
      <c r="C167" s="31" t="s">
        <v>51</v>
      </c>
      <c r="D167" s="32" t="s">
        <v>33</v>
      </c>
      <c r="E167" s="55">
        <v>2</v>
      </c>
      <c r="F167" s="53">
        <v>98</v>
      </c>
      <c r="G167" s="44" t="str">
        <f t="shared" si="12"/>
        <v>separatieglas..Staand</v>
      </c>
      <c r="H167" s="29">
        <f t="shared" si="13"/>
        <v>0</v>
      </c>
      <c r="I167" s="38">
        <f t="shared" si="14"/>
        <v>0</v>
      </c>
      <c r="J167" s="46"/>
      <c r="K167" s="46"/>
      <c r="L167" s="51">
        <f>+SUMIF('6-Bereikbaarheidsmaterieel'!$A$12:$A$29,'4-Ruimtestaat'!J167,'6-Bereikbaarheidsmaterieel'!$B$12:$B$29)</f>
        <v>0</v>
      </c>
      <c r="M167" s="49">
        <f t="shared" si="15"/>
        <v>0</v>
      </c>
      <c r="N167" s="50">
        <f t="shared" si="16"/>
        <v>0</v>
      </c>
      <c r="O167" s="51">
        <f t="shared" si="17"/>
        <v>0</v>
      </c>
      <c r="P167" s="66"/>
      <c r="Q167" s="67"/>
      <c r="R167" s="4"/>
    </row>
    <row r="168" spans="1:18">
      <c r="A168" s="31" t="s">
        <v>190</v>
      </c>
      <c r="B168" s="31"/>
      <c r="C168" s="31" t="s">
        <v>8</v>
      </c>
      <c r="D168" s="32" t="s">
        <v>33</v>
      </c>
      <c r="E168" s="55">
        <v>4</v>
      </c>
      <c r="F168" s="53">
        <v>126</v>
      </c>
      <c r="G168" s="44" t="str">
        <f t="shared" si="12"/>
        <v>Buitengevelglas..Staand</v>
      </c>
      <c r="H168" s="29">
        <f t="shared" si="13"/>
        <v>0</v>
      </c>
      <c r="I168" s="38">
        <f t="shared" si="14"/>
        <v>0</v>
      </c>
      <c r="J168" s="46"/>
      <c r="K168" s="46"/>
      <c r="L168" s="51">
        <f>+SUMIF('6-Bereikbaarheidsmaterieel'!$A$12:$A$29,'4-Ruimtestaat'!J168,'6-Bereikbaarheidsmaterieel'!$B$12:$B$29)</f>
        <v>0</v>
      </c>
      <c r="M168" s="49">
        <f t="shared" si="15"/>
        <v>0</v>
      </c>
      <c r="N168" s="50">
        <f t="shared" si="16"/>
        <v>0</v>
      </c>
      <c r="O168" s="51">
        <f t="shared" si="17"/>
        <v>0</v>
      </c>
      <c r="P168" s="66"/>
      <c r="Q168" s="67"/>
      <c r="R168" s="4"/>
    </row>
    <row r="169" spans="1:18">
      <c r="A169" s="31" t="s">
        <v>190</v>
      </c>
      <c r="B169" s="31"/>
      <c r="C169" s="31" t="s">
        <v>8</v>
      </c>
      <c r="D169" s="32" t="s">
        <v>3</v>
      </c>
      <c r="E169" s="55">
        <v>4</v>
      </c>
      <c r="F169" s="53">
        <v>100</v>
      </c>
      <c r="G169" s="44" t="str">
        <f t="shared" si="12"/>
        <v>Buitengevelglas..Hoogwerker</v>
      </c>
      <c r="H169" s="29">
        <f t="shared" si="13"/>
        <v>0</v>
      </c>
      <c r="I169" s="38">
        <f t="shared" si="14"/>
        <v>0</v>
      </c>
      <c r="J169" s="46"/>
      <c r="K169" s="46"/>
      <c r="L169" s="51">
        <f>+SUMIF('6-Bereikbaarheidsmaterieel'!$A$12:$A$29,'4-Ruimtestaat'!J169,'6-Bereikbaarheidsmaterieel'!$B$12:$B$29)</f>
        <v>0</v>
      </c>
      <c r="M169" s="49">
        <f t="shared" si="15"/>
        <v>0</v>
      </c>
      <c r="N169" s="50">
        <f t="shared" si="16"/>
        <v>0</v>
      </c>
      <c r="O169" s="51">
        <f t="shared" si="17"/>
        <v>0</v>
      </c>
      <c r="P169" s="66"/>
      <c r="Q169" s="67"/>
      <c r="R169" s="4"/>
    </row>
    <row r="170" spans="1:18">
      <c r="A170" s="31" t="s">
        <v>190</v>
      </c>
      <c r="B170" s="31"/>
      <c r="C170" s="31" t="s">
        <v>8</v>
      </c>
      <c r="D170" s="32" t="s">
        <v>2</v>
      </c>
      <c r="E170" s="55">
        <v>4</v>
      </c>
      <c r="F170" s="53">
        <v>29</v>
      </c>
      <c r="G170" s="44" t="str">
        <f t="shared" si="12"/>
        <v>Buitengevelglas..Tuckerpole</v>
      </c>
      <c r="H170" s="29">
        <f t="shared" si="13"/>
        <v>0</v>
      </c>
      <c r="I170" s="38">
        <f t="shared" si="14"/>
        <v>0</v>
      </c>
      <c r="J170" s="46"/>
      <c r="K170" s="46"/>
      <c r="L170" s="51">
        <f>+SUMIF('6-Bereikbaarheidsmaterieel'!$A$12:$A$29,'4-Ruimtestaat'!J170,'6-Bereikbaarheidsmaterieel'!$B$12:$B$29)</f>
        <v>0</v>
      </c>
      <c r="M170" s="49">
        <f t="shared" si="15"/>
        <v>0</v>
      </c>
      <c r="N170" s="50">
        <f t="shared" si="16"/>
        <v>0</v>
      </c>
      <c r="O170" s="51">
        <f t="shared" si="17"/>
        <v>0</v>
      </c>
      <c r="P170" s="66"/>
      <c r="Q170" s="67"/>
      <c r="R170" s="4"/>
    </row>
    <row r="171" spans="1:18">
      <c r="A171" s="31" t="s">
        <v>190</v>
      </c>
      <c r="B171" s="31"/>
      <c r="C171" s="31" t="s">
        <v>8</v>
      </c>
      <c r="D171" s="32" t="s">
        <v>3</v>
      </c>
      <c r="E171" s="55">
        <v>4</v>
      </c>
      <c r="F171" s="53">
        <v>37</v>
      </c>
      <c r="G171" s="44" t="str">
        <f t="shared" ref="G171:G200" si="18">C171&amp;$G$9&amp;D171</f>
        <v>Buitengevelglas..Hoogwerker</v>
      </c>
      <c r="H171" s="29">
        <f t="shared" si="13"/>
        <v>0</v>
      </c>
      <c r="I171" s="38">
        <f t="shared" si="14"/>
        <v>0</v>
      </c>
      <c r="J171" s="46"/>
      <c r="K171" s="46"/>
      <c r="L171" s="51">
        <f>+SUMIF('6-Bereikbaarheidsmaterieel'!$A$12:$A$29,'4-Ruimtestaat'!J171,'6-Bereikbaarheidsmaterieel'!$B$12:$B$29)</f>
        <v>0</v>
      </c>
      <c r="M171" s="49">
        <f t="shared" si="15"/>
        <v>0</v>
      </c>
      <c r="N171" s="50">
        <f t="shared" si="16"/>
        <v>0</v>
      </c>
      <c r="O171" s="51">
        <f t="shared" si="17"/>
        <v>0</v>
      </c>
      <c r="P171" s="66"/>
      <c r="Q171" s="67"/>
      <c r="R171" s="4"/>
    </row>
    <row r="172" spans="1:18">
      <c r="A172" s="31" t="s">
        <v>190</v>
      </c>
      <c r="B172" s="31"/>
      <c r="C172" s="31" t="s">
        <v>8</v>
      </c>
      <c r="D172" s="32" t="s">
        <v>2</v>
      </c>
      <c r="E172" s="55">
        <v>4</v>
      </c>
      <c r="F172" s="53">
        <v>10</v>
      </c>
      <c r="G172" s="44" t="str">
        <f t="shared" si="18"/>
        <v>Buitengevelglas..Tuckerpole</v>
      </c>
      <c r="H172" s="29">
        <f t="shared" si="13"/>
        <v>0</v>
      </c>
      <c r="I172" s="38">
        <f t="shared" si="14"/>
        <v>0</v>
      </c>
      <c r="J172" s="46"/>
      <c r="K172" s="46"/>
      <c r="L172" s="51">
        <f>+SUMIF('6-Bereikbaarheidsmaterieel'!$A$12:$A$29,'4-Ruimtestaat'!J172,'6-Bereikbaarheidsmaterieel'!$B$12:$B$29)</f>
        <v>0</v>
      </c>
      <c r="M172" s="49">
        <f t="shared" si="15"/>
        <v>0</v>
      </c>
      <c r="N172" s="50">
        <f t="shared" si="16"/>
        <v>0</v>
      </c>
      <c r="O172" s="51">
        <f t="shared" si="17"/>
        <v>0</v>
      </c>
      <c r="P172" s="66"/>
      <c r="Q172" s="67"/>
      <c r="R172" s="4"/>
    </row>
    <row r="173" spans="1:18">
      <c r="A173" s="31" t="s">
        <v>190</v>
      </c>
      <c r="B173" s="31"/>
      <c r="C173" s="31" t="s">
        <v>45</v>
      </c>
      <c r="D173" s="32" t="s">
        <v>3</v>
      </c>
      <c r="E173" s="55">
        <v>4</v>
      </c>
      <c r="F173" s="53">
        <v>10</v>
      </c>
      <c r="G173" s="44" t="str">
        <f t="shared" si="18"/>
        <v>Blind glas..Hoogwerker</v>
      </c>
      <c r="H173" s="29">
        <f t="shared" si="13"/>
        <v>0</v>
      </c>
      <c r="I173" s="38">
        <f t="shared" si="14"/>
        <v>0</v>
      </c>
      <c r="J173" s="46"/>
      <c r="K173" s="46"/>
      <c r="L173" s="51">
        <f>+SUMIF('6-Bereikbaarheidsmaterieel'!$A$12:$A$29,'4-Ruimtestaat'!J173,'6-Bereikbaarheidsmaterieel'!$B$12:$B$29)</f>
        <v>0</v>
      </c>
      <c r="M173" s="49">
        <f t="shared" si="15"/>
        <v>0</v>
      </c>
      <c r="N173" s="50">
        <f t="shared" si="16"/>
        <v>0</v>
      </c>
      <c r="O173" s="51">
        <f t="shared" si="17"/>
        <v>0</v>
      </c>
      <c r="P173" s="66"/>
      <c r="Q173" s="67"/>
      <c r="R173" s="4"/>
    </row>
    <row r="174" spans="1:18">
      <c r="A174" s="31" t="s">
        <v>190</v>
      </c>
      <c r="B174" s="31"/>
      <c r="C174" s="31" t="s">
        <v>8</v>
      </c>
      <c r="D174" s="32" t="s">
        <v>34</v>
      </c>
      <c r="E174" s="55">
        <v>4</v>
      </c>
      <c r="F174" s="53">
        <v>-20</v>
      </c>
      <c r="G174" s="44" t="str">
        <f t="shared" si="18"/>
        <v>Buitengevelglas..Ladder</v>
      </c>
      <c r="H174" s="29">
        <f t="shared" si="13"/>
        <v>0</v>
      </c>
      <c r="I174" s="38">
        <f t="shared" si="14"/>
        <v>0</v>
      </c>
      <c r="J174" s="46"/>
      <c r="K174" s="46"/>
      <c r="L174" s="51">
        <f>+SUMIF('6-Bereikbaarheidsmaterieel'!$A$12:$A$29,'4-Ruimtestaat'!J174,'6-Bereikbaarheidsmaterieel'!$B$12:$B$29)</f>
        <v>0</v>
      </c>
      <c r="M174" s="49">
        <f t="shared" si="15"/>
        <v>0</v>
      </c>
      <c r="N174" s="50">
        <f t="shared" si="16"/>
        <v>0</v>
      </c>
      <c r="O174" s="51">
        <f t="shared" si="17"/>
        <v>0</v>
      </c>
      <c r="P174" s="66"/>
      <c r="Q174" s="67"/>
      <c r="R174" s="4"/>
    </row>
    <row r="175" spans="1:18">
      <c r="A175" s="31" t="s">
        <v>66</v>
      </c>
      <c r="B175" s="31"/>
      <c r="C175" s="31" t="s">
        <v>8</v>
      </c>
      <c r="D175" s="32" t="s">
        <v>33</v>
      </c>
      <c r="E175" s="55">
        <v>4</v>
      </c>
      <c r="F175" s="53">
        <v>81</v>
      </c>
      <c r="G175" s="44" t="str">
        <f t="shared" si="18"/>
        <v>Buitengevelglas..Staand</v>
      </c>
      <c r="H175" s="29">
        <f t="shared" si="13"/>
        <v>0</v>
      </c>
      <c r="I175" s="38">
        <f t="shared" si="14"/>
        <v>0</v>
      </c>
      <c r="J175" s="46"/>
      <c r="K175" s="46"/>
      <c r="L175" s="51">
        <f>+SUMIF('6-Bereikbaarheidsmaterieel'!$A$12:$A$29,'4-Ruimtestaat'!J175,'6-Bereikbaarheidsmaterieel'!$B$12:$B$29)</f>
        <v>0</v>
      </c>
      <c r="M175" s="49">
        <f t="shared" si="15"/>
        <v>0</v>
      </c>
      <c r="N175" s="50">
        <f t="shared" si="16"/>
        <v>0</v>
      </c>
      <c r="O175" s="51">
        <f t="shared" si="17"/>
        <v>0</v>
      </c>
      <c r="P175" s="66"/>
      <c r="Q175" s="67"/>
      <c r="R175" s="4"/>
    </row>
    <row r="176" spans="1:18">
      <c r="A176" s="31" t="s">
        <v>66</v>
      </c>
      <c r="B176" s="31"/>
      <c r="C176" s="31" t="s">
        <v>14</v>
      </c>
      <c r="D176" s="32" t="s">
        <v>33</v>
      </c>
      <c r="E176" s="55">
        <v>2</v>
      </c>
      <c r="F176" s="53">
        <v>81</v>
      </c>
      <c r="G176" s="44" t="str">
        <f t="shared" si="18"/>
        <v>Binnengevelglas..Staand</v>
      </c>
      <c r="H176" s="29">
        <f t="shared" si="13"/>
        <v>0</v>
      </c>
      <c r="I176" s="38">
        <f t="shared" si="14"/>
        <v>0</v>
      </c>
      <c r="J176" s="46"/>
      <c r="K176" s="46"/>
      <c r="L176" s="51">
        <f>+SUMIF('6-Bereikbaarheidsmaterieel'!$A$12:$A$29,'4-Ruimtestaat'!J176,'6-Bereikbaarheidsmaterieel'!$B$12:$B$29)</f>
        <v>0</v>
      </c>
      <c r="M176" s="49">
        <f t="shared" si="15"/>
        <v>0</v>
      </c>
      <c r="N176" s="50">
        <f t="shared" si="16"/>
        <v>0</v>
      </c>
      <c r="O176" s="51">
        <f t="shared" si="17"/>
        <v>0</v>
      </c>
      <c r="P176" s="66"/>
      <c r="Q176" s="67"/>
      <c r="R176" s="4"/>
    </row>
    <row r="177" spans="1:18">
      <c r="A177" s="31" t="s">
        <v>66</v>
      </c>
      <c r="B177" s="31"/>
      <c r="C177" s="31" t="s">
        <v>51</v>
      </c>
      <c r="D177" s="32" t="s">
        <v>33</v>
      </c>
      <c r="E177" s="55">
        <v>2</v>
      </c>
      <c r="F177" s="53">
        <v>74</v>
      </c>
      <c r="G177" s="44" t="str">
        <f t="shared" si="18"/>
        <v>separatieglas..Staand</v>
      </c>
      <c r="H177" s="29">
        <f t="shared" si="13"/>
        <v>0</v>
      </c>
      <c r="I177" s="38">
        <f t="shared" si="14"/>
        <v>0</v>
      </c>
      <c r="J177" s="46"/>
      <c r="K177" s="46"/>
      <c r="L177" s="51">
        <f>+SUMIF('6-Bereikbaarheidsmaterieel'!$A$12:$A$29,'4-Ruimtestaat'!J177,'6-Bereikbaarheidsmaterieel'!$B$12:$B$29)</f>
        <v>0</v>
      </c>
      <c r="M177" s="49">
        <f t="shared" si="15"/>
        <v>0</v>
      </c>
      <c r="N177" s="50">
        <f t="shared" si="16"/>
        <v>0</v>
      </c>
      <c r="O177" s="51">
        <f t="shared" si="17"/>
        <v>0</v>
      </c>
      <c r="P177" s="66"/>
      <c r="Q177" s="67"/>
      <c r="R177" s="4"/>
    </row>
    <row r="178" spans="1:18">
      <c r="A178" s="31" t="s">
        <v>133</v>
      </c>
      <c r="B178" s="31" t="s">
        <v>79</v>
      </c>
      <c r="C178" s="31" t="s">
        <v>8</v>
      </c>
      <c r="D178" s="32" t="s">
        <v>33</v>
      </c>
      <c r="E178" s="55">
        <v>4</v>
      </c>
      <c r="F178" s="53">
        <v>40</v>
      </c>
      <c r="G178" s="44" t="str">
        <f t="shared" si="18"/>
        <v>Buitengevelglas..Staand</v>
      </c>
      <c r="H178" s="29">
        <f t="shared" si="13"/>
        <v>0</v>
      </c>
      <c r="I178" s="38">
        <f t="shared" si="14"/>
        <v>0</v>
      </c>
      <c r="J178" s="46"/>
      <c r="K178" s="46"/>
      <c r="L178" s="51">
        <f>+SUMIF('6-Bereikbaarheidsmaterieel'!$A$12:$A$29,'4-Ruimtestaat'!J178,'6-Bereikbaarheidsmaterieel'!$B$12:$B$29)</f>
        <v>0</v>
      </c>
      <c r="M178" s="49">
        <f t="shared" si="15"/>
        <v>0</v>
      </c>
      <c r="N178" s="50">
        <f t="shared" si="16"/>
        <v>0</v>
      </c>
      <c r="O178" s="51">
        <f t="shared" si="17"/>
        <v>0</v>
      </c>
      <c r="P178" s="66"/>
      <c r="Q178" s="67"/>
      <c r="R178" s="4"/>
    </row>
    <row r="179" spans="1:18">
      <c r="A179" s="31" t="s">
        <v>133</v>
      </c>
      <c r="B179" s="31" t="s">
        <v>79</v>
      </c>
      <c r="C179" s="31" t="s">
        <v>8</v>
      </c>
      <c r="D179" s="32" t="s">
        <v>34</v>
      </c>
      <c r="E179" s="55">
        <v>4</v>
      </c>
      <c r="F179" s="53">
        <v>75</v>
      </c>
      <c r="G179" s="44" t="str">
        <f t="shared" si="18"/>
        <v>Buitengevelglas..Ladder</v>
      </c>
      <c r="H179" s="29">
        <f t="shared" si="13"/>
        <v>0</v>
      </c>
      <c r="I179" s="38">
        <f t="shared" si="14"/>
        <v>0</v>
      </c>
      <c r="J179" s="46"/>
      <c r="K179" s="46"/>
      <c r="L179" s="51">
        <f>+SUMIF('6-Bereikbaarheidsmaterieel'!$A$12:$A$29,'4-Ruimtestaat'!J179,'6-Bereikbaarheidsmaterieel'!$B$12:$B$29)</f>
        <v>0</v>
      </c>
      <c r="M179" s="49">
        <f t="shared" si="15"/>
        <v>0</v>
      </c>
      <c r="N179" s="50">
        <f t="shared" si="16"/>
        <v>0</v>
      </c>
      <c r="O179" s="51">
        <f t="shared" si="17"/>
        <v>0</v>
      </c>
      <c r="P179" s="66"/>
      <c r="Q179" s="67"/>
      <c r="R179" s="4"/>
    </row>
    <row r="180" spans="1:18">
      <c r="A180" s="31" t="s">
        <v>133</v>
      </c>
      <c r="B180" s="31" t="s">
        <v>79</v>
      </c>
      <c r="C180" s="31" t="s">
        <v>14</v>
      </c>
      <c r="D180" s="32" t="s">
        <v>33</v>
      </c>
      <c r="E180" s="55">
        <v>2</v>
      </c>
      <c r="F180" s="53">
        <v>115</v>
      </c>
      <c r="G180" s="44" t="str">
        <f t="shared" si="18"/>
        <v>Binnengevelglas..Staand</v>
      </c>
      <c r="H180" s="29">
        <f t="shared" si="13"/>
        <v>0</v>
      </c>
      <c r="I180" s="38">
        <f t="shared" si="14"/>
        <v>0</v>
      </c>
      <c r="J180" s="46"/>
      <c r="K180" s="46"/>
      <c r="L180" s="51">
        <f>+SUMIF('6-Bereikbaarheidsmaterieel'!$A$12:$A$29,'4-Ruimtestaat'!J180,'6-Bereikbaarheidsmaterieel'!$B$12:$B$29)</f>
        <v>0</v>
      </c>
      <c r="M180" s="49">
        <f t="shared" si="15"/>
        <v>0</v>
      </c>
      <c r="N180" s="50">
        <f t="shared" si="16"/>
        <v>0</v>
      </c>
      <c r="O180" s="51">
        <f t="shared" si="17"/>
        <v>0</v>
      </c>
      <c r="P180" s="66"/>
      <c r="Q180" s="67"/>
      <c r="R180" s="4"/>
    </row>
    <row r="181" spans="1:18">
      <c r="A181" s="31" t="s">
        <v>133</v>
      </c>
      <c r="B181" s="31" t="s">
        <v>79</v>
      </c>
      <c r="C181" s="31" t="s">
        <v>29</v>
      </c>
      <c r="D181" s="32" t="s">
        <v>34</v>
      </c>
      <c r="E181" s="55">
        <v>2</v>
      </c>
      <c r="F181" s="53">
        <v>10</v>
      </c>
      <c r="G181" s="44" t="str">
        <f t="shared" si="18"/>
        <v>Separatieglas..Ladder</v>
      </c>
      <c r="H181" s="29">
        <f t="shared" si="13"/>
        <v>0</v>
      </c>
      <c r="I181" s="38">
        <f t="shared" si="14"/>
        <v>0</v>
      </c>
      <c r="J181" s="46"/>
      <c r="K181" s="46"/>
      <c r="L181" s="51">
        <f>+SUMIF('6-Bereikbaarheidsmaterieel'!$A$12:$A$29,'4-Ruimtestaat'!J181,'6-Bereikbaarheidsmaterieel'!$B$12:$B$29)</f>
        <v>0</v>
      </c>
      <c r="M181" s="49">
        <f t="shared" si="15"/>
        <v>0</v>
      </c>
      <c r="N181" s="50">
        <f t="shared" si="16"/>
        <v>0</v>
      </c>
      <c r="O181" s="51">
        <f t="shared" si="17"/>
        <v>0</v>
      </c>
      <c r="P181" s="66"/>
      <c r="Q181" s="67"/>
      <c r="R181" s="4"/>
    </row>
    <row r="182" spans="1:18">
      <c r="A182" s="31" t="s">
        <v>133</v>
      </c>
      <c r="B182" s="31" t="s">
        <v>79</v>
      </c>
      <c r="C182" s="31" t="s">
        <v>41</v>
      </c>
      <c r="D182" s="32" t="s">
        <v>33</v>
      </c>
      <c r="E182" s="55">
        <v>4</v>
      </c>
      <c r="F182" s="53">
        <v>21</v>
      </c>
      <c r="G182" s="44" t="str">
        <f t="shared" si="18"/>
        <v>Overheaddeuren..Staand</v>
      </c>
      <c r="H182" s="29">
        <f t="shared" si="13"/>
        <v>0</v>
      </c>
      <c r="I182" s="38">
        <f t="shared" si="14"/>
        <v>0</v>
      </c>
      <c r="J182" s="46"/>
      <c r="K182" s="46"/>
      <c r="L182" s="51">
        <f>+SUMIF('6-Bereikbaarheidsmaterieel'!$A$12:$A$29,'4-Ruimtestaat'!J182,'6-Bereikbaarheidsmaterieel'!$B$12:$B$29)</f>
        <v>0</v>
      </c>
      <c r="M182" s="49">
        <f t="shared" si="15"/>
        <v>0</v>
      </c>
      <c r="N182" s="50">
        <f t="shared" si="16"/>
        <v>0</v>
      </c>
      <c r="O182" s="51">
        <f t="shared" si="17"/>
        <v>0</v>
      </c>
      <c r="P182" s="66"/>
      <c r="Q182" s="67"/>
      <c r="R182" s="4"/>
    </row>
    <row r="183" spans="1:18">
      <c r="A183" s="31" t="s">
        <v>133</v>
      </c>
      <c r="B183" s="31" t="s">
        <v>79</v>
      </c>
      <c r="C183" s="31" t="s">
        <v>41</v>
      </c>
      <c r="D183" s="32" t="s">
        <v>33</v>
      </c>
      <c r="E183" s="55">
        <v>4</v>
      </c>
      <c r="F183" s="53">
        <v>21</v>
      </c>
      <c r="G183" s="44" t="str">
        <f t="shared" si="18"/>
        <v>Overheaddeuren..Staand</v>
      </c>
      <c r="H183" s="29">
        <f t="shared" si="13"/>
        <v>0</v>
      </c>
      <c r="I183" s="38">
        <f t="shared" si="14"/>
        <v>0</v>
      </c>
      <c r="J183" s="46"/>
      <c r="K183" s="46"/>
      <c r="L183" s="51">
        <f>+SUMIF('6-Bereikbaarheidsmaterieel'!$A$12:$A$29,'4-Ruimtestaat'!J183,'6-Bereikbaarheidsmaterieel'!$B$12:$B$29)</f>
        <v>0</v>
      </c>
      <c r="M183" s="49">
        <f t="shared" si="15"/>
        <v>0</v>
      </c>
      <c r="N183" s="50">
        <f t="shared" si="16"/>
        <v>0</v>
      </c>
      <c r="O183" s="51">
        <f t="shared" si="17"/>
        <v>0</v>
      </c>
      <c r="P183" s="66"/>
      <c r="Q183" s="67"/>
      <c r="R183" s="4"/>
    </row>
    <row r="184" spans="1:18">
      <c r="A184" s="31" t="s">
        <v>85</v>
      </c>
      <c r="B184" s="31"/>
      <c r="C184" s="31" t="s">
        <v>14</v>
      </c>
      <c r="D184" s="32" t="s">
        <v>33</v>
      </c>
      <c r="E184" s="55">
        <v>2</v>
      </c>
      <c r="F184" s="53">
        <v>45</v>
      </c>
      <c r="G184" s="44" t="str">
        <f t="shared" si="18"/>
        <v>Binnengevelglas..Staand</v>
      </c>
      <c r="H184" s="29">
        <f t="shared" si="13"/>
        <v>0</v>
      </c>
      <c r="I184" s="38">
        <f t="shared" si="14"/>
        <v>0</v>
      </c>
      <c r="J184" s="46"/>
      <c r="K184" s="46"/>
      <c r="L184" s="51">
        <f>+SUMIF('6-Bereikbaarheidsmaterieel'!$A$12:$A$29,'4-Ruimtestaat'!J184,'6-Bereikbaarheidsmaterieel'!$B$12:$B$29)</f>
        <v>0</v>
      </c>
      <c r="M184" s="49">
        <f t="shared" si="15"/>
        <v>0</v>
      </c>
      <c r="N184" s="50">
        <f t="shared" si="16"/>
        <v>0</v>
      </c>
      <c r="O184" s="51">
        <f t="shared" si="17"/>
        <v>0</v>
      </c>
      <c r="P184" s="66"/>
      <c r="Q184" s="67"/>
      <c r="R184" s="4"/>
    </row>
    <row r="185" spans="1:18">
      <c r="A185" s="31" t="s">
        <v>85</v>
      </c>
      <c r="B185" s="31"/>
      <c r="C185" s="31" t="s">
        <v>51</v>
      </c>
      <c r="D185" s="32" t="s">
        <v>33</v>
      </c>
      <c r="E185" s="55">
        <v>2</v>
      </c>
      <c r="F185" s="53">
        <v>18</v>
      </c>
      <c r="G185" s="44" t="str">
        <f t="shared" si="18"/>
        <v>separatieglas..Staand</v>
      </c>
      <c r="H185" s="29">
        <f t="shared" si="13"/>
        <v>0</v>
      </c>
      <c r="I185" s="38">
        <f t="shared" si="14"/>
        <v>0</v>
      </c>
      <c r="J185" s="46"/>
      <c r="K185" s="46"/>
      <c r="L185" s="51">
        <f>+SUMIF('6-Bereikbaarheidsmaterieel'!$A$12:$A$29,'4-Ruimtestaat'!J185,'6-Bereikbaarheidsmaterieel'!$B$12:$B$29)</f>
        <v>0</v>
      </c>
      <c r="M185" s="49">
        <f t="shared" si="15"/>
        <v>0</v>
      </c>
      <c r="N185" s="50">
        <f t="shared" si="16"/>
        <v>0</v>
      </c>
      <c r="O185" s="51">
        <f t="shared" si="17"/>
        <v>0</v>
      </c>
      <c r="P185" s="66"/>
      <c r="Q185" s="67"/>
      <c r="R185" s="4"/>
    </row>
    <row r="186" spans="1:18">
      <c r="A186" s="33" t="s">
        <v>192</v>
      </c>
      <c r="B186" s="33"/>
      <c r="C186" s="33" t="s">
        <v>14</v>
      </c>
      <c r="D186" s="32" t="s">
        <v>34</v>
      </c>
      <c r="E186" s="56">
        <v>2</v>
      </c>
      <c r="F186" s="54">
        <v>74</v>
      </c>
      <c r="G186" s="44" t="str">
        <f t="shared" si="18"/>
        <v>Binnengevelglas..Ladder</v>
      </c>
      <c r="H186" s="29">
        <f t="shared" si="13"/>
        <v>0</v>
      </c>
      <c r="I186" s="38">
        <f t="shared" si="14"/>
        <v>0</v>
      </c>
      <c r="J186" s="46"/>
      <c r="K186" s="46"/>
      <c r="L186" s="51">
        <f>+SUMIF('6-Bereikbaarheidsmaterieel'!$A$12:$A$29,'4-Ruimtestaat'!J186,'6-Bereikbaarheidsmaterieel'!$B$12:$B$29)</f>
        <v>0</v>
      </c>
      <c r="M186" s="49">
        <f t="shared" si="15"/>
        <v>0</v>
      </c>
      <c r="N186" s="50">
        <f t="shared" si="16"/>
        <v>0</v>
      </c>
      <c r="O186" s="51">
        <f t="shared" si="17"/>
        <v>0</v>
      </c>
      <c r="P186" s="66"/>
      <c r="Q186" s="67"/>
      <c r="R186" s="4"/>
    </row>
    <row r="187" spans="1:18">
      <c r="A187" s="33" t="s">
        <v>192</v>
      </c>
      <c r="B187" s="33"/>
      <c r="C187" s="33" t="s">
        <v>14</v>
      </c>
      <c r="D187" s="36" t="s">
        <v>33</v>
      </c>
      <c r="E187" s="56">
        <v>2</v>
      </c>
      <c r="F187" s="54">
        <v>74</v>
      </c>
      <c r="G187" s="44" t="str">
        <f t="shared" si="18"/>
        <v>Binnengevelglas..Staand</v>
      </c>
      <c r="H187" s="29">
        <f t="shared" si="13"/>
        <v>0</v>
      </c>
      <c r="I187" s="38">
        <f t="shared" si="14"/>
        <v>0</v>
      </c>
      <c r="J187" s="46"/>
      <c r="K187" s="46"/>
      <c r="L187" s="51">
        <f>+SUMIF('6-Bereikbaarheidsmaterieel'!$A$12:$A$29,'4-Ruimtestaat'!J187,'6-Bereikbaarheidsmaterieel'!$B$12:$B$29)</f>
        <v>0</v>
      </c>
      <c r="M187" s="49">
        <f t="shared" si="15"/>
        <v>0</v>
      </c>
      <c r="N187" s="50">
        <f t="shared" si="16"/>
        <v>0</v>
      </c>
      <c r="O187" s="51">
        <f t="shared" si="17"/>
        <v>0</v>
      </c>
      <c r="P187" s="66"/>
      <c r="Q187" s="67"/>
      <c r="R187" s="4"/>
    </row>
    <row r="188" spans="1:18">
      <c r="A188" s="33" t="s">
        <v>192</v>
      </c>
      <c r="B188" s="33"/>
      <c r="C188" s="33" t="s">
        <v>29</v>
      </c>
      <c r="D188" s="36" t="s">
        <v>33</v>
      </c>
      <c r="E188" s="56">
        <v>2</v>
      </c>
      <c r="F188" s="54">
        <v>43</v>
      </c>
      <c r="G188" s="44" t="str">
        <f t="shared" si="18"/>
        <v>Separatieglas..Staand</v>
      </c>
      <c r="H188" s="29">
        <f t="shared" si="13"/>
        <v>0</v>
      </c>
      <c r="I188" s="38">
        <f t="shared" si="14"/>
        <v>0</v>
      </c>
      <c r="J188" s="46"/>
      <c r="K188" s="46"/>
      <c r="L188" s="51">
        <f>+SUMIF('6-Bereikbaarheidsmaterieel'!$A$12:$A$29,'4-Ruimtestaat'!J188,'6-Bereikbaarheidsmaterieel'!$B$12:$B$29)</f>
        <v>0</v>
      </c>
      <c r="M188" s="49">
        <f t="shared" si="15"/>
        <v>0</v>
      </c>
      <c r="N188" s="50">
        <f t="shared" si="16"/>
        <v>0</v>
      </c>
      <c r="O188" s="51">
        <f t="shared" si="17"/>
        <v>0</v>
      </c>
      <c r="P188" s="66"/>
      <c r="Q188" s="67"/>
      <c r="R188" s="4"/>
    </row>
    <row r="189" spans="1:18">
      <c r="A189" s="33" t="s">
        <v>192</v>
      </c>
      <c r="B189" s="33"/>
      <c r="C189" s="33" t="s">
        <v>29</v>
      </c>
      <c r="D189" s="36" t="s">
        <v>34</v>
      </c>
      <c r="E189" s="56">
        <v>2</v>
      </c>
      <c r="F189" s="54">
        <v>43</v>
      </c>
      <c r="G189" s="44" t="str">
        <f t="shared" si="18"/>
        <v>Separatieglas..Ladder</v>
      </c>
      <c r="H189" s="29">
        <f t="shared" si="13"/>
        <v>0</v>
      </c>
      <c r="I189" s="38">
        <f t="shared" si="14"/>
        <v>0</v>
      </c>
      <c r="J189" s="46"/>
      <c r="K189" s="46"/>
      <c r="L189" s="51">
        <f>+SUMIF('6-Bereikbaarheidsmaterieel'!$A$12:$A$29,'4-Ruimtestaat'!J189,'6-Bereikbaarheidsmaterieel'!$B$12:$B$29)</f>
        <v>0</v>
      </c>
      <c r="M189" s="49">
        <f t="shared" si="15"/>
        <v>0</v>
      </c>
      <c r="N189" s="50">
        <f t="shared" si="16"/>
        <v>0</v>
      </c>
      <c r="O189" s="51">
        <f t="shared" si="17"/>
        <v>0</v>
      </c>
      <c r="P189" s="66"/>
      <c r="Q189" s="67"/>
      <c r="R189" s="4"/>
    </row>
    <row r="190" spans="1:18">
      <c r="A190" s="31" t="s">
        <v>125</v>
      </c>
      <c r="B190" s="31"/>
      <c r="C190" s="31" t="s">
        <v>8</v>
      </c>
      <c r="D190" s="32" t="s">
        <v>34</v>
      </c>
      <c r="E190" s="55">
        <v>4</v>
      </c>
      <c r="F190" s="53">
        <v>201</v>
      </c>
      <c r="G190" s="44" t="str">
        <f t="shared" si="18"/>
        <v>Buitengevelglas..Ladder</v>
      </c>
      <c r="H190" s="29">
        <f t="shared" si="13"/>
        <v>0</v>
      </c>
      <c r="I190" s="38">
        <f t="shared" si="14"/>
        <v>0</v>
      </c>
      <c r="J190" s="46"/>
      <c r="K190" s="46"/>
      <c r="L190" s="51">
        <f>+SUMIF('6-Bereikbaarheidsmaterieel'!$A$12:$A$29,'4-Ruimtestaat'!J190,'6-Bereikbaarheidsmaterieel'!$B$12:$B$29)</f>
        <v>0</v>
      </c>
      <c r="M190" s="49">
        <f t="shared" si="15"/>
        <v>0</v>
      </c>
      <c r="N190" s="50">
        <f t="shared" si="16"/>
        <v>0</v>
      </c>
      <c r="O190" s="51">
        <f t="shared" si="17"/>
        <v>0</v>
      </c>
      <c r="P190" s="66"/>
      <c r="Q190" s="67"/>
      <c r="R190" s="4"/>
    </row>
    <row r="191" spans="1:18">
      <c r="A191" s="31" t="s">
        <v>125</v>
      </c>
      <c r="B191" s="31"/>
      <c r="C191" s="31" t="s">
        <v>14</v>
      </c>
      <c r="D191" s="32" t="s">
        <v>33</v>
      </c>
      <c r="E191" s="55">
        <v>2</v>
      </c>
      <c r="F191" s="53">
        <v>201</v>
      </c>
      <c r="G191" s="44" t="str">
        <f t="shared" si="18"/>
        <v>Binnengevelglas..Staand</v>
      </c>
      <c r="H191" s="29">
        <f t="shared" si="13"/>
        <v>0</v>
      </c>
      <c r="I191" s="38">
        <f t="shared" si="14"/>
        <v>0</v>
      </c>
      <c r="J191" s="46"/>
      <c r="K191" s="46"/>
      <c r="L191" s="51">
        <f>+SUMIF('6-Bereikbaarheidsmaterieel'!$A$12:$A$29,'4-Ruimtestaat'!J191,'6-Bereikbaarheidsmaterieel'!$B$12:$B$29)</f>
        <v>0</v>
      </c>
      <c r="M191" s="49">
        <f t="shared" si="15"/>
        <v>0</v>
      </c>
      <c r="N191" s="50">
        <f t="shared" si="16"/>
        <v>0</v>
      </c>
      <c r="O191" s="51">
        <f t="shared" si="17"/>
        <v>0</v>
      </c>
      <c r="P191" s="66"/>
      <c r="Q191" s="67"/>
      <c r="R191" s="4"/>
    </row>
    <row r="192" spans="1:18">
      <c r="A192" s="31" t="s">
        <v>125</v>
      </c>
      <c r="B192" s="31"/>
      <c r="C192" s="31" t="s">
        <v>29</v>
      </c>
      <c r="D192" s="32" t="s">
        <v>33</v>
      </c>
      <c r="E192" s="55">
        <v>2</v>
      </c>
      <c r="F192" s="53">
        <v>94</v>
      </c>
      <c r="G192" s="44" t="str">
        <f t="shared" si="18"/>
        <v>Separatieglas..Staand</v>
      </c>
      <c r="H192" s="29">
        <f t="shared" si="13"/>
        <v>0</v>
      </c>
      <c r="I192" s="38">
        <f t="shared" si="14"/>
        <v>0</v>
      </c>
      <c r="J192" s="46"/>
      <c r="K192" s="46"/>
      <c r="L192" s="51">
        <f>+SUMIF('6-Bereikbaarheidsmaterieel'!$A$12:$A$29,'4-Ruimtestaat'!J192,'6-Bereikbaarheidsmaterieel'!$B$12:$B$29)</f>
        <v>0</v>
      </c>
      <c r="M192" s="49">
        <f t="shared" si="15"/>
        <v>0</v>
      </c>
      <c r="N192" s="50">
        <f t="shared" si="16"/>
        <v>0</v>
      </c>
      <c r="O192" s="51">
        <f t="shared" si="17"/>
        <v>0</v>
      </c>
      <c r="P192" s="66"/>
      <c r="Q192" s="67"/>
      <c r="R192" s="4"/>
    </row>
    <row r="193" spans="1:18">
      <c r="A193" s="31" t="s">
        <v>124</v>
      </c>
      <c r="B193" s="31"/>
      <c r="C193" s="31" t="s">
        <v>8</v>
      </c>
      <c r="D193" s="32" t="s">
        <v>33</v>
      </c>
      <c r="E193" s="55">
        <v>4</v>
      </c>
      <c r="F193" s="53">
        <v>151</v>
      </c>
      <c r="G193" s="44" t="str">
        <f t="shared" si="18"/>
        <v>Buitengevelglas..Staand</v>
      </c>
      <c r="H193" s="29">
        <f t="shared" si="13"/>
        <v>0</v>
      </c>
      <c r="I193" s="38">
        <f t="shared" si="14"/>
        <v>0</v>
      </c>
      <c r="J193" s="46"/>
      <c r="K193" s="46"/>
      <c r="L193" s="51">
        <f>+SUMIF('6-Bereikbaarheidsmaterieel'!$A$12:$A$29,'4-Ruimtestaat'!J193,'6-Bereikbaarheidsmaterieel'!$B$12:$B$29)</f>
        <v>0</v>
      </c>
      <c r="M193" s="49">
        <f t="shared" si="15"/>
        <v>0</v>
      </c>
      <c r="N193" s="50">
        <f t="shared" si="16"/>
        <v>0</v>
      </c>
      <c r="O193" s="51">
        <f t="shared" si="17"/>
        <v>0</v>
      </c>
      <c r="P193" s="66"/>
      <c r="Q193" s="67"/>
      <c r="R193" s="4"/>
    </row>
    <row r="194" spans="1:18">
      <c r="A194" s="31" t="s">
        <v>124</v>
      </c>
      <c r="B194" s="31"/>
      <c r="C194" s="31" t="s">
        <v>14</v>
      </c>
      <c r="D194" s="32" t="s">
        <v>33</v>
      </c>
      <c r="E194" s="55">
        <v>2</v>
      </c>
      <c r="F194" s="53">
        <v>151</v>
      </c>
      <c r="G194" s="44" t="str">
        <f t="shared" si="18"/>
        <v>Binnengevelglas..Staand</v>
      </c>
      <c r="H194" s="29">
        <f t="shared" si="13"/>
        <v>0</v>
      </c>
      <c r="I194" s="38">
        <f t="shared" si="14"/>
        <v>0</v>
      </c>
      <c r="J194" s="46"/>
      <c r="K194" s="46"/>
      <c r="L194" s="51">
        <f>+SUMIF('6-Bereikbaarheidsmaterieel'!$A$12:$A$29,'4-Ruimtestaat'!J194,'6-Bereikbaarheidsmaterieel'!$B$12:$B$29)</f>
        <v>0</v>
      </c>
      <c r="M194" s="49">
        <f t="shared" si="15"/>
        <v>0</v>
      </c>
      <c r="N194" s="50">
        <f t="shared" si="16"/>
        <v>0</v>
      </c>
      <c r="O194" s="51">
        <f t="shared" si="17"/>
        <v>0</v>
      </c>
      <c r="P194" s="66"/>
      <c r="Q194" s="67"/>
      <c r="R194" s="4"/>
    </row>
    <row r="195" spans="1:18" ht="15" customHeight="1">
      <c r="A195" s="31" t="s">
        <v>124</v>
      </c>
      <c r="B195" s="31"/>
      <c r="C195" s="31" t="s">
        <v>29</v>
      </c>
      <c r="D195" s="32" t="s">
        <v>33</v>
      </c>
      <c r="E195" s="55">
        <v>2</v>
      </c>
      <c r="F195" s="53">
        <v>42</v>
      </c>
      <c r="G195" s="44" t="str">
        <f t="shared" si="18"/>
        <v>Separatieglas..Staand</v>
      </c>
      <c r="H195" s="29">
        <f t="shared" si="13"/>
        <v>0</v>
      </c>
      <c r="I195" s="38">
        <f t="shared" si="14"/>
        <v>0</v>
      </c>
      <c r="J195" s="46"/>
      <c r="K195" s="46"/>
      <c r="L195" s="51">
        <f>+SUMIF('6-Bereikbaarheidsmaterieel'!$A$12:$A$29,'4-Ruimtestaat'!J195,'6-Bereikbaarheidsmaterieel'!$B$12:$B$29)</f>
        <v>0</v>
      </c>
      <c r="M195" s="49">
        <f t="shared" si="15"/>
        <v>0</v>
      </c>
      <c r="N195" s="50">
        <f t="shared" si="16"/>
        <v>0</v>
      </c>
      <c r="O195" s="51">
        <f t="shared" si="17"/>
        <v>0</v>
      </c>
      <c r="P195" s="66"/>
      <c r="Q195" s="67"/>
      <c r="R195" s="4"/>
    </row>
    <row r="196" spans="1:18">
      <c r="A196" s="34" t="s">
        <v>191</v>
      </c>
      <c r="B196" s="33"/>
      <c r="C196" s="33" t="s">
        <v>8</v>
      </c>
      <c r="D196" s="36" t="s">
        <v>3</v>
      </c>
      <c r="E196" s="55">
        <v>2</v>
      </c>
      <c r="F196" s="54">
        <v>180</v>
      </c>
      <c r="G196" s="44" t="str">
        <f t="shared" si="18"/>
        <v>Buitengevelglas..Hoogwerker</v>
      </c>
      <c r="H196" s="29">
        <f t="shared" si="13"/>
        <v>0</v>
      </c>
      <c r="I196" s="38">
        <f t="shared" si="14"/>
        <v>0</v>
      </c>
      <c r="J196" s="46"/>
      <c r="K196" s="46"/>
      <c r="L196" s="51">
        <f>+SUMIF('6-Bereikbaarheidsmaterieel'!$A$12:$A$29,'4-Ruimtestaat'!J196,'6-Bereikbaarheidsmaterieel'!$B$12:$B$29)</f>
        <v>0</v>
      </c>
      <c r="M196" s="49">
        <f t="shared" si="15"/>
        <v>0</v>
      </c>
      <c r="N196" s="50">
        <f t="shared" si="16"/>
        <v>0</v>
      </c>
      <c r="O196" s="51">
        <f t="shared" si="17"/>
        <v>0</v>
      </c>
      <c r="P196" s="66"/>
      <c r="Q196" s="67"/>
      <c r="R196" s="4"/>
    </row>
    <row r="197" spans="1:18">
      <c r="A197" s="34" t="s">
        <v>191</v>
      </c>
      <c r="B197" s="33"/>
      <c r="C197" s="33" t="s">
        <v>8</v>
      </c>
      <c r="D197" s="32" t="s">
        <v>34</v>
      </c>
      <c r="E197" s="55">
        <v>2</v>
      </c>
      <c r="F197" s="54">
        <v>135</v>
      </c>
      <c r="G197" s="44" t="str">
        <f t="shared" si="18"/>
        <v>Buitengevelglas..Ladder</v>
      </c>
      <c r="H197" s="29">
        <f t="shared" si="13"/>
        <v>0</v>
      </c>
      <c r="I197" s="38">
        <f t="shared" si="14"/>
        <v>0</v>
      </c>
      <c r="J197" s="46"/>
      <c r="K197" s="46"/>
      <c r="L197" s="51">
        <f>+SUMIF('6-Bereikbaarheidsmaterieel'!$A$12:$A$29,'4-Ruimtestaat'!J197,'6-Bereikbaarheidsmaterieel'!$B$12:$B$29)</f>
        <v>0</v>
      </c>
      <c r="M197" s="49">
        <f t="shared" si="15"/>
        <v>0</v>
      </c>
      <c r="N197" s="50">
        <f t="shared" si="16"/>
        <v>0</v>
      </c>
      <c r="O197" s="51">
        <f t="shared" si="17"/>
        <v>0</v>
      </c>
      <c r="P197" s="66"/>
      <c r="Q197" s="67"/>
      <c r="R197" s="4"/>
    </row>
    <row r="198" spans="1:18">
      <c r="A198" s="34" t="s">
        <v>191</v>
      </c>
      <c r="B198" s="33"/>
      <c r="C198" s="33" t="s">
        <v>8</v>
      </c>
      <c r="D198" s="36" t="s">
        <v>33</v>
      </c>
      <c r="E198" s="55">
        <v>2</v>
      </c>
      <c r="F198" s="54">
        <v>95</v>
      </c>
      <c r="G198" s="44" t="str">
        <f t="shared" si="18"/>
        <v>Buitengevelglas..Staand</v>
      </c>
      <c r="H198" s="29">
        <f t="shared" si="13"/>
        <v>0</v>
      </c>
      <c r="I198" s="38">
        <f t="shared" si="14"/>
        <v>0</v>
      </c>
      <c r="J198" s="46"/>
      <c r="K198" s="46"/>
      <c r="L198" s="51">
        <f>+SUMIF('6-Bereikbaarheidsmaterieel'!$A$12:$A$29,'4-Ruimtestaat'!J198,'6-Bereikbaarheidsmaterieel'!$B$12:$B$29)</f>
        <v>0</v>
      </c>
      <c r="M198" s="49">
        <f t="shared" si="15"/>
        <v>0</v>
      </c>
      <c r="N198" s="50">
        <f t="shared" si="16"/>
        <v>0</v>
      </c>
      <c r="O198" s="51">
        <f t="shared" si="17"/>
        <v>0</v>
      </c>
      <c r="P198" s="66"/>
      <c r="Q198" s="67"/>
      <c r="R198" s="4"/>
    </row>
    <row r="199" spans="1:18">
      <c r="A199" s="34" t="s">
        <v>191</v>
      </c>
      <c r="B199" s="33"/>
      <c r="C199" s="33" t="s">
        <v>14</v>
      </c>
      <c r="D199" s="32" t="s">
        <v>34</v>
      </c>
      <c r="E199" s="56">
        <v>1</v>
      </c>
      <c r="F199" s="54">
        <v>315</v>
      </c>
      <c r="G199" s="44" t="str">
        <f t="shared" si="18"/>
        <v>Binnengevelglas..Ladder</v>
      </c>
      <c r="H199" s="29">
        <f t="shared" si="13"/>
        <v>0</v>
      </c>
      <c r="I199" s="38">
        <f t="shared" si="14"/>
        <v>0</v>
      </c>
      <c r="J199" s="46"/>
      <c r="K199" s="46"/>
      <c r="L199" s="51">
        <f>+SUMIF('6-Bereikbaarheidsmaterieel'!$A$12:$A$29,'4-Ruimtestaat'!J199,'6-Bereikbaarheidsmaterieel'!$B$12:$B$29)</f>
        <v>0</v>
      </c>
      <c r="M199" s="49">
        <f t="shared" si="15"/>
        <v>0</v>
      </c>
      <c r="N199" s="50">
        <f t="shared" si="16"/>
        <v>0</v>
      </c>
      <c r="O199" s="51">
        <f t="shared" si="17"/>
        <v>0</v>
      </c>
      <c r="P199" s="66"/>
      <c r="Q199" s="67"/>
      <c r="R199" s="4"/>
    </row>
    <row r="200" spans="1:18">
      <c r="A200" s="34" t="s">
        <v>191</v>
      </c>
      <c r="B200" s="33"/>
      <c r="C200" s="33" t="s">
        <v>14</v>
      </c>
      <c r="D200" s="36" t="s">
        <v>33</v>
      </c>
      <c r="E200" s="56">
        <v>1</v>
      </c>
      <c r="F200" s="54">
        <v>95</v>
      </c>
      <c r="G200" s="44" t="str">
        <f t="shared" si="18"/>
        <v>Binnengevelglas..Staand</v>
      </c>
      <c r="H200" s="29">
        <f t="shared" si="13"/>
        <v>0</v>
      </c>
      <c r="I200" s="38">
        <f t="shared" si="14"/>
        <v>0</v>
      </c>
      <c r="J200" s="46"/>
      <c r="K200" s="46"/>
      <c r="L200" s="51">
        <f>+SUMIF('6-Bereikbaarheidsmaterieel'!$A$12:$A$29,'4-Ruimtestaat'!J200,'6-Bereikbaarheidsmaterieel'!$B$12:$B$29)</f>
        <v>0</v>
      </c>
      <c r="M200" s="49">
        <f t="shared" si="15"/>
        <v>0</v>
      </c>
      <c r="N200" s="50">
        <f t="shared" si="16"/>
        <v>0</v>
      </c>
      <c r="O200" s="51">
        <f t="shared" si="17"/>
        <v>0</v>
      </c>
      <c r="P200" s="66"/>
      <c r="Q200" s="67"/>
      <c r="R200" s="4"/>
    </row>
    <row r="201" spans="1:18">
      <c r="A201" s="34" t="s">
        <v>191</v>
      </c>
      <c r="B201" s="33"/>
      <c r="C201" s="33" t="s">
        <v>29</v>
      </c>
      <c r="D201" s="36" t="s">
        <v>33</v>
      </c>
      <c r="E201" s="56">
        <v>1</v>
      </c>
      <c r="F201" s="54">
        <v>220</v>
      </c>
      <c r="G201" s="44" t="str">
        <f t="shared" ref="G201:G246" si="19">C201&amp;$G$9&amp;D201</f>
        <v>Separatieglas..Staand</v>
      </c>
      <c r="H201" s="29">
        <f t="shared" ref="H201:H262" si="20">IF(E201=1,VLOOKUP(G201,Normtabel,4,FALSE),IF(E201=2,VLOOKUP(G201,Normtabel,5,FALSE),IF(E201=3,VLOOKUP(G201,Normtabel,6,FALSE),IF(E201=4,VLOOKUP(G201,Normtabel,7,FALSE),IF(E201=6,VLOOKUP(G201,Normtabel,8,FALSE),IF(E201=12,VLOOKUP(G201,Normtabel,9,FALSE),0))))))</f>
        <v>0</v>
      </c>
      <c r="I201" s="38">
        <f t="shared" si="14"/>
        <v>0</v>
      </c>
      <c r="J201" s="46"/>
      <c r="K201" s="46"/>
      <c r="L201" s="51">
        <f>+SUMIF('6-Bereikbaarheidsmaterieel'!$A$12:$A$29,'4-Ruimtestaat'!J201,'6-Bereikbaarheidsmaterieel'!$B$12:$B$29)</f>
        <v>0</v>
      </c>
      <c r="M201" s="49">
        <f t="shared" si="15"/>
        <v>0</v>
      </c>
      <c r="N201" s="50">
        <f t="shared" si="16"/>
        <v>0</v>
      </c>
      <c r="O201" s="51">
        <f t="shared" si="17"/>
        <v>0</v>
      </c>
      <c r="P201" s="66"/>
      <c r="Q201" s="67"/>
      <c r="R201" s="4"/>
    </row>
    <row r="202" spans="1:18">
      <c r="A202" s="31" t="s">
        <v>123</v>
      </c>
      <c r="B202" s="31"/>
      <c r="C202" s="31" t="s">
        <v>8</v>
      </c>
      <c r="D202" s="32" t="s">
        <v>34</v>
      </c>
      <c r="E202" s="55">
        <v>4</v>
      </c>
      <c r="F202" s="53">
        <v>171</v>
      </c>
      <c r="G202" s="44" t="str">
        <f t="shared" si="19"/>
        <v>Buitengevelglas..Ladder</v>
      </c>
      <c r="H202" s="29">
        <f t="shared" si="20"/>
        <v>0</v>
      </c>
      <c r="I202" s="38">
        <f t="shared" ref="I202:I262" si="21">+F202*H202</f>
        <v>0</v>
      </c>
      <c r="J202" s="46"/>
      <c r="K202" s="46"/>
      <c r="L202" s="51">
        <f>+SUMIF('6-Bereikbaarheidsmaterieel'!$A$12:$A$29,'4-Ruimtestaat'!J202,'6-Bereikbaarheidsmaterieel'!$B$12:$B$29)</f>
        <v>0</v>
      </c>
      <c r="M202" s="49">
        <f t="shared" ref="M202:M262" si="22">L202*K202</f>
        <v>0</v>
      </c>
      <c r="N202" s="50">
        <f t="shared" ref="N202:N262" si="23">+I202+M202</f>
        <v>0</v>
      </c>
      <c r="O202" s="51">
        <f t="shared" ref="O202:O262" si="24">+N202*E202</f>
        <v>0</v>
      </c>
      <c r="P202" s="66"/>
      <c r="Q202" s="67"/>
      <c r="R202" s="4"/>
    </row>
    <row r="203" spans="1:18">
      <c r="A203" s="31" t="s">
        <v>123</v>
      </c>
      <c r="B203" s="31"/>
      <c r="C203" s="31" t="s">
        <v>14</v>
      </c>
      <c r="D203" s="32" t="s">
        <v>34</v>
      </c>
      <c r="E203" s="55">
        <v>2</v>
      </c>
      <c r="F203" s="53">
        <v>171</v>
      </c>
      <c r="G203" s="44" t="str">
        <f t="shared" si="19"/>
        <v>Binnengevelglas..Ladder</v>
      </c>
      <c r="H203" s="29">
        <f t="shared" si="20"/>
        <v>0</v>
      </c>
      <c r="I203" s="38">
        <f t="shared" si="21"/>
        <v>0</v>
      </c>
      <c r="J203" s="46"/>
      <c r="K203" s="46"/>
      <c r="L203" s="51">
        <f>+SUMIF('6-Bereikbaarheidsmaterieel'!$A$12:$A$29,'4-Ruimtestaat'!J203,'6-Bereikbaarheidsmaterieel'!$B$12:$B$29)</f>
        <v>0</v>
      </c>
      <c r="M203" s="49">
        <f t="shared" si="22"/>
        <v>0</v>
      </c>
      <c r="N203" s="50">
        <f t="shared" si="23"/>
        <v>0</v>
      </c>
      <c r="O203" s="51">
        <f t="shared" si="24"/>
        <v>0</v>
      </c>
      <c r="P203" s="66"/>
      <c r="Q203" s="67"/>
      <c r="R203" s="4"/>
    </row>
    <row r="204" spans="1:18">
      <c r="A204" s="31" t="s">
        <v>123</v>
      </c>
      <c r="B204" s="31"/>
      <c r="C204" s="31" t="s">
        <v>29</v>
      </c>
      <c r="D204" s="32" t="s">
        <v>34</v>
      </c>
      <c r="E204" s="55">
        <v>2</v>
      </c>
      <c r="F204" s="53">
        <v>92</v>
      </c>
      <c r="G204" s="44" t="str">
        <f t="shared" si="19"/>
        <v>Separatieglas..Ladder</v>
      </c>
      <c r="H204" s="29">
        <f t="shared" si="20"/>
        <v>0</v>
      </c>
      <c r="I204" s="38">
        <f t="shared" si="21"/>
        <v>0</v>
      </c>
      <c r="J204" s="46"/>
      <c r="K204" s="46"/>
      <c r="L204" s="51">
        <f>+SUMIF('6-Bereikbaarheidsmaterieel'!$A$12:$A$29,'4-Ruimtestaat'!J204,'6-Bereikbaarheidsmaterieel'!$B$12:$B$29)</f>
        <v>0</v>
      </c>
      <c r="M204" s="49">
        <f t="shared" si="22"/>
        <v>0</v>
      </c>
      <c r="N204" s="50">
        <f t="shared" si="23"/>
        <v>0</v>
      </c>
      <c r="O204" s="51">
        <f t="shared" si="24"/>
        <v>0</v>
      </c>
      <c r="P204" s="66"/>
      <c r="Q204" s="67"/>
      <c r="R204" s="4"/>
    </row>
    <row r="205" spans="1:18">
      <c r="A205" s="31" t="s">
        <v>181</v>
      </c>
      <c r="B205" s="31"/>
      <c r="C205" s="31" t="s">
        <v>8</v>
      </c>
      <c r="D205" s="32" t="s">
        <v>33</v>
      </c>
      <c r="E205" s="55">
        <v>4</v>
      </c>
      <c r="F205" s="53">
        <v>120</v>
      </c>
      <c r="G205" s="44" t="str">
        <f t="shared" si="19"/>
        <v>Buitengevelglas..Staand</v>
      </c>
      <c r="H205" s="29">
        <f t="shared" si="20"/>
        <v>0</v>
      </c>
      <c r="I205" s="38">
        <f t="shared" si="21"/>
        <v>0</v>
      </c>
      <c r="J205" s="46"/>
      <c r="K205" s="46"/>
      <c r="L205" s="51">
        <f>+SUMIF('6-Bereikbaarheidsmaterieel'!$A$12:$A$29,'4-Ruimtestaat'!J205,'6-Bereikbaarheidsmaterieel'!$B$12:$B$29)</f>
        <v>0</v>
      </c>
      <c r="M205" s="49">
        <f t="shared" si="22"/>
        <v>0</v>
      </c>
      <c r="N205" s="50">
        <f t="shared" si="23"/>
        <v>0</v>
      </c>
      <c r="O205" s="51">
        <f t="shared" si="24"/>
        <v>0</v>
      </c>
      <c r="P205" s="66"/>
      <c r="Q205" s="67"/>
      <c r="R205" s="4"/>
    </row>
    <row r="206" spans="1:18">
      <c r="A206" s="31" t="s">
        <v>181</v>
      </c>
      <c r="B206" s="31"/>
      <c r="C206" s="31" t="s">
        <v>14</v>
      </c>
      <c r="D206" s="32" t="s">
        <v>33</v>
      </c>
      <c r="E206" s="55">
        <v>2</v>
      </c>
      <c r="F206" s="53">
        <v>120</v>
      </c>
      <c r="G206" s="44" t="str">
        <f t="shared" si="19"/>
        <v>Binnengevelglas..Staand</v>
      </c>
      <c r="H206" s="29">
        <f t="shared" si="20"/>
        <v>0</v>
      </c>
      <c r="I206" s="38">
        <f t="shared" si="21"/>
        <v>0</v>
      </c>
      <c r="J206" s="46"/>
      <c r="K206" s="46"/>
      <c r="L206" s="51">
        <f>+SUMIF('6-Bereikbaarheidsmaterieel'!$A$12:$A$29,'4-Ruimtestaat'!J206,'6-Bereikbaarheidsmaterieel'!$B$12:$B$29)</f>
        <v>0</v>
      </c>
      <c r="M206" s="49">
        <f t="shared" si="22"/>
        <v>0</v>
      </c>
      <c r="N206" s="50">
        <f t="shared" si="23"/>
        <v>0</v>
      </c>
      <c r="O206" s="51">
        <f t="shared" si="24"/>
        <v>0</v>
      </c>
      <c r="P206" s="66"/>
      <c r="Q206" s="67"/>
      <c r="R206" s="4"/>
    </row>
    <row r="207" spans="1:18">
      <c r="A207" s="31" t="s">
        <v>181</v>
      </c>
      <c r="B207" s="31"/>
      <c r="C207" s="31" t="s">
        <v>29</v>
      </c>
      <c r="D207" s="32" t="s">
        <v>33</v>
      </c>
      <c r="E207" s="55">
        <v>2</v>
      </c>
      <c r="F207" s="53">
        <v>9</v>
      </c>
      <c r="G207" s="44" t="str">
        <f t="shared" si="19"/>
        <v>Separatieglas..Staand</v>
      </c>
      <c r="H207" s="29">
        <f t="shared" si="20"/>
        <v>0</v>
      </c>
      <c r="I207" s="38">
        <f t="shared" si="21"/>
        <v>0</v>
      </c>
      <c r="J207" s="46"/>
      <c r="K207" s="46"/>
      <c r="L207" s="51">
        <f>+SUMIF('6-Bereikbaarheidsmaterieel'!$A$12:$A$29,'4-Ruimtestaat'!J207,'6-Bereikbaarheidsmaterieel'!$B$12:$B$29)</f>
        <v>0</v>
      </c>
      <c r="M207" s="49">
        <f t="shared" si="22"/>
        <v>0</v>
      </c>
      <c r="N207" s="50">
        <f t="shared" si="23"/>
        <v>0</v>
      </c>
      <c r="O207" s="51">
        <f t="shared" si="24"/>
        <v>0</v>
      </c>
      <c r="P207" s="66"/>
      <c r="Q207" s="67"/>
      <c r="R207" s="4"/>
    </row>
    <row r="208" spans="1:18">
      <c r="A208" s="31" t="s">
        <v>181</v>
      </c>
      <c r="B208" s="31"/>
      <c r="C208" s="31" t="s">
        <v>29</v>
      </c>
      <c r="D208" s="32" t="s">
        <v>182</v>
      </c>
      <c r="E208" s="55">
        <v>2</v>
      </c>
      <c r="F208" s="53">
        <v>16</v>
      </c>
      <c r="G208" s="44" t="str">
        <f t="shared" si="19"/>
        <v>Separatieglas..ladder</v>
      </c>
      <c r="H208" s="29">
        <f t="shared" si="20"/>
        <v>0</v>
      </c>
      <c r="I208" s="38">
        <f t="shared" si="21"/>
        <v>0</v>
      </c>
      <c r="J208" s="46"/>
      <c r="K208" s="46"/>
      <c r="L208" s="51">
        <f>+SUMIF('6-Bereikbaarheidsmaterieel'!$A$12:$A$29,'4-Ruimtestaat'!J208,'6-Bereikbaarheidsmaterieel'!$B$12:$B$29)</f>
        <v>0</v>
      </c>
      <c r="M208" s="49">
        <f t="shared" si="22"/>
        <v>0</v>
      </c>
      <c r="N208" s="50">
        <f t="shared" si="23"/>
        <v>0</v>
      </c>
      <c r="O208" s="51">
        <f t="shared" si="24"/>
        <v>0</v>
      </c>
      <c r="P208" s="66"/>
      <c r="Q208" s="67"/>
      <c r="R208" s="4"/>
    </row>
    <row r="209" spans="1:18">
      <c r="A209" s="31" t="s">
        <v>181</v>
      </c>
      <c r="B209" s="31"/>
      <c r="C209" s="31" t="s">
        <v>8</v>
      </c>
      <c r="D209" s="32" t="s">
        <v>182</v>
      </c>
      <c r="E209" s="55">
        <v>4</v>
      </c>
      <c r="F209" s="53">
        <v>117</v>
      </c>
      <c r="G209" s="44" t="str">
        <f t="shared" si="19"/>
        <v>Buitengevelglas..ladder</v>
      </c>
      <c r="H209" s="29">
        <f t="shared" si="20"/>
        <v>0</v>
      </c>
      <c r="I209" s="38">
        <f t="shared" si="21"/>
        <v>0</v>
      </c>
      <c r="J209" s="46"/>
      <c r="K209" s="46"/>
      <c r="L209" s="51">
        <f>+SUMIF('6-Bereikbaarheidsmaterieel'!$A$12:$A$29,'4-Ruimtestaat'!J209,'6-Bereikbaarheidsmaterieel'!$B$12:$B$29)</f>
        <v>0</v>
      </c>
      <c r="M209" s="49">
        <f t="shared" si="22"/>
        <v>0</v>
      </c>
      <c r="N209" s="50">
        <f t="shared" si="23"/>
        <v>0</v>
      </c>
      <c r="O209" s="51">
        <f t="shared" si="24"/>
        <v>0</v>
      </c>
      <c r="P209" s="66"/>
      <c r="Q209" s="67"/>
      <c r="R209" s="4"/>
    </row>
    <row r="210" spans="1:18">
      <c r="A210" s="31" t="s">
        <v>181</v>
      </c>
      <c r="B210" s="31"/>
      <c r="C210" s="31" t="s">
        <v>14</v>
      </c>
      <c r="D210" s="32" t="s">
        <v>182</v>
      </c>
      <c r="E210" s="55">
        <v>2</v>
      </c>
      <c r="F210" s="53">
        <v>117</v>
      </c>
      <c r="G210" s="44" t="str">
        <f t="shared" si="19"/>
        <v>Binnengevelglas..ladder</v>
      </c>
      <c r="H210" s="29">
        <f t="shared" si="20"/>
        <v>0</v>
      </c>
      <c r="I210" s="38">
        <f t="shared" si="21"/>
        <v>0</v>
      </c>
      <c r="J210" s="46"/>
      <c r="K210" s="46"/>
      <c r="L210" s="51">
        <f>+SUMIF('6-Bereikbaarheidsmaterieel'!$A$12:$A$29,'4-Ruimtestaat'!J210,'6-Bereikbaarheidsmaterieel'!$B$12:$B$29)</f>
        <v>0</v>
      </c>
      <c r="M210" s="49">
        <f t="shared" si="22"/>
        <v>0</v>
      </c>
      <c r="N210" s="50">
        <f t="shared" si="23"/>
        <v>0</v>
      </c>
      <c r="O210" s="51">
        <f t="shared" si="24"/>
        <v>0</v>
      </c>
      <c r="P210" s="66"/>
      <c r="Q210" s="67"/>
      <c r="R210" s="4"/>
    </row>
    <row r="211" spans="1:18">
      <c r="A211" s="31" t="s">
        <v>84</v>
      </c>
      <c r="B211" s="31"/>
      <c r="C211" s="31" t="s">
        <v>8</v>
      </c>
      <c r="D211" s="32" t="s">
        <v>33</v>
      </c>
      <c r="E211" s="55">
        <v>2</v>
      </c>
      <c r="F211" s="53">
        <v>75</v>
      </c>
      <c r="G211" s="44" t="str">
        <f t="shared" si="19"/>
        <v>Buitengevelglas..Staand</v>
      </c>
      <c r="H211" s="29">
        <f t="shared" si="20"/>
        <v>0</v>
      </c>
      <c r="I211" s="38">
        <f t="shared" si="21"/>
        <v>0</v>
      </c>
      <c r="J211" s="46"/>
      <c r="K211" s="46"/>
      <c r="L211" s="51">
        <f>+SUMIF('6-Bereikbaarheidsmaterieel'!$A$12:$A$29,'4-Ruimtestaat'!J211,'6-Bereikbaarheidsmaterieel'!$B$12:$B$29)</f>
        <v>0</v>
      </c>
      <c r="M211" s="49">
        <f t="shared" si="22"/>
        <v>0</v>
      </c>
      <c r="N211" s="50">
        <f t="shared" si="23"/>
        <v>0</v>
      </c>
      <c r="O211" s="51">
        <f t="shared" si="24"/>
        <v>0</v>
      </c>
      <c r="P211" s="66"/>
      <c r="Q211" s="67"/>
      <c r="R211" s="4"/>
    </row>
    <row r="212" spans="1:18">
      <c r="A212" s="33" t="s">
        <v>157</v>
      </c>
      <c r="B212" s="31"/>
      <c r="C212" s="31" t="s">
        <v>8</v>
      </c>
      <c r="D212" s="32" t="s">
        <v>34</v>
      </c>
      <c r="E212" s="55">
        <v>2</v>
      </c>
      <c r="F212" s="53">
        <v>35</v>
      </c>
      <c r="G212" s="44" t="str">
        <f t="shared" si="19"/>
        <v>Buitengevelglas..Ladder</v>
      </c>
      <c r="H212" s="29">
        <f t="shared" si="20"/>
        <v>0</v>
      </c>
      <c r="I212" s="38">
        <f t="shared" si="21"/>
        <v>0</v>
      </c>
      <c r="J212" s="46"/>
      <c r="K212" s="46"/>
      <c r="L212" s="51">
        <f>+SUMIF('6-Bereikbaarheidsmaterieel'!$A$12:$A$29,'4-Ruimtestaat'!J212,'6-Bereikbaarheidsmaterieel'!$B$12:$B$29)</f>
        <v>0</v>
      </c>
      <c r="M212" s="49">
        <f t="shared" si="22"/>
        <v>0</v>
      </c>
      <c r="N212" s="50">
        <f t="shared" si="23"/>
        <v>0</v>
      </c>
      <c r="O212" s="51">
        <f t="shared" si="24"/>
        <v>0</v>
      </c>
      <c r="P212" s="66"/>
      <c r="Q212" s="67"/>
      <c r="R212" s="4"/>
    </row>
    <row r="213" spans="1:18">
      <c r="A213" s="31" t="s">
        <v>99</v>
      </c>
      <c r="B213" s="31"/>
      <c r="C213" s="31" t="s">
        <v>8</v>
      </c>
      <c r="D213" s="32" t="s">
        <v>34</v>
      </c>
      <c r="E213" s="55">
        <v>4</v>
      </c>
      <c r="F213" s="53">
        <v>133</v>
      </c>
      <c r="G213" s="44" t="str">
        <f t="shared" si="19"/>
        <v>Buitengevelglas..Ladder</v>
      </c>
      <c r="H213" s="29">
        <f t="shared" si="20"/>
        <v>0</v>
      </c>
      <c r="I213" s="38">
        <f t="shared" si="21"/>
        <v>0</v>
      </c>
      <c r="J213" s="46"/>
      <c r="K213" s="46"/>
      <c r="L213" s="51">
        <f>+SUMIF('6-Bereikbaarheidsmaterieel'!$A$12:$A$29,'4-Ruimtestaat'!J213,'6-Bereikbaarheidsmaterieel'!$B$12:$B$29)</f>
        <v>0</v>
      </c>
      <c r="M213" s="49">
        <f t="shared" si="22"/>
        <v>0</v>
      </c>
      <c r="N213" s="50">
        <f t="shared" si="23"/>
        <v>0</v>
      </c>
      <c r="O213" s="51">
        <f t="shared" si="24"/>
        <v>0</v>
      </c>
      <c r="P213" s="66"/>
      <c r="Q213" s="67"/>
      <c r="R213" s="4"/>
    </row>
    <row r="214" spans="1:18">
      <c r="A214" s="31" t="s">
        <v>99</v>
      </c>
      <c r="B214" s="31"/>
      <c r="C214" s="31" t="s">
        <v>14</v>
      </c>
      <c r="D214" s="32" t="s">
        <v>34</v>
      </c>
      <c r="E214" s="55">
        <v>2</v>
      </c>
      <c r="F214" s="53">
        <v>133</v>
      </c>
      <c r="G214" s="44" t="str">
        <f t="shared" si="19"/>
        <v>Binnengevelglas..Ladder</v>
      </c>
      <c r="H214" s="29">
        <f t="shared" si="20"/>
        <v>0</v>
      </c>
      <c r="I214" s="38">
        <f t="shared" si="21"/>
        <v>0</v>
      </c>
      <c r="J214" s="46"/>
      <c r="K214" s="46"/>
      <c r="L214" s="51">
        <f>+SUMIF('6-Bereikbaarheidsmaterieel'!$A$12:$A$29,'4-Ruimtestaat'!J214,'6-Bereikbaarheidsmaterieel'!$B$12:$B$29)</f>
        <v>0</v>
      </c>
      <c r="M214" s="49">
        <f t="shared" si="22"/>
        <v>0</v>
      </c>
      <c r="N214" s="50">
        <f t="shared" si="23"/>
        <v>0</v>
      </c>
      <c r="O214" s="51">
        <f t="shared" si="24"/>
        <v>0</v>
      </c>
      <c r="P214" s="66"/>
      <c r="Q214" s="67"/>
      <c r="R214" s="4"/>
    </row>
    <row r="215" spans="1:18">
      <c r="A215" s="31" t="s">
        <v>100</v>
      </c>
      <c r="B215" s="31"/>
      <c r="C215" s="31" t="s">
        <v>8</v>
      </c>
      <c r="D215" s="32" t="s">
        <v>34</v>
      </c>
      <c r="E215" s="55">
        <v>4</v>
      </c>
      <c r="F215" s="53">
        <v>133</v>
      </c>
      <c r="G215" s="44" t="str">
        <f t="shared" si="19"/>
        <v>Buitengevelglas..Ladder</v>
      </c>
      <c r="H215" s="29">
        <f t="shared" si="20"/>
        <v>0</v>
      </c>
      <c r="I215" s="38">
        <f t="shared" si="21"/>
        <v>0</v>
      </c>
      <c r="J215" s="46"/>
      <c r="K215" s="46"/>
      <c r="L215" s="51">
        <f>+SUMIF('6-Bereikbaarheidsmaterieel'!$A$12:$A$29,'4-Ruimtestaat'!J215,'6-Bereikbaarheidsmaterieel'!$B$12:$B$29)</f>
        <v>0</v>
      </c>
      <c r="M215" s="49">
        <f t="shared" si="22"/>
        <v>0</v>
      </c>
      <c r="N215" s="50">
        <f t="shared" si="23"/>
        <v>0</v>
      </c>
      <c r="O215" s="51">
        <f t="shared" si="24"/>
        <v>0</v>
      </c>
      <c r="P215" s="66"/>
      <c r="Q215" s="67"/>
      <c r="R215" s="4"/>
    </row>
    <row r="216" spans="1:18">
      <c r="A216" s="31" t="s">
        <v>100</v>
      </c>
      <c r="B216" s="31"/>
      <c r="C216" s="31" t="s">
        <v>14</v>
      </c>
      <c r="D216" s="32" t="s">
        <v>34</v>
      </c>
      <c r="E216" s="55">
        <v>2</v>
      </c>
      <c r="F216" s="53">
        <v>133</v>
      </c>
      <c r="G216" s="44" t="str">
        <f t="shared" si="19"/>
        <v>Binnengevelglas..Ladder</v>
      </c>
      <c r="H216" s="29">
        <f t="shared" si="20"/>
        <v>0</v>
      </c>
      <c r="I216" s="38">
        <f t="shared" si="21"/>
        <v>0</v>
      </c>
      <c r="J216" s="46"/>
      <c r="K216" s="46"/>
      <c r="L216" s="51">
        <f>+SUMIF('6-Bereikbaarheidsmaterieel'!$A$12:$A$29,'4-Ruimtestaat'!J216,'6-Bereikbaarheidsmaterieel'!$B$12:$B$29)</f>
        <v>0</v>
      </c>
      <c r="M216" s="49">
        <f t="shared" si="22"/>
        <v>0</v>
      </c>
      <c r="N216" s="50">
        <f t="shared" si="23"/>
        <v>0</v>
      </c>
      <c r="O216" s="51">
        <f t="shared" si="24"/>
        <v>0</v>
      </c>
      <c r="P216" s="66"/>
      <c r="Q216" s="67"/>
      <c r="R216" s="4"/>
    </row>
    <row r="217" spans="1:18">
      <c r="A217" s="31" t="s">
        <v>168</v>
      </c>
      <c r="B217" s="31"/>
      <c r="C217" s="31" t="s">
        <v>8</v>
      </c>
      <c r="D217" s="32" t="s">
        <v>34</v>
      </c>
      <c r="E217" s="55">
        <v>4</v>
      </c>
      <c r="F217" s="53">
        <v>22</v>
      </c>
      <c r="G217" s="44" t="str">
        <f t="shared" si="19"/>
        <v>Buitengevelglas..Ladder</v>
      </c>
      <c r="H217" s="29">
        <f t="shared" si="20"/>
        <v>0</v>
      </c>
      <c r="I217" s="38">
        <f t="shared" si="21"/>
        <v>0</v>
      </c>
      <c r="J217" s="46"/>
      <c r="K217" s="46"/>
      <c r="L217" s="51">
        <f>+SUMIF('6-Bereikbaarheidsmaterieel'!$A$12:$A$29,'4-Ruimtestaat'!J217,'6-Bereikbaarheidsmaterieel'!$B$12:$B$29)</f>
        <v>0</v>
      </c>
      <c r="M217" s="49">
        <f t="shared" si="22"/>
        <v>0</v>
      </c>
      <c r="N217" s="50">
        <f t="shared" si="23"/>
        <v>0</v>
      </c>
      <c r="O217" s="51">
        <f t="shared" si="24"/>
        <v>0</v>
      </c>
      <c r="P217" s="66"/>
      <c r="Q217" s="67"/>
      <c r="R217" s="4"/>
    </row>
    <row r="218" spans="1:18">
      <c r="A218" s="31" t="s">
        <v>168</v>
      </c>
      <c r="B218" s="31"/>
      <c r="C218" s="31" t="s">
        <v>14</v>
      </c>
      <c r="D218" s="32" t="s">
        <v>34</v>
      </c>
      <c r="E218" s="55">
        <v>2</v>
      </c>
      <c r="F218" s="53">
        <v>22</v>
      </c>
      <c r="G218" s="44" t="str">
        <f t="shared" si="19"/>
        <v>Binnengevelglas..Ladder</v>
      </c>
      <c r="H218" s="29">
        <f t="shared" si="20"/>
        <v>0</v>
      </c>
      <c r="I218" s="38">
        <f t="shared" si="21"/>
        <v>0</v>
      </c>
      <c r="J218" s="46"/>
      <c r="K218" s="46"/>
      <c r="L218" s="51">
        <f>+SUMIF('6-Bereikbaarheidsmaterieel'!$A$12:$A$29,'4-Ruimtestaat'!J218,'6-Bereikbaarheidsmaterieel'!$B$12:$B$29)</f>
        <v>0</v>
      </c>
      <c r="M218" s="49">
        <f t="shared" si="22"/>
        <v>0</v>
      </c>
      <c r="N218" s="50">
        <f t="shared" si="23"/>
        <v>0</v>
      </c>
      <c r="O218" s="51">
        <f t="shared" si="24"/>
        <v>0</v>
      </c>
      <c r="P218" s="66"/>
      <c r="Q218" s="67"/>
      <c r="R218" s="4"/>
    </row>
    <row r="219" spans="1:18">
      <c r="A219" s="31" t="s">
        <v>101</v>
      </c>
      <c r="B219" s="31"/>
      <c r="C219" s="31" t="s">
        <v>8</v>
      </c>
      <c r="D219" s="32" t="s">
        <v>34</v>
      </c>
      <c r="E219" s="55">
        <v>4</v>
      </c>
      <c r="F219" s="53">
        <v>159</v>
      </c>
      <c r="G219" s="44" t="str">
        <f t="shared" si="19"/>
        <v>Buitengevelglas..Ladder</v>
      </c>
      <c r="H219" s="29">
        <f t="shared" si="20"/>
        <v>0</v>
      </c>
      <c r="I219" s="38">
        <f t="shared" si="21"/>
        <v>0</v>
      </c>
      <c r="J219" s="46"/>
      <c r="K219" s="46"/>
      <c r="L219" s="51">
        <f>+SUMIF('6-Bereikbaarheidsmaterieel'!$A$12:$A$29,'4-Ruimtestaat'!J219,'6-Bereikbaarheidsmaterieel'!$B$12:$B$29)</f>
        <v>0</v>
      </c>
      <c r="M219" s="49">
        <f t="shared" si="22"/>
        <v>0</v>
      </c>
      <c r="N219" s="50">
        <f t="shared" si="23"/>
        <v>0</v>
      </c>
      <c r="O219" s="51">
        <f t="shared" si="24"/>
        <v>0</v>
      </c>
      <c r="P219" s="66"/>
      <c r="Q219" s="67"/>
      <c r="R219" s="4"/>
    </row>
    <row r="220" spans="1:18">
      <c r="A220" s="31" t="s">
        <v>101</v>
      </c>
      <c r="B220" s="31"/>
      <c r="C220" s="31" t="s">
        <v>14</v>
      </c>
      <c r="D220" s="32" t="s">
        <v>34</v>
      </c>
      <c r="E220" s="55">
        <v>2</v>
      </c>
      <c r="F220" s="53">
        <v>159</v>
      </c>
      <c r="G220" s="44" t="str">
        <f t="shared" si="19"/>
        <v>Binnengevelglas..Ladder</v>
      </c>
      <c r="H220" s="29">
        <f t="shared" si="20"/>
        <v>0</v>
      </c>
      <c r="I220" s="38">
        <f t="shared" si="21"/>
        <v>0</v>
      </c>
      <c r="J220" s="46"/>
      <c r="K220" s="46"/>
      <c r="L220" s="51">
        <f>+SUMIF('6-Bereikbaarheidsmaterieel'!$A$12:$A$29,'4-Ruimtestaat'!J220,'6-Bereikbaarheidsmaterieel'!$B$12:$B$29)</f>
        <v>0</v>
      </c>
      <c r="M220" s="49">
        <f t="shared" si="22"/>
        <v>0</v>
      </c>
      <c r="N220" s="50">
        <f t="shared" si="23"/>
        <v>0</v>
      </c>
      <c r="O220" s="51">
        <f t="shared" si="24"/>
        <v>0</v>
      </c>
      <c r="P220" s="66"/>
      <c r="Q220" s="67"/>
      <c r="R220" s="4"/>
    </row>
    <row r="221" spans="1:18">
      <c r="A221" s="31" t="s">
        <v>102</v>
      </c>
      <c r="B221" s="31"/>
      <c r="C221" s="31" t="s">
        <v>8</v>
      </c>
      <c r="D221" s="32" t="s">
        <v>34</v>
      </c>
      <c r="E221" s="55">
        <v>4</v>
      </c>
      <c r="F221" s="53">
        <v>133</v>
      </c>
      <c r="G221" s="44" t="str">
        <f t="shared" si="19"/>
        <v>Buitengevelglas..Ladder</v>
      </c>
      <c r="H221" s="29">
        <f t="shared" si="20"/>
        <v>0</v>
      </c>
      <c r="I221" s="38">
        <f t="shared" si="21"/>
        <v>0</v>
      </c>
      <c r="J221" s="46"/>
      <c r="K221" s="46"/>
      <c r="L221" s="51">
        <f>+SUMIF('6-Bereikbaarheidsmaterieel'!$A$12:$A$29,'4-Ruimtestaat'!J221,'6-Bereikbaarheidsmaterieel'!$B$12:$B$29)</f>
        <v>0</v>
      </c>
      <c r="M221" s="49">
        <f t="shared" si="22"/>
        <v>0</v>
      </c>
      <c r="N221" s="50">
        <f t="shared" si="23"/>
        <v>0</v>
      </c>
      <c r="O221" s="51">
        <f t="shared" si="24"/>
        <v>0</v>
      </c>
      <c r="P221" s="66"/>
      <c r="Q221" s="67"/>
      <c r="R221" s="4"/>
    </row>
    <row r="222" spans="1:18">
      <c r="A222" s="31" t="s">
        <v>102</v>
      </c>
      <c r="B222" s="31"/>
      <c r="C222" s="31" t="s">
        <v>14</v>
      </c>
      <c r="D222" s="32" t="s">
        <v>34</v>
      </c>
      <c r="E222" s="55">
        <v>2</v>
      </c>
      <c r="F222" s="53">
        <v>133</v>
      </c>
      <c r="G222" s="44" t="str">
        <f t="shared" si="19"/>
        <v>Binnengevelglas..Ladder</v>
      </c>
      <c r="H222" s="29">
        <f t="shared" si="20"/>
        <v>0</v>
      </c>
      <c r="I222" s="38">
        <f t="shared" si="21"/>
        <v>0</v>
      </c>
      <c r="J222" s="46"/>
      <c r="K222" s="46"/>
      <c r="L222" s="51">
        <f>+SUMIF('6-Bereikbaarheidsmaterieel'!$A$12:$A$29,'4-Ruimtestaat'!J222,'6-Bereikbaarheidsmaterieel'!$B$12:$B$29)</f>
        <v>0</v>
      </c>
      <c r="M222" s="49">
        <f t="shared" si="22"/>
        <v>0</v>
      </c>
      <c r="N222" s="50">
        <f t="shared" si="23"/>
        <v>0</v>
      </c>
      <c r="O222" s="51">
        <f t="shared" si="24"/>
        <v>0</v>
      </c>
      <c r="P222" s="66"/>
      <c r="Q222" s="67"/>
      <c r="R222" s="4"/>
    </row>
    <row r="223" spans="1:18">
      <c r="A223" s="31" t="s">
        <v>103</v>
      </c>
      <c r="B223" s="31"/>
      <c r="C223" s="31" t="s">
        <v>8</v>
      </c>
      <c r="D223" s="32" t="s">
        <v>34</v>
      </c>
      <c r="E223" s="55">
        <v>4</v>
      </c>
      <c r="F223" s="53">
        <v>105</v>
      </c>
      <c r="G223" s="44" t="str">
        <f t="shared" si="19"/>
        <v>Buitengevelglas..Ladder</v>
      </c>
      <c r="H223" s="29">
        <f t="shared" si="20"/>
        <v>0</v>
      </c>
      <c r="I223" s="38">
        <f t="shared" si="21"/>
        <v>0</v>
      </c>
      <c r="J223" s="46"/>
      <c r="K223" s="46"/>
      <c r="L223" s="51">
        <f>+SUMIF('6-Bereikbaarheidsmaterieel'!$A$12:$A$29,'4-Ruimtestaat'!J223,'6-Bereikbaarheidsmaterieel'!$B$12:$B$29)</f>
        <v>0</v>
      </c>
      <c r="M223" s="49">
        <f t="shared" si="22"/>
        <v>0</v>
      </c>
      <c r="N223" s="50">
        <f t="shared" si="23"/>
        <v>0</v>
      </c>
      <c r="O223" s="51">
        <f t="shared" si="24"/>
        <v>0</v>
      </c>
      <c r="P223" s="66"/>
      <c r="Q223" s="67"/>
      <c r="R223" s="4"/>
    </row>
    <row r="224" spans="1:18">
      <c r="A224" s="31" t="s">
        <v>103</v>
      </c>
      <c r="B224" s="31"/>
      <c r="C224" s="31" t="s">
        <v>14</v>
      </c>
      <c r="D224" s="32" t="s">
        <v>34</v>
      </c>
      <c r="E224" s="55">
        <v>2</v>
      </c>
      <c r="F224" s="53">
        <v>105</v>
      </c>
      <c r="G224" s="44" t="str">
        <f t="shared" si="19"/>
        <v>Binnengevelglas..Ladder</v>
      </c>
      <c r="H224" s="29">
        <f t="shared" si="20"/>
        <v>0</v>
      </c>
      <c r="I224" s="38">
        <f t="shared" si="21"/>
        <v>0</v>
      </c>
      <c r="J224" s="46"/>
      <c r="K224" s="46"/>
      <c r="L224" s="51">
        <f>+SUMIF('6-Bereikbaarheidsmaterieel'!$A$12:$A$29,'4-Ruimtestaat'!J224,'6-Bereikbaarheidsmaterieel'!$B$12:$B$29)</f>
        <v>0</v>
      </c>
      <c r="M224" s="49">
        <f t="shared" si="22"/>
        <v>0</v>
      </c>
      <c r="N224" s="50">
        <f t="shared" si="23"/>
        <v>0</v>
      </c>
      <c r="O224" s="51">
        <f t="shared" si="24"/>
        <v>0</v>
      </c>
      <c r="P224" s="66"/>
      <c r="Q224" s="67"/>
      <c r="R224" s="4"/>
    </row>
    <row r="225" spans="1:18">
      <c r="A225" s="31" t="s">
        <v>104</v>
      </c>
      <c r="B225" s="31"/>
      <c r="C225" s="31" t="s">
        <v>8</v>
      </c>
      <c r="D225" s="32" t="s">
        <v>2</v>
      </c>
      <c r="E225" s="55">
        <v>4</v>
      </c>
      <c r="F225" s="53">
        <v>144</v>
      </c>
      <c r="G225" s="44" t="str">
        <f t="shared" si="19"/>
        <v>Buitengevelglas..Tuckerpole</v>
      </c>
      <c r="H225" s="29">
        <f t="shared" si="20"/>
        <v>0</v>
      </c>
      <c r="I225" s="38">
        <f t="shared" si="21"/>
        <v>0</v>
      </c>
      <c r="J225" s="46"/>
      <c r="K225" s="46"/>
      <c r="L225" s="51">
        <f>+SUMIF('6-Bereikbaarheidsmaterieel'!$A$12:$A$29,'4-Ruimtestaat'!J225,'6-Bereikbaarheidsmaterieel'!$B$12:$B$29)</f>
        <v>0</v>
      </c>
      <c r="M225" s="49">
        <f t="shared" si="22"/>
        <v>0</v>
      </c>
      <c r="N225" s="50">
        <f t="shared" si="23"/>
        <v>0</v>
      </c>
      <c r="O225" s="51">
        <f t="shared" si="24"/>
        <v>0</v>
      </c>
      <c r="P225" s="66"/>
      <c r="Q225" s="67"/>
      <c r="R225" s="4"/>
    </row>
    <row r="226" spans="1:18">
      <c r="A226" s="31" t="s">
        <v>104</v>
      </c>
      <c r="B226" s="31"/>
      <c r="C226" s="31" t="s">
        <v>14</v>
      </c>
      <c r="D226" s="32" t="s">
        <v>34</v>
      </c>
      <c r="E226" s="55">
        <v>2</v>
      </c>
      <c r="F226" s="53">
        <v>144</v>
      </c>
      <c r="G226" s="44" t="str">
        <f t="shared" si="19"/>
        <v>Binnengevelglas..Ladder</v>
      </c>
      <c r="H226" s="29">
        <f t="shared" si="20"/>
        <v>0</v>
      </c>
      <c r="I226" s="38">
        <f t="shared" si="21"/>
        <v>0</v>
      </c>
      <c r="J226" s="46"/>
      <c r="K226" s="46"/>
      <c r="L226" s="51">
        <f>+SUMIF('6-Bereikbaarheidsmaterieel'!$A$12:$A$29,'4-Ruimtestaat'!J226,'6-Bereikbaarheidsmaterieel'!$B$12:$B$29)</f>
        <v>0</v>
      </c>
      <c r="M226" s="49">
        <f t="shared" si="22"/>
        <v>0</v>
      </c>
      <c r="N226" s="50">
        <f t="shared" si="23"/>
        <v>0</v>
      </c>
      <c r="O226" s="51">
        <f t="shared" si="24"/>
        <v>0</v>
      </c>
      <c r="P226" s="66"/>
      <c r="Q226" s="67"/>
      <c r="R226" s="4"/>
    </row>
    <row r="227" spans="1:18">
      <c r="A227" s="33" t="s">
        <v>169</v>
      </c>
      <c r="B227" s="33"/>
      <c r="C227" s="31" t="s">
        <v>14</v>
      </c>
      <c r="D227" s="32" t="s">
        <v>156</v>
      </c>
      <c r="E227" s="55">
        <v>6</v>
      </c>
      <c r="F227" s="53">
        <v>90</v>
      </c>
      <c r="G227" s="44" t="str">
        <f t="shared" si="19"/>
        <v>Binnengevelglas..Ladder+vensterbank</v>
      </c>
      <c r="H227" s="29">
        <f t="shared" si="20"/>
        <v>0</v>
      </c>
      <c r="I227" s="38">
        <f t="shared" si="21"/>
        <v>0</v>
      </c>
      <c r="J227" s="46"/>
      <c r="K227" s="46"/>
      <c r="L227" s="51">
        <f>+SUMIF('6-Bereikbaarheidsmaterieel'!$A$12:$A$29,'4-Ruimtestaat'!J227,'6-Bereikbaarheidsmaterieel'!$B$12:$B$29)</f>
        <v>0</v>
      </c>
      <c r="M227" s="49">
        <f t="shared" si="22"/>
        <v>0</v>
      </c>
      <c r="N227" s="50">
        <f t="shared" si="23"/>
        <v>0</v>
      </c>
      <c r="O227" s="51">
        <f t="shared" si="24"/>
        <v>0</v>
      </c>
      <c r="P227" s="66"/>
      <c r="Q227" s="67"/>
      <c r="R227" s="4"/>
    </row>
    <row r="228" spans="1:18">
      <c r="A228" s="31" t="s">
        <v>105</v>
      </c>
      <c r="B228" s="31"/>
      <c r="C228" s="31" t="s">
        <v>8</v>
      </c>
      <c r="D228" s="32" t="s">
        <v>34</v>
      </c>
      <c r="E228" s="55">
        <v>4</v>
      </c>
      <c r="F228" s="53">
        <v>133</v>
      </c>
      <c r="G228" s="44" t="str">
        <f t="shared" si="19"/>
        <v>Buitengevelglas..Ladder</v>
      </c>
      <c r="H228" s="29">
        <f t="shared" si="20"/>
        <v>0</v>
      </c>
      <c r="I228" s="38">
        <f t="shared" si="21"/>
        <v>0</v>
      </c>
      <c r="J228" s="46"/>
      <c r="K228" s="46"/>
      <c r="L228" s="51">
        <f>+SUMIF('6-Bereikbaarheidsmaterieel'!$A$12:$A$29,'4-Ruimtestaat'!J228,'6-Bereikbaarheidsmaterieel'!$B$12:$B$29)</f>
        <v>0</v>
      </c>
      <c r="M228" s="49">
        <f t="shared" si="22"/>
        <v>0</v>
      </c>
      <c r="N228" s="50">
        <f t="shared" si="23"/>
        <v>0</v>
      </c>
      <c r="O228" s="51">
        <f t="shared" si="24"/>
        <v>0</v>
      </c>
      <c r="P228" s="66"/>
      <c r="Q228" s="67"/>
      <c r="R228" s="4"/>
    </row>
    <row r="229" spans="1:18">
      <c r="A229" s="31" t="s">
        <v>105</v>
      </c>
      <c r="B229" s="31"/>
      <c r="C229" s="31" t="s">
        <v>14</v>
      </c>
      <c r="D229" s="32" t="s">
        <v>34</v>
      </c>
      <c r="E229" s="55">
        <v>2</v>
      </c>
      <c r="F229" s="53">
        <v>133</v>
      </c>
      <c r="G229" s="44" t="str">
        <f t="shared" si="19"/>
        <v>Binnengevelglas..Ladder</v>
      </c>
      <c r="H229" s="29">
        <f t="shared" si="20"/>
        <v>0</v>
      </c>
      <c r="I229" s="38">
        <f t="shared" si="21"/>
        <v>0</v>
      </c>
      <c r="J229" s="46"/>
      <c r="K229" s="46"/>
      <c r="L229" s="51">
        <f>+SUMIF('6-Bereikbaarheidsmaterieel'!$A$12:$A$29,'4-Ruimtestaat'!J229,'6-Bereikbaarheidsmaterieel'!$B$12:$B$29)</f>
        <v>0</v>
      </c>
      <c r="M229" s="49">
        <f t="shared" si="22"/>
        <v>0</v>
      </c>
      <c r="N229" s="50">
        <f t="shared" si="23"/>
        <v>0</v>
      </c>
      <c r="O229" s="51">
        <f t="shared" si="24"/>
        <v>0</v>
      </c>
      <c r="P229" s="66"/>
      <c r="Q229" s="67"/>
      <c r="R229" s="4"/>
    </row>
    <row r="230" spans="1:18">
      <c r="A230" s="33" t="s">
        <v>155</v>
      </c>
      <c r="B230" s="33"/>
      <c r="C230" s="31" t="s">
        <v>8</v>
      </c>
      <c r="D230" s="32" t="s">
        <v>33</v>
      </c>
      <c r="E230" s="55">
        <v>2</v>
      </c>
      <c r="F230" s="53">
        <v>25</v>
      </c>
      <c r="G230" s="44" t="str">
        <f t="shared" si="19"/>
        <v>Buitengevelglas..Staand</v>
      </c>
      <c r="H230" s="29">
        <f t="shared" si="20"/>
        <v>0</v>
      </c>
      <c r="I230" s="38">
        <f t="shared" si="21"/>
        <v>0</v>
      </c>
      <c r="J230" s="46"/>
      <c r="K230" s="46"/>
      <c r="L230" s="51">
        <f>+SUMIF('6-Bereikbaarheidsmaterieel'!$A$12:$A$29,'4-Ruimtestaat'!J230,'6-Bereikbaarheidsmaterieel'!$B$12:$B$29)</f>
        <v>0</v>
      </c>
      <c r="M230" s="49">
        <f t="shared" si="22"/>
        <v>0</v>
      </c>
      <c r="N230" s="50">
        <f t="shared" si="23"/>
        <v>0</v>
      </c>
      <c r="O230" s="51">
        <f t="shared" si="24"/>
        <v>0</v>
      </c>
      <c r="P230" s="66"/>
      <c r="Q230" s="67"/>
      <c r="R230" s="4"/>
    </row>
    <row r="231" spans="1:18">
      <c r="A231" s="33" t="s">
        <v>155</v>
      </c>
      <c r="B231" s="33"/>
      <c r="C231" s="31" t="s">
        <v>14</v>
      </c>
      <c r="D231" s="32" t="s">
        <v>156</v>
      </c>
      <c r="E231" s="55">
        <v>4</v>
      </c>
      <c r="F231" s="53">
        <v>25</v>
      </c>
      <c r="G231" s="44" t="str">
        <f t="shared" si="19"/>
        <v>Binnengevelglas..Ladder+vensterbank</v>
      </c>
      <c r="H231" s="29">
        <f t="shared" si="20"/>
        <v>0</v>
      </c>
      <c r="I231" s="38">
        <f t="shared" si="21"/>
        <v>0</v>
      </c>
      <c r="J231" s="46"/>
      <c r="K231" s="46"/>
      <c r="L231" s="51">
        <f>+SUMIF('6-Bereikbaarheidsmaterieel'!$A$12:$A$29,'4-Ruimtestaat'!J231,'6-Bereikbaarheidsmaterieel'!$B$12:$B$29)</f>
        <v>0</v>
      </c>
      <c r="M231" s="49">
        <f t="shared" si="22"/>
        <v>0</v>
      </c>
      <c r="N231" s="50">
        <f t="shared" si="23"/>
        <v>0</v>
      </c>
      <c r="O231" s="51">
        <f t="shared" si="24"/>
        <v>0</v>
      </c>
      <c r="P231" s="66"/>
      <c r="Q231" s="67"/>
      <c r="R231" s="4"/>
    </row>
    <row r="232" spans="1:18">
      <c r="A232" s="31" t="s">
        <v>107</v>
      </c>
      <c r="B232" s="31"/>
      <c r="C232" s="31" t="s">
        <v>8</v>
      </c>
      <c r="D232" s="32" t="s">
        <v>33</v>
      </c>
      <c r="E232" s="55">
        <v>4</v>
      </c>
      <c r="F232" s="53">
        <v>46</v>
      </c>
      <c r="G232" s="44" t="str">
        <f t="shared" si="19"/>
        <v>Buitengevelglas..Staand</v>
      </c>
      <c r="H232" s="29">
        <f t="shared" si="20"/>
        <v>0</v>
      </c>
      <c r="I232" s="38">
        <f t="shared" si="21"/>
        <v>0</v>
      </c>
      <c r="J232" s="46"/>
      <c r="K232" s="46"/>
      <c r="L232" s="51">
        <f>+SUMIF('6-Bereikbaarheidsmaterieel'!$A$12:$A$29,'4-Ruimtestaat'!J232,'6-Bereikbaarheidsmaterieel'!$B$12:$B$29)</f>
        <v>0</v>
      </c>
      <c r="M232" s="49">
        <f t="shared" si="22"/>
        <v>0</v>
      </c>
      <c r="N232" s="50">
        <f t="shared" si="23"/>
        <v>0</v>
      </c>
      <c r="O232" s="51">
        <f t="shared" si="24"/>
        <v>0</v>
      </c>
      <c r="P232" s="66"/>
      <c r="Q232" s="67"/>
      <c r="R232" s="4"/>
    </row>
    <row r="233" spans="1:18">
      <c r="A233" s="31" t="s">
        <v>107</v>
      </c>
      <c r="B233" s="31"/>
      <c r="C233" s="31" t="s">
        <v>14</v>
      </c>
      <c r="D233" s="32" t="s">
        <v>33</v>
      </c>
      <c r="E233" s="55">
        <v>2</v>
      </c>
      <c r="F233" s="53">
        <v>46</v>
      </c>
      <c r="G233" s="44" t="str">
        <f t="shared" si="19"/>
        <v>Binnengevelglas..Staand</v>
      </c>
      <c r="H233" s="29">
        <f t="shared" si="20"/>
        <v>0</v>
      </c>
      <c r="I233" s="38">
        <f t="shared" si="21"/>
        <v>0</v>
      </c>
      <c r="J233" s="46"/>
      <c r="K233" s="46"/>
      <c r="L233" s="51">
        <f>+SUMIF('6-Bereikbaarheidsmaterieel'!$A$12:$A$29,'4-Ruimtestaat'!J233,'6-Bereikbaarheidsmaterieel'!$B$12:$B$29)</f>
        <v>0</v>
      </c>
      <c r="M233" s="49">
        <f t="shared" si="22"/>
        <v>0</v>
      </c>
      <c r="N233" s="50">
        <f t="shared" si="23"/>
        <v>0</v>
      </c>
      <c r="O233" s="51">
        <f t="shared" si="24"/>
        <v>0</v>
      </c>
      <c r="P233" s="66"/>
      <c r="Q233" s="67"/>
      <c r="R233" s="4"/>
    </row>
    <row r="234" spans="1:18">
      <c r="A234" s="31" t="s">
        <v>106</v>
      </c>
      <c r="B234" s="31"/>
      <c r="C234" s="31" t="s">
        <v>8</v>
      </c>
      <c r="D234" s="32" t="s">
        <v>34</v>
      </c>
      <c r="E234" s="55">
        <v>4</v>
      </c>
      <c r="F234" s="53">
        <v>41</v>
      </c>
      <c r="G234" s="44" t="str">
        <f t="shared" si="19"/>
        <v>Buitengevelglas..Ladder</v>
      </c>
      <c r="H234" s="29">
        <f t="shared" si="20"/>
        <v>0</v>
      </c>
      <c r="I234" s="38">
        <f t="shared" si="21"/>
        <v>0</v>
      </c>
      <c r="J234" s="46"/>
      <c r="K234" s="46"/>
      <c r="L234" s="51">
        <f>+SUMIF('6-Bereikbaarheidsmaterieel'!$A$12:$A$29,'4-Ruimtestaat'!J234,'6-Bereikbaarheidsmaterieel'!$B$12:$B$29)</f>
        <v>0</v>
      </c>
      <c r="M234" s="49">
        <f t="shared" si="22"/>
        <v>0</v>
      </c>
      <c r="N234" s="50">
        <f t="shared" si="23"/>
        <v>0</v>
      </c>
      <c r="O234" s="51">
        <f t="shared" si="24"/>
        <v>0</v>
      </c>
      <c r="P234" s="66"/>
      <c r="Q234" s="67"/>
      <c r="R234" s="4"/>
    </row>
    <row r="235" spans="1:18">
      <c r="A235" s="31" t="s">
        <v>106</v>
      </c>
      <c r="B235" s="31"/>
      <c r="C235" s="31" t="s">
        <v>14</v>
      </c>
      <c r="D235" s="32" t="s">
        <v>34</v>
      </c>
      <c r="E235" s="55">
        <v>2</v>
      </c>
      <c r="F235" s="53">
        <v>41</v>
      </c>
      <c r="G235" s="44" t="str">
        <f t="shared" si="19"/>
        <v>Binnengevelglas..Ladder</v>
      </c>
      <c r="H235" s="29">
        <f t="shared" si="20"/>
        <v>0</v>
      </c>
      <c r="I235" s="38">
        <f t="shared" si="21"/>
        <v>0</v>
      </c>
      <c r="J235" s="46"/>
      <c r="K235" s="46"/>
      <c r="L235" s="51">
        <f>+SUMIF('6-Bereikbaarheidsmaterieel'!$A$12:$A$29,'4-Ruimtestaat'!J235,'6-Bereikbaarheidsmaterieel'!$B$12:$B$29)</f>
        <v>0</v>
      </c>
      <c r="M235" s="49">
        <f t="shared" si="22"/>
        <v>0</v>
      </c>
      <c r="N235" s="50">
        <f t="shared" si="23"/>
        <v>0</v>
      </c>
      <c r="O235" s="51">
        <f t="shared" si="24"/>
        <v>0</v>
      </c>
      <c r="P235" s="66"/>
      <c r="Q235" s="67"/>
      <c r="R235" s="4"/>
    </row>
    <row r="236" spans="1:18">
      <c r="A236" s="31" t="s">
        <v>108</v>
      </c>
      <c r="B236" s="31"/>
      <c r="C236" s="31" t="s">
        <v>8</v>
      </c>
      <c r="D236" s="32" t="s">
        <v>34</v>
      </c>
      <c r="E236" s="55">
        <v>4</v>
      </c>
      <c r="F236" s="53">
        <v>51</v>
      </c>
      <c r="G236" s="44" t="str">
        <f t="shared" si="19"/>
        <v>Buitengevelglas..Ladder</v>
      </c>
      <c r="H236" s="29">
        <f t="shared" si="20"/>
        <v>0</v>
      </c>
      <c r="I236" s="38">
        <f t="shared" si="21"/>
        <v>0</v>
      </c>
      <c r="J236" s="46"/>
      <c r="K236" s="46"/>
      <c r="L236" s="51">
        <f>+SUMIF('6-Bereikbaarheidsmaterieel'!$A$12:$A$29,'4-Ruimtestaat'!J236,'6-Bereikbaarheidsmaterieel'!$B$12:$B$29)</f>
        <v>0</v>
      </c>
      <c r="M236" s="49">
        <f t="shared" si="22"/>
        <v>0</v>
      </c>
      <c r="N236" s="50">
        <f t="shared" si="23"/>
        <v>0</v>
      </c>
      <c r="O236" s="51">
        <f t="shared" si="24"/>
        <v>0</v>
      </c>
      <c r="P236" s="66"/>
      <c r="Q236" s="67"/>
      <c r="R236" s="4"/>
    </row>
    <row r="237" spans="1:18">
      <c r="A237" s="31" t="s">
        <v>108</v>
      </c>
      <c r="B237" s="31"/>
      <c r="C237" s="31" t="s">
        <v>14</v>
      </c>
      <c r="D237" s="32" t="s">
        <v>34</v>
      </c>
      <c r="E237" s="55">
        <v>2</v>
      </c>
      <c r="F237" s="53">
        <v>51</v>
      </c>
      <c r="G237" s="44" t="str">
        <f t="shared" si="19"/>
        <v>Binnengevelglas..Ladder</v>
      </c>
      <c r="H237" s="29">
        <f t="shared" si="20"/>
        <v>0</v>
      </c>
      <c r="I237" s="38">
        <f t="shared" si="21"/>
        <v>0</v>
      </c>
      <c r="J237" s="46"/>
      <c r="K237" s="46"/>
      <c r="L237" s="51">
        <f>+SUMIF('6-Bereikbaarheidsmaterieel'!$A$12:$A$29,'4-Ruimtestaat'!J237,'6-Bereikbaarheidsmaterieel'!$B$12:$B$29)</f>
        <v>0</v>
      </c>
      <c r="M237" s="49">
        <f t="shared" si="22"/>
        <v>0</v>
      </c>
      <c r="N237" s="50">
        <f t="shared" si="23"/>
        <v>0</v>
      </c>
      <c r="O237" s="51">
        <f t="shared" si="24"/>
        <v>0</v>
      </c>
      <c r="P237" s="66"/>
      <c r="Q237" s="67"/>
      <c r="R237" s="4"/>
    </row>
    <row r="238" spans="1:18">
      <c r="A238" s="31" t="s">
        <v>109</v>
      </c>
      <c r="B238" s="31"/>
      <c r="C238" s="31" t="s">
        <v>8</v>
      </c>
      <c r="D238" s="32" t="s">
        <v>34</v>
      </c>
      <c r="E238" s="55">
        <v>4</v>
      </c>
      <c r="F238" s="53">
        <v>49</v>
      </c>
      <c r="G238" s="44" t="str">
        <f t="shared" si="19"/>
        <v>Buitengevelglas..Ladder</v>
      </c>
      <c r="H238" s="29">
        <f t="shared" si="20"/>
        <v>0</v>
      </c>
      <c r="I238" s="38">
        <f t="shared" si="21"/>
        <v>0</v>
      </c>
      <c r="J238" s="46"/>
      <c r="K238" s="46"/>
      <c r="L238" s="51">
        <f>+SUMIF('6-Bereikbaarheidsmaterieel'!$A$12:$A$29,'4-Ruimtestaat'!J238,'6-Bereikbaarheidsmaterieel'!$B$12:$B$29)</f>
        <v>0</v>
      </c>
      <c r="M238" s="49">
        <f t="shared" si="22"/>
        <v>0</v>
      </c>
      <c r="N238" s="50">
        <f t="shared" si="23"/>
        <v>0</v>
      </c>
      <c r="O238" s="51">
        <f t="shared" si="24"/>
        <v>0</v>
      </c>
      <c r="P238" s="66"/>
      <c r="Q238" s="67"/>
      <c r="R238" s="4"/>
    </row>
    <row r="239" spans="1:18">
      <c r="A239" s="31" t="s">
        <v>109</v>
      </c>
      <c r="B239" s="31"/>
      <c r="C239" s="31" t="s">
        <v>14</v>
      </c>
      <c r="D239" s="32" t="s">
        <v>34</v>
      </c>
      <c r="E239" s="55">
        <v>2</v>
      </c>
      <c r="F239" s="53">
        <v>49</v>
      </c>
      <c r="G239" s="44" t="str">
        <f t="shared" si="19"/>
        <v>Binnengevelglas..Ladder</v>
      </c>
      <c r="H239" s="29">
        <f t="shared" si="20"/>
        <v>0</v>
      </c>
      <c r="I239" s="38">
        <f t="shared" si="21"/>
        <v>0</v>
      </c>
      <c r="J239" s="46"/>
      <c r="K239" s="46"/>
      <c r="L239" s="51">
        <f>+SUMIF('6-Bereikbaarheidsmaterieel'!$A$12:$A$29,'4-Ruimtestaat'!J239,'6-Bereikbaarheidsmaterieel'!$B$12:$B$29)</f>
        <v>0</v>
      </c>
      <c r="M239" s="49">
        <f t="shared" si="22"/>
        <v>0</v>
      </c>
      <c r="N239" s="50">
        <f t="shared" si="23"/>
        <v>0</v>
      </c>
      <c r="O239" s="51">
        <f t="shared" si="24"/>
        <v>0</v>
      </c>
      <c r="P239" s="66"/>
      <c r="Q239" s="67"/>
      <c r="R239" s="4"/>
    </row>
    <row r="240" spans="1:18">
      <c r="A240" s="31" t="s">
        <v>110</v>
      </c>
      <c r="B240" s="31"/>
      <c r="C240" s="31" t="s">
        <v>8</v>
      </c>
      <c r="D240" s="32" t="s">
        <v>34</v>
      </c>
      <c r="E240" s="55">
        <v>4</v>
      </c>
      <c r="F240" s="53">
        <v>133</v>
      </c>
      <c r="G240" s="44" t="str">
        <f t="shared" si="19"/>
        <v>Buitengevelglas..Ladder</v>
      </c>
      <c r="H240" s="29">
        <f t="shared" si="20"/>
        <v>0</v>
      </c>
      <c r="I240" s="38">
        <f t="shared" si="21"/>
        <v>0</v>
      </c>
      <c r="J240" s="46"/>
      <c r="K240" s="46"/>
      <c r="L240" s="51">
        <f>+SUMIF('6-Bereikbaarheidsmaterieel'!$A$12:$A$29,'4-Ruimtestaat'!J240,'6-Bereikbaarheidsmaterieel'!$B$12:$B$29)</f>
        <v>0</v>
      </c>
      <c r="M240" s="49">
        <f t="shared" si="22"/>
        <v>0</v>
      </c>
      <c r="N240" s="50">
        <f t="shared" si="23"/>
        <v>0</v>
      </c>
      <c r="O240" s="51">
        <f t="shared" si="24"/>
        <v>0</v>
      </c>
      <c r="P240" s="66"/>
      <c r="Q240" s="67"/>
      <c r="R240" s="4"/>
    </row>
    <row r="241" spans="1:18">
      <c r="A241" s="31" t="s">
        <v>110</v>
      </c>
      <c r="B241" s="31"/>
      <c r="C241" s="31" t="s">
        <v>14</v>
      </c>
      <c r="D241" s="32" t="s">
        <v>34</v>
      </c>
      <c r="E241" s="55">
        <v>2</v>
      </c>
      <c r="F241" s="53">
        <v>133</v>
      </c>
      <c r="G241" s="44" t="str">
        <f t="shared" si="19"/>
        <v>Binnengevelglas..Ladder</v>
      </c>
      <c r="H241" s="29">
        <f t="shared" si="20"/>
        <v>0</v>
      </c>
      <c r="I241" s="38">
        <f t="shared" si="21"/>
        <v>0</v>
      </c>
      <c r="J241" s="46"/>
      <c r="K241" s="46"/>
      <c r="L241" s="51">
        <f>+SUMIF('6-Bereikbaarheidsmaterieel'!$A$12:$A$29,'4-Ruimtestaat'!J241,'6-Bereikbaarheidsmaterieel'!$B$12:$B$29)</f>
        <v>0</v>
      </c>
      <c r="M241" s="49">
        <f t="shared" si="22"/>
        <v>0</v>
      </c>
      <c r="N241" s="50">
        <f t="shared" si="23"/>
        <v>0</v>
      </c>
      <c r="O241" s="51">
        <f t="shared" si="24"/>
        <v>0</v>
      </c>
      <c r="P241" s="66"/>
      <c r="Q241" s="67"/>
      <c r="R241" s="4"/>
    </row>
    <row r="242" spans="1:18">
      <c r="A242" s="31" t="s">
        <v>111</v>
      </c>
      <c r="B242" s="31"/>
      <c r="C242" s="31" t="s">
        <v>29</v>
      </c>
      <c r="D242" s="32" t="s">
        <v>33</v>
      </c>
      <c r="E242" s="55">
        <v>2</v>
      </c>
      <c r="F242" s="53">
        <v>4</v>
      </c>
      <c r="G242" s="44" t="str">
        <f t="shared" si="19"/>
        <v>Separatieglas..Staand</v>
      </c>
      <c r="H242" s="29">
        <f t="shared" si="20"/>
        <v>0</v>
      </c>
      <c r="I242" s="38">
        <f t="shared" si="21"/>
        <v>0</v>
      </c>
      <c r="J242" s="46"/>
      <c r="K242" s="46"/>
      <c r="L242" s="51">
        <f>+SUMIF('6-Bereikbaarheidsmaterieel'!$A$12:$A$29,'4-Ruimtestaat'!J242,'6-Bereikbaarheidsmaterieel'!$B$12:$B$29)</f>
        <v>0</v>
      </c>
      <c r="M242" s="49">
        <f t="shared" si="22"/>
        <v>0</v>
      </c>
      <c r="N242" s="50">
        <f t="shared" si="23"/>
        <v>0</v>
      </c>
      <c r="O242" s="51">
        <f t="shared" si="24"/>
        <v>0</v>
      </c>
      <c r="P242" s="66"/>
      <c r="Q242" s="67"/>
      <c r="R242" s="66"/>
    </row>
    <row r="243" spans="1:18">
      <c r="A243" s="31" t="s">
        <v>111</v>
      </c>
      <c r="B243" s="31"/>
      <c r="C243" s="31" t="s">
        <v>8</v>
      </c>
      <c r="D243" s="32" t="s">
        <v>3</v>
      </c>
      <c r="E243" s="55">
        <v>4</v>
      </c>
      <c r="F243" s="53">
        <v>26</v>
      </c>
      <c r="G243" s="44" t="str">
        <f t="shared" si="19"/>
        <v>Buitengevelglas..Hoogwerker</v>
      </c>
      <c r="H243" s="29">
        <f t="shared" si="20"/>
        <v>0</v>
      </c>
      <c r="I243" s="38">
        <f t="shared" si="21"/>
        <v>0</v>
      </c>
      <c r="J243" s="46"/>
      <c r="K243" s="46"/>
      <c r="L243" s="51">
        <f>+SUMIF('6-Bereikbaarheidsmaterieel'!$A$12:$A$29,'4-Ruimtestaat'!J243,'6-Bereikbaarheidsmaterieel'!$B$12:$B$29)</f>
        <v>0</v>
      </c>
      <c r="M243" s="49">
        <f t="shared" si="22"/>
        <v>0</v>
      </c>
      <c r="N243" s="50">
        <f t="shared" si="23"/>
        <v>0</v>
      </c>
      <c r="O243" s="51">
        <f t="shared" si="24"/>
        <v>0</v>
      </c>
      <c r="P243" s="66"/>
      <c r="Q243" s="67"/>
      <c r="R243" s="66"/>
    </row>
    <row r="244" spans="1:18">
      <c r="A244" s="31" t="s">
        <v>111</v>
      </c>
      <c r="B244" s="31"/>
      <c r="C244" s="31" t="s">
        <v>8</v>
      </c>
      <c r="D244" s="32" t="s">
        <v>34</v>
      </c>
      <c r="E244" s="55">
        <v>4</v>
      </c>
      <c r="F244" s="53">
        <v>25</v>
      </c>
      <c r="G244" s="44" t="str">
        <f t="shared" si="19"/>
        <v>Buitengevelglas..Ladder</v>
      </c>
      <c r="H244" s="29">
        <f t="shared" si="20"/>
        <v>0</v>
      </c>
      <c r="I244" s="38">
        <f t="shared" si="21"/>
        <v>0</v>
      </c>
      <c r="J244" s="46"/>
      <c r="K244" s="46"/>
      <c r="L244" s="51">
        <f>+SUMIF('6-Bereikbaarheidsmaterieel'!$A$12:$A$29,'4-Ruimtestaat'!J244,'6-Bereikbaarheidsmaterieel'!$B$12:$B$29)</f>
        <v>0</v>
      </c>
      <c r="M244" s="49">
        <f t="shared" si="22"/>
        <v>0</v>
      </c>
      <c r="N244" s="50">
        <f t="shared" si="23"/>
        <v>0</v>
      </c>
      <c r="O244" s="51">
        <f t="shared" si="24"/>
        <v>0</v>
      </c>
      <c r="P244" s="66"/>
      <c r="Q244" s="67"/>
      <c r="R244" s="66"/>
    </row>
    <row r="245" spans="1:18">
      <c r="A245" s="31" t="s">
        <v>111</v>
      </c>
      <c r="B245" s="31"/>
      <c r="C245" s="31" t="s">
        <v>14</v>
      </c>
      <c r="D245" s="32" t="s">
        <v>34</v>
      </c>
      <c r="E245" s="55">
        <v>2</v>
      </c>
      <c r="F245" s="53">
        <v>51</v>
      </c>
      <c r="G245" s="44" t="str">
        <f t="shared" si="19"/>
        <v>Binnengevelglas..Ladder</v>
      </c>
      <c r="H245" s="29">
        <f t="shared" si="20"/>
        <v>0</v>
      </c>
      <c r="I245" s="38">
        <f t="shared" si="21"/>
        <v>0</v>
      </c>
      <c r="J245" s="46"/>
      <c r="K245" s="46"/>
      <c r="L245" s="51">
        <f>+SUMIF('6-Bereikbaarheidsmaterieel'!$A$12:$A$29,'4-Ruimtestaat'!J245,'6-Bereikbaarheidsmaterieel'!$B$12:$B$29)</f>
        <v>0</v>
      </c>
      <c r="M245" s="49">
        <f t="shared" si="22"/>
        <v>0</v>
      </c>
      <c r="N245" s="50">
        <f t="shared" si="23"/>
        <v>0</v>
      </c>
      <c r="O245" s="51">
        <f t="shared" si="24"/>
        <v>0</v>
      </c>
      <c r="P245" s="66"/>
      <c r="Q245" s="67"/>
      <c r="R245" s="66"/>
    </row>
    <row r="246" spans="1:18">
      <c r="A246" s="34" t="s">
        <v>160</v>
      </c>
      <c r="B246" s="35"/>
      <c r="C246" s="35" t="s">
        <v>8</v>
      </c>
      <c r="D246" s="36" t="s">
        <v>3</v>
      </c>
      <c r="E246" s="55">
        <v>2</v>
      </c>
      <c r="F246" s="54">
        <v>440</v>
      </c>
      <c r="G246" s="44" t="str">
        <f t="shared" si="19"/>
        <v>Buitengevelglas..Hoogwerker</v>
      </c>
      <c r="H246" s="29">
        <f t="shared" si="20"/>
        <v>0</v>
      </c>
      <c r="I246" s="38">
        <f t="shared" si="21"/>
        <v>0</v>
      </c>
      <c r="J246" s="46"/>
      <c r="K246" s="46"/>
      <c r="L246" s="51">
        <f>+SUMIF('6-Bereikbaarheidsmaterieel'!$A$12:$A$29,'4-Ruimtestaat'!J246,'6-Bereikbaarheidsmaterieel'!$B$12:$B$29)</f>
        <v>0</v>
      </c>
      <c r="M246" s="49">
        <f t="shared" si="22"/>
        <v>0</v>
      </c>
      <c r="N246" s="50">
        <f t="shared" si="23"/>
        <v>0</v>
      </c>
      <c r="O246" s="51">
        <f t="shared" si="24"/>
        <v>0</v>
      </c>
      <c r="P246" s="66"/>
      <c r="Q246" s="67"/>
      <c r="R246" s="4"/>
    </row>
    <row r="247" spans="1:18">
      <c r="A247" s="34" t="s">
        <v>172</v>
      </c>
      <c r="B247" s="35"/>
      <c r="C247" s="35" t="s">
        <v>8</v>
      </c>
      <c r="D247" s="36" t="s">
        <v>3</v>
      </c>
      <c r="E247" s="55">
        <v>2</v>
      </c>
      <c r="F247" s="54">
        <v>315</v>
      </c>
      <c r="G247" s="45" t="str">
        <f t="shared" ref="G247" si="25">C247&amp;$G$9&amp;D247</f>
        <v>Buitengevelglas..Hoogwerker</v>
      </c>
      <c r="H247" s="29">
        <f t="shared" si="20"/>
        <v>0</v>
      </c>
      <c r="I247" s="38">
        <f t="shared" si="21"/>
        <v>0</v>
      </c>
      <c r="J247" s="46"/>
      <c r="K247" s="46"/>
      <c r="L247" s="51">
        <f>+SUMIF('6-Bereikbaarheidsmaterieel'!$A$12:$A$29,'4-Ruimtestaat'!J247,'6-Bereikbaarheidsmaterieel'!$B$12:$B$29)</f>
        <v>0</v>
      </c>
      <c r="M247" s="49">
        <f t="shared" si="22"/>
        <v>0</v>
      </c>
      <c r="N247" s="50">
        <f t="shared" si="23"/>
        <v>0</v>
      </c>
      <c r="O247" s="51">
        <f t="shared" si="24"/>
        <v>0</v>
      </c>
      <c r="P247" s="66"/>
      <c r="Q247" s="67"/>
      <c r="R247" s="4"/>
    </row>
    <row r="248" spans="1:18">
      <c r="A248" s="34" t="s">
        <v>172</v>
      </c>
      <c r="B248" s="33"/>
      <c r="C248" s="33" t="s">
        <v>8</v>
      </c>
      <c r="D248" s="32" t="s">
        <v>34</v>
      </c>
      <c r="E248" s="55">
        <v>2</v>
      </c>
      <c r="F248" s="54">
        <v>340</v>
      </c>
      <c r="G248" s="44" t="str">
        <f t="shared" ref="G248:G272" si="26">C248&amp;$G$9&amp;D248</f>
        <v>Buitengevelglas..Ladder</v>
      </c>
      <c r="H248" s="29">
        <f t="shared" si="20"/>
        <v>0</v>
      </c>
      <c r="I248" s="38">
        <f t="shared" si="21"/>
        <v>0</v>
      </c>
      <c r="J248" s="46"/>
      <c r="K248" s="46"/>
      <c r="L248" s="51">
        <f>+SUMIF('6-Bereikbaarheidsmaterieel'!$A$12:$A$29,'4-Ruimtestaat'!J248,'6-Bereikbaarheidsmaterieel'!$B$12:$B$29)</f>
        <v>0</v>
      </c>
      <c r="M248" s="49">
        <f t="shared" si="22"/>
        <v>0</v>
      </c>
      <c r="N248" s="50">
        <f t="shared" si="23"/>
        <v>0</v>
      </c>
      <c r="O248" s="51">
        <f t="shared" si="24"/>
        <v>0</v>
      </c>
      <c r="P248" s="66"/>
      <c r="Q248" s="67"/>
      <c r="R248" s="4"/>
    </row>
    <row r="249" spans="1:18">
      <c r="A249" s="34" t="s">
        <v>172</v>
      </c>
      <c r="B249" s="33"/>
      <c r="C249" s="33" t="s">
        <v>14</v>
      </c>
      <c r="D249" s="36" t="s">
        <v>34</v>
      </c>
      <c r="E249" s="56">
        <v>2</v>
      </c>
      <c r="F249" s="54">
        <v>655</v>
      </c>
      <c r="G249" s="44" t="str">
        <f t="shared" si="26"/>
        <v>Binnengevelglas..Ladder</v>
      </c>
      <c r="H249" s="29">
        <f t="shared" si="20"/>
        <v>0</v>
      </c>
      <c r="I249" s="38">
        <f t="shared" si="21"/>
        <v>0</v>
      </c>
      <c r="J249" s="46"/>
      <c r="K249" s="46"/>
      <c r="L249" s="51">
        <f>+SUMIF('6-Bereikbaarheidsmaterieel'!$A$12:$A$29,'4-Ruimtestaat'!J249,'6-Bereikbaarheidsmaterieel'!$B$12:$B$29)</f>
        <v>0</v>
      </c>
      <c r="M249" s="49">
        <f t="shared" si="22"/>
        <v>0</v>
      </c>
      <c r="N249" s="50">
        <f t="shared" si="23"/>
        <v>0</v>
      </c>
      <c r="O249" s="51">
        <f t="shared" si="24"/>
        <v>0</v>
      </c>
      <c r="P249" s="66"/>
      <c r="Q249" s="67"/>
      <c r="R249" s="4"/>
    </row>
    <row r="250" spans="1:18">
      <c r="A250" s="34" t="s">
        <v>172</v>
      </c>
      <c r="B250" s="33"/>
      <c r="C250" s="33" t="s">
        <v>29</v>
      </c>
      <c r="D250" s="36" t="s">
        <v>3</v>
      </c>
      <c r="E250" s="56">
        <v>2</v>
      </c>
      <c r="F250" s="54">
        <v>170</v>
      </c>
      <c r="G250" s="44" t="str">
        <f t="shared" si="26"/>
        <v>Separatieglas..Hoogwerker</v>
      </c>
      <c r="H250" s="29">
        <f t="shared" si="20"/>
        <v>0</v>
      </c>
      <c r="I250" s="38">
        <f t="shared" si="21"/>
        <v>0</v>
      </c>
      <c r="J250" s="46"/>
      <c r="K250" s="46"/>
      <c r="L250" s="51">
        <f>+SUMIF('6-Bereikbaarheidsmaterieel'!$A$12:$A$29,'4-Ruimtestaat'!J250,'6-Bereikbaarheidsmaterieel'!$B$12:$B$29)</f>
        <v>0</v>
      </c>
      <c r="M250" s="49">
        <f t="shared" si="22"/>
        <v>0</v>
      </c>
      <c r="N250" s="50">
        <f t="shared" si="23"/>
        <v>0</v>
      </c>
      <c r="O250" s="51">
        <f t="shared" si="24"/>
        <v>0</v>
      </c>
      <c r="P250" s="66"/>
      <c r="Q250" s="67"/>
      <c r="R250" s="4"/>
    </row>
    <row r="251" spans="1:18">
      <c r="A251" s="34" t="s">
        <v>172</v>
      </c>
      <c r="B251" s="33"/>
      <c r="C251" s="33" t="s">
        <v>29</v>
      </c>
      <c r="D251" s="36" t="s">
        <v>34</v>
      </c>
      <c r="E251" s="56">
        <v>2</v>
      </c>
      <c r="F251" s="54">
        <v>510</v>
      </c>
      <c r="G251" s="44" t="str">
        <f t="shared" si="26"/>
        <v>Separatieglas..Ladder</v>
      </c>
      <c r="H251" s="29">
        <f t="shared" si="20"/>
        <v>0</v>
      </c>
      <c r="I251" s="38">
        <f t="shared" si="21"/>
        <v>0</v>
      </c>
      <c r="J251" s="46"/>
      <c r="K251" s="46"/>
      <c r="L251" s="51">
        <f>+SUMIF('6-Bereikbaarheidsmaterieel'!$A$12:$A$29,'4-Ruimtestaat'!J251,'6-Bereikbaarheidsmaterieel'!$B$12:$B$29)</f>
        <v>0</v>
      </c>
      <c r="M251" s="49">
        <f t="shared" si="22"/>
        <v>0</v>
      </c>
      <c r="N251" s="50">
        <f t="shared" si="23"/>
        <v>0</v>
      </c>
      <c r="O251" s="51">
        <f t="shared" si="24"/>
        <v>0</v>
      </c>
      <c r="P251" s="66"/>
      <c r="Q251" s="67"/>
      <c r="R251" s="4"/>
    </row>
    <row r="252" spans="1:18">
      <c r="A252" s="34" t="s">
        <v>172</v>
      </c>
      <c r="B252" s="33"/>
      <c r="C252" s="33" t="s">
        <v>29</v>
      </c>
      <c r="D252" s="36" t="s">
        <v>33</v>
      </c>
      <c r="E252" s="56">
        <v>2</v>
      </c>
      <c r="F252" s="54">
        <v>66</v>
      </c>
      <c r="G252" s="44" t="str">
        <f t="shared" si="26"/>
        <v>Separatieglas..Staand</v>
      </c>
      <c r="H252" s="29">
        <f t="shared" si="20"/>
        <v>0</v>
      </c>
      <c r="I252" s="38">
        <f t="shared" si="21"/>
        <v>0</v>
      </c>
      <c r="J252" s="46"/>
      <c r="K252" s="46"/>
      <c r="L252" s="51">
        <f>+SUMIF('6-Bereikbaarheidsmaterieel'!$A$12:$A$29,'4-Ruimtestaat'!J252,'6-Bereikbaarheidsmaterieel'!$B$12:$B$29)</f>
        <v>0</v>
      </c>
      <c r="M252" s="49">
        <f t="shared" si="22"/>
        <v>0</v>
      </c>
      <c r="N252" s="50">
        <f t="shared" si="23"/>
        <v>0</v>
      </c>
      <c r="O252" s="51">
        <f t="shared" si="24"/>
        <v>0</v>
      </c>
      <c r="P252" s="66"/>
      <c r="Q252" s="67"/>
      <c r="R252" s="4"/>
    </row>
    <row r="253" spans="1:18">
      <c r="A253" s="34" t="s">
        <v>172</v>
      </c>
      <c r="B253" s="33"/>
      <c r="C253" s="33" t="s">
        <v>14</v>
      </c>
      <c r="D253" s="36" t="s">
        <v>34</v>
      </c>
      <c r="E253" s="56">
        <v>2</v>
      </c>
      <c r="F253" s="54">
        <v>88</v>
      </c>
      <c r="G253" s="44" t="str">
        <f t="shared" si="26"/>
        <v>Binnengevelglas..Ladder</v>
      </c>
      <c r="H253" s="29">
        <f t="shared" si="20"/>
        <v>0</v>
      </c>
      <c r="I253" s="38">
        <f t="shared" si="21"/>
        <v>0</v>
      </c>
      <c r="J253" s="46"/>
      <c r="K253" s="46"/>
      <c r="L253" s="51">
        <f>+SUMIF('6-Bereikbaarheidsmaterieel'!$A$12:$A$29,'4-Ruimtestaat'!J253,'6-Bereikbaarheidsmaterieel'!$B$12:$B$29)</f>
        <v>0</v>
      </c>
      <c r="M253" s="49">
        <f t="shared" si="22"/>
        <v>0</v>
      </c>
      <c r="N253" s="50">
        <f t="shared" si="23"/>
        <v>0</v>
      </c>
      <c r="O253" s="51">
        <f t="shared" si="24"/>
        <v>0</v>
      </c>
      <c r="P253" s="66"/>
      <c r="Q253" s="67"/>
      <c r="R253" s="4"/>
    </row>
    <row r="254" spans="1:18">
      <c r="A254" s="34" t="s">
        <v>172</v>
      </c>
      <c r="B254" s="33"/>
      <c r="C254" s="33" t="s">
        <v>14</v>
      </c>
      <c r="D254" s="36" t="s">
        <v>33</v>
      </c>
      <c r="E254" s="56">
        <v>2</v>
      </c>
      <c r="F254" s="54">
        <v>88</v>
      </c>
      <c r="G254" s="44" t="str">
        <f t="shared" si="26"/>
        <v>Binnengevelglas..Staand</v>
      </c>
      <c r="H254" s="29">
        <f t="shared" si="20"/>
        <v>0</v>
      </c>
      <c r="I254" s="38">
        <f t="shared" si="21"/>
        <v>0</v>
      </c>
      <c r="J254" s="46"/>
      <c r="K254" s="46"/>
      <c r="L254" s="51">
        <f>+SUMIF('6-Bereikbaarheidsmaterieel'!$A$12:$A$29,'4-Ruimtestaat'!J254,'6-Bereikbaarheidsmaterieel'!$B$12:$B$29)</f>
        <v>0</v>
      </c>
      <c r="M254" s="49">
        <f t="shared" si="22"/>
        <v>0</v>
      </c>
      <c r="N254" s="50">
        <f t="shared" si="23"/>
        <v>0</v>
      </c>
      <c r="O254" s="51">
        <f t="shared" si="24"/>
        <v>0</v>
      </c>
      <c r="P254" s="66"/>
      <c r="Q254" s="67"/>
      <c r="R254" s="4"/>
    </row>
    <row r="255" spans="1:18">
      <c r="A255" s="34" t="s">
        <v>172</v>
      </c>
      <c r="B255" s="33"/>
      <c r="C255" s="33" t="s">
        <v>8</v>
      </c>
      <c r="D255" s="36" t="s">
        <v>3</v>
      </c>
      <c r="E255" s="55">
        <v>2</v>
      </c>
      <c r="F255" s="54">
        <v>62</v>
      </c>
      <c r="G255" s="44" t="str">
        <f t="shared" si="26"/>
        <v>Buitengevelglas..Hoogwerker</v>
      </c>
      <c r="H255" s="29">
        <f t="shared" si="20"/>
        <v>0</v>
      </c>
      <c r="I255" s="38">
        <f t="shared" si="21"/>
        <v>0</v>
      </c>
      <c r="J255" s="46"/>
      <c r="K255" s="46"/>
      <c r="L255" s="51">
        <f>+SUMIF('6-Bereikbaarheidsmaterieel'!$A$12:$A$29,'4-Ruimtestaat'!J255,'6-Bereikbaarheidsmaterieel'!$B$12:$B$29)</f>
        <v>0</v>
      </c>
      <c r="M255" s="49">
        <f t="shared" si="22"/>
        <v>0</v>
      </c>
      <c r="N255" s="50">
        <f t="shared" si="23"/>
        <v>0</v>
      </c>
      <c r="O255" s="51">
        <f t="shared" si="24"/>
        <v>0</v>
      </c>
      <c r="P255" s="66"/>
      <c r="Q255" s="67"/>
      <c r="R255" s="4"/>
    </row>
    <row r="256" spans="1:18">
      <c r="A256" s="34" t="s">
        <v>172</v>
      </c>
      <c r="B256" s="33"/>
      <c r="C256" s="33" t="s">
        <v>8</v>
      </c>
      <c r="D256" s="36" t="s">
        <v>33</v>
      </c>
      <c r="E256" s="55">
        <v>2</v>
      </c>
      <c r="F256" s="54">
        <v>62</v>
      </c>
      <c r="G256" s="44" t="str">
        <f t="shared" si="26"/>
        <v>Buitengevelglas..Staand</v>
      </c>
      <c r="H256" s="29">
        <f t="shared" si="20"/>
        <v>0</v>
      </c>
      <c r="I256" s="38">
        <f t="shared" si="21"/>
        <v>0</v>
      </c>
      <c r="J256" s="46"/>
      <c r="K256" s="46"/>
      <c r="L256" s="51">
        <f>+SUMIF('6-Bereikbaarheidsmaterieel'!$A$12:$A$29,'4-Ruimtestaat'!J256,'6-Bereikbaarheidsmaterieel'!$B$12:$B$29)</f>
        <v>0</v>
      </c>
      <c r="M256" s="49">
        <f t="shared" si="22"/>
        <v>0</v>
      </c>
      <c r="N256" s="50">
        <f t="shared" si="23"/>
        <v>0</v>
      </c>
      <c r="O256" s="51">
        <f t="shared" si="24"/>
        <v>0</v>
      </c>
      <c r="P256" s="66"/>
      <c r="Q256" s="67"/>
      <c r="R256" s="4"/>
    </row>
    <row r="257" spans="1:18">
      <c r="A257" s="34" t="s">
        <v>201</v>
      </c>
      <c r="B257" s="33" t="s">
        <v>202</v>
      </c>
      <c r="C257" s="33" t="s">
        <v>14</v>
      </c>
      <c r="D257" s="36" t="s">
        <v>34</v>
      </c>
      <c r="E257" s="56">
        <v>2</v>
      </c>
      <c r="F257" s="54">
        <v>57</v>
      </c>
      <c r="G257" s="44" t="str">
        <f t="shared" si="26"/>
        <v>Binnengevelglas..Ladder</v>
      </c>
      <c r="H257" s="29">
        <f t="shared" si="20"/>
        <v>0</v>
      </c>
      <c r="I257" s="38">
        <f t="shared" si="21"/>
        <v>0</v>
      </c>
      <c r="J257" s="46"/>
      <c r="K257" s="46"/>
      <c r="L257" s="51">
        <f>+SUMIF('6-Bereikbaarheidsmaterieel'!$A$12:$A$29,'4-Ruimtestaat'!J257,'6-Bereikbaarheidsmaterieel'!$B$12:$B$29)</f>
        <v>0</v>
      </c>
      <c r="M257" s="49">
        <f t="shared" si="22"/>
        <v>0</v>
      </c>
      <c r="N257" s="50">
        <f t="shared" si="23"/>
        <v>0</v>
      </c>
      <c r="O257" s="51">
        <f t="shared" si="24"/>
        <v>0</v>
      </c>
      <c r="P257" s="66"/>
      <c r="Q257" s="67"/>
      <c r="R257" s="4"/>
    </row>
    <row r="258" spans="1:18">
      <c r="A258" s="34" t="s">
        <v>201</v>
      </c>
      <c r="B258" s="33" t="s">
        <v>202</v>
      </c>
      <c r="C258" s="33" t="s">
        <v>14</v>
      </c>
      <c r="D258" s="36" t="s">
        <v>33</v>
      </c>
      <c r="E258" s="56">
        <v>2</v>
      </c>
      <c r="F258" s="54">
        <v>167</v>
      </c>
      <c r="G258" s="44" t="str">
        <f t="shared" si="26"/>
        <v>Binnengevelglas..Staand</v>
      </c>
      <c r="H258" s="29">
        <f t="shared" si="20"/>
        <v>0</v>
      </c>
      <c r="I258" s="38">
        <f t="shared" si="21"/>
        <v>0</v>
      </c>
      <c r="J258" s="46"/>
      <c r="K258" s="46"/>
      <c r="L258" s="51">
        <f>+SUMIF('6-Bereikbaarheidsmaterieel'!$A$12:$A$29,'4-Ruimtestaat'!J258,'6-Bereikbaarheidsmaterieel'!$B$12:$B$29)</f>
        <v>0</v>
      </c>
      <c r="M258" s="49">
        <f t="shared" si="22"/>
        <v>0</v>
      </c>
      <c r="N258" s="50">
        <f t="shared" si="23"/>
        <v>0</v>
      </c>
      <c r="O258" s="51">
        <f t="shared" si="24"/>
        <v>0</v>
      </c>
      <c r="P258" s="66"/>
      <c r="Q258" s="67"/>
      <c r="R258" s="4"/>
    </row>
    <row r="259" spans="1:18">
      <c r="A259" s="34" t="s">
        <v>201</v>
      </c>
      <c r="B259" s="33" t="s">
        <v>202</v>
      </c>
      <c r="C259" s="33" t="s">
        <v>8</v>
      </c>
      <c r="D259" s="36" t="s">
        <v>34</v>
      </c>
      <c r="E259" s="55">
        <v>4</v>
      </c>
      <c r="F259" s="54">
        <v>57</v>
      </c>
      <c r="G259" s="44" t="str">
        <f t="shared" si="26"/>
        <v>Buitengevelglas..Ladder</v>
      </c>
      <c r="H259" s="29">
        <f t="shared" si="20"/>
        <v>0</v>
      </c>
      <c r="I259" s="38">
        <f t="shared" si="21"/>
        <v>0</v>
      </c>
      <c r="J259" s="46"/>
      <c r="K259" s="46"/>
      <c r="L259" s="51">
        <f>+SUMIF('6-Bereikbaarheidsmaterieel'!$A$12:$A$29,'4-Ruimtestaat'!J259,'6-Bereikbaarheidsmaterieel'!$B$12:$B$29)</f>
        <v>0</v>
      </c>
      <c r="M259" s="49">
        <f t="shared" si="22"/>
        <v>0</v>
      </c>
      <c r="N259" s="50">
        <f t="shared" si="23"/>
        <v>0</v>
      </c>
      <c r="O259" s="51">
        <f t="shared" si="24"/>
        <v>0</v>
      </c>
      <c r="P259" s="66"/>
      <c r="Q259" s="67"/>
      <c r="R259" s="4"/>
    </row>
    <row r="260" spans="1:18">
      <c r="A260" s="34" t="s">
        <v>201</v>
      </c>
      <c r="B260" s="33" t="s">
        <v>202</v>
      </c>
      <c r="C260" s="33" t="s">
        <v>8</v>
      </c>
      <c r="D260" s="36" t="s">
        <v>33</v>
      </c>
      <c r="E260" s="55">
        <v>4</v>
      </c>
      <c r="F260" s="54">
        <v>167</v>
      </c>
      <c r="G260" s="44" t="str">
        <f t="shared" si="26"/>
        <v>Buitengevelglas..Staand</v>
      </c>
      <c r="H260" s="29">
        <f t="shared" si="20"/>
        <v>0</v>
      </c>
      <c r="I260" s="38">
        <f t="shared" si="21"/>
        <v>0</v>
      </c>
      <c r="J260" s="46"/>
      <c r="K260" s="46"/>
      <c r="L260" s="51">
        <f>+SUMIF('6-Bereikbaarheidsmaterieel'!$A$12:$A$29,'4-Ruimtestaat'!J260,'6-Bereikbaarheidsmaterieel'!$B$12:$B$29)</f>
        <v>0</v>
      </c>
      <c r="M260" s="49">
        <f t="shared" si="22"/>
        <v>0</v>
      </c>
      <c r="N260" s="50">
        <f t="shared" si="23"/>
        <v>0</v>
      </c>
      <c r="O260" s="51">
        <f t="shared" si="24"/>
        <v>0</v>
      </c>
      <c r="P260" s="66"/>
      <c r="Q260" s="67"/>
      <c r="R260" s="4"/>
    </row>
    <row r="261" spans="1:18">
      <c r="A261" s="31" t="s">
        <v>203</v>
      </c>
      <c r="B261" s="31"/>
      <c r="C261" s="31" t="s">
        <v>8</v>
      </c>
      <c r="D261" s="32" t="s">
        <v>33</v>
      </c>
      <c r="E261" s="55">
        <v>4</v>
      </c>
      <c r="F261" s="53">
        <v>34</v>
      </c>
      <c r="G261" s="44" t="str">
        <f t="shared" si="26"/>
        <v>Buitengevelglas..Staand</v>
      </c>
      <c r="H261" s="29">
        <f t="shared" si="20"/>
        <v>0</v>
      </c>
      <c r="I261" s="38">
        <f t="shared" si="21"/>
        <v>0</v>
      </c>
      <c r="J261" s="46"/>
      <c r="K261" s="46"/>
      <c r="L261" s="51">
        <f>+SUMIF('6-Bereikbaarheidsmaterieel'!$A$12:$A$29,'4-Ruimtestaat'!J261,'6-Bereikbaarheidsmaterieel'!$B$12:$B$29)</f>
        <v>0</v>
      </c>
      <c r="M261" s="49">
        <f t="shared" si="22"/>
        <v>0</v>
      </c>
      <c r="N261" s="50">
        <f t="shared" si="23"/>
        <v>0</v>
      </c>
      <c r="O261" s="51">
        <f t="shared" si="24"/>
        <v>0</v>
      </c>
      <c r="P261" s="66"/>
      <c r="Q261" s="67"/>
      <c r="R261" s="4"/>
    </row>
    <row r="262" spans="1:18">
      <c r="A262" s="31" t="s">
        <v>203</v>
      </c>
      <c r="B262" s="31"/>
      <c r="C262" s="31" t="s">
        <v>14</v>
      </c>
      <c r="D262" s="32" t="s">
        <v>33</v>
      </c>
      <c r="E262" s="55">
        <v>2</v>
      </c>
      <c r="F262" s="53">
        <v>34</v>
      </c>
      <c r="G262" s="44" t="str">
        <f t="shared" si="26"/>
        <v>Binnengevelglas..Staand</v>
      </c>
      <c r="H262" s="29">
        <f t="shared" si="20"/>
        <v>0</v>
      </c>
      <c r="I262" s="38">
        <f t="shared" si="21"/>
        <v>0</v>
      </c>
      <c r="J262" s="46"/>
      <c r="K262" s="46"/>
      <c r="L262" s="51">
        <f>+SUMIF('6-Bereikbaarheidsmaterieel'!$A$12:$A$29,'4-Ruimtestaat'!J262,'6-Bereikbaarheidsmaterieel'!$B$12:$B$29)</f>
        <v>0</v>
      </c>
      <c r="M262" s="49">
        <f t="shared" si="22"/>
        <v>0</v>
      </c>
      <c r="N262" s="50">
        <f t="shared" si="23"/>
        <v>0</v>
      </c>
      <c r="O262" s="51">
        <f t="shared" si="24"/>
        <v>0</v>
      </c>
      <c r="P262" s="66"/>
      <c r="Q262" s="67"/>
      <c r="R262" s="4"/>
    </row>
    <row r="263" spans="1:18">
      <c r="A263" s="31" t="s">
        <v>203</v>
      </c>
      <c r="B263" s="31"/>
      <c r="C263" s="31" t="s">
        <v>51</v>
      </c>
      <c r="D263" s="32" t="s">
        <v>33</v>
      </c>
      <c r="E263" s="55">
        <v>2</v>
      </c>
      <c r="F263" s="53">
        <v>2</v>
      </c>
      <c r="G263" s="44" t="str">
        <f t="shared" si="26"/>
        <v>separatieglas..Staand</v>
      </c>
      <c r="H263" s="29">
        <f t="shared" ref="H263:H272" si="27">IF(E263=1,VLOOKUP(G263,Normtabel,4,FALSE),IF(E263=2,VLOOKUP(G263,Normtabel,5,FALSE),IF(E263=3,VLOOKUP(G263,Normtabel,6,FALSE),IF(E263=4,VLOOKUP(G263,Normtabel,7,FALSE),IF(E263=6,VLOOKUP(G263,Normtabel,8,FALSE),IF(E263=12,VLOOKUP(G263,Normtabel,9,FALSE),0))))))</f>
        <v>0</v>
      </c>
      <c r="I263" s="38">
        <f t="shared" ref="I263:I272" si="28">+F263*H263</f>
        <v>0</v>
      </c>
      <c r="J263" s="46"/>
      <c r="K263" s="46"/>
      <c r="L263" s="51">
        <f>+SUMIF('6-Bereikbaarheidsmaterieel'!$A$12:$A$29,'4-Ruimtestaat'!J263,'6-Bereikbaarheidsmaterieel'!$B$12:$B$29)</f>
        <v>0</v>
      </c>
      <c r="M263" s="49">
        <f t="shared" ref="M263:M272" si="29">L263*K263</f>
        <v>0</v>
      </c>
      <c r="N263" s="50">
        <f t="shared" ref="N263:N272" si="30">+I263+M263</f>
        <v>0</v>
      </c>
      <c r="O263" s="51">
        <f t="shared" ref="O263:O272" si="31">+N263*E263</f>
        <v>0</v>
      </c>
      <c r="P263" s="66"/>
      <c r="Q263" s="67"/>
      <c r="R263" s="4"/>
    </row>
    <row r="264" spans="1:18">
      <c r="A264" s="31" t="s">
        <v>83</v>
      </c>
      <c r="B264" s="31"/>
      <c r="C264" s="31" t="s">
        <v>8</v>
      </c>
      <c r="D264" s="32" t="s">
        <v>33</v>
      </c>
      <c r="E264" s="55">
        <v>4</v>
      </c>
      <c r="F264" s="53">
        <v>71</v>
      </c>
      <c r="G264" s="44" t="str">
        <f t="shared" si="26"/>
        <v>Buitengevelglas..Staand</v>
      </c>
      <c r="H264" s="29">
        <f t="shared" si="27"/>
        <v>0</v>
      </c>
      <c r="I264" s="38">
        <f t="shared" si="28"/>
        <v>0</v>
      </c>
      <c r="J264" s="46"/>
      <c r="K264" s="46"/>
      <c r="L264" s="51">
        <f>+SUMIF('6-Bereikbaarheidsmaterieel'!$A$12:$A$29,'4-Ruimtestaat'!J264,'6-Bereikbaarheidsmaterieel'!$B$12:$B$29)</f>
        <v>0</v>
      </c>
      <c r="M264" s="49">
        <f t="shared" si="29"/>
        <v>0</v>
      </c>
      <c r="N264" s="50">
        <f t="shared" si="30"/>
        <v>0</v>
      </c>
      <c r="O264" s="51">
        <f t="shared" si="31"/>
        <v>0</v>
      </c>
      <c r="P264" s="66"/>
      <c r="Q264" s="67"/>
      <c r="R264" s="4"/>
    </row>
    <row r="265" spans="1:18">
      <c r="A265" s="31" t="s">
        <v>83</v>
      </c>
      <c r="B265" s="31"/>
      <c r="C265" s="31" t="s">
        <v>14</v>
      </c>
      <c r="D265" s="32" t="s">
        <v>33</v>
      </c>
      <c r="E265" s="55">
        <v>2</v>
      </c>
      <c r="F265" s="53">
        <v>71</v>
      </c>
      <c r="G265" s="44" t="str">
        <f t="shared" si="26"/>
        <v>Binnengevelglas..Staand</v>
      </c>
      <c r="H265" s="29">
        <f t="shared" si="27"/>
        <v>0</v>
      </c>
      <c r="I265" s="38">
        <f t="shared" si="28"/>
        <v>0</v>
      </c>
      <c r="J265" s="46"/>
      <c r="K265" s="46"/>
      <c r="L265" s="51">
        <f>+SUMIF('6-Bereikbaarheidsmaterieel'!$A$12:$A$29,'4-Ruimtestaat'!J265,'6-Bereikbaarheidsmaterieel'!$B$12:$B$29)</f>
        <v>0</v>
      </c>
      <c r="M265" s="49">
        <f t="shared" si="29"/>
        <v>0</v>
      </c>
      <c r="N265" s="50">
        <f t="shared" si="30"/>
        <v>0</v>
      </c>
      <c r="O265" s="51">
        <f t="shared" si="31"/>
        <v>0</v>
      </c>
      <c r="P265" s="66"/>
      <c r="Q265" s="67"/>
      <c r="R265" s="4"/>
    </row>
    <row r="266" spans="1:18">
      <c r="A266" s="31" t="s">
        <v>83</v>
      </c>
      <c r="B266" s="31"/>
      <c r="C266" s="31" t="s">
        <v>51</v>
      </c>
      <c r="D266" s="32" t="s">
        <v>33</v>
      </c>
      <c r="E266" s="55">
        <v>2</v>
      </c>
      <c r="F266" s="53">
        <v>52</v>
      </c>
      <c r="G266" s="44" t="str">
        <f t="shared" si="26"/>
        <v>separatieglas..Staand</v>
      </c>
      <c r="H266" s="29">
        <f t="shared" si="27"/>
        <v>0</v>
      </c>
      <c r="I266" s="38">
        <f t="shared" si="28"/>
        <v>0</v>
      </c>
      <c r="J266" s="46"/>
      <c r="K266" s="46"/>
      <c r="L266" s="51">
        <f>+SUMIF('6-Bereikbaarheidsmaterieel'!$A$12:$A$29,'4-Ruimtestaat'!J266,'6-Bereikbaarheidsmaterieel'!$B$12:$B$29)</f>
        <v>0</v>
      </c>
      <c r="M266" s="49">
        <f t="shared" si="29"/>
        <v>0</v>
      </c>
      <c r="N266" s="50">
        <f t="shared" si="30"/>
        <v>0</v>
      </c>
      <c r="O266" s="51">
        <f t="shared" si="31"/>
        <v>0</v>
      </c>
      <c r="P266" s="66"/>
      <c r="Q266" s="67"/>
      <c r="R266" s="4"/>
    </row>
    <row r="267" spans="1:18">
      <c r="A267" s="31" t="s">
        <v>81</v>
      </c>
      <c r="B267" s="31"/>
      <c r="C267" s="31" t="s">
        <v>8</v>
      </c>
      <c r="D267" s="32" t="s">
        <v>33</v>
      </c>
      <c r="E267" s="55">
        <v>4</v>
      </c>
      <c r="F267" s="53">
        <v>80</v>
      </c>
      <c r="G267" s="44" t="str">
        <f t="shared" si="26"/>
        <v>Buitengevelglas..Staand</v>
      </c>
      <c r="H267" s="29">
        <f t="shared" si="27"/>
        <v>0</v>
      </c>
      <c r="I267" s="38">
        <f t="shared" si="28"/>
        <v>0</v>
      </c>
      <c r="J267" s="46"/>
      <c r="K267" s="46"/>
      <c r="L267" s="51">
        <f>+SUMIF('6-Bereikbaarheidsmaterieel'!$A$12:$A$29,'4-Ruimtestaat'!J267,'6-Bereikbaarheidsmaterieel'!$B$12:$B$29)</f>
        <v>0</v>
      </c>
      <c r="M267" s="49">
        <f t="shared" si="29"/>
        <v>0</v>
      </c>
      <c r="N267" s="50">
        <f t="shared" si="30"/>
        <v>0</v>
      </c>
      <c r="O267" s="51">
        <f t="shared" si="31"/>
        <v>0</v>
      </c>
      <c r="P267" s="66"/>
      <c r="Q267" s="67"/>
      <c r="R267" s="4"/>
    </row>
    <row r="268" spans="1:18">
      <c r="A268" s="31" t="s">
        <v>81</v>
      </c>
      <c r="B268" s="31"/>
      <c r="C268" s="31" t="s">
        <v>14</v>
      </c>
      <c r="D268" s="32" t="s">
        <v>33</v>
      </c>
      <c r="E268" s="55">
        <v>2</v>
      </c>
      <c r="F268" s="53">
        <v>80</v>
      </c>
      <c r="G268" s="44" t="str">
        <f t="shared" si="26"/>
        <v>Binnengevelglas..Staand</v>
      </c>
      <c r="H268" s="29">
        <f t="shared" si="27"/>
        <v>0</v>
      </c>
      <c r="I268" s="38">
        <f t="shared" si="28"/>
        <v>0</v>
      </c>
      <c r="J268" s="46"/>
      <c r="K268" s="46"/>
      <c r="L268" s="51">
        <f>+SUMIF('6-Bereikbaarheidsmaterieel'!$A$12:$A$29,'4-Ruimtestaat'!J268,'6-Bereikbaarheidsmaterieel'!$B$12:$B$29)</f>
        <v>0</v>
      </c>
      <c r="M268" s="49">
        <f t="shared" si="29"/>
        <v>0</v>
      </c>
      <c r="N268" s="50">
        <f t="shared" si="30"/>
        <v>0</v>
      </c>
      <c r="O268" s="51">
        <f t="shared" si="31"/>
        <v>0</v>
      </c>
      <c r="P268" s="66"/>
      <c r="Q268" s="67"/>
      <c r="R268" s="4"/>
    </row>
    <row r="269" spans="1:18">
      <c r="A269" s="31" t="s">
        <v>82</v>
      </c>
      <c r="B269" s="31"/>
      <c r="C269" s="31" t="s">
        <v>8</v>
      </c>
      <c r="D269" s="32" t="s">
        <v>33</v>
      </c>
      <c r="E269" s="55">
        <v>4</v>
      </c>
      <c r="F269" s="53">
        <v>48</v>
      </c>
      <c r="G269" s="44" t="str">
        <f t="shared" si="26"/>
        <v>Buitengevelglas..Staand</v>
      </c>
      <c r="H269" s="29">
        <f t="shared" si="27"/>
        <v>0</v>
      </c>
      <c r="I269" s="38">
        <f t="shared" si="28"/>
        <v>0</v>
      </c>
      <c r="J269" s="46"/>
      <c r="K269" s="46"/>
      <c r="L269" s="51">
        <f>+SUMIF('6-Bereikbaarheidsmaterieel'!$A$12:$A$29,'4-Ruimtestaat'!J269,'6-Bereikbaarheidsmaterieel'!$B$12:$B$29)</f>
        <v>0</v>
      </c>
      <c r="M269" s="49">
        <f t="shared" si="29"/>
        <v>0</v>
      </c>
      <c r="N269" s="50">
        <f t="shared" si="30"/>
        <v>0</v>
      </c>
      <c r="O269" s="51">
        <f t="shared" si="31"/>
        <v>0</v>
      </c>
      <c r="P269" s="66"/>
      <c r="Q269" s="67"/>
      <c r="R269" s="4"/>
    </row>
    <row r="270" spans="1:18">
      <c r="A270" s="31" t="s">
        <v>82</v>
      </c>
      <c r="B270" s="31"/>
      <c r="C270" s="31" t="s">
        <v>8</v>
      </c>
      <c r="D270" s="32" t="s">
        <v>34</v>
      </c>
      <c r="E270" s="55">
        <v>4</v>
      </c>
      <c r="F270" s="53">
        <v>27</v>
      </c>
      <c r="G270" s="44" t="str">
        <f t="shared" si="26"/>
        <v>Buitengevelglas..Ladder</v>
      </c>
      <c r="H270" s="29">
        <f t="shared" si="27"/>
        <v>0</v>
      </c>
      <c r="I270" s="38">
        <f t="shared" si="28"/>
        <v>0</v>
      </c>
      <c r="J270" s="46"/>
      <c r="K270" s="46"/>
      <c r="L270" s="51">
        <f>+SUMIF('6-Bereikbaarheidsmaterieel'!$A$12:$A$29,'4-Ruimtestaat'!J270,'6-Bereikbaarheidsmaterieel'!$B$12:$B$29)</f>
        <v>0</v>
      </c>
      <c r="M270" s="49">
        <f t="shared" si="29"/>
        <v>0</v>
      </c>
      <c r="N270" s="50">
        <f t="shared" si="30"/>
        <v>0</v>
      </c>
      <c r="O270" s="51">
        <f t="shared" si="31"/>
        <v>0</v>
      </c>
      <c r="P270" s="66"/>
      <c r="Q270" s="67"/>
      <c r="R270" s="4"/>
    </row>
    <row r="271" spans="1:18">
      <c r="A271" s="31" t="s">
        <v>82</v>
      </c>
      <c r="B271" s="31"/>
      <c r="C271" s="31" t="s">
        <v>14</v>
      </c>
      <c r="D271" s="32" t="s">
        <v>33</v>
      </c>
      <c r="E271" s="55">
        <v>2</v>
      </c>
      <c r="F271" s="53">
        <v>75</v>
      </c>
      <c r="G271" s="44" t="str">
        <f t="shared" si="26"/>
        <v>Binnengevelglas..Staand</v>
      </c>
      <c r="H271" s="29">
        <f t="shared" si="27"/>
        <v>0</v>
      </c>
      <c r="I271" s="38">
        <f t="shared" si="28"/>
        <v>0</v>
      </c>
      <c r="J271" s="46"/>
      <c r="K271" s="46"/>
      <c r="L271" s="51">
        <f>+SUMIF('6-Bereikbaarheidsmaterieel'!$A$12:$A$29,'4-Ruimtestaat'!J271,'6-Bereikbaarheidsmaterieel'!$B$12:$B$29)</f>
        <v>0</v>
      </c>
      <c r="M271" s="49">
        <f t="shared" si="29"/>
        <v>0</v>
      </c>
      <c r="N271" s="50">
        <f t="shared" si="30"/>
        <v>0</v>
      </c>
      <c r="O271" s="51">
        <f t="shared" si="31"/>
        <v>0</v>
      </c>
      <c r="P271" s="66"/>
      <c r="Q271" s="67"/>
      <c r="R271" s="4"/>
    </row>
    <row r="272" spans="1:18">
      <c r="A272" s="31" t="s">
        <v>82</v>
      </c>
      <c r="B272" s="31"/>
      <c r="C272" s="31" t="s">
        <v>51</v>
      </c>
      <c r="D272" s="32" t="s">
        <v>33</v>
      </c>
      <c r="E272" s="55">
        <v>2</v>
      </c>
      <c r="F272" s="53">
        <v>8</v>
      </c>
      <c r="G272" s="44" t="str">
        <f t="shared" si="26"/>
        <v>separatieglas..Staand</v>
      </c>
      <c r="H272" s="29">
        <f t="shared" si="27"/>
        <v>0</v>
      </c>
      <c r="I272" s="38">
        <f t="shared" si="28"/>
        <v>0</v>
      </c>
      <c r="J272" s="46"/>
      <c r="K272" s="46"/>
      <c r="L272" s="51">
        <f>+SUMIF('6-Bereikbaarheidsmaterieel'!$A$12:$A$29,'4-Ruimtestaat'!J272,'6-Bereikbaarheidsmaterieel'!$B$12:$B$29)</f>
        <v>0</v>
      </c>
      <c r="M272" s="49">
        <f t="shared" si="29"/>
        <v>0</v>
      </c>
      <c r="N272" s="50">
        <f t="shared" si="30"/>
        <v>0</v>
      </c>
      <c r="O272" s="51">
        <f t="shared" si="31"/>
        <v>0</v>
      </c>
      <c r="P272" s="66"/>
      <c r="Q272" s="67"/>
      <c r="R272" s="4"/>
    </row>
    <row r="273" spans="1:18" ht="13.8" thickBot="1">
      <c r="A273" s="5"/>
      <c r="B273" s="5"/>
      <c r="C273" s="5"/>
      <c r="D273" s="16"/>
      <c r="E273" s="11"/>
      <c r="F273" s="5"/>
      <c r="G273" s="3"/>
      <c r="H273" s="3"/>
      <c r="I273" s="11"/>
      <c r="J273" s="3"/>
      <c r="K273" s="3"/>
      <c r="L273" s="12"/>
      <c r="M273" s="13"/>
      <c r="N273" s="14"/>
      <c r="O273" s="12"/>
      <c r="P273" s="12"/>
      <c r="Q273" s="15"/>
      <c r="R273" s="3"/>
    </row>
    <row r="274" spans="1:18" ht="13.8" thickBot="1">
      <c r="A274" s="89"/>
      <c r="B274" s="90"/>
      <c r="C274" s="90"/>
      <c r="D274" s="90"/>
      <c r="E274" s="90"/>
      <c r="F274" s="93">
        <f>SUM(F11:F273)</f>
        <v>48176</v>
      </c>
      <c r="G274" s="90"/>
      <c r="H274" s="93"/>
      <c r="I274" s="93"/>
      <c r="J274" s="94"/>
      <c r="K274" s="94"/>
      <c r="L274" s="95"/>
      <c r="M274" s="93"/>
      <c r="N274" s="93"/>
      <c r="O274" s="99">
        <f>SUM(O11:O272)</f>
        <v>0</v>
      </c>
      <c r="P274" s="96"/>
      <c r="Q274" s="97"/>
      <c r="R274" s="98"/>
    </row>
  </sheetData>
  <autoFilter ref="A10:R272" xr:uid="{00000000-0009-0000-0000-000002000000}"/>
  <sortState xmlns:xlrd2="http://schemas.microsoft.com/office/spreadsheetml/2017/richdata2" ref="A19:R35">
    <sortCondition ref="A19"/>
  </sortState>
  <printOptions gridLines="1"/>
  <pageMargins left="0.70866141732283472" right="0.70866141732283472" top="0.74803149606299213" bottom="0.74803149606299213" header="0.31496062992125984" footer="0.31496062992125984"/>
  <pageSetup paperSize="8" scale="14" orientation="landscape" r:id="rId1"/>
  <rowBreaks count="2" manualBreakCount="2">
    <brk id="183" max="16383" man="1"/>
    <brk id="36" max="2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51B9F37-F9C4-46EB-80F6-61CF4888F914}">
          <x14:formula1>
            <xm:f>'6-Bereikbaarheidsmaterieel'!$A$12:$A$29</xm:f>
          </x14:formula1>
          <xm:sqref>J11:J272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F84"/>
  <sheetViews>
    <sheetView showGridLines="0" zoomScaleNormal="100" workbookViewId="0">
      <selection activeCell="I82" sqref="A1:I82"/>
    </sheetView>
  </sheetViews>
  <sheetFormatPr defaultColWidth="8.88671875" defaultRowHeight="13.2"/>
  <cols>
    <col min="1" max="1" width="36.88671875" style="1" bestFit="1" customWidth="1"/>
    <col min="2" max="2" width="29.44140625" style="1" bestFit="1" customWidth="1"/>
    <col min="3" max="3" width="20.33203125" style="1" bestFit="1" customWidth="1"/>
    <col min="4" max="9" width="9.6640625" style="1" customWidth="1"/>
    <col min="10" max="10" width="12.44140625" style="1" bestFit="1" customWidth="1"/>
    <col min="11" max="11" width="28.5546875" style="1" bestFit="1" customWidth="1"/>
    <col min="12" max="16384" width="8.88671875" style="1"/>
  </cols>
  <sheetData>
    <row r="1" spans="1:500">
      <c r="A1" s="57" t="s">
        <v>32</v>
      </c>
      <c r="B1" s="58"/>
      <c r="C1" s="17"/>
    </row>
    <row r="2" spans="1:500">
      <c r="A2" s="58"/>
      <c r="B2" s="58"/>
      <c r="C2" s="17"/>
    </row>
    <row r="3" spans="1:500">
      <c r="A3" s="48" t="s">
        <v>6</v>
      </c>
      <c r="B3" s="59" t="str">
        <f>+'1-Contractblad totaal'!B3</f>
        <v>Gemeente Groningen</v>
      </c>
      <c r="C3" s="17"/>
    </row>
    <row r="4" spans="1:500">
      <c r="A4" s="48" t="s">
        <v>30</v>
      </c>
      <c r="B4" s="59" t="str">
        <f ca="1">MID(CELL("bestandsnaam",$D$9),SEARCH("]",CELL("bestandsnaam",$D$9),1)+1,256)</f>
        <v>5-m2 Prijzen</v>
      </c>
      <c r="C4" s="17"/>
    </row>
    <row r="5" spans="1:500">
      <c r="A5" s="48" t="s">
        <v>5</v>
      </c>
      <c r="B5" s="59" t="str">
        <f>+'1-Contractblad totaal'!B5</f>
        <v>Diverse Groningen</v>
      </c>
      <c r="C5" s="17"/>
    </row>
    <row r="6" spans="1:500">
      <c r="A6" s="48" t="s">
        <v>208</v>
      </c>
      <c r="B6" s="129" t="str">
        <f>+'1-Contractblad totaal'!B6</f>
        <v>34-2021</v>
      </c>
      <c r="C6" s="17"/>
    </row>
    <row r="7" spans="1:500">
      <c r="A7" s="48" t="s">
        <v>209</v>
      </c>
      <c r="B7" s="61">
        <f>+'1-Contractblad totaal'!B7</f>
        <v>0</v>
      </c>
      <c r="C7" s="17"/>
    </row>
    <row r="8" spans="1:500">
      <c r="A8" s="48" t="s">
        <v>31</v>
      </c>
      <c r="B8" s="62">
        <f>+'1-Contractblad totaal'!B8</f>
        <v>44348</v>
      </c>
      <c r="C8" s="17"/>
    </row>
    <row r="9" spans="1:500">
      <c r="I9" s="52" t="s">
        <v>40</v>
      </c>
      <c r="N9" s="8"/>
      <c r="O9" s="9"/>
      <c r="Q9" s="8"/>
      <c r="R9" s="8"/>
      <c r="S9" s="8"/>
      <c r="T9" s="10"/>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row>
    <row r="10" spans="1:500">
      <c r="A10" s="126" t="s">
        <v>40</v>
      </c>
      <c r="B10" s="127"/>
      <c r="C10" s="128"/>
      <c r="D10" s="181" t="s">
        <v>244</v>
      </c>
      <c r="E10" s="182"/>
      <c r="F10" s="182"/>
      <c r="G10" s="182"/>
      <c r="H10" s="182"/>
      <c r="I10" s="182"/>
    </row>
    <row r="11" spans="1:500">
      <c r="A11" s="183" t="s">
        <v>245</v>
      </c>
      <c r="B11" s="184"/>
      <c r="C11" s="185"/>
      <c r="D11" s="47">
        <v>1</v>
      </c>
      <c r="E11" s="47">
        <v>2</v>
      </c>
      <c r="F11" s="47">
        <v>3</v>
      </c>
      <c r="G11" s="47">
        <v>4</v>
      </c>
      <c r="H11" s="47">
        <v>6</v>
      </c>
      <c r="I11" s="47">
        <v>12</v>
      </c>
    </row>
    <row r="12" spans="1:500">
      <c r="A12" s="47" t="s">
        <v>48</v>
      </c>
      <c r="B12" s="47" t="s">
        <v>38</v>
      </c>
      <c r="C12" s="47" t="s">
        <v>217</v>
      </c>
      <c r="D12" s="47"/>
      <c r="E12" s="47"/>
      <c r="F12" s="47"/>
      <c r="G12" s="47"/>
      <c r="H12" s="47"/>
      <c r="I12" s="47"/>
    </row>
    <row r="13" spans="1:500">
      <c r="A13" s="39" t="str">
        <f>B13&amp;$A$10&amp;C13</f>
        <v>Buitengevelglas..Staand</v>
      </c>
      <c r="B13" s="6" t="s">
        <v>8</v>
      </c>
      <c r="C13" s="6" t="s">
        <v>33</v>
      </c>
      <c r="D13" s="105"/>
      <c r="E13" s="105"/>
      <c r="F13" s="105"/>
      <c r="G13" s="105"/>
      <c r="H13" s="105"/>
      <c r="I13" s="105"/>
    </row>
    <row r="14" spans="1:500">
      <c r="A14" s="39" t="str">
        <f t="shared" ref="A14:A46" si="0">B14&amp;$A$10&amp;C14</f>
        <v>Buitengevelglas..Ladder</v>
      </c>
      <c r="B14" s="6" t="s">
        <v>8</v>
      </c>
      <c r="C14" s="6" t="s">
        <v>34</v>
      </c>
      <c r="D14" s="105"/>
      <c r="E14" s="105"/>
      <c r="F14" s="105"/>
      <c r="G14" s="105"/>
      <c r="H14" s="105"/>
      <c r="I14" s="105"/>
      <c r="J14" s="5"/>
    </row>
    <row r="15" spans="1:500">
      <c r="A15" s="39" t="str">
        <f t="shared" si="0"/>
        <v>Buitengevelglas..Hoogwerker</v>
      </c>
      <c r="B15" s="6" t="s">
        <v>8</v>
      </c>
      <c r="C15" s="6" t="s">
        <v>3</v>
      </c>
      <c r="D15" s="105"/>
      <c r="E15" s="105"/>
      <c r="F15" s="105"/>
      <c r="G15" s="105"/>
      <c r="H15" s="105"/>
      <c r="I15" s="105"/>
    </row>
    <row r="16" spans="1:500">
      <c r="A16" s="39" t="str">
        <f t="shared" si="0"/>
        <v>Buitengevelglas..Gevelinstallatie</v>
      </c>
      <c r="B16" s="6" t="s">
        <v>8</v>
      </c>
      <c r="C16" s="4" t="s">
        <v>4</v>
      </c>
      <c r="D16" s="105"/>
      <c r="E16" s="105"/>
      <c r="F16" s="105"/>
      <c r="G16" s="105"/>
      <c r="H16" s="105"/>
      <c r="I16" s="105"/>
    </row>
    <row r="17" spans="1:10">
      <c r="A17" s="39" t="str">
        <f t="shared" si="0"/>
        <v>Buitengevelglas..Tuckerpole</v>
      </c>
      <c r="B17" s="6" t="s">
        <v>8</v>
      </c>
      <c r="C17" s="6" t="s">
        <v>2</v>
      </c>
      <c r="D17" s="105"/>
      <c r="E17" s="105"/>
      <c r="F17" s="105"/>
      <c r="G17" s="105"/>
      <c r="H17" s="105"/>
      <c r="I17" s="105"/>
    </row>
    <row r="18" spans="1:10">
      <c r="A18" s="39" t="str">
        <f t="shared" si="0"/>
        <v>Buitengevelglas..Gondel</v>
      </c>
      <c r="B18" s="6" t="s">
        <v>8</v>
      </c>
      <c r="C18" s="6" t="s">
        <v>52</v>
      </c>
      <c r="D18" s="105"/>
      <c r="E18" s="105"/>
      <c r="F18" s="105"/>
      <c r="G18" s="105"/>
      <c r="H18" s="105"/>
      <c r="I18" s="105"/>
    </row>
    <row r="19" spans="1:10">
      <c r="A19" s="39" t="str">
        <f t="shared" si="0"/>
        <v>Buitenglas Atrium..Staand</v>
      </c>
      <c r="B19" s="6" t="s">
        <v>53</v>
      </c>
      <c r="C19" s="6" t="s">
        <v>33</v>
      </c>
      <c r="D19" s="105"/>
      <c r="E19" s="105"/>
      <c r="F19" s="105"/>
      <c r="G19" s="105"/>
      <c r="H19" s="105"/>
      <c r="I19" s="105"/>
    </row>
    <row r="20" spans="1:10">
      <c r="A20" s="39" t="str">
        <f t="shared" si="0"/>
        <v>Binnenglas Atrium..Gondel</v>
      </c>
      <c r="B20" s="6" t="s">
        <v>55</v>
      </c>
      <c r="C20" s="6" t="s">
        <v>52</v>
      </c>
      <c r="D20" s="105"/>
      <c r="E20" s="105"/>
      <c r="F20" s="105"/>
      <c r="G20" s="105"/>
      <c r="H20" s="105"/>
      <c r="I20" s="105"/>
    </row>
    <row r="21" spans="1:10">
      <c r="A21" s="39" t="str">
        <f t="shared" si="0"/>
        <v>Separatieglas Atrium..Gondel</v>
      </c>
      <c r="B21" s="6" t="s">
        <v>56</v>
      </c>
      <c r="C21" s="6" t="s">
        <v>52</v>
      </c>
      <c r="D21" s="105"/>
      <c r="E21" s="105"/>
      <c r="F21" s="105"/>
      <c r="G21" s="105"/>
      <c r="H21" s="105"/>
      <c r="I21" s="105"/>
    </row>
    <row r="22" spans="1:10">
      <c r="A22" s="39" t="str">
        <f>B22&amp;$A$10&amp;C22</f>
        <v>gevelplaten..Ladder</v>
      </c>
      <c r="B22" s="6" t="s">
        <v>63</v>
      </c>
      <c r="C22" s="6" t="s">
        <v>34</v>
      </c>
      <c r="D22" s="105"/>
      <c r="E22" s="105"/>
      <c r="F22" s="105"/>
      <c r="G22" s="105"/>
      <c r="H22" s="105"/>
      <c r="I22" s="105"/>
    </row>
    <row r="23" spans="1:10">
      <c r="A23" s="39" t="str">
        <f t="shared" si="0"/>
        <v>Binnengevelglas..Staand</v>
      </c>
      <c r="B23" s="4" t="s">
        <v>14</v>
      </c>
      <c r="C23" s="6" t="s">
        <v>33</v>
      </c>
      <c r="D23" s="105"/>
      <c r="E23" s="105"/>
      <c r="F23" s="105"/>
      <c r="G23" s="105"/>
      <c r="H23" s="105"/>
      <c r="I23" s="105"/>
    </row>
    <row r="24" spans="1:10">
      <c r="A24" s="39" t="str">
        <f t="shared" si="0"/>
        <v>Binnengevelglas..Ladder</v>
      </c>
      <c r="B24" s="4" t="s">
        <v>14</v>
      </c>
      <c r="C24" s="6" t="s">
        <v>34</v>
      </c>
      <c r="D24" s="105"/>
      <c r="E24" s="105"/>
      <c r="F24" s="105"/>
      <c r="G24" s="105"/>
      <c r="H24" s="105"/>
      <c r="I24" s="105"/>
    </row>
    <row r="25" spans="1:10">
      <c r="A25" s="39" t="str">
        <f t="shared" ref="A25" si="1">B25&amp;$A$10&amp;C25</f>
        <v>Binnengevelglas..Ladder+vensterbank</v>
      </c>
      <c r="B25" s="4" t="s">
        <v>14</v>
      </c>
      <c r="C25" s="6" t="s">
        <v>156</v>
      </c>
      <c r="D25" s="105"/>
      <c r="E25" s="105"/>
      <c r="F25" s="105"/>
      <c r="G25" s="105"/>
      <c r="H25" s="105"/>
      <c r="I25" s="105"/>
    </row>
    <row r="26" spans="1:10">
      <c r="A26" s="39" t="str">
        <f t="shared" si="0"/>
        <v>Binnengevelglas..Hoogwerker</v>
      </c>
      <c r="B26" s="4" t="s">
        <v>14</v>
      </c>
      <c r="C26" s="6" t="s">
        <v>3</v>
      </c>
      <c r="D26" s="105"/>
      <c r="E26" s="105"/>
      <c r="F26" s="105"/>
      <c r="G26" s="105"/>
      <c r="H26" s="105"/>
      <c r="I26" s="105"/>
    </row>
    <row r="27" spans="1:10">
      <c r="A27" s="39" t="str">
        <f t="shared" si="0"/>
        <v>Binnengevelglas..Gevelinstallatie</v>
      </c>
      <c r="B27" s="4" t="s">
        <v>14</v>
      </c>
      <c r="C27" s="4" t="s">
        <v>4</v>
      </c>
      <c r="D27" s="105"/>
      <c r="E27" s="105"/>
      <c r="F27" s="105"/>
      <c r="G27" s="105"/>
      <c r="H27" s="105"/>
      <c r="I27" s="105"/>
    </row>
    <row r="28" spans="1:10">
      <c r="A28" s="39" t="str">
        <f t="shared" si="0"/>
        <v>Binnengevelglas..Tuckerpole</v>
      </c>
      <c r="B28" s="4" t="s">
        <v>14</v>
      </c>
      <c r="C28" s="6" t="s">
        <v>2</v>
      </c>
      <c r="D28" s="105"/>
      <c r="E28" s="105"/>
      <c r="F28" s="105"/>
      <c r="G28" s="105"/>
      <c r="H28" s="105"/>
      <c r="I28" s="105"/>
    </row>
    <row r="29" spans="1:10">
      <c r="A29" s="39" t="str">
        <f t="shared" si="0"/>
        <v>Separatieglas..Staand</v>
      </c>
      <c r="B29" s="4" t="s">
        <v>29</v>
      </c>
      <c r="C29" s="6" t="s">
        <v>33</v>
      </c>
      <c r="D29" s="105"/>
      <c r="E29" s="105"/>
      <c r="F29" s="105"/>
      <c r="G29" s="105"/>
      <c r="H29" s="105"/>
      <c r="I29" s="105"/>
      <c r="J29" s="5"/>
    </row>
    <row r="30" spans="1:10">
      <c r="A30" s="39" t="str">
        <f t="shared" si="0"/>
        <v>Separatieglas..Ladder</v>
      </c>
      <c r="B30" s="4" t="s">
        <v>29</v>
      </c>
      <c r="C30" s="6" t="s">
        <v>34</v>
      </c>
      <c r="D30" s="105"/>
      <c r="E30" s="105"/>
      <c r="F30" s="105"/>
      <c r="G30" s="105"/>
      <c r="H30" s="105"/>
      <c r="I30" s="105"/>
    </row>
    <row r="31" spans="1:10">
      <c r="A31" s="39" t="str">
        <f t="shared" si="0"/>
        <v>Separatieglas..Hoogwerker</v>
      </c>
      <c r="B31" s="4" t="s">
        <v>29</v>
      </c>
      <c r="C31" s="6" t="s">
        <v>3</v>
      </c>
      <c r="D31" s="105"/>
      <c r="E31" s="105"/>
      <c r="F31" s="105"/>
      <c r="G31" s="105"/>
      <c r="H31" s="105"/>
      <c r="I31" s="105"/>
    </row>
    <row r="32" spans="1:10">
      <c r="A32" s="39" t="str">
        <f t="shared" si="0"/>
        <v>Separatieglas..Tuckerpole</v>
      </c>
      <c r="B32" s="4" t="s">
        <v>29</v>
      </c>
      <c r="C32" s="6" t="s">
        <v>2</v>
      </c>
      <c r="D32" s="105"/>
      <c r="E32" s="105"/>
      <c r="F32" s="105"/>
      <c r="G32" s="105"/>
      <c r="H32" s="105"/>
      <c r="I32" s="105"/>
    </row>
    <row r="33" spans="1:9">
      <c r="A33" s="39" t="str">
        <f t="shared" si="0"/>
        <v>Entreeglas..Staand</v>
      </c>
      <c r="B33" s="4" t="s">
        <v>7</v>
      </c>
      <c r="C33" s="6" t="s">
        <v>33</v>
      </c>
      <c r="D33" s="105"/>
      <c r="E33" s="105"/>
      <c r="F33" s="105"/>
      <c r="G33" s="105"/>
      <c r="H33" s="105"/>
      <c r="I33" s="105"/>
    </row>
    <row r="34" spans="1:9">
      <c r="A34" s="39" t="str">
        <f t="shared" si="0"/>
        <v>Entreeglas..Ladder</v>
      </c>
      <c r="B34" s="4" t="s">
        <v>7</v>
      </c>
      <c r="C34" s="6" t="s">
        <v>34</v>
      </c>
      <c r="D34" s="105"/>
      <c r="E34" s="105"/>
      <c r="F34" s="105"/>
      <c r="G34" s="105"/>
      <c r="H34" s="105"/>
      <c r="I34" s="105"/>
    </row>
    <row r="35" spans="1:9">
      <c r="A35" s="39" t="str">
        <f t="shared" si="0"/>
        <v>Entreeglas..Hoogwerker</v>
      </c>
      <c r="B35" s="4" t="s">
        <v>7</v>
      </c>
      <c r="C35" s="6" t="s">
        <v>3</v>
      </c>
      <c r="D35" s="105"/>
      <c r="E35" s="105"/>
      <c r="F35" s="105"/>
      <c r="G35" s="105"/>
      <c r="H35" s="105"/>
      <c r="I35" s="105"/>
    </row>
    <row r="36" spans="1:9">
      <c r="A36" s="39" t="str">
        <f t="shared" si="0"/>
        <v>Entreeglas..Tuckerpole</v>
      </c>
      <c r="B36" s="4" t="s">
        <v>7</v>
      </c>
      <c r="C36" s="6" t="s">
        <v>2</v>
      </c>
      <c r="D36" s="105"/>
      <c r="E36" s="105"/>
      <c r="F36" s="105"/>
      <c r="G36" s="105"/>
      <c r="H36" s="105"/>
      <c r="I36" s="105"/>
    </row>
    <row r="37" spans="1:9">
      <c r="A37" s="39" t="str">
        <f t="shared" si="0"/>
        <v>Dakglas..Staand</v>
      </c>
      <c r="B37" s="4" t="s">
        <v>19</v>
      </c>
      <c r="C37" s="6" t="s">
        <v>33</v>
      </c>
      <c r="D37" s="105"/>
      <c r="E37" s="105"/>
      <c r="F37" s="105"/>
      <c r="G37" s="105"/>
      <c r="H37" s="105"/>
      <c r="I37" s="105"/>
    </row>
    <row r="38" spans="1:9">
      <c r="A38" s="39" t="str">
        <f t="shared" si="0"/>
        <v>Dakglas..Ladder</v>
      </c>
      <c r="B38" s="4" t="s">
        <v>19</v>
      </c>
      <c r="C38" s="6" t="s">
        <v>34</v>
      </c>
      <c r="D38" s="105"/>
      <c r="E38" s="105"/>
      <c r="F38" s="105"/>
      <c r="G38" s="105"/>
      <c r="H38" s="105"/>
      <c r="I38" s="105"/>
    </row>
    <row r="39" spans="1:9">
      <c r="A39" s="39" t="str">
        <f t="shared" si="0"/>
        <v>Dakglas..Hoogwerker</v>
      </c>
      <c r="B39" s="4" t="s">
        <v>19</v>
      </c>
      <c r="C39" s="6" t="s">
        <v>3</v>
      </c>
      <c r="D39" s="105"/>
      <c r="E39" s="105"/>
      <c r="F39" s="105"/>
      <c r="G39" s="105"/>
      <c r="H39" s="105"/>
      <c r="I39" s="105"/>
    </row>
    <row r="40" spans="1:9">
      <c r="A40" s="39" t="str">
        <f t="shared" si="0"/>
        <v>Dakglas..Gevelinstallatie</v>
      </c>
      <c r="B40" s="4" t="s">
        <v>19</v>
      </c>
      <c r="C40" s="4" t="s">
        <v>4</v>
      </c>
      <c r="D40" s="105"/>
      <c r="E40" s="105"/>
      <c r="F40" s="105"/>
      <c r="G40" s="105"/>
      <c r="H40" s="105"/>
      <c r="I40" s="105"/>
    </row>
    <row r="41" spans="1:9">
      <c r="A41" s="39" t="str">
        <f t="shared" si="0"/>
        <v>Dakglas..Tuckerpole</v>
      </c>
      <c r="B41" s="4" t="s">
        <v>19</v>
      </c>
      <c r="C41" s="6" t="s">
        <v>2</v>
      </c>
      <c r="D41" s="105"/>
      <c r="E41" s="105"/>
      <c r="F41" s="105"/>
      <c r="G41" s="105"/>
      <c r="H41" s="105"/>
      <c r="I41" s="105"/>
    </row>
    <row r="42" spans="1:9">
      <c r="A42" s="39" t="str">
        <f t="shared" si="0"/>
        <v>Blind glas..Staand</v>
      </c>
      <c r="B42" s="4" t="s">
        <v>45</v>
      </c>
      <c r="C42" s="6" t="s">
        <v>33</v>
      </c>
      <c r="D42" s="105"/>
      <c r="E42" s="105"/>
      <c r="F42" s="105"/>
      <c r="G42" s="105"/>
      <c r="H42" s="105"/>
      <c r="I42" s="105"/>
    </row>
    <row r="43" spans="1:9">
      <c r="A43" s="39" t="str">
        <f t="shared" si="0"/>
        <v>Blind glas..Ladder</v>
      </c>
      <c r="B43" s="4" t="s">
        <v>45</v>
      </c>
      <c r="C43" s="6" t="s">
        <v>34</v>
      </c>
      <c r="D43" s="105"/>
      <c r="E43" s="105"/>
      <c r="F43" s="105"/>
      <c r="G43" s="105"/>
      <c r="H43" s="105"/>
      <c r="I43" s="105"/>
    </row>
    <row r="44" spans="1:9">
      <c r="A44" s="39" t="str">
        <f t="shared" si="0"/>
        <v>Blind glas..Hoogwerker</v>
      </c>
      <c r="B44" s="4" t="s">
        <v>45</v>
      </c>
      <c r="C44" s="6" t="s">
        <v>3</v>
      </c>
      <c r="D44" s="105"/>
      <c r="E44" s="105"/>
      <c r="F44" s="105"/>
      <c r="G44" s="105"/>
      <c r="H44" s="105"/>
      <c r="I44" s="105"/>
    </row>
    <row r="45" spans="1:9">
      <c r="A45" s="39" t="str">
        <f t="shared" si="0"/>
        <v>Blind glas..Tuckerpole</v>
      </c>
      <c r="B45" s="4" t="s">
        <v>45</v>
      </c>
      <c r="C45" s="6" t="s">
        <v>2</v>
      </c>
      <c r="D45" s="105"/>
      <c r="E45" s="105"/>
      <c r="F45" s="105"/>
      <c r="G45" s="105"/>
      <c r="H45" s="105"/>
      <c r="I45" s="105"/>
    </row>
    <row r="46" spans="1:9">
      <c r="A46" s="39" t="str">
        <f t="shared" si="0"/>
        <v>Lichtstraat..Staand</v>
      </c>
      <c r="B46" s="4" t="s">
        <v>10</v>
      </c>
      <c r="C46" s="6" t="s">
        <v>33</v>
      </c>
      <c r="D46" s="105"/>
      <c r="E46" s="105"/>
      <c r="F46" s="105"/>
      <c r="G46" s="105"/>
      <c r="H46" s="105"/>
      <c r="I46" s="105"/>
    </row>
    <row r="47" spans="1:9">
      <c r="A47" s="39" t="str">
        <f t="shared" ref="A47:A79" si="2">B47&amp;$A$10&amp;C47</f>
        <v>Lichtstraat..Ladder</v>
      </c>
      <c r="B47" s="4" t="s">
        <v>10</v>
      </c>
      <c r="C47" s="6" t="s">
        <v>34</v>
      </c>
      <c r="D47" s="105"/>
      <c r="E47" s="105"/>
      <c r="F47" s="105"/>
      <c r="G47" s="105"/>
      <c r="H47" s="105"/>
      <c r="I47" s="105"/>
    </row>
    <row r="48" spans="1:9">
      <c r="A48" s="39" t="str">
        <f t="shared" si="2"/>
        <v>Lichtstraat..Hoogwerker</v>
      </c>
      <c r="B48" s="4" t="s">
        <v>10</v>
      </c>
      <c r="C48" s="6" t="s">
        <v>3</v>
      </c>
      <c r="D48" s="105"/>
      <c r="E48" s="105"/>
      <c r="F48" s="105"/>
      <c r="G48" s="105"/>
      <c r="H48" s="105"/>
      <c r="I48" s="105"/>
    </row>
    <row r="49" spans="1:9">
      <c r="A49" s="39" t="str">
        <f t="shared" si="2"/>
        <v>Lichtstraat..Tuckerpole</v>
      </c>
      <c r="B49" s="4" t="s">
        <v>10</v>
      </c>
      <c r="C49" s="6" t="s">
        <v>2</v>
      </c>
      <c r="D49" s="105"/>
      <c r="E49" s="105"/>
      <c r="F49" s="105"/>
      <c r="G49" s="105"/>
      <c r="H49" s="105"/>
      <c r="I49" s="105"/>
    </row>
    <row r="50" spans="1:9">
      <c r="A50" s="39" t="str">
        <f t="shared" si="2"/>
        <v>Dakkoepels..Staand</v>
      </c>
      <c r="B50" s="4" t="s">
        <v>11</v>
      </c>
      <c r="C50" s="6" t="s">
        <v>33</v>
      </c>
      <c r="D50" s="105"/>
      <c r="E50" s="105"/>
      <c r="F50" s="105"/>
      <c r="G50" s="105"/>
      <c r="H50" s="105"/>
      <c r="I50" s="105"/>
    </row>
    <row r="51" spans="1:9">
      <c r="A51" s="39" t="str">
        <f t="shared" si="2"/>
        <v>Dakkoepels..Ladder</v>
      </c>
      <c r="B51" s="4" t="s">
        <v>11</v>
      </c>
      <c r="C51" s="6" t="s">
        <v>34</v>
      </c>
      <c r="D51" s="105"/>
      <c r="E51" s="105"/>
      <c r="F51" s="105"/>
      <c r="G51" s="105"/>
      <c r="H51" s="105"/>
      <c r="I51" s="105"/>
    </row>
    <row r="52" spans="1:9">
      <c r="A52" s="39" t="str">
        <f t="shared" si="2"/>
        <v>Dakkoepels..Hoogwerker</v>
      </c>
      <c r="B52" s="4" t="s">
        <v>11</v>
      </c>
      <c r="C52" s="6" t="s">
        <v>3</v>
      </c>
      <c r="D52" s="105"/>
      <c r="E52" s="105"/>
      <c r="F52" s="105"/>
      <c r="G52" s="105"/>
      <c r="H52" s="105"/>
      <c r="I52" s="105"/>
    </row>
    <row r="53" spans="1:9">
      <c r="A53" s="39" t="str">
        <f t="shared" si="2"/>
        <v>Dakkoepels..Tuckerpole</v>
      </c>
      <c r="B53" s="4" t="s">
        <v>11</v>
      </c>
      <c r="C53" s="6" t="s">
        <v>2</v>
      </c>
      <c r="D53" s="105"/>
      <c r="E53" s="105"/>
      <c r="F53" s="105"/>
      <c r="G53" s="105"/>
      <c r="H53" s="105"/>
      <c r="I53" s="105"/>
    </row>
    <row r="54" spans="1:9">
      <c r="A54" s="39" t="str">
        <f t="shared" si="2"/>
        <v>Dakgoten..Begraafplaats</v>
      </c>
      <c r="B54" s="33" t="s">
        <v>254</v>
      </c>
      <c r="C54" s="33" t="s">
        <v>218</v>
      </c>
      <c r="D54" s="105"/>
      <c r="E54" s="105"/>
      <c r="F54" s="105"/>
      <c r="G54" s="105"/>
      <c r="H54" s="105"/>
      <c r="I54" s="105"/>
    </row>
    <row r="55" spans="1:9">
      <c r="A55" s="39" t="str">
        <f t="shared" si="2"/>
        <v>Loopbrug..Staand</v>
      </c>
      <c r="B55" s="4" t="s">
        <v>17</v>
      </c>
      <c r="C55" s="6" t="s">
        <v>33</v>
      </c>
      <c r="D55" s="105"/>
      <c r="E55" s="105"/>
      <c r="F55" s="105"/>
      <c r="G55" s="105"/>
      <c r="H55" s="105"/>
      <c r="I55" s="105"/>
    </row>
    <row r="56" spans="1:9">
      <c r="A56" s="39" t="str">
        <f t="shared" si="2"/>
        <v>Loopbrug..Ladder</v>
      </c>
      <c r="B56" s="4" t="s">
        <v>17</v>
      </c>
      <c r="C56" s="6" t="s">
        <v>34</v>
      </c>
      <c r="D56" s="105"/>
      <c r="E56" s="105"/>
      <c r="F56" s="105"/>
      <c r="G56" s="105"/>
      <c r="H56" s="105"/>
      <c r="I56" s="105"/>
    </row>
    <row r="57" spans="1:9">
      <c r="A57" s="39" t="str">
        <f t="shared" si="2"/>
        <v>Loopbrug..Hoogwerker</v>
      </c>
      <c r="B57" s="4" t="s">
        <v>17</v>
      </c>
      <c r="C57" s="6" t="s">
        <v>3</v>
      </c>
      <c r="D57" s="105"/>
      <c r="E57" s="105"/>
      <c r="F57" s="105"/>
      <c r="G57" s="105"/>
      <c r="H57" s="105"/>
      <c r="I57" s="105"/>
    </row>
    <row r="58" spans="1:9">
      <c r="A58" s="39" t="str">
        <f t="shared" si="2"/>
        <v>Loopbrug..Tuckerpole</v>
      </c>
      <c r="B58" s="4" t="s">
        <v>17</v>
      </c>
      <c r="C58" s="6" t="s">
        <v>2</v>
      </c>
      <c r="D58" s="105"/>
      <c r="E58" s="105"/>
      <c r="F58" s="105"/>
      <c r="G58" s="105"/>
      <c r="H58" s="105"/>
      <c r="I58" s="105"/>
    </row>
    <row r="59" spans="1:9">
      <c r="A59" s="39" t="str">
        <f t="shared" si="2"/>
        <v>Glas in lood..Staand</v>
      </c>
      <c r="B59" s="4" t="s">
        <v>57</v>
      </c>
      <c r="C59" s="6" t="s">
        <v>33</v>
      </c>
      <c r="D59" s="105"/>
      <c r="E59" s="105"/>
      <c r="F59" s="105"/>
      <c r="G59" s="105"/>
      <c r="H59" s="105"/>
      <c r="I59" s="105"/>
    </row>
    <row r="60" spans="1:9">
      <c r="A60" s="39" t="str">
        <f t="shared" si="2"/>
        <v>Glas in lood..Ladder</v>
      </c>
      <c r="B60" s="4" t="s">
        <v>57</v>
      </c>
      <c r="C60" s="6" t="s">
        <v>34</v>
      </c>
      <c r="D60" s="105"/>
      <c r="E60" s="105"/>
      <c r="F60" s="105"/>
      <c r="G60" s="105"/>
      <c r="H60" s="105"/>
      <c r="I60" s="105"/>
    </row>
    <row r="61" spans="1:9">
      <c r="A61" s="39" t="str">
        <f t="shared" si="2"/>
        <v>Glas in lood..Hoogwerker</v>
      </c>
      <c r="B61" s="4" t="s">
        <v>57</v>
      </c>
      <c r="C61" s="6" t="s">
        <v>3</v>
      </c>
      <c r="D61" s="105"/>
      <c r="E61" s="105"/>
      <c r="F61" s="105"/>
      <c r="G61" s="105"/>
      <c r="H61" s="105"/>
      <c r="I61" s="105"/>
    </row>
    <row r="62" spans="1:9">
      <c r="A62" s="39" t="str">
        <f t="shared" si="2"/>
        <v>Glas in lood..Tuckerpole</v>
      </c>
      <c r="B62" s="4" t="s">
        <v>57</v>
      </c>
      <c r="C62" s="6" t="s">
        <v>2</v>
      </c>
      <c r="D62" s="105"/>
      <c r="E62" s="105"/>
      <c r="F62" s="105"/>
      <c r="G62" s="105"/>
      <c r="H62" s="105"/>
      <c r="I62" s="105"/>
    </row>
    <row r="63" spans="1:9">
      <c r="A63" s="39" t="str">
        <f t="shared" si="2"/>
        <v>Glaswand kantine..Staand</v>
      </c>
      <c r="B63" s="4" t="s">
        <v>9</v>
      </c>
      <c r="C63" s="6" t="s">
        <v>33</v>
      </c>
      <c r="D63" s="105"/>
      <c r="E63" s="105"/>
      <c r="F63" s="105"/>
      <c r="G63" s="105"/>
      <c r="H63" s="105"/>
      <c r="I63" s="105"/>
    </row>
    <row r="64" spans="1:9">
      <c r="A64" s="39" t="str">
        <f t="shared" si="2"/>
        <v>Glaswand kantine..Ladder</v>
      </c>
      <c r="B64" s="4" t="s">
        <v>9</v>
      </c>
      <c r="C64" s="6" t="s">
        <v>34</v>
      </c>
      <c r="D64" s="105"/>
      <c r="E64" s="105"/>
      <c r="F64" s="105"/>
      <c r="G64" s="105"/>
      <c r="H64" s="105"/>
      <c r="I64" s="105"/>
    </row>
    <row r="65" spans="1:9">
      <c r="A65" s="39" t="str">
        <f t="shared" si="2"/>
        <v>Glaswand kantine..Hoogwerker</v>
      </c>
      <c r="B65" s="4" t="s">
        <v>9</v>
      </c>
      <c r="C65" s="6" t="s">
        <v>3</v>
      </c>
      <c r="D65" s="105"/>
      <c r="E65" s="105"/>
      <c r="F65" s="105"/>
      <c r="G65" s="105"/>
      <c r="H65" s="105"/>
      <c r="I65" s="105"/>
    </row>
    <row r="66" spans="1:9">
      <c r="A66" s="39" t="str">
        <f t="shared" si="2"/>
        <v>Glaswand kantine..Tuckerpole</v>
      </c>
      <c r="B66" s="4" t="s">
        <v>9</v>
      </c>
      <c r="C66" s="6" t="s">
        <v>2</v>
      </c>
      <c r="D66" s="105"/>
      <c r="E66" s="105"/>
      <c r="F66" s="105"/>
      <c r="G66" s="105"/>
      <c r="H66" s="105"/>
      <c r="I66" s="105"/>
    </row>
    <row r="67" spans="1:9">
      <c r="A67" s="39" t="str">
        <f t="shared" si="2"/>
        <v>Liftschacht..Staand</v>
      </c>
      <c r="B67" s="4" t="s">
        <v>47</v>
      </c>
      <c r="C67" s="6" t="s">
        <v>33</v>
      </c>
      <c r="D67" s="105"/>
      <c r="E67" s="105"/>
      <c r="F67" s="105"/>
      <c r="G67" s="105"/>
      <c r="H67" s="105"/>
      <c r="I67" s="105"/>
    </row>
    <row r="68" spans="1:9">
      <c r="A68" s="39" t="str">
        <f t="shared" si="2"/>
        <v>Liftschacht..Ladder</v>
      </c>
      <c r="B68" s="4" t="s">
        <v>47</v>
      </c>
      <c r="C68" s="6" t="s">
        <v>34</v>
      </c>
      <c r="D68" s="105"/>
      <c r="E68" s="105"/>
      <c r="F68" s="105"/>
      <c r="G68" s="105"/>
      <c r="H68" s="105"/>
      <c r="I68" s="105"/>
    </row>
    <row r="69" spans="1:9">
      <c r="A69" s="39" t="str">
        <f t="shared" si="2"/>
        <v>Liftschacht..Hoogwerker</v>
      </c>
      <c r="B69" s="4" t="s">
        <v>47</v>
      </c>
      <c r="C69" s="6" t="s">
        <v>3</v>
      </c>
      <c r="D69" s="105"/>
      <c r="E69" s="105"/>
      <c r="F69" s="105"/>
      <c r="G69" s="105"/>
      <c r="H69" s="105"/>
      <c r="I69" s="105"/>
    </row>
    <row r="70" spans="1:9">
      <c r="A70" s="39" t="str">
        <f t="shared" si="2"/>
        <v>Liftschacht..Tuckerpole</v>
      </c>
      <c r="B70" s="4" t="s">
        <v>47</v>
      </c>
      <c r="C70" s="6" t="s">
        <v>2</v>
      </c>
      <c r="D70" s="105"/>
      <c r="E70" s="105"/>
      <c r="F70" s="105"/>
      <c r="G70" s="105"/>
      <c r="H70" s="105"/>
      <c r="I70" s="105"/>
    </row>
    <row r="71" spans="1:9">
      <c r="A71" s="39" t="str">
        <f t="shared" si="2"/>
        <v>Overheaddeuren..Staand</v>
      </c>
      <c r="B71" s="4" t="s">
        <v>41</v>
      </c>
      <c r="C71" s="6" t="s">
        <v>33</v>
      </c>
      <c r="D71" s="105"/>
      <c r="E71" s="105"/>
      <c r="F71" s="105"/>
      <c r="G71" s="105"/>
      <c r="H71" s="105"/>
      <c r="I71" s="105"/>
    </row>
    <row r="72" spans="1:9">
      <c r="A72" s="39" t="str">
        <f t="shared" si="2"/>
        <v>Overheaddeuren..Ladder</v>
      </c>
      <c r="B72" s="4" t="s">
        <v>41</v>
      </c>
      <c r="C72" s="6" t="s">
        <v>34</v>
      </c>
      <c r="D72" s="105"/>
      <c r="E72" s="105"/>
      <c r="F72" s="105"/>
      <c r="G72" s="105"/>
      <c r="H72" s="105"/>
      <c r="I72" s="105"/>
    </row>
    <row r="73" spans="1:9">
      <c r="A73" s="39" t="str">
        <f t="shared" si="2"/>
        <v>Overheaddeuren..Hoogwerker</v>
      </c>
      <c r="B73" s="4" t="s">
        <v>41</v>
      </c>
      <c r="C73" s="6" t="s">
        <v>3</v>
      </c>
      <c r="D73" s="105"/>
      <c r="E73" s="105"/>
      <c r="F73" s="105"/>
      <c r="G73" s="105"/>
      <c r="H73" s="105"/>
      <c r="I73" s="105"/>
    </row>
    <row r="74" spans="1:9">
      <c r="A74" s="39" t="str">
        <f t="shared" si="2"/>
        <v>Overheaddeuren..Tuckerpole</v>
      </c>
      <c r="B74" s="4" t="s">
        <v>41</v>
      </c>
      <c r="C74" s="6" t="s">
        <v>2</v>
      </c>
      <c r="D74" s="105"/>
      <c r="E74" s="105"/>
      <c r="F74" s="105"/>
      <c r="G74" s="105"/>
      <c r="H74" s="105"/>
      <c r="I74" s="105"/>
    </row>
    <row r="75" spans="1:9">
      <c r="A75" s="39" t="str">
        <f t="shared" si="2"/>
        <v>Verkeersbord..Staand</v>
      </c>
      <c r="B75" s="4" t="s">
        <v>49</v>
      </c>
      <c r="C75" s="6" t="s">
        <v>33</v>
      </c>
      <c r="D75" s="105"/>
      <c r="E75" s="105"/>
      <c r="F75" s="105"/>
      <c r="G75" s="105"/>
      <c r="H75" s="105"/>
      <c r="I75" s="105"/>
    </row>
    <row r="76" spans="1:9">
      <c r="A76" s="39" t="str">
        <f t="shared" si="2"/>
        <v>Verkeersbord..Ladder</v>
      </c>
      <c r="B76" s="4" t="s">
        <v>49</v>
      </c>
      <c r="C76" s="6" t="s">
        <v>34</v>
      </c>
      <c r="D76" s="105"/>
      <c r="E76" s="105"/>
      <c r="F76" s="105"/>
      <c r="G76" s="105"/>
      <c r="H76" s="105"/>
      <c r="I76" s="105"/>
    </row>
    <row r="77" spans="1:9">
      <c r="A77" s="39" t="str">
        <f t="shared" si="2"/>
        <v>Verkeersbord..Hoogwerker</v>
      </c>
      <c r="B77" s="4" t="s">
        <v>49</v>
      </c>
      <c r="C77" s="6" t="s">
        <v>3</v>
      </c>
      <c r="D77" s="105"/>
      <c r="E77" s="105"/>
      <c r="F77" s="105"/>
      <c r="G77" s="105"/>
      <c r="H77" s="105"/>
      <c r="I77" s="105"/>
    </row>
    <row r="78" spans="1:9">
      <c r="A78" s="39" t="str">
        <f t="shared" si="2"/>
        <v>Verkeersbord..Tuckerpole</v>
      </c>
      <c r="B78" s="4" t="s">
        <v>49</v>
      </c>
      <c r="C78" s="6" t="s">
        <v>2</v>
      </c>
      <c r="D78" s="105"/>
      <c r="E78" s="105"/>
      <c r="F78" s="105"/>
      <c r="G78" s="105"/>
      <c r="H78" s="105"/>
      <c r="I78" s="105"/>
    </row>
    <row r="79" spans="1:9">
      <c r="A79" s="39" t="str">
        <f t="shared" si="2"/>
        <v>Vliesgevel..Staand</v>
      </c>
      <c r="B79" s="4" t="s">
        <v>24</v>
      </c>
      <c r="C79" s="6" t="s">
        <v>33</v>
      </c>
      <c r="D79" s="105"/>
      <c r="E79" s="105"/>
      <c r="F79" s="105"/>
      <c r="G79" s="105"/>
      <c r="H79" s="105"/>
      <c r="I79" s="105"/>
    </row>
    <row r="80" spans="1:9">
      <c r="A80" s="39" t="str">
        <f>B80&amp;$A$10&amp;C80</f>
        <v>Vliesgevel..Ladder</v>
      </c>
      <c r="B80" s="4" t="s">
        <v>24</v>
      </c>
      <c r="C80" s="6" t="s">
        <v>34</v>
      </c>
      <c r="D80" s="105"/>
      <c r="E80" s="105"/>
      <c r="F80" s="105"/>
      <c r="G80" s="105"/>
      <c r="H80" s="105"/>
      <c r="I80" s="105"/>
    </row>
    <row r="81" spans="1:9">
      <c r="A81" s="39" t="str">
        <f>B81&amp;$A$10&amp;C81</f>
        <v>Vliesgevel..Hoogwerker</v>
      </c>
      <c r="B81" s="4" t="s">
        <v>24</v>
      </c>
      <c r="C81" s="6" t="s">
        <v>3</v>
      </c>
      <c r="D81" s="105"/>
      <c r="E81" s="105"/>
      <c r="F81" s="105"/>
      <c r="G81" s="105"/>
      <c r="H81" s="105"/>
      <c r="I81" s="105"/>
    </row>
    <row r="82" spans="1:9">
      <c r="A82" s="39" t="str">
        <f>B82&amp;$A$10&amp;C82</f>
        <v>Vliesgevel..Tuckerpole</v>
      </c>
      <c r="B82" s="4" t="s">
        <v>24</v>
      </c>
      <c r="C82" s="6" t="s">
        <v>2</v>
      </c>
      <c r="D82" s="105"/>
      <c r="E82" s="105"/>
      <c r="F82" s="105"/>
      <c r="G82" s="105"/>
      <c r="H82" s="105"/>
      <c r="I82" s="105"/>
    </row>
    <row r="84" spans="1:9">
      <c r="D84" s="5"/>
      <c r="E84" s="5"/>
      <c r="F84" s="5"/>
      <c r="G84" s="5"/>
      <c r="H84" s="5"/>
      <c r="I84" s="5"/>
    </row>
  </sheetData>
  <mergeCells count="2">
    <mergeCell ref="D10:I10"/>
    <mergeCell ref="A11:C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0"/>
  <sheetViews>
    <sheetView showGridLines="0" showZeros="0" showOutlineSymbols="0" zoomScaleNormal="100" workbookViewId="0">
      <pane ySplit="9" topLeftCell="A10" activePane="bottomLeft" state="frozen"/>
      <selection pane="bottomLeft" activeCell="E15" sqref="E15"/>
    </sheetView>
  </sheetViews>
  <sheetFormatPr defaultColWidth="11.44140625" defaultRowHeight="13.2"/>
  <cols>
    <col min="1" max="1" width="47.109375" style="1" customWidth="1"/>
    <col min="2" max="2" width="17.6640625" style="1" customWidth="1"/>
    <col min="3" max="4" width="15.88671875" style="1" bestFit="1" customWidth="1"/>
    <col min="5" max="16384" width="11.44140625" style="1"/>
  </cols>
  <sheetData>
    <row r="1" spans="1:5">
      <c r="A1" s="57" t="s">
        <v>32</v>
      </c>
      <c r="B1" s="18"/>
    </row>
    <row r="2" spans="1:5">
      <c r="A2" s="18"/>
      <c r="B2" s="18"/>
    </row>
    <row r="3" spans="1:5">
      <c r="A3" s="48" t="s">
        <v>6</v>
      </c>
      <c r="B3" s="59" t="str">
        <f>+'1-Contractblad totaal'!B3</f>
        <v>Gemeente Groningen</v>
      </c>
    </row>
    <row r="4" spans="1:5">
      <c r="A4" s="48" t="s">
        <v>30</v>
      </c>
      <c r="B4" s="59" t="str">
        <f ca="1">MID(CELL("bestandsnaam",$C$9),SEARCH("]",CELL("bestandsnaam",$C$9),1)+1,256)</f>
        <v>6-Bereikbaarheidsmaterieel</v>
      </c>
    </row>
    <row r="5" spans="1:5">
      <c r="A5" s="48" t="s">
        <v>5</v>
      </c>
      <c r="B5" s="59" t="str">
        <f>+'1-Contractblad totaal'!B5</f>
        <v>Diverse Groningen</v>
      </c>
    </row>
    <row r="6" spans="1:5">
      <c r="A6" s="48" t="s">
        <v>208</v>
      </c>
      <c r="B6" s="60" t="str">
        <f>+'1-Contractblad totaal'!B6</f>
        <v>34-2021</v>
      </c>
    </row>
    <row r="7" spans="1:5">
      <c r="A7" s="48" t="s">
        <v>209</v>
      </c>
      <c r="B7" s="61">
        <f>+'1-Contractblad totaal'!B7</f>
        <v>0</v>
      </c>
    </row>
    <row r="8" spans="1:5" ht="15.9" customHeight="1">
      <c r="A8" s="48" t="s">
        <v>31</v>
      </c>
      <c r="B8" s="62">
        <f>+'1-Contractblad totaal'!B8</f>
        <v>44348</v>
      </c>
    </row>
    <row r="9" spans="1:5" ht="15.9" customHeight="1">
      <c r="A9" s="41"/>
      <c r="B9" s="40"/>
      <c r="C9" s="19"/>
      <c r="D9" s="19"/>
    </row>
    <row r="10" spans="1:5" s="20" customFormat="1" ht="30.75" customHeight="1">
      <c r="A10" s="42" t="s">
        <v>269</v>
      </c>
      <c r="B10" s="43" t="s">
        <v>268</v>
      </c>
    </row>
    <row r="11" spans="1:5">
      <c r="A11" s="23"/>
      <c r="B11" s="21"/>
      <c r="D11" s="20"/>
    </row>
    <row r="12" spans="1:5">
      <c r="A12" s="23" t="s">
        <v>225</v>
      </c>
      <c r="B12" s="28">
        <v>0</v>
      </c>
      <c r="E12" s="24"/>
    </row>
    <row r="13" spans="1:5" s="22" customFormat="1">
      <c r="A13" s="23" t="s">
        <v>226</v>
      </c>
      <c r="B13" s="28">
        <v>0</v>
      </c>
      <c r="D13" s="1"/>
    </row>
    <row r="14" spans="1:5" s="22" customFormat="1">
      <c r="A14" s="23" t="s">
        <v>227</v>
      </c>
      <c r="B14" s="28">
        <v>0</v>
      </c>
    </row>
    <row r="15" spans="1:5" s="22" customFormat="1">
      <c r="A15" s="23" t="s">
        <v>228</v>
      </c>
      <c r="B15" s="28">
        <v>0</v>
      </c>
      <c r="D15" s="1"/>
    </row>
    <row r="16" spans="1:5" s="22" customFormat="1">
      <c r="A16" s="23" t="s">
        <v>229</v>
      </c>
      <c r="B16" s="28">
        <v>0</v>
      </c>
      <c r="D16" s="1"/>
    </row>
    <row r="17" spans="1:4" s="22" customFormat="1">
      <c r="A17" s="23" t="s">
        <v>230</v>
      </c>
      <c r="B17" s="28">
        <v>0</v>
      </c>
      <c r="D17" s="1"/>
    </row>
    <row r="18" spans="1:4" s="22" customFormat="1">
      <c r="A18" s="23" t="s">
        <v>231</v>
      </c>
      <c r="B18" s="28">
        <v>0</v>
      </c>
      <c r="D18" s="1"/>
    </row>
    <row r="19" spans="1:4" s="22" customFormat="1">
      <c r="A19" s="23" t="s">
        <v>232</v>
      </c>
      <c r="B19" s="28">
        <v>0</v>
      </c>
      <c r="D19" s="1"/>
    </row>
    <row r="20" spans="1:4" s="22" customFormat="1">
      <c r="A20" s="23" t="s">
        <v>233</v>
      </c>
      <c r="B20" s="28">
        <v>0</v>
      </c>
      <c r="D20" s="1"/>
    </row>
    <row r="21" spans="1:4" s="22" customFormat="1">
      <c r="A21" s="23" t="s">
        <v>234</v>
      </c>
      <c r="B21" s="28">
        <v>0</v>
      </c>
      <c r="D21" s="1"/>
    </row>
    <row r="22" spans="1:4" s="22" customFormat="1">
      <c r="A22" s="23" t="s">
        <v>235</v>
      </c>
      <c r="B22" s="28">
        <v>0</v>
      </c>
      <c r="D22" s="1"/>
    </row>
    <row r="23" spans="1:4" s="22" customFormat="1">
      <c r="A23" s="23" t="s">
        <v>236</v>
      </c>
      <c r="B23" s="28">
        <v>0</v>
      </c>
      <c r="D23" s="1"/>
    </row>
    <row r="24" spans="1:4" s="22" customFormat="1">
      <c r="A24" s="23" t="s">
        <v>237</v>
      </c>
      <c r="B24" s="28">
        <v>0</v>
      </c>
      <c r="D24" s="1"/>
    </row>
    <row r="25" spans="1:4" s="22" customFormat="1">
      <c r="A25" s="23" t="s">
        <v>238</v>
      </c>
      <c r="B25" s="28">
        <v>0</v>
      </c>
      <c r="D25" s="1"/>
    </row>
    <row r="26" spans="1:4" s="22" customFormat="1">
      <c r="A26" s="23" t="s">
        <v>239</v>
      </c>
      <c r="B26" s="28">
        <v>0</v>
      </c>
      <c r="D26" s="1"/>
    </row>
    <row r="27" spans="1:4" s="22" customFormat="1">
      <c r="A27" s="23" t="s">
        <v>240</v>
      </c>
      <c r="B27" s="28">
        <v>0</v>
      </c>
      <c r="D27" s="1"/>
    </row>
    <row r="28" spans="1:4" s="22" customFormat="1">
      <c r="A28" s="23" t="s">
        <v>241</v>
      </c>
      <c r="B28" s="28">
        <v>0</v>
      </c>
      <c r="D28" s="1"/>
    </row>
    <row r="29" spans="1:4" s="22" customFormat="1">
      <c r="A29" s="23" t="s">
        <v>242</v>
      </c>
      <c r="B29" s="28">
        <v>0</v>
      </c>
      <c r="D29" s="1"/>
    </row>
    <row r="30" spans="1:4">
      <c r="B30" s="1">
        <v>0</v>
      </c>
    </row>
  </sheetData>
  <dataConsolidate/>
  <pageMargins left="0.19685039370078741" right="0.19685039370078741" top="0.59055118110236227" bottom="0.78740157480314965" header="0.39370078740157483" footer="0.19685039370078741"/>
  <pageSetup paperSize="9" scale="60" orientation="landscape" horizontalDpi="4294967292" verticalDpi="4294967292" r:id="rId1"/>
  <headerFooter alignWithMargins="0">
    <oddFooter>&amp;L&amp;"Verdana,Regular"&amp;F-&amp;A
Atir b.v. ©&amp;C&amp;R&amp;"Verdana,Regular"printversie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49639-CA05-4B97-A3D5-DD677EBE568A}">
  <sheetPr>
    <tabColor theme="0" tint="-0.14999847407452621"/>
    <pageSetUpPr fitToPage="1"/>
  </sheetPr>
  <dimension ref="A1:G18"/>
  <sheetViews>
    <sheetView showGridLines="0" zoomScale="85" zoomScaleNormal="85" workbookViewId="0">
      <pane ySplit="10" topLeftCell="A11" activePane="bottomLeft" state="frozen"/>
      <selection activeCell="D33" sqref="D33"/>
      <selection pane="bottomLeft" activeCell="F27" sqref="F27"/>
    </sheetView>
  </sheetViews>
  <sheetFormatPr defaultColWidth="9.109375" defaultRowHeight="13.2"/>
  <cols>
    <col min="1" max="1" width="28.21875" style="1" customWidth="1"/>
    <col min="2" max="2" width="35.33203125" style="1" bestFit="1" customWidth="1"/>
    <col min="3" max="3" width="11.109375" style="1" customWidth="1"/>
    <col min="4" max="4" width="10.109375" style="1" bestFit="1" customWidth="1"/>
    <col min="5" max="5" width="13.33203125" style="1" bestFit="1" customWidth="1"/>
    <col min="6" max="6" width="12.109375" style="1" bestFit="1" customWidth="1"/>
    <col min="7" max="7" width="12.109375" style="1" customWidth="1"/>
    <col min="8" max="8" width="53" style="1" bestFit="1" customWidth="1"/>
    <col min="9" max="9" width="25.109375" style="1" bestFit="1" customWidth="1"/>
    <col min="10" max="16384" width="9.109375" style="1"/>
  </cols>
  <sheetData>
    <row r="1" spans="1:7">
      <c r="A1" s="106" t="s">
        <v>32</v>
      </c>
    </row>
    <row r="3" spans="1:7">
      <c r="A3" s="48" t="s">
        <v>6</v>
      </c>
      <c r="B3" s="59" t="str">
        <f>+'1-Contractblad totaal'!B3</f>
        <v>Gemeente Groningen</v>
      </c>
    </row>
    <row r="4" spans="1:7">
      <c r="A4" s="48" t="s">
        <v>30</v>
      </c>
      <c r="B4" s="59" t="str">
        <f ca="1">MID(CELL("bestandsnaam",$C$11),SEARCH("]",CELL("bestandsnaam",$C$11),1)+1,256)</f>
        <v>7-Additionele werkzaamheden</v>
      </c>
    </row>
    <row r="5" spans="1:7">
      <c r="A5" s="48" t="s">
        <v>5</v>
      </c>
      <c r="B5" s="59" t="str">
        <f>+'1-Contractblad totaal'!B5</f>
        <v>Diverse Groningen</v>
      </c>
    </row>
    <row r="6" spans="1:7">
      <c r="A6" s="48" t="s">
        <v>208</v>
      </c>
      <c r="B6" s="60" t="str">
        <f>+'1-Contractblad totaal'!B6</f>
        <v>34-2021</v>
      </c>
      <c r="D6" s="107"/>
    </row>
    <row r="7" spans="1:7">
      <c r="A7" s="48" t="s">
        <v>209</v>
      </c>
      <c r="B7" s="61">
        <f>+'1-Contractblad totaal'!B7</f>
        <v>0</v>
      </c>
      <c r="D7" s="107"/>
    </row>
    <row r="8" spans="1:7">
      <c r="A8" s="48" t="s">
        <v>31</v>
      </c>
      <c r="B8" s="62">
        <f>+'1-Contractblad totaal'!B8</f>
        <v>44348</v>
      </c>
      <c r="D8" s="107"/>
    </row>
    <row r="10" spans="1:7" ht="25.2">
      <c r="A10" s="108" t="s">
        <v>213</v>
      </c>
      <c r="B10" s="108" t="s">
        <v>256</v>
      </c>
      <c r="C10" s="108" t="s">
        <v>257</v>
      </c>
      <c r="D10" s="108" t="s">
        <v>258</v>
      </c>
      <c r="E10" s="108" t="s">
        <v>259</v>
      </c>
      <c r="F10" s="108" t="s">
        <v>260</v>
      </c>
      <c r="G10" s="108" t="s">
        <v>261</v>
      </c>
    </row>
    <row r="11" spans="1:7">
      <c r="A11" s="4" t="s">
        <v>159</v>
      </c>
      <c r="B11" s="109" t="s">
        <v>263</v>
      </c>
      <c r="C11" s="110">
        <v>2</v>
      </c>
      <c r="D11" s="186">
        <v>1.6</v>
      </c>
      <c r="E11" s="114">
        <f>D11*C11</f>
        <v>3.2</v>
      </c>
      <c r="F11" s="111">
        <v>0</v>
      </c>
      <c r="G11" s="112">
        <f>F11*E11</f>
        <v>0</v>
      </c>
    </row>
    <row r="12" spans="1:7">
      <c r="A12" s="4" t="s">
        <v>171</v>
      </c>
      <c r="B12" s="109" t="s">
        <v>163</v>
      </c>
      <c r="C12" s="110">
        <v>1</v>
      </c>
      <c r="D12" s="114"/>
      <c r="E12" s="114">
        <v>46</v>
      </c>
      <c r="F12" s="111">
        <v>0</v>
      </c>
      <c r="G12" s="112">
        <f>F12*E12</f>
        <v>0</v>
      </c>
    </row>
    <row r="13" spans="1:7">
      <c r="A13" s="4" t="s">
        <v>171</v>
      </c>
      <c r="B13" s="109" t="s">
        <v>265</v>
      </c>
      <c r="C13" s="110">
        <v>1</v>
      </c>
      <c r="D13" s="114"/>
      <c r="E13" s="114"/>
      <c r="F13" s="114"/>
      <c r="G13" s="119">
        <v>0</v>
      </c>
    </row>
    <row r="14" spans="1:7">
      <c r="A14" s="4" t="s">
        <v>171</v>
      </c>
      <c r="B14" s="109" t="s">
        <v>264</v>
      </c>
      <c r="C14" s="110">
        <v>1</v>
      </c>
      <c r="D14" s="114"/>
      <c r="E14" s="114">
        <v>11</v>
      </c>
      <c r="F14" s="111">
        <v>0</v>
      </c>
      <c r="G14" s="112">
        <f>F14*E14</f>
        <v>0</v>
      </c>
    </row>
    <row r="15" spans="1:7">
      <c r="A15" s="4" t="s">
        <v>173</v>
      </c>
      <c r="B15" s="23" t="s">
        <v>180</v>
      </c>
      <c r="C15" s="110">
        <v>2</v>
      </c>
      <c r="D15" s="186">
        <v>8</v>
      </c>
      <c r="E15" s="114">
        <f>D15*C15</f>
        <v>16</v>
      </c>
      <c r="F15" s="111">
        <v>0</v>
      </c>
      <c r="G15" s="112">
        <f>F15*E15</f>
        <v>0</v>
      </c>
    </row>
    <row r="16" spans="1:7">
      <c r="A16" s="113"/>
      <c r="B16" s="6"/>
      <c r="C16" s="110"/>
      <c r="D16" s="110"/>
      <c r="E16" s="110"/>
      <c r="F16" s="110"/>
      <c r="G16" s="110"/>
    </row>
    <row r="18" spans="1:7" s="2" customFormat="1" ht="12.6">
      <c r="A18" s="115" t="s">
        <v>262</v>
      </c>
      <c r="B18" s="116"/>
      <c r="C18" s="116"/>
      <c r="D18" s="116"/>
      <c r="E18" s="117">
        <f>SUM(E11:E15)</f>
        <v>76.2</v>
      </c>
      <c r="F18" s="116"/>
      <c r="G18" s="118">
        <f>SUM(G11:G15)</f>
        <v>0</v>
      </c>
    </row>
  </sheetData>
  <pageMargins left="0.59375" right="0.7" top="0.75" bottom="0.75" header="0.3" footer="0.3"/>
  <pageSetup paperSize="9" fitToHeight="0" orientation="landscape" r:id="rId1"/>
  <headerFooter>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276439-DE34-49E2-99D2-A1D8B3D4F761}"/>
</file>

<file path=customXml/itemProps2.xml><?xml version="1.0" encoding="utf-8"?>
<ds:datastoreItem xmlns:ds="http://schemas.openxmlformats.org/officeDocument/2006/customXml" ds:itemID="{0BA25B5F-0938-479F-A891-FD1457254883}"/>
</file>

<file path=customXml/itemProps3.xml><?xml version="1.0" encoding="utf-8"?>
<ds:datastoreItem xmlns:ds="http://schemas.openxmlformats.org/officeDocument/2006/customXml" ds:itemID="{50DB00A0-C061-48FC-98CC-D21948265B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Info blad</vt:lpstr>
      <vt:lpstr>1-Contractblad totaal</vt:lpstr>
      <vt:lpstr>2-Totalen per contract</vt:lpstr>
      <vt:lpstr>3-Totalen per gebouw</vt:lpstr>
      <vt:lpstr>4-Ruimtestaat</vt:lpstr>
      <vt:lpstr>5-m2 Prijzen</vt:lpstr>
      <vt:lpstr>6-Bereikbaarheidsmaterieel</vt:lpstr>
      <vt:lpstr>7-Additionele werkzaamheden</vt:lpstr>
      <vt:lpstr>'3-Totalen per gebouw'!Afdrukbereik</vt:lpstr>
      <vt:lpstr>'4-Ruimtestaat'!Afdrukbereik</vt:lpstr>
      <vt:lpstr>'5-m2 Prijzen'!Afdrukbereik</vt:lpstr>
      <vt:lpstr>'6-Bereikbaarheidsmaterieel'!Afdrukbereik</vt:lpstr>
      <vt:lpstr>'7-Additionele werkzaamheden'!Afdrukbereik</vt:lpstr>
      <vt:lpstr>'Info blad'!Afdrukbereik</vt:lpstr>
      <vt:lpstr>'6-Bereikbaarheidsmaterieel'!Afdruktitels</vt:lpstr>
      <vt:lpstr>Normtabel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van leijen</dc:creator>
  <cp:lastModifiedBy>Rob Toorenburgh</cp:lastModifiedBy>
  <cp:lastPrinted>2018-03-07T08:55:28Z</cp:lastPrinted>
  <dcterms:created xsi:type="dcterms:W3CDTF">1999-10-05T12:28:40Z</dcterms:created>
  <dcterms:modified xsi:type="dcterms:W3CDTF">2021-05-25T13:17:48Z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