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showInkAnnotation="0" autoCompressPictures="0"/>
  <mc:AlternateContent xmlns:mc="http://schemas.openxmlformats.org/markup-compatibility/2006">
    <mc:Choice Requires="x15">
      <x15ac:absPath xmlns:x15ac="http://schemas.microsoft.com/office/spreadsheetml/2010/11/ac" url="C:\Users\vhf\CloudStation\Frevoto\2. Projecten\Provincie Utrecht\4. Aanbesteding\"/>
    </mc:Choice>
  </mc:AlternateContent>
  <xr:revisionPtr revIDLastSave="0" documentId="13_ncr:1_{7CC1D960-D29F-452C-97DE-24D72DA1F492}" xr6:coauthVersionLast="45" xr6:coauthVersionMax="45" xr10:uidLastSave="{00000000-0000-0000-0000-000000000000}"/>
  <workbookProtection workbookAlgorithmName="SHA-512" workbookHashValue="FV6PKR4T8kV/IngvALWE91UMP6tn0PiuZN0qw6XS+NszxaTFXj5JXqLC4damhB+Wf12CUis0+fZ9ZrcZ7owuZg==" workbookSaltValue="WFhHE/SEv8tvPYYuiIyDnA==" workbookSpinCount="100000" lockStructure="1"/>
  <bookViews>
    <workbookView xWindow="-37464" yWindow="-6816" windowWidth="31704" windowHeight="15840" tabRatio="819" xr2:uid="{00000000-000D-0000-FFFF-FFFF00000000}"/>
  </bookViews>
  <sheets>
    <sheet name="Uitleg Prijslijst" sheetId="6" r:id="rId1"/>
    <sheet name="1. Totalen" sheetId="5" r:id="rId2"/>
    <sheet name="2. Implementatie Utrecht" sheetId="10" r:id="rId3"/>
    <sheet name="3. Beheerkosten Utrecht" sheetId="12" r:id="rId4"/>
    <sheet name="4. Stuksprijzen beheer" sheetId="14" r:id="rId5"/>
    <sheet name="5. GC 1 Displayconfig " sheetId="16" r:id="rId6"/>
    <sheet name="Gegevensvalidatie" sheetId="15"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0" i="10" l="1"/>
  <c r="E10" i="10" s="1"/>
  <c r="D20" i="10" l="1"/>
  <c r="G6" i="14" l="1"/>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G42" i="14" s="1"/>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G3" i="15"/>
  <c r="G4" i="15" s="1"/>
  <c r="E9" i="16"/>
  <c r="G11" i="16" s="1"/>
  <c r="E10" i="16"/>
  <c r="E11" i="16" l="1"/>
  <c r="E69" i="12"/>
  <c r="E70" i="12"/>
  <c r="E71" i="12"/>
  <c r="E56" i="10"/>
  <c r="G56" i="10" s="1"/>
  <c r="E57" i="10"/>
  <c r="G57" i="10" s="1"/>
  <c r="E20" i="10"/>
  <c r="E21" i="10"/>
  <c r="E7" i="10"/>
  <c r="G7" i="10" s="1"/>
  <c r="E8" i="10"/>
  <c r="G8" i="10" s="1"/>
  <c r="E9" i="10"/>
  <c r="G9" i="10" s="1"/>
  <c r="G10" i="10"/>
  <c r="E11" i="10"/>
  <c r="G11" i="10" s="1"/>
  <c r="E6" i="10"/>
  <c r="G6" i="10" s="1"/>
  <c r="D57" i="12" l="1"/>
  <c r="D56" i="12"/>
  <c r="D41" i="12"/>
  <c r="D40" i="12"/>
  <c r="D38" i="12"/>
  <c r="D37" i="12"/>
  <c r="D36" i="12"/>
  <c r="D34" i="12"/>
  <c r="D33" i="12"/>
  <c r="E7" i="12"/>
  <c r="G7" i="12" s="1"/>
  <c r="D8" i="12"/>
  <c r="D35" i="12" s="1"/>
  <c r="D5" i="12"/>
  <c r="D24" i="12" s="1"/>
  <c r="D25" i="12" s="1"/>
  <c r="G20" i="10"/>
  <c r="E25" i="12" l="1"/>
  <c r="G25" i="12" s="1"/>
  <c r="D32" i="12"/>
  <c r="E32" i="12" s="1"/>
  <c r="D55" i="12"/>
  <c r="E55" i="12" s="1"/>
  <c r="G55" i="12" s="1"/>
  <c r="E48" i="12"/>
  <c r="G48" i="12" s="1"/>
  <c r="E47" i="12"/>
  <c r="G47" i="12" s="1"/>
  <c r="E46" i="12"/>
  <c r="G46" i="12" s="1"/>
  <c r="E45" i="12"/>
  <c r="G45" i="12" s="1"/>
  <c r="E44" i="12"/>
  <c r="G44" i="12" s="1"/>
  <c r="E43" i="12"/>
  <c r="G43" i="12" s="1"/>
  <c r="E42" i="12"/>
  <c r="G42" i="12" s="1"/>
  <c r="E41" i="12"/>
  <c r="G41" i="12" s="1"/>
  <c r="E40" i="12"/>
  <c r="G40" i="12" s="1"/>
  <c r="E39" i="12"/>
  <c r="G39" i="12" s="1"/>
  <c r="E38" i="12"/>
  <c r="G38" i="12" s="1"/>
  <c r="E37" i="12"/>
  <c r="G37" i="12" s="1"/>
  <c r="E36" i="12"/>
  <c r="G36" i="12" s="1"/>
  <c r="E22" i="12"/>
  <c r="G22" i="12" s="1"/>
  <c r="E41" i="10"/>
  <c r="G41" i="10" s="1"/>
  <c r="E52" i="10"/>
  <c r="G52" i="10" s="1"/>
  <c r="E23" i="12"/>
  <c r="G23" i="12" s="1"/>
  <c r="G71" i="12"/>
  <c r="G70" i="12"/>
  <c r="G69" i="12"/>
  <c r="E68" i="12"/>
  <c r="G68" i="12" s="1"/>
  <c r="E67" i="12"/>
  <c r="G67" i="12" s="1"/>
  <c r="E66" i="12"/>
  <c r="G66" i="12" s="1"/>
  <c r="E65" i="12"/>
  <c r="G65" i="12" s="1"/>
  <c r="E21" i="12"/>
  <c r="G21" i="12" s="1"/>
  <c r="E20" i="12"/>
  <c r="G20" i="12"/>
  <c r="E19" i="12"/>
  <c r="G19" i="12" s="1"/>
  <c r="E63" i="10"/>
  <c r="G63" i="10" s="1"/>
  <c r="E64" i="10"/>
  <c r="G64" i="10" s="1"/>
  <c r="E65" i="10"/>
  <c r="G65" i="10" s="1"/>
  <c r="E66" i="10"/>
  <c r="G66" i="10" s="1"/>
  <c r="E67" i="10"/>
  <c r="G67" i="10" s="1"/>
  <c r="E50" i="10"/>
  <c r="G50" i="10" s="1"/>
  <c r="E51" i="10"/>
  <c r="G51" i="10" s="1"/>
  <c r="E53" i="10"/>
  <c r="G53" i="10" s="1"/>
  <c r="E54" i="10"/>
  <c r="G54" i="10" s="1"/>
  <c r="E55" i="10"/>
  <c r="G55" i="10" s="1"/>
  <c r="E38" i="10"/>
  <c r="G38" i="10" s="1"/>
  <c r="E39" i="10"/>
  <c r="G39" i="10" s="1"/>
  <c r="E40" i="10"/>
  <c r="E42" i="10"/>
  <c r="G42" i="10" s="1"/>
  <c r="E43" i="10"/>
  <c r="G43" i="10" s="1"/>
  <c r="E44" i="10"/>
  <c r="G44" i="10" s="1"/>
  <c r="E49" i="12"/>
  <c r="G49" i="12" s="1"/>
  <c r="E63" i="12"/>
  <c r="G63" i="12" s="1"/>
  <c r="E64" i="12"/>
  <c r="G64" i="12" s="1"/>
  <c r="E62" i="12"/>
  <c r="G62" i="12" s="1"/>
  <c r="E61" i="12"/>
  <c r="G61" i="12" s="1"/>
  <c r="E60" i="12"/>
  <c r="G60" i="12" s="1"/>
  <c r="E16" i="12"/>
  <c r="G16" i="12" s="1"/>
  <c r="E17" i="12"/>
  <c r="G17" i="12" s="1"/>
  <c r="E18" i="12"/>
  <c r="G18" i="12" s="1"/>
  <c r="E15" i="12"/>
  <c r="G15" i="12" s="1"/>
  <c r="E14" i="12"/>
  <c r="G14" i="12" s="1"/>
  <c r="E24" i="12"/>
  <c r="G24" i="12" s="1"/>
  <c r="E5" i="14"/>
  <c r="E59" i="12"/>
  <c r="G59" i="12" s="1"/>
  <c r="E58" i="12"/>
  <c r="G58" i="12" s="1"/>
  <c r="E57" i="12"/>
  <c r="G57" i="12" s="1"/>
  <c r="E56" i="12"/>
  <c r="E35" i="12"/>
  <c r="G35" i="12" s="1"/>
  <c r="E34" i="12"/>
  <c r="G34" i="12" s="1"/>
  <c r="E33" i="12"/>
  <c r="G33" i="12" s="1"/>
  <c r="E26" i="12"/>
  <c r="G26" i="12" s="1"/>
  <c r="E13" i="12"/>
  <c r="G13" i="12" s="1"/>
  <c r="E12" i="12"/>
  <c r="G12" i="12" s="1"/>
  <c r="E11" i="12"/>
  <c r="G11" i="12" s="1"/>
  <c r="E10" i="12"/>
  <c r="G10" i="12" s="1"/>
  <c r="E9" i="12"/>
  <c r="G9" i="12" s="1"/>
  <c r="E8" i="12"/>
  <c r="G8" i="12" s="1"/>
  <c r="E6" i="12"/>
  <c r="G6" i="12" s="1"/>
  <c r="E5" i="12"/>
  <c r="G5" i="12" s="1"/>
  <c r="E62" i="10"/>
  <c r="G62" i="10" s="1"/>
  <c r="E49" i="10"/>
  <c r="G49" i="10" s="1"/>
  <c r="E37" i="10"/>
  <c r="G37" i="10" s="1"/>
  <c r="E27" i="10"/>
  <c r="G27" i="10" s="1"/>
  <c r="E30" i="10"/>
  <c r="G30" i="10" s="1"/>
  <c r="E31" i="10"/>
  <c r="G31" i="10" s="1"/>
  <c r="E28" i="10"/>
  <c r="G28" i="10" s="1"/>
  <c r="E29" i="10"/>
  <c r="G29" i="10" s="1"/>
  <c r="E26" i="10"/>
  <c r="G26" i="10" s="1"/>
  <c r="E14" i="10"/>
  <c r="G14" i="10" s="1"/>
  <c r="G21" i="10"/>
  <c r="E19" i="10"/>
  <c r="G19" i="10" s="1"/>
  <c r="E18" i="10"/>
  <c r="G18" i="10" s="1"/>
  <c r="E17" i="10"/>
  <c r="G17" i="10" s="1"/>
  <c r="E16" i="10"/>
  <c r="G16" i="10" s="1"/>
  <c r="E15" i="10"/>
  <c r="G15" i="10" s="1"/>
  <c r="G32" i="12" l="1"/>
  <c r="G50" i="12" s="1"/>
  <c r="G51" i="12" s="1"/>
  <c r="E50" i="12"/>
  <c r="E51" i="12" s="1"/>
  <c r="G32" i="10"/>
  <c r="E90" i="14"/>
  <c r="C9" i="5" s="1"/>
  <c r="G90" i="14"/>
  <c r="G22" i="10"/>
  <c r="G5" i="14"/>
  <c r="G27" i="12"/>
  <c r="G28" i="12" s="1"/>
  <c r="E72" i="12"/>
  <c r="E73" i="12" s="1"/>
  <c r="G56" i="12"/>
  <c r="G72" i="12" s="1"/>
  <c r="G73" i="12" s="1"/>
  <c r="E27" i="12"/>
  <c r="E28" i="12" s="1"/>
  <c r="E45" i="10"/>
  <c r="E32" i="10"/>
  <c r="E58" i="10"/>
  <c r="E22" i="10"/>
  <c r="G58" i="10"/>
  <c r="G68" i="10"/>
  <c r="G40" i="10"/>
  <c r="G45" i="10" s="1"/>
  <c r="E68" i="10"/>
  <c r="G70" i="10" l="1"/>
  <c r="H70" i="10" s="1"/>
  <c r="E5" i="5"/>
  <c r="E9" i="5"/>
  <c r="G75" i="12"/>
  <c r="E8" i="5" s="1"/>
  <c r="E75" i="12"/>
  <c r="C8" i="5" s="1"/>
  <c r="E70" i="10"/>
  <c r="C5" i="5" s="1"/>
  <c r="E11" i="5" l="1"/>
  <c r="C11" i="5"/>
</calcChain>
</file>

<file path=xl/sharedStrings.xml><?xml version="1.0" encoding="utf-8"?>
<sst xmlns="http://schemas.openxmlformats.org/spreadsheetml/2006/main" count="330" uniqueCount="187">
  <si>
    <t>Vervanging ruit display 6 regels</t>
  </si>
  <si>
    <t>Vervanging ruit display 8 regels</t>
  </si>
  <si>
    <t>Prijs aanleg (turn-key) energiekabel per meter 'graven'</t>
  </si>
  <si>
    <t>Prijs aanleg (turn-key) energiekabel per meter 'gestuurde boring'</t>
  </si>
  <si>
    <t>Stukprijs</t>
  </si>
  <si>
    <t>Aantal</t>
  </si>
  <si>
    <t>Kosten</t>
  </si>
  <si>
    <t>Weging</t>
  </si>
  <si>
    <t>Gewogen kosten</t>
  </si>
  <si>
    <t>Totaal</t>
  </si>
  <si>
    <t>gewogen</t>
  </si>
  <si>
    <t>Kosten Projectmanagement (turn-key)</t>
  </si>
  <si>
    <t>Servicedesk (24/7 ondersteuning)</t>
  </si>
  <si>
    <t>Prijs aanvraag, installatie en aansluiten (turn-key) per ISRA punt</t>
  </si>
  <si>
    <t>Implementatiekosten</t>
  </si>
  <si>
    <t>Uitleg Prijslijst</t>
  </si>
  <si>
    <t>Subtotaal</t>
  </si>
  <si>
    <r>
      <t xml:space="preserve">Beheerkosten (excl. stroom- en datakosten) per </t>
    </r>
    <r>
      <rPr>
        <b/>
        <sz val="8"/>
        <color indexed="8"/>
        <rFont val="Verdana"/>
        <family val="2"/>
      </rPr>
      <t>maand</t>
    </r>
    <r>
      <rPr>
        <sz val="8"/>
        <color indexed="8"/>
        <rFont val="Verdana"/>
        <family val="2"/>
      </rPr>
      <t>:</t>
    </r>
  </si>
  <si>
    <t>Prijs aanleg en levering centrale aansluitkast</t>
  </si>
  <si>
    <t>Opmerkingen</t>
  </si>
  <si>
    <t>Totaal Extra stuksprijzen</t>
  </si>
  <si>
    <t xml:space="preserve">Beheerkosten </t>
  </si>
  <si>
    <t>Vogelprikker per display type</t>
  </si>
  <si>
    <t>Type C: Overzichtsdisplay 12 regels</t>
  </si>
  <si>
    <t>Type C: Overzichtsdisplay 16 regels</t>
  </si>
  <si>
    <t>Type D: Haltedisplay vier regels</t>
  </si>
  <si>
    <t>Type D: Haltedisplay zes regels</t>
  </si>
  <si>
    <t>Type D: Haltedisplay acht regels</t>
  </si>
  <si>
    <t>Fundatie Type D: Haltedisplay beton</t>
  </si>
  <si>
    <t>Fundatie Type C: Overzichtsdisplay beton</t>
  </si>
  <si>
    <t>Opstellen schouwrapporten per (stations-)locatie</t>
  </si>
  <si>
    <t>Prijs aanleg (turn-key) per elektrakast en afgaande bekabeling</t>
  </si>
  <si>
    <t>Kosten voor het testen van de soft- en hardware FAT/SIT/SAT</t>
  </si>
  <si>
    <t>Kosten voor bodemonderzoek (schoon grond verklaring)</t>
  </si>
  <si>
    <t>Opslagkosten per display per maand</t>
  </si>
  <si>
    <t>Uurtarief Projectleider/-manager</t>
  </si>
  <si>
    <t>Uurtarief Installatiemedewerker</t>
  </si>
  <si>
    <t>Uutarief werkvoorbereider/programmameur</t>
  </si>
  <si>
    <t>Uurtarief beheerder/servicemonteur</t>
  </si>
  <si>
    <t>Type D: Haltedisplay vier regels, incl. haltevaan</t>
  </si>
  <si>
    <t>Algemene implementatiekosten</t>
  </si>
  <si>
    <t>Verplaatsen van display Overzichtsdisplay type C  + mast en fundatie</t>
  </si>
  <si>
    <t>Verwijderen van display Overzichtsdisplay type C  + mast en fundatie</t>
  </si>
  <si>
    <t>Verwijderen van een stationsserver, incl. kast</t>
  </si>
  <si>
    <t>Verplaatsen van een stationsserver, incl. kast</t>
  </si>
  <si>
    <t>Vervangen batterij display type B</t>
  </si>
  <si>
    <t>Vervangen zonnepaneel display type B</t>
  </si>
  <si>
    <t>Vervangen Halteprocesser (type A, C, D of E)</t>
  </si>
  <si>
    <t>Vervangen Halteprocesser (type B)</t>
  </si>
  <si>
    <t>Vervangen 1x deur behuizing Overzichtsdisplay type C 12 regels (incl. spuiten)</t>
  </si>
  <si>
    <t>Vervangen 1x deur behuizing Overzichtsdisplay type C 16 regels  (incl. spuiten)</t>
  </si>
  <si>
    <t>Vervangen Overzichtsdisplay type C 12 regels ex. Mast en fundatie</t>
  </si>
  <si>
    <t>Vervangen Overzichtsdisplay type C 16 regels ex. Mast en fundatie</t>
  </si>
  <si>
    <t>Vervangen ruit Overzichtsdisplay type C 12 regels</t>
  </si>
  <si>
    <t>Vervangen ruit Overzichtsdisplay type C 16 regels</t>
  </si>
  <si>
    <t>Vervangen Overzichtsdisplay type C 12 regels incl. Mast en fundatie</t>
  </si>
  <si>
    <t>Vervangen Overzichtsdisplay type C 16 regels incl. Mast en fundatie</t>
  </si>
  <si>
    <t>Verplaatsen van display type B</t>
  </si>
  <si>
    <t>Verwijderen van display type B</t>
  </si>
  <si>
    <t>Installatieverantwoordelijkheid per display</t>
  </si>
  <si>
    <t>Totaal Inschrijfsom</t>
  </si>
  <si>
    <t>Totaal inschrijfsom</t>
  </si>
  <si>
    <t>Sticker haltevaan (geheel oppervlakte) tweezijdig</t>
  </si>
  <si>
    <t>Prijs aanleg (turn-key) datakabel per meter 'graven'</t>
  </si>
  <si>
    <t>Aanpassen bestaande mast naar RAL 7016</t>
  </si>
  <si>
    <t>Aansluitkast vervangen voor bestaande mast (type Faget LS-110)</t>
  </si>
  <si>
    <t>Uurtarief Installatieverantwoordelijke</t>
  </si>
  <si>
    <t>implementatie software Haltesysteem</t>
  </si>
  <si>
    <t>Implementatiekosten Haltesystemen</t>
  </si>
  <si>
    <t>Uit te vragen type Haltesystemen en locatie specifieke kosten</t>
  </si>
  <si>
    <r>
      <t xml:space="preserve">Kosten dataverbruik haltesystemen per </t>
    </r>
    <r>
      <rPr>
        <b/>
        <sz val="8"/>
        <color indexed="8"/>
        <rFont val="Verdana"/>
        <family val="2"/>
      </rPr>
      <t>maand</t>
    </r>
    <r>
      <rPr>
        <sz val="8"/>
        <color indexed="8"/>
        <rFont val="Verdana"/>
        <family val="2"/>
      </rPr>
      <t>:</t>
    </r>
  </si>
  <si>
    <r>
      <t xml:space="preserve">Stroomverbruik haltesystemen per </t>
    </r>
    <r>
      <rPr>
        <b/>
        <sz val="8"/>
        <color indexed="8"/>
        <rFont val="Verdana"/>
        <family val="2"/>
      </rPr>
      <t>maand</t>
    </r>
    <r>
      <rPr>
        <sz val="8"/>
        <color indexed="8"/>
        <rFont val="Verdana"/>
        <family val="2"/>
      </rPr>
      <t>:</t>
    </r>
  </si>
  <si>
    <t>Kosten verplaatsing energievoorziening per locatie Haltesysteem</t>
  </si>
  <si>
    <t>Vervanging audioknop Type A, D of E</t>
  </si>
  <si>
    <t>Vervanging audioknop Type B</t>
  </si>
  <si>
    <t>Vervanging audioknop Type C</t>
  </si>
  <si>
    <t>Ter ondertekening</t>
  </si>
  <si>
    <t>Plaats:</t>
  </si>
  <si>
    <t>Datum:</t>
  </si>
  <si>
    <t>Tekenbevoegde namens Inschrijver:</t>
  </si>
  <si>
    <t>Handtekening:</t>
  </si>
  <si>
    <t>Type A: groot Haltesysteem zes regels</t>
  </si>
  <si>
    <t>Type A: groot Haltesysteem acht regels</t>
  </si>
  <si>
    <t>Type E: groot Haltesysteem TFT</t>
  </si>
  <si>
    <t xml:space="preserve">Reiniging per display (4 * per jaar) </t>
  </si>
  <si>
    <t>Voorrijkosten monteur per vandalisme/onderhoud</t>
  </si>
  <si>
    <t>Ranges</t>
  </si>
  <si>
    <r>
      <t xml:space="preserve">Max </t>
    </r>
    <r>
      <rPr>
        <sz val="8"/>
        <color rgb="FF000000"/>
        <rFont val="Calibri"/>
        <family val="2"/>
      </rPr>
      <t>€</t>
    </r>
    <r>
      <rPr>
        <sz val="10"/>
        <color rgb="FF000000"/>
        <rFont val="Verdana"/>
        <family val="2"/>
      </rPr>
      <t xml:space="preserve"> </t>
    </r>
    <r>
      <rPr>
        <sz val="8"/>
        <color rgb="FF000000"/>
        <rFont val="Verdana"/>
        <family val="2"/>
      </rPr>
      <t>55,-</t>
    </r>
  </si>
  <si>
    <t>Range € 75 - € 100</t>
  </si>
  <si>
    <t>Range € 100 - € 120</t>
  </si>
  <si>
    <t>Vervangen 1x deur behuizing display type E  (incl. spuiten)</t>
  </si>
  <si>
    <t>Vervangen 1x deur behuizing display 8 regels type A of D (incl. spuiten)</t>
  </si>
  <si>
    <t>Vervangen 1x deur behuizing display 6 regels type A of D (incl. spuiten)</t>
  </si>
  <si>
    <t>Vervangen van een vaan Haltedisplay type A of D zes regels (voor een zelfde of andere kleur, incl. spuiten)</t>
  </si>
  <si>
    <t>Vervangen van een vaan Haltedisplay A of type D acht regels (voor een zelfde of andere kleur, incl. spuiten)</t>
  </si>
  <si>
    <t>Vervanging display Type A of D: 8 regels incl. Mast en fundatie</t>
  </si>
  <si>
    <t>Vervanging display Type A of D: 6 regels incl. Mast en fundatie</t>
  </si>
  <si>
    <t>Vervanging display Type E ex. Mast en fundatie</t>
  </si>
  <si>
    <t>Vervanging display Type A of D: 8 regels ex. Mast en fundatie</t>
  </si>
  <si>
    <t>Vervanging display Type A of D: 6 regels ex. Mast en fundatie</t>
  </si>
  <si>
    <t>Vervangen los scherm module (type B)</t>
  </si>
  <si>
    <t>Vervangen los scherm module (type E)</t>
  </si>
  <si>
    <t>kWh</t>
  </si>
  <si>
    <t>Wijziging van IP-adres van het CDD (prijs per incident)</t>
  </si>
  <si>
    <t>Vervangen losse LED module (type C)</t>
  </si>
  <si>
    <t>Vervangen losse LED module (type A of D)</t>
  </si>
  <si>
    <t>Verwijderen kwetsende of racistische graffiti (storing HOOG)</t>
  </si>
  <si>
    <t>Verwijderen niet kwetsende of racistische graffiti (storing LAAG)</t>
  </si>
  <si>
    <t>Verwijderen bestaande Display bij hergebruik mast</t>
  </si>
  <si>
    <t>Conserveren (bestaande) masten in implementatiefase</t>
  </si>
  <si>
    <t>Conserveren masten in beheerfase</t>
  </si>
  <si>
    <t>Onderzoek huidige constructie en bevestigingspunten bestaande masten</t>
  </si>
  <si>
    <t>Implementatie Haltesystemen knooppunt Amersfoort</t>
  </si>
  <si>
    <t>Implementatiekosten Haltesysteem station Amersfoort</t>
  </si>
  <si>
    <t>Type C: Overzichtsdisplay met 25 regels</t>
  </si>
  <si>
    <t>Prijs aanleg en levering apparatuur centrale aansluitkast</t>
  </si>
  <si>
    <t>Implementatie Haltesystemen knooppunt Driebergen-Zeist</t>
  </si>
  <si>
    <t>Implementatiekosten Haltesysteem station Driebergen-Zeist</t>
  </si>
  <si>
    <t>Implementatiekosten Haltesysteem station Leidsche Rijn</t>
  </si>
  <si>
    <t>Type C: Overzichtsdisplay 12 regels dubbelzijdig</t>
  </si>
  <si>
    <t>Implementatie Haltesystemen tramhalte Jaarbeurplein</t>
  </si>
  <si>
    <t>Implementatiekosten Haltesysteems tramhalte Jaarbeurplein</t>
  </si>
  <si>
    <t>Type C: Overzichtsdisplay met 25 regels station Amersfoort</t>
  </si>
  <si>
    <t>Type D: Haltedisplay zes regels Amersfoort</t>
  </si>
  <si>
    <t>Type C: Overzichtsdisplay 16 regels Driebergen-Zeist</t>
  </si>
  <si>
    <t>Type D: Haltedisplay vier regels Driebergen-Zeist</t>
  </si>
  <si>
    <t>Type C: Overzichtsdisplay 12 regels dubbelzijdig Leidsche Rijn</t>
  </si>
  <si>
    <t>Type D: Haltedisplay vier regels, incl. haltevaan Leidsche Rijn</t>
  </si>
  <si>
    <t>Type D: Haltedisplay vier regels, incl. haltevaan Jaarbeursplein</t>
  </si>
  <si>
    <t>Kosten Implementatie Utrecht</t>
  </si>
  <si>
    <t>Totaal Beheerkosten Utrecht</t>
  </si>
  <si>
    <t>Beheerkosten Haltesystemen Utrecht</t>
  </si>
  <si>
    <t>Implementatiekosten Haltesystemen Utrecht</t>
  </si>
  <si>
    <t>Type A: groot Haltesysteem drie regels</t>
  </si>
  <si>
    <t xml:space="preserve">Totaal Implementatiekosten </t>
  </si>
  <si>
    <t>Implementatie Haltesystemen (reguliere haltes/simpele knooppunten)</t>
  </si>
  <si>
    <t>Fundatie Type A beton</t>
  </si>
  <si>
    <t>Type B: klein Haltesysteem (E-ink)</t>
  </si>
  <si>
    <t>Type D: Haltedisplay drie regels</t>
  </si>
  <si>
    <t>Vaste scope, excl. haltesysteem type B en meerstuks</t>
  </si>
  <si>
    <t>Beheerkosten voor een jaar</t>
  </si>
  <si>
    <t>Beheerkosten voor maximaal 15 jaar</t>
  </si>
  <si>
    <t>Totaal Beheerkosten (15 jaar)</t>
  </si>
  <si>
    <t>Stuksprijzen en opties tijdens beheerperiode</t>
  </si>
  <si>
    <t>Extra stuksprijzen/opties (levering plus installatie) tijdens beheerfase:</t>
  </si>
  <si>
    <t>Vervangen 1x deur behuizing display 3 regels type A of D (incl. spuiten)</t>
  </si>
  <si>
    <t>Vervangen van een vaan Haltedisplay type A of D drie regels (voor een zelfde of andere kleur, incl. spuiten)</t>
  </si>
  <si>
    <t>Verplaatsen van display type A of D + mast en fundatie</t>
  </si>
  <si>
    <t>Verwijderen van display type A of D  + mast en fundatie</t>
  </si>
  <si>
    <t>Vervanging display Type A of D: 3 regels incl. Mast en fundatie</t>
  </si>
  <si>
    <t>Vervanging display Type A of D: 3 regels ex. Mast en fundatie</t>
  </si>
  <si>
    <t>Vervanging Type B: klein Haltesysteem (E-ink)</t>
  </si>
  <si>
    <t>Vervanging ruit display 3 regels</t>
  </si>
  <si>
    <t>100 displays * 15 meter = 1500 * prijs(kolom C) = uitkomst (kolom E)</t>
  </si>
  <si>
    <t>70 displays * 20 meter = 1400 * prijs(kolom C) = uitkomst (kolom E)</t>
  </si>
  <si>
    <t>Vervanging/levering mast Type A, D of E: 3 regels</t>
  </si>
  <si>
    <t>Vervanging/levering mast Type A, D of E: 6 regels</t>
  </si>
  <si>
    <t>Vervanging/levering mast Type A, D of E: 8 regels</t>
  </si>
  <si>
    <t>Vervangen/levering mast Overzichtsdisplay type C 12 regels</t>
  </si>
  <si>
    <t>Vervangen/levering mast Overzichtsdisplay type C 16 regels</t>
  </si>
  <si>
    <t>Scenario 1: maximaal sturen op aantallen grote displays, minimaal op restbudget - elke extra grote display is extra veel waard (liniear)</t>
  </si>
  <si>
    <t>Minimumaantal</t>
  </si>
  <si>
    <t>Maximumaantal</t>
  </si>
  <si>
    <t>Aangeboden aantal</t>
  </si>
  <si>
    <t xml:space="preserve">Kwaliteitswaarde per extra groot Display </t>
  </si>
  <si>
    <t>Aangeboden kwaliteitswaarde</t>
  </si>
  <si>
    <t>Berekening Kwaliteitswaarde subgunningscriterium 1. Displayconfiguratie</t>
  </si>
  <si>
    <t>In onderstaande berekening wordt gebruik gemaakt van de ingevulde aantallen in tabblad 2. Implementatie Utrecht Cel D14 en Cel D16. Zelf aanpassen is niet mogelijk.</t>
  </si>
  <si>
    <r>
      <t xml:space="preserve">Type A: groot Haltesysteem drie regels - </t>
    </r>
    <r>
      <rPr>
        <b/>
        <sz val="8"/>
        <color rgb="FF000000"/>
        <rFont val="Verdana"/>
        <family val="2"/>
      </rPr>
      <t>Minimaal 210</t>
    </r>
    <r>
      <rPr>
        <sz val="8"/>
        <color indexed="8"/>
        <rFont val="Verdana"/>
        <family val="2"/>
      </rPr>
      <t xml:space="preserve"> </t>
    </r>
    <r>
      <rPr>
        <b/>
        <sz val="8"/>
        <color rgb="FF000000"/>
        <rFont val="Verdana"/>
        <family val="2"/>
      </rPr>
      <t>- maximaal 360</t>
    </r>
  </si>
  <si>
    <r>
      <t xml:space="preserve">Type B: klein Haltesysteem (E-ink) - </t>
    </r>
    <r>
      <rPr>
        <b/>
        <sz val="8"/>
        <color rgb="FF000000"/>
        <rFont val="Verdana"/>
        <family val="2"/>
      </rPr>
      <t>Minimaal 0 -</t>
    </r>
    <r>
      <rPr>
        <sz val="8"/>
        <color rgb="FF000000"/>
        <rFont val="Verdana"/>
        <family val="2"/>
      </rPr>
      <t xml:space="preserve"> </t>
    </r>
    <r>
      <rPr>
        <b/>
        <sz val="8"/>
        <color rgb="FF000000"/>
        <rFont val="Verdana"/>
        <family val="2"/>
      </rPr>
      <t>Maximaal 150</t>
    </r>
  </si>
  <si>
    <t xml:space="preserve">Leveren en installatie Type A: groot Haltesysteem drie regels </t>
  </si>
  <si>
    <t>Leveren en installatie Type A: groot Haltesysteem zes regels</t>
  </si>
  <si>
    <t xml:space="preserve">Leveren en installatie Type B: klein Haltesysteem (E-ink) </t>
  </si>
  <si>
    <t>Leveren en installatie Type C: Overzichtsdisplay 12 regels</t>
  </si>
  <si>
    <t>Leveren en installatie Type C: Overzichtsdisplay 16 regels</t>
  </si>
  <si>
    <t>Leveren en installatie Type D: Haltedisplay vier regels, incl. haltevaan</t>
  </si>
  <si>
    <t>Leveren en installatie Type D: Haltedisplay zes regels, incl. haltevaan</t>
  </si>
  <si>
    <t>Leveren en installatie Type D: Haltedisplay acht regels, incl. haltevaan</t>
  </si>
  <si>
    <t>Leveren en installatie Type A: groot Haltesysteem acht regels</t>
  </si>
  <si>
    <t>Type C: Overzichtsdisplay 12 regels enkelzijdig</t>
  </si>
  <si>
    <t>Implementatie Haltesystemen knooppunt Leidsche Rijn</t>
  </si>
  <si>
    <t>Type C: Overzichtsdisplay 12 regels enkelzijdig Leidsche Rijn</t>
  </si>
  <si>
    <t>Losse digitale klok overzichtsdisplay</t>
  </si>
  <si>
    <t>Beoordeling vindt plaats door kwaliteitswaarde van extra grote displays te verrekenen met de inschrijfprijs waardoor evaluatieprijs ontstaat.</t>
  </si>
  <si>
    <t>Optelling van D14, D15, D29 en D66</t>
  </si>
  <si>
    <t>Aanvulling n.a.v. NvI 2.</t>
  </si>
  <si>
    <t>Post: kosten voor uitvoeren 'Werken langs de trambaan' (bovenop de stukprijzen)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</si>
</sst>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2]\ * #,##0.00_);_([$€-2]\ * \(#,##0.00\);_([$€-2]\ * &quot;-&quot;??_);_(@_)"/>
    <numFmt numFmtId="166" formatCode="[$€-413]&quot; &quot;#,##0"/>
  </numFmts>
  <fonts count="31" x14ac:knownFonts="1">
    <font>
      <sz val="12"/>
      <color theme="1"/>
      <name val="Calibri"/>
      <family val="2"/>
      <scheme val="minor"/>
    </font>
    <font>
      <sz val="8"/>
      <color indexed="8"/>
      <name val="Verdana"/>
      <family val="2"/>
    </font>
    <font>
      <b/>
      <sz val="8"/>
      <color indexed="8"/>
      <name val="Verdana"/>
      <family val="2"/>
    </font>
    <font>
      <sz val="8"/>
      <color indexed="8"/>
      <name val="Verdana"/>
      <family val="2"/>
    </font>
    <font>
      <u/>
      <sz val="12"/>
      <color theme="10"/>
      <name val="Calibri"/>
      <family val="2"/>
      <scheme val="minor"/>
    </font>
    <font>
      <u/>
      <sz val="12"/>
      <color theme="11"/>
      <name val="Calibri"/>
      <family val="2"/>
      <scheme val="minor"/>
    </font>
    <font>
      <sz val="8"/>
      <color indexed="8"/>
      <name val="Verdana"/>
      <family val="2"/>
    </font>
    <font>
      <b/>
      <sz val="8"/>
      <color indexed="8"/>
      <name val="Verdana"/>
      <family val="2"/>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sz val="10"/>
      <color rgb="FF000000"/>
      <name val="Verdana"/>
      <family val="2"/>
    </font>
    <font>
      <b/>
      <sz val="8"/>
      <color rgb="FF000000"/>
      <name val="Verdana"/>
      <family val="2"/>
    </font>
    <font>
      <i/>
      <sz val="8"/>
      <color rgb="FF000000"/>
      <name val="Verdana"/>
      <family val="2"/>
    </font>
    <font>
      <i/>
      <sz val="10"/>
      <color rgb="FF000000"/>
      <name val="Verdana"/>
      <family val="2"/>
    </font>
    <font>
      <sz val="12"/>
      <color rgb="FFFF0000"/>
      <name val="Calibri"/>
      <family val="2"/>
      <scheme val="minor"/>
    </font>
    <font>
      <sz val="9"/>
      <color theme="1"/>
      <name val="Verdana"/>
      <family val="2"/>
    </font>
    <font>
      <b/>
      <sz val="10"/>
      <color rgb="FF000000"/>
      <name val="Verdana"/>
      <family val="2"/>
    </font>
    <font>
      <sz val="10"/>
      <color theme="1"/>
      <name val="Verdana"/>
      <family val="2"/>
    </font>
    <font>
      <b/>
      <sz val="18"/>
      <color rgb="FF000000"/>
      <name val="Verdana"/>
      <family val="2"/>
    </font>
    <font>
      <sz val="18"/>
      <color theme="1"/>
      <name val="Verdana"/>
      <family val="2"/>
    </font>
    <font>
      <b/>
      <i/>
      <sz val="8"/>
      <color rgb="FF000000"/>
      <name val="Verdana"/>
      <family val="2"/>
    </font>
  </fonts>
  <fills count="14">
    <fill>
      <patternFill patternType="none"/>
    </fill>
    <fill>
      <patternFill patternType="gray125"/>
    </fill>
    <fill>
      <patternFill patternType="solid">
        <fgColor rgb="FF00CCFF"/>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theme="0"/>
        <bgColor indexed="64"/>
      </patternFill>
    </fill>
    <fill>
      <patternFill patternType="solid">
        <fgColor rgb="FF99FFCC"/>
        <bgColor indexed="64"/>
      </patternFill>
    </fill>
    <fill>
      <patternFill patternType="solid">
        <fgColor indexed="65"/>
        <bgColor indexed="64"/>
      </patternFill>
    </fill>
    <fill>
      <patternFill patternType="solid">
        <fgColor rgb="FF00B050"/>
        <bgColor indexed="64"/>
      </patternFill>
    </fill>
    <fill>
      <patternFill patternType="solid">
        <fgColor rgb="FF525252"/>
        <bgColor rgb="FF525252"/>
      </patternFill>
    </fill>
    <fill>
      <patternFill patternType="solid">
        <fgColor rgb="FF00B0F0"/>
        <bgColor rgb="FF00B0F0"/>
      </patternFill>
    </fill>
    <fill>
      <patternFill patternType="solid">
        <fgColor rgb="FFD9D9D9"/>
        <bgColor rgb="FFD9D9D9"/>
      </patternFill>
    </fill>
  </fills>
  <borders count="38">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thin">
        <color indexed="64"/>
      </left>
      <right style="medium">
        <color auto="1"/>
      </right>
      <top/>
      <bottom style="thin">
        <color indexed="64"/>
      </bottom>
      <diagonal/>
    </border>
    <border>
      <left style="thin">
        <color indexed="64"/>
      </left>
      <right style="medium">
        <color auto="1"/>
      </right>
      <top style="thin">
        <color auto="1"/>
      </top>
      <bottom/>
      <diagonal/>
    </border>
    <border>
      <left style="thin">
        <color auto="1"/>
      </left>
      <right/>
      <top style="thin">
        <color auto="1"/>
      </top>
      <bottom/>
      <diagonal/>
    </border>
    <border>
      <left style="medium">
        <color rgb="FF000000"/>
      </left>
      <right/>
      <top style="medium">
        <color rgb="FF000000"/>
      </top>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medium">
        <color rgb="FF000000"/>
      </top>
      <bottom/>
      <diagonal/>
    </border>
    <border>
      <left/>
      <right style="thin">
        <color indexed="64"/>
      </right>
      <top/>
      <bottom/>
      <diagonal/>
    </border>
    <border>
      <left/>
      <right style="thin">
        <color indexed="64"/>
      </right>
      <top/>
      <bottom style="thin">
        <color rgb="FF000000"/>
      </bottom>
      <diagonal/>
    </border>
    <border>
      <left style="medium">
        <color rgb="FF000000"/>
      </left>
      <right style="medium">
        <color rgb="FF000000"/>
      </right>
      <top/>
      <bottom style="thin">
        <color rgb="FF000000"/>
      </bottom>
      <diagonal/>
    </border>
    <border>
      <left/>
      <right/>
      <top style="medium">
        <color rgb="FF000000"/>
      </top>
      <bottom/>
      <diagonal/>
    </border>
    <border>
      <left style="medium">
        <color rgb="FF000000"/>
      </left>
      <right style="thin">
        <color indexed="64"/>
      </right>
      <top style="thin">
        <color rgb="FF000000"/>
      </top>
      <bottom style="thin">
        <color indexed="64"/>
      </bottom>
      <diagonal/>
    </border>
  </borders>
  <cellStyleXfs count="18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4" fontId="16" fillId="0" borderId="0" applyFont="0" applyFill="0" applyBorder="0" applyAlignment="0" applyProtection="0"/>
  </cellStyleXfs>
  <cellXfs count="180">
    <xf numFmtId="0" fontId="0" fillId="0" borderId="0" xfId="0"/>
    <xf numFmtId="0" fontId="14" fillId="0" borderId="0" xfId="0" applyFont="1"/>
    <xf numFmtId="164" fontId="0" fillId="0" borderId="0" xfId="179" applyFont="1"/>
    <xf numFmtId="164" fontId="1" fillId="0" borderId="8" xfId="179" applyFont="1" applyBorder="1" applyAlignment="1" applyProtection="1">
      <alignment vertical="center"/>
    </xf>
    <xf numFmtId="0" fontId="17" fillId="0" borderId="0" xfId="0" applyFont="1"/>
    <xf numFmtId="0" fontId="0" fillId="0" borderId="0" xfId="0" applyAlignment="1" applyProtection="1">
      <alignment vertical="center"/>
    </xf>
    <xf numFmtId="164" fontId="0" fillId="0" borderId="0" xfId="179" applyFont="1" applyAlignment="1" applyProtection="1">
      <alignment vertical="center"/>
    </xf>
    <xf numFmtId="164" fontId="2" fillId="2" borderId="8" xfId="179" applyFont="1" applyFill="1" applyBorder="1" applyAlignment="1" applyProtection="1">
      <alignment vertical="center"/>
    </xf>
    <xf numFmtId="3" fontId="13" fillId="0" borderId="8" xfId="0" applyNumberFormat="1" applyFont="1" applyBorder="1" applyAlignment="1" applyProtection="1">
      <alignment horizontal="right" vertical="center"/>
    </xf>
    <xf numFmtId="0" fontId="10" fillId="0" borderId="0" xfId="0" applyFont="1" applyBorder="1" applyAlignment="1" applyProtection="1">
      <alignment vertical="center"/>
    </xf>
    <xf numFmtId="164" fontId="13" fillId="5" borderId="8" xfId="179" applyFont="1" applyFill="1" applyBorder="1" applyAlignment="1" applyProtection="1">
      <alignment vertical="center"/>
    </xf>
    <xf numFmtId="3" fontId="13" fillId="5" borderId="8" xfId="0" applyNumberFormat="1" applyFont="1" applyFill="1" applyBorder="1" applyAlignment="1" applyProtection="1">
      <alignment horizontal="right" vertical="center"/>
    </xf>
    <xf numFmtId="0" fontId="17" fillId="0" borderId="11" xfId="0" applyFont="1" applyBorder="1" applyAlignment="1" applyProtection="1">
      <alignment vertical="center"/>
    </xf>
    <xf numFmtId="0" fontId="0" fillId="0" borderId="12" xfId="0" applyBorder="1" applyAlignment="1" applyProtection="1">
      <alignment vertical="center"/>
    </xf>
    <xf numFmtId="164" fontId="0" fillId="0" borderId="12" xfId="179" applyFont="1" applyBorder="1" applyAlignment="1" applyProtection="1">
      <alignment vertical="center"/>
    </xf>
    <xf numFmtId="164" fontId="0" fillId="0" borderId="2" xfId="179" applyFont="1" applyBorder="1" applyAlignment="1" applyProtection="1">
      <alignment vertical="center"/>
    </xf>
    <xf numFmtId="0" fontId="0" fillId="0" borderId="13" xfId="0" applyBorder="1" applyAlignment="1" applyProtection="1">
      <alignment vertical="center"/>
    </xf>
    <xf numFmtId="0" fontId="0" fillId="0" borderId="0" xfId="0" applyBorder="1" applyAlignment="1" applyProtection="1">
      <alignment vertical="center"/>
    </xf>
    <xf numFmtId="164" fontId="0" fillId="0" borderId="0" xfId="179" applyFont="1" applyBorder="1" applyAlignment="1" applyProtection="1">
      <alignment vertical="center"/>
    </xf>
    <xf numFmtId="164" fontId="0" fillId="0" borderId="14" xfId="179" applyFont="1" applyBorder="1" applyAlignment="1" applyProtection="1">
      <alignment vertical="center"/>
    </xf>
    <xf numFmtId="0" fontId="0" fillId="0" borderId="15" xfId="0" applyBorder="1" applyAlignment="1" applyProtection="1">
      <alignment vertical="center"/>
    </xf>
    <xf numFmtId="0" fontId="0" fillId="0" borderId="9" xfId="0" applyBorder="1" applyAlignment="1" applyProtection="1">
      <alignment vertical="center"/>
    </xf>
    <xf numFmtId="164" fontId="0" fillId="0" borderId="9" xfId="179" applyFont="1" applyBorder="1" applyAlignment="1" applyProtection="1">
      <alignment vertical="center"/>
    </xf>
    <xf numFmtId="164" fontId="0" fillId="0" borderId="7" xfId="179" applyFont="1" applyBorder="1" applyAlignment="1" applyProtection="1">
      <alignment vertical="center"/>
    </xf>
    <xf numFmtId="0" fontId="12" fillId="0" borderId="0" xfId="0" applyFont="1" applyAlignment="1" applyProtection="1">
      <alignment vertical="center"/>
    </xf>
    <xf numFmtId="0" fontId="1" fillId="0" borderId="0" xfId="0" applyFont="1" applyAlignment="1" applyProtection="1">
      <alignment vertical="center"/>
    </xf>
    <xf numFmtId="3" fontId="2" fillId="0" borderId="2" xfId="0" applyNumberFormat="1" applyFont="1" applyBorder="1" applyAlignment="1" applyProtection="1">
      <alignment vertical="center"/>
    </xf>
    <xf numFmtId="0" fontId="2" fillId="4" borderId="3" xfId="0" applyFont="1" applyFill="1" applyBorder="1" applyAlignment="1" applyProtection="1">
      <alignment vertical="center"/>
    </xf>
    <xf numFmtId="0" fontId="1" fillId="0" borderId="6" xfId="0" applyFont="1" applyBorder="1" applyAlignment="1" applyProtection="1">
      <alignment vertical="center"/>
    </xf>
    <xf numFmtId="0" fontId="10" fillId="0" borderId="6" xfId="0" applyFont="1" applyBorder="1" applyAlignment="1" applyProtection="1">
      <alignment vertical="center"/>
    </xf>
    <xf numFmtId="0" fontId="0" fillId="0" borderId="8" xfId="0" applyBorder="1" applyAlignment="1" applyProtection="1">
      <alignment vertical="center"/>
    </xf>
    <xf numFmtId="0" fontId="10" fillId="0" borderId="8" xfId="0" applyFont="1" applyBorder="1" applyAlignment="1" applyProtection="1">
      <alignment vertical="center"/>
    </xf>
    <xf numFmtId="0" fontId="1" fillId="0" borderId="8" xfId="0" applyFont="1" applyBorder="1" applyAlignment="1" applyProtection="1">
      <alignment vertical="center"/>
    </xf>
    <xf numFmtId="0" fontId="10" fillId="0" borderId="8" xfId="0" applyFont="1" applyFill="1" applyBorder="1" applyAlignment="1" applyProtection="1">
      <alignment vertical="center"/>
    </xf>
    <xf numFmtId="0" fontId="10" fillId="0" borderId="6" xfId="0" applyFont="1" applyFill="1" applyBorder="1" applyAlignment="1" applyProtection="1">
      <alignment vertical="center"/>
    </xf>
    <xf numFmtId="0" fontId="3" fillId="0" borderId="6" xfId="0" applyFont="1" applyBorder="1" applyAlignment="1" applyProtection="1">
      <alignment vertical="center"/>
    </xf>
    <xf numFmtId="0" fontId="1" fillId="3" borderId="3" xfId="0" applyFont="1" applyFill="1" applyBorder="1" applyAlignment="1" applyProtection="1">
      <alignment vertical="center"/>
    </xf>
    <xf numFmtId="0" fontId="1" fillId="0" borderId="0" xfId="0" applyFont="1" applyBorder="1" applyAlignment="1" applyProtection="1">
      <alignment vertical="center"/>
    </xf>
    <xf numFmtId="0" fontId="1" fillId="0" borderId="6" xfId="0" applyFont="1" applyFill="1" applyBorder="1" applyAlignment="1" applyProtection="1">
      <alignment vertical="center"/>
    </xf>
    <xf numFmtId="0" fontId="3" fillId="0" borderId="6" xfId="0" applyFont="1" applyFill="1" applyBorder="1" applyAlignment="1" applyProtection="1">
      <alignment vertical="center"/>
    </xf>
    <xf numFmtId="0" fontId="1" fillId="0" borderId="0" xfId="0" applyFont="1" applyFill="1" applyBorder="1" applyAlignment="1" applyProtection="1">
      <alignment vertical="center"/>
    </xf>
    <xf numFmtId="0" fontId="15" fillId="0" borderId="8" xfId="0" applyFont="1" applyBorder="1" applyAlignment="1" applyProtection="1">
      <alignment vertical="center"/>
    </xf>
    <xf numFmtId="0" fontId="15" fillId="0" borderId="6" xfId="0" applyFont="1" applyBorder="1" applyAlignment="1" applyProtection="1">
      <alignment vertical="center"/>
    </xf>
    <xf numFmtId="0" fontId="2" fillId="0" borderId="0" xfId="0" applyFont="1" applyFill="1" applyBorder="1" applyAlignment="1" applyProtection="1">
      <alignment vertical="center"/>
    </xf>
    <xf numFmtId="0" fontId="0" fillId="0" borderId="0" xfId="0" applyAlignment="1" applyProtection="1">
      <alignment horizontal="center" vertical="center"/>
    </xf>
    <xf numFmtId="0" fontId="2" fillId="0" borderId="2" xfId="0" applyFont="1" applyBorder="1" applyAlignment="1" applyProtection="1">
      <alignment horizontal="center" vertical="center"/>
    </xf>
    <xf numFmtId="0" fontId="6" fillId="4" borderId="4" xfId="0" applyFont="1" applyFill="1" applyBorder="1" applyAlignment="1" applyProtection="1">
      <alignment horizontal="center" vertical="center"/>
    </xf>
    <xf numFmtId="0" fontId="6" fillId="0" borderId="7"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7"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2" fillId="0" borderId="0" xfId="0" applyFont="1" applyAlignment="1" applyProtection="1">
      <alignment horizontal="center" vertical="center"/>
    </xf>
    <xf numFmtId="0" fontId="7" fillId="0" borderId="0" xfId="0" applyFont="1" applyAlignment="1" applyProtection="1">
      <alignment horizontal="center" vertical="center"/>
    </xf>
    <xf numFmtId="0" fontId="0" fillId="0" borderId="0" xfId="0" applyBorder="1" applyAlignment="1" applyProtection="1">
      <alignment horizontal="center" vertical="center"/>
    </xf>
    <xf numFmtId="0" fontId="2" fillId="0" borderId="2" xfId="0" applyNumberFormat="1" applyFont="1" applyBorder="1" applyAlignment="1" applyProtection="1">
      <alignment horizontal="center" vertical="center"/>
    </xf>
    <xf numFmtId="9" fontId="6" fillId="0" borderId="7" xfId="0" applyNumberFormat="1" applyFont="1" applyBorder="1" applyAlignment="1" applyProtection="1">
      <alignment horizontal="center" vertical="center"/>
    </xf>
    <xf numFmtId="9" fontId="1" fillId="0" borderId="7" xfId="0" applyNumberFormat="1" applyFont="1" applyBorder="1" applyAlignment="1" applyProtection="1">
      <alignment horizontal="center" vertical="center"/>
    </xf>
    <xf numFmtId="3" fontId="8" fillId="5" borderId="8" xfId="0" applyNumberFormat="1" applyFont="1" applyFill="1" applyBorder="1" applyAlignment="1" applyProtection="1">
      <alignment horizontal="center" vertical="center"/>
    </xf>
    <xf numFmtId="3" fontId="8" fillId="0" borderId="0" xfId="0" applyNumberFormat="1" applyFont="1" applyBorder="1" applyAlignment="1" applyProtection="1">
      <alignment horizontal="center" vertical="center"/>
    </xf>
    <xf numFmtId="0" fontId="0" fillId="0" borderId="0" xfId="0" applyFill="1" applyBorder="1" applyAlignment="1" applyProtection="1">
      <alignment vertical="center"/>
    </xf>
    <xf numFmtId="0" fontId="1" fillId="0" borderId="10" xfId="0" applyFont="1" applyBorder="1" applyAlignment="1" applyProtection="1">
      <alignment vertical="center"/>
    </xf>
    <xf numFmtId="9" fontId="1" fillId="9" borderId="7" xfId="0" applyNumberFormat="1" applyFont="1" applyFill="1" applyBorder="1" applyAlignment="1" applyProtection="1">
      <alignment horizontal="center" vertical="center"/>
    </xf>
    <xf numFmtId="0" fontId="10" fillId="0" borderId="10" xfId="0" applyFont="1" applyBorder="1" applyAlignment="1" applyProtection="1">
      <alignment vertical="center"/>
    </xf>
    <xf numFmtId="0" fontId="6" fillId="0" borderId="10" xfId="0" applyFont="1" applyBorder="1" applyAlignment="1" applyProtection="1">
      <alignment vertical="center"/>
    </xf>
    <xf numFmtId="0" fontId="1" fillId="0" borderId="16" xfId="0" applyFont="1" applyBorder="1" applyAlignment="1" applyProtection="1">
      <alignment vertical="center"/>
    </xf>
    <xf numFmtId="0" fontId="10" fillId="0" borderId="6" xfId="0" applyFont="1" applyBorder="1" applyAlignment="1">
      <alignment vertical="center"/>
    </xf>
    <xf numFmtId="0" fontId="1" fillId="0" borderId="15" xfId="0" applyFont="1" applyFill="1" applyBorder="1" applyAlignment="1" applyProtection="1">
      <alignment vertical="center"/>
    </xf>
    <xf numFmtId="0" fontId="1" fillId="0" borderId="9" xfId="0" applyFont="1" applyFill="1" applyBorder="1" applyAlignment="1" applyProtection="1">
      <alignment horizontal="center" vertical="center"/>
    </xf>
    <xf numFmtId="9" fontId="1" fillId="0" borderId="9" xfId="0" applyNumberFormat="1" applyFont="1" applyFill="1" applyBorder="1" applyAlignment="1" applyProtection="1">
      <alignment horizontal="center" vertical="center"/>
    </xf>
    <xf numFmtId="0" fontId="0" fillId="0" borderId="5" xfId="0" applyFill="1" applyBorder="1" applyAlignment="1" applyProtection="1">
      <alignment vertical="center"/>
    </xf>
    <xf numFmtId="0" fontId="6" fillId="0" borderId="7" xfId="0" applyFont="1" applyFill="1" applyBorder="1" applyAlignment="1" applyProtection="1">
      <alignment horizontal="center" vertical="center"/>
    </xf>
    <xf numFmtId="0" fontId="1" fillId="0" borderId="7" xfId="0" applyFont="1" applyFill="1" applyBorder="1" applyAlignment="1">
      <alignment horizontal="center" vertical="center"/>
    </xf>
    <xf numFmtId="0" fontId="1" fillId="0" borderId="16"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16" xfId="0" applyFont="1" applyFill="1" applyBorder="1" applyAlignment="1">
      <alignment vertical="center"/>
    </xf>
    <xf numFmtId="0" fontId="1" fillId="0" borderId="20" xfId="0" applyFont="1" applyBorder="1" applyAlignment="1" applyProtection="1">
      <alignment vertical="center"/>
    </xf>
    <xf numFmtId="0" fontId="12" fillId="0" borderId="0" xfId="0" applyFont="1" applyFill="1" applyAlignment="1" applyProtection="1">
      <alignment vertical="center"/>
    </xf>
    <xf numFmtId="0" fontId="11" fillId="0" borderId="0" xfId="0" applyFont="1"/>
    <xf numFmtId="0" fontId="22" fillId="0" borderId="23" xfId="0" applyFont="1" applyBorder="1" applyAlignment="1">
      <alignment horizontal="left" vertical="center"/>
    </xf>
    <xf numFmtId="166" fontId="11" fillId="13" borderId="25" xfId="0" applyNumberFormat="1" applyFont="1" applyFill="1" applyBorder="1" applyAlignment="1">
      <alignment horizontal="left" vertical="center"/>
    </xf>
    <xf numFmtId="0" fontId="22" fillId="0" borderId="26" xfId="0" applyFont="1" applyBorder="1" applyAlignment="1">
      <alignment horizontal="lef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30" xfId="0" applyFont="1" applyBorder="1" applyAlignment="1">
      <alignment horizontal="left" vertical="center"/>
    </xf>
    <xf numFmtId="3" fontId="6" fillId="4" borderId="4" xfId="0" applyNumberFormat="1" applyFont="1" applyFill="1" applyBorder="1" applyAlignment="1" applyProtection="1">
      <alignment horizontal="center" vertical="center"/>
    </xf>
    <xf numFmtId="3" fontId="1" fillId="2" borderId="4" xfId="0" applyNumberFormat="1" applyFont="1" applyFill="1" applyBorder="1" applyAlignment="1" applyProtection="1">
      <alignment horizontal="center" vertical="center"/>
    </xf>
    <xf numFmtId="0" fontId="24" fillId="0" borderId="0" xfId="0" applyFont="1" applyAlignment="1" applyProtection="1">
      <alignment vertical="center"/>
    </xf>
    <xf numFmtId="0" fontId="1" fillId="5" borderId="7" xfId="0" applyFont="1" applyFill="1" applyBorder="1" applyAlignment="1">
      <alignment horizontal="center" vertical="center"/>
    </xf>
    <xf numFmtId="0" fontId="2" fillId="10" borderId="7" xfId="0" applyFont="1" applyFill="1" applyBorder="1" applyAlignment="1" applyProtection="1">
      <alignment horizontal="center" vertical="center"/>
      <protection locked="0"/>
    </xf>
    <xf numFmtId="0" fontId="1" fillId="5" borderId="24" xfId="0" applyFont="1" applyFill="1" applyBorder="1" applyAlignment="1" applyProtection="1">
      <alignment horizontal="center" vertical="center"/>
    </xf>
    <xf numFmtId="3" fontId="2" fillId="0" borderId="1" xfId="0" applyNumberFormat="1" applyFont="1" applyBorder="1" applyAlignment="1" applyProtection="1">
      <alignment horizontal="center" vertical="center"/>
    </xf>
    <xf numFmtId="3" fontId="1" fillId="0" borderId="0" xfId="0" applyNumberFormat="1" applyFont="1" applyFill="1" applyBorder="1" applyAlignment="1" applyProtection="1">
      <alignment horizontal="center" vertical="center"/>
    </xf>
    <xf numFmtId="164" fontId="1" fillId="8" borderId="6" xfId="179" applyFont="1" applyFill="1" applyBorder="1" applyAlignment="1" applyProtection="1">
      <alignment horizontal="center" vertical="center"/>
      <protection locked="0"/>
    </xf>
    <xf numFmtId="164" fontId="1" fillId="8" borderId="8" xfId="179" applyFont="1" applyFill="1" applyBorder="1" applyAlignment="1" applyProtection="1">
      <alignment horizontal="center" vertical="center"/>
      <protection locked="0"/>
    </xf>
    <xf numFmtId="164" fontId="6" fillId="6" borderId="8" xfId="179" applyFont="1" applyFill="1" applyBorder="1" applyAlignment="1" applyProtection="1">
      <alignment horizontal="center" vertical="center"/>
      <protection locked="0"/>
    </xf>
    <xf numFmtId="164" fontId="6" fillId="6" borderId="6" xfId="179" applyFont="1" applyFill="1" applyBorder="1" applyAlignment="1" applyProtection="1">
      <alignment horizontal="center" vertical="center"/>
      <protection locked="0"/>
    </xf>
    <xf numFmtId="166" fontId="11" fillId="12" borderId="24" xfId="0" applyNumberFormat="1" applyFont="1" applyFill="1" applyBorder="1" applyAlignment="1">
      <alignment horizontal="center" vertical="center"/>
    </xf>
    <xf numFmtId="0" fontId="11" fillId="13" borderId="24" xfId="0" applyFont="1" applyFill="1" applyBorder="1" applyAlignment="1">
      <alignment horizontal="center" vertical="center"/>
    </xf>
    <xf numFmtId="0" fontId="2" fillId="0" borderId="8" xfId="0" applyFont="1" applyBorder="1" applyAlignment="1" applyProtection="1">
      <alignment horizontal="right" vertical="center"/>
    </xf>
    <xf numFmtId="0" fontId="2" fillId="2" borderId="8" xfId="0" applyFont="1" applyFill="1" applyBorder="1" applyAlignment="1" applyProtection="1">
      <alignment horizontal="right" vertical="center"/>
    </xf>
    <xf numFmtId="0" fontId="0" fillId="0" borderId="0" xfId="0" applyAlignment="1" applyProtection="1">
      <alignment horizontal="right" vertical="center"/>
    </xf>
    <xf numFmtId="164" fontId="2" fillId="0" borderId="8" xfId="179" applyFont="1" applyBorder="1" applyAlignment="1" applyProtection="1">
      <alignment horizontal="right" vertical="center"/>
    </xf>
    <xf numFmtId="164" fontId="6" fillId="6" borderId="7" xfId="179" applyFont="1" applyFill="1" applyBorder="1" applyAlignment="1" applyProtection="1">
      <alignment horizontal="center" vertical="center"/>
      <protection locked="0"/>
    </xf>
    <xf numFmtId="164" fontId="1" fillId="8" borderId="7" xfId="179" applyFont="1" applyFill="1" applyBorder="1" applyAlignment="1" applyProtection="1">
      <alignment horizontal="center" vertical="center"/>
      <protection locked="0"/>
    </xf>
    <xf numFmtId="164" fontId="1" fillId="0" borderId="9" xfId="179" applyFont="1" applyFill="1" applyBorder="1" applyAlignment="1" applyProtection="1">
      <alignment horizontal="center" vertical="center"/>
      <protection locked="0"/>
    </xf>
    <xf numFmtId="164" fontId="1" fillId="6" borderId="7" xfId="179" applyFont="1" applyFill="1" applyBorder="1" applyAlignment="1" applyProtection="1">
      <alignment horizontal="center" vertical="center"/>
      <protection locked="0"/>
    </xf>
    <xf numFmtId="3" fontId="7" fillId="0" borderId="0" xfId="0" applyNumberFormat="1" applyFont="1" applyAlignment="1" applyProtection="1">
      <alignment horizontal="center" vertical="center"/>
    </xf>
    <xf numFmtId="164" fontId="9" fillId="6" borderId="7" xfId="179" applyFont="1" applyFill="1" applyBorder="1" applyAlignment="1" applyProtection="1">
      <alignment horizontal="center" vertical="center"/>
      <protection locked="0"/>
    </xf>
    <xf numFmtId="164" fontId="0" fillId="0" borderId="0" xfId="179" applyFont="1" applyAlignment="1" applyProtection="1">
      <alignment horizontal="right" vertical="center"/>
    </xf>
    <xf numFmtId="0" fontId="2" fillId="0" borderId="2" xfId="179" applyNumberFormat="1" applyFont="1" applyBorder="1" applyAlignment="1" applyProtection="1">
      <alignment horizontal="right" vertical="center"/>
    </xf>
    <xf numFmtId="164" fontId="6" fillId="4" borderId="4" xfId="179" applyFont="1" applyFill="1" applyBorder="1" applyAlignment="1" applyProtection="1">
      <alignment horizontal="right" vertical="center"/>
    </xf>
    <xf numFmtId="164" fontId="1" fillId="0" borderId="7" xfId="179" applyFont="1" applyBorder="1" applyAlignment="1" applyProtection="1">
      <alignment horizontal="right" vertical="center"/>
    </xf>
    <xf numFmtId="164" fontId="1" fillId="0" borderId="9" xfId="179" applyFont="1" applyFill="1" applyBorder="1" applyAlignment="1" applyProtection="1">
      <alignment horizontal="right" vertical="center"/>
    </xf>
    <xf numFmtId="164" fontId="7" fillId="0" borderId="6" xfId="179" applyFont="1" applyBorder="1" applyAlignment="1" applyProtection="1">
      <alignment horizontal="right" vertical="center"/>
    </xf>
    <xf numFmtId="164" fontId="7" fillId="0" borderId="0" xfId="179" applyFont="1" applyBorder="1" applyAlignment="1" applyProtection="1">
      <alignment horizontal="right" vertical="center"/>
    </xf>
    <xf numFmtId="164" fontId="2" fillId="0" borderId="2" xfId="179" applyFont="1" applyBorder="1" applyAlignment="1" applyProtection="1">
      <alignment horizontal="right" vertical="center"/>
    </xf>
    <xf numFmtId="164" fontId="7" fillId="0" borderId="9" xfId="179" applyFont="1" applyBorder="1" applyAlignment="1" applyProtection="1">
      <alignment horizontal="right" vertical="center"/>
    </xf>
    <xf numFmtId="164" fontId="13" fillId="5" borderId="8" xfId="179" applyFont="1" applyFill="1" applyBorder="1" applyAlignment="1" applyProtection="1">
      <alignment horizontal="right" vertical="center"/>
    </xf>
    <xf numFmtId="2" fontId="2" fillId="0" borderId="2" xfId="179" applyNumberFormat="1" applyFont="1" applyBorder="1" applyAlignment="1" applyProtection="1">
      <alignment horizontal="right" vertical="center"/>
    </xf>
    <xf numFmtId="165" fontId="1" fillId="0" borderId="9" xfId="0" applyNumberFormat="1" applyFont="1" applyFill="1" applyBorder="1" applyAlignment="1" applyProtection="1">
      <alignment horizontal="right" vertical="center"/>
    </xf>
    <xf numFmtId="164" fontId="1" fillId="2" borderId="4" xfId="179" applyFont="1" applyFill="1" applyBorder="1" applyAlignment="1" applyProtection="1">
      <alignment horizontal="right" vertical="center"/>
    </xf>
    <xf numFmtId="164" fontId="1" fillId="0" borderId="8" xfId="179" applyFont="1" applyBorder="1" applyAlignment="1" applyProtection="1">
      <alignment horizontal="right" vertical="center"/>
    </xf>
    <xf numFmtId="164" fontId="1" fillId="7" borderId="7" xfId="179" applyFont="1" applyFill="1" applyBorder="1" applyAlignment="1" applyProtection="1">
      <alignment horizontal="right" vertical="center"/>
    </xf>
    <xf numFmtId="164" fontId="7" fillId="0" borderId="8" xfId="179" applyFont="1" applyBorder="1" applyAlignment="1" applyProtection="1">
      <alignment horizontal="right" vertical="center"/>
    </xf>
    <xf numFmtId="164" fontId="7" fillId="0" borderId="4" xfId="179" applyFont="1" applyBorder="1" applyAlignment="1" applyProtection="1">
      <alignment horizontal="right" vertical="center"/>
    </xf>
    <xf numFmtId="164" fontId="11" fillId="5" borderId="8" xfId="179" applyFont="1" applyFill="1" applyBorder="1" applyAlignment="1" applyProtection="1">
      <alignment horizontal="right" vertical="center"/>
    </xf>
    <xf numFmtId="164" fontId="11" fillId="0" borderId="0" xfId="179" applyFont="1" applyBorder="1" applyAlignment="1" applyProtection="1">
      <alignment horizontal="right" vertical="center"/>
    </xf>
    <xf numFmtId="164" fontId="7" fillId="0" borderId="7" xfId="179" applyFont="1" applyBorder="1" applyAlignment="1" applyProtection="1">
      <alignment horizontal="right" vertical="center"/>
    </xf>
    <xf numFmtId="164" fontId="1" fillId="9" borderId="7" xfId="179" applyFont="1" applyFill="1" applyBorder="1" applyAlignment="1" applyProtection="1">
      <alignment horizontal="right" vertical="center"/>
    </xf>
    <xf numFmtId="0" fontId="0" fillId="0" borderId="0" xfId="0" applyFill="1" applyAlignment="1" applyProtection="1">
      <alignment vertical="center"/>
    </xf>
    <xf numFmtId="0" fontId="27" fillId="0" borderId="0" xfId="0" applyFont="1"/>
    <xf numFmtId="0" fontId="23" fillId="0" borderId="31" xfId="0" applyFont="1" applyBorder="1" applyAlignment="1">
      <alignment horizontal="right" vertical="center"/>
    </xf>
    <xf numFmtId="0" fontId="13" fillId="7" borderId="24" xfId="0" applyFont="1" applyFill="1" applyBorder="1" applyAlignment="1">
      <alignment horizontal="center" vertical="center"/>
    </xf>
    <xf numFmtId="0" fontId="26" fillId="0" borderId="0" xfId="0" applyFont="1" applyBorder="1" applyAlignment="1">
      <alignment horizontal="left"/>
    </xf>
    <xf numFmtId="0" fontId="27" fillId="0" borderId="0" xfId="0" applyFont="1" applyBorder="1"/>
    <xf numFmtId="0" fontId="27" fillId="0" borderId="33" xfId="0" applyFont="1" applyBorder="1"/>
    <xf numFmtId="0" fontId="27" fillId="0" borderId="34" xfId="0" applyFont="1" applyBorder="1"/>
    <xf numFmtId="0" fontId="29" fillId="0" borderId="32" xfId="0" applyFont="1" applyBorder="1"/>
    <xf numFmtId="0" fontId="29" fillId="0" borderId="0" xfId="0" applyFont="1"/>
    <xf numFmtId="0" fontId="0" fillId="0" borderId="13" xfId="0" applyBorder="1" applyAlignment="1" applyProtection="1">
      <alignment horizontal="left" vertical="center"/>
    </xf>
    <xf numFmtId="0" fontId="2" fillId="2" borderId="3" xfId="0" applyFont="1" applyFill="1" applyBorder="1" applyAlignment="1" applyProtection="1">
      <alignment horizontal="left" vertical="center"/>
    </xf>
    <xf numFmtId="0" fontId="2" fillId="5" borderId="3" xfId="0" applyFont="1" applyFill="1" applyBorder="1" applyAlignment="1" applyProtection="1">
      <alignment vertical="center"/>
    </xf>
    <xf numFmtId="0" fontId="1" fillId="0" borderId="3" xfId="0" applyFont="1" applyFill="1" applyBorder="1" applyAlignment="1" applyProtection="1">
      <alignment vertical="center"/>
    </xf>
    <xf numFmtId="0" fontId="1" fillId="0" borderId="8" xfId="0" applyFont="1" applyBorder="1" applyAlignment="1" applyProtection="1">
      <alignment horizontal="left" vertical="center"/>
    </xf>
    <xf numFmtId="0" fontId="29" fillId="0" borderId="0" xfId="0" applyFont="1" applyBorder="1"/>
    <xf numFmtId="0" fontId="22" fillId="0" borderId="37" xfId="0" applyFont="1" applyBorder="1" applyAlignment="1">
      <alignment horizontal="left" vertical="center"/>
    </xf>
    <xf numFmtId="0" fontId="11" fillId="0" borderId="24" xfId="0" applyFont="1" applyBorder="1" applyAlignment="1">
      <alignment horizontal="center" vertical="center"/>
    </xf>
    <xf numFmtId="0" fontId="30" fillId="0" borderId="27" xfId="0" applyFont="1" applyBorder="1" applyAlignment="1">
      <alignment horizontal="center" vertical="center"/>
    </xf>
    <xf numFmtId="166" fontId="26" fillId="0" borderId="23" xfId="0" applyNumberFormat="1" applyFont="1" applyBorder="1" applyAlignment="1">
      <alignment horizontal="right" vertical="center"/>
    </xf>
    <xf numFmtId="2" fontId="1" fillId="8" borderId="7" xfId="179" applyNumberFormat="1" applyFont="1" applyFill="1" applyBorder="1" applyAlignment="1" applyProtection="1">
      <alignment horizontal="center" vertical="center"/>
      <protection locked="0"/>
    </xf>
    <xf numFmtId="164" fontId="1" fillId="0" borderId="7" xfId="179" applyFont="1" applyFill="1" applyBorder="1" applyAlignment="1" applyProtection="1">
      <alignment horizontal="right" vertical="center"/>
    </xf>
    <xf numFmtId="9" fontId="1" fillId="0" borderId="7" xfId="0" applyNumberFormat="1" applyFont="1" applyFill="1" applyBorder="1" applyAlignment="1" applyProtection="1">
      <alignment horizontal="center" vertical="center"/>
    </xf>
    <xf numFmtId="0" fontId="11" fillId="0" borderId="8" xfId="0" applyFont="1" applyFill="1" applyBorder="1" applyAlignment="1" applyProtection="1">
      <alignment vertical="center"/>
    </xf>
    <xf numFmtId="0" fontId="1" fillId="0" borderId="17" xfId="0" applyFont="1" applyFill="1" applyBorder="1" applyAlignment="1" applyProtection="1">
      <alignment vertical="center"/>
    </xf>
    <xf numFmtId="164" fontId="0" fillId="0" borderId="0" xfId="179" applyFont="1" applyBorder="1" applyAlignment="1" applyProtection="1">
      <alignment horizontal="left" vertical="center"/>
      <protection locked="0"/>
    </xf>
    <xf numFmtId="164" fontId="0" fillId="0" borderId="14" xfId="179" applyFont="1" applyBorder="1" applyAlignment="1" applyProtection="1">
      <alignment horizontal="left" vertical="center"/>
      <protection locked="0"/>
    </xf>
    <xf numFmtId="164" fontId="0" fillId="0" borderId="0" xfId="179" applyFont="1" applyBorder="1" applyAlignment="1" applyProtection="1">
      <alignment horizontal="center" vertical="center"/>
      <protection locked="0"/>
    </xf>
    <xf numFmtId="3" fontId="6" fillId="4" borderId="4" xfId="0" applyNumberFormat="1" applyFont="1" applyFill="1" applyBorder="1" applyAlignment="1" applyProtection="1">
      <alignment horizontal="center" vertical="center"/>
    </xf>
    <xf numFmtId="3" fontId="6" fillId="4" borderId="5" xfId="0" applyNumberFormat="1" applyFont="1" applyFill="1" applyBorder="1" applyAlignment="1" applyProtection="1">
      <alignment horizontal="center" vertical="center"/>
    </xf>
    <xf numFmtId="0" fontId="2" fillId="5" borderId="3" xfId="0" applyFont="1" applyFill="1" applyBorder="1" applyAlignment="1" applyProtection="1">
      <alignment vertical="center"/>
    </xf>
    <xf numFmtId="0" fontId="17" fillId="5" borderId="4" xfId="0" applyFont="1" applyFill="1" applyBorder="1" applyAlignment="1" applyProtection="1">
      <alignment vertical="center"/>
    </xf>
    <xf numFmtId="0" fontId="17" fillId="5" borderId="5" xfId="0" applyFont="1" applyFill="1" applyBorder="1" applyAlignment="1" applyProtection="1">
      <alignment vertical="center"/>
    </xf>
    <xf numFmtId="0" fontId="2" fillId="5" borderId="3" xfId="0" applyFont="1" applyFill="1" applyBorder="1" applyAlignment="1" applyProtection="1">
      <alignment horizontal="left" vertical="center"/>
    </xf>
    <xf numFmtId="0" fontId="2" fillId="5" borderId="4" xfId="0" applyFont="1" applyFill="1" applyBorder="1" applyAlignment="1" applyProtection="1">
      <alignment horizontal="left" vertical="center"/>
    </xf>
    <xf numFmtId="0" fontId="2" fillId="5" borderId="5" xfId="0" applyFont="1" applyFill="1" applyBorder="1" applyAlignment="1" applyProtection="1">
      <alignment horizontal="left" vertical="center"/>
    </xf>
    <xf numFmtId="3" fontId="1" fillId="2" borderId="4" xfId="0" applyNumberFormat="1" applyFont="1" applyFill="1" applyBorder="1" applyAlignment="1" applyProtection="1">
      <alignment horizontal="center" vertical="center"/>
    </xf>
    <xf numFmtId="3" fontId="1" fillId="2" borderId="5" xfId="0" applyNumberFormat="1" applyFont="1" applyFill="1" applyBorder="1" applyAlignment="1" applyProtection="1">
      <alignment horizontal="center" vertical="center"/>
    </xf>
    <xf numFmtId="0" fontId="0" fillId="5" borderId="4" xfId="0" applyFill="1" applyBorder="1" applyAlignment="1" applyProtection="1">
      <alignment vertical="center"/>
    </xf>
    <xf numFmtId="0" fontId="0" fillId="5" borderId="5" xfId="0" applyFill="1" applyBorder="1" applyAlignment="1" applyProtection="1">
      <alignment vertical="center"/>
    </xf>
    <xf numFmtId="0" fontId="1" fillId="3" borderId="3" xfId="0" applyFont="1" applyFill="1" applyBorder="1" applyAlignment="1" applyProtection="1">
      <alignment horizontal="left" vertical="center"/>
    </xf>
    <xf numFmtId="0" fontId="1" fillId="3" borderId="4" xfId="0" applyFont="1" applyFill="1" applyBorder="1" applyAlignment="1" applyProtection="1">
      <alignment horizontal="left" vertical="center"/>
    </xf>
    <xf numFmtId="0" fontId="1" fillId="3" borderId="5" xfId="0" applyFont="1" applyFill="1" applyBorder="1" applyAlignment="1" applyProtection="1">
      <alignment horizontal="left" vertical="center"/>
    </xf>
    <xf numFmtId="0" fontId="11" fillId="11" borderId="35" xfId="0" applyFont="1" applyFill="1" applyBorder="1"/>
    <xf numFmtId="0" fontId="11" fillId="11" borderId="22" xfId="0" applyFont="1" applyFill="1" applyBorder="1"/>
    <xf numFmtId="0" fontId="21" fillId="0" borderId="22" xfId="0" applyFont="1" applyBorder="1" applyAlignment="1">
      <alignment horizontal="left" vertical="center"/>
    </xf>
    <xf numFmtId="0" fontId="28" fillId="0" borderId="36" xfId="0" applyFont="1" applyBorder="1" applyAlignment="1">
      <alignment horizontal="left"/>
    </xf>
    <xf numFmtId="0" fontId="28" fillId="0" borderId="21" xfId="0" applyFont="1" applyBorder="1" applyAlignment="1">
      <alignment horizontal="left"/>
    </xf>
    <xf numFmtId="0" fontId="25" fillId="0" borderId="0" xfId="0" applyFont="1" applyBorder="1" applyAlignment="1">
      <alignment horizontal="left"/>
    </xf>
  </cellXfs>
  <cellStyles count="180">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Standaard" xfId="0" builtinId="0"/>
    <cellStyle name="Valuta" xfId="179" builtinId="4"/>
  </cellStyles>
  <dxfs count="7">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161289</xdr:colOff>
      <xdr:row>1</xdr:row>
      <xdr:rowOff>123190</xdr:rowOff>
    </xdr:from>
    <xdr:to>
      <xdr:col>9</xdr:col>
      <xdr:colOff>108584</xdr:colOff>
      <xdr:row>23</xdr:row>
      <xdr:rowOff>46990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61289" y="458470"/>
          <a:ext cx="7491095" cy="42824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 uit 5 tabbladen, waarvan 1 tot en met 4  volledig ingevuld dienen te worden:</a:t>
          </a:r>
        </a:p>
        <a:p>
          <a:endParaRPr lang="nl-NL" sz="1400"/>
        </a:p>
        <a:p>
          <a:r>
            <a:rPr lang="nl-NL" sz="1400" baseline="0"/>
            <a:t>1. Totalen: hierin een totaaloverzicht van alle kosten van de verschillende onderdelen.</a:t>
          </a:r>
        </a:p>
        <a:p>
          <a:r>
            <a:rPr lang="nl-NL" sz="1400" baseline="0"/>
            <a:t>2. Implementatiekosten provincie Utrecht</a:t>
          </a:r>
        </a:p>
        <a:p>
          <a:r>
            <a:rPr lang="nl-NL" sz="1400" baseline="0"/>
            <a:t>3. Beheerkosten provincie Utrecht</a:t>
          </a:r>
        </a:p>
        <a:p>
          <a:r>
            <a:rPr lang="nl-NL" sz="1400" baseline="0"/>
            <a:t>4. Stuksprijzen en opties in de beheerfase (gebaseerd op fictieve aantallen)</a:t>
          </a:r>
        </a:p>
        <a:p>
          <a:r>
            <a:rPr lang="nl-NL" sz="1400" baseline="0"/>
            <a:t>5. Gunningcriterium 1: Displayconfiguratie</a:t>
          </a:r>
        </a:p>
        <a:p>
          <a:endParaRPr lang="nl-NL" sz="1400" baseline="0"/>
        </a:p>
        <a:p>
          <a:r>
            <a:rPr lang="nl-NL" sz="1400" baseline="0"/>
            <a:t>- Tabblad 5 is voor de berekening van gunningscriterium 1 en maakt gebruik van de ingevulde aantallen in tabblad 2, waardoor deze niet ingevuld kan worden.</a:t>
          </a:r>
        </a:p>
        <a:p>
          <a:r>
            <a:rPr lang="nl-NL" sz="1400"/>
            <a:t>- Per tabblad staat</a:t>
          </a:r>
          <a:r>
            <a:rPr lang="nl-NL" sz="1400" baseline="0"/>
            <a:t>, daar waar nodig, een uitleg van de toegepaste rekenmethode. </a:t>
          </a:r>
        </a:p>
        <a:p>
          <a:r>
            <a:rPr lang="nl-NL" sz="1400" baseline="0"/>
            <a:t>- De Inschrijver dient enkel de groene velden in te vullen. </a:t>
          </a:r>
        </a:p>
        <a:p>
          <a:r>
            <a:rPr lang="nl-NL" sz="1400" baseline="0"/>
            <a:t>- Afwijking van de geschetste range voor de uurtarieven kan leiden tot uitsluiting van de aanbesteding.</a:t>
          </a:r>
        </a:p>
        <a:p>
          <a:r>
            <a:rPr lang="nl-NL" sz="1400" baseline="0"/>
            <a:t>- </a:t>
          </a:r>
          <a:r>
            <a:rPr lang="nl-NL" sz="1400"/>
            <a:t>De prijzen zijn in</a:t>
          </a:r>
          <a:r>
            <a:rPr lang="nl-NL" sz="1400" baseline="0"/>
            <a:t> h</a:t>
          </a:r>
          <a:r>
            <a:rPr lang="nl-NL" sz="1400"/>
            <a:t>ele euro’s, exclusief BTW en all-in.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12</xdr:row>
      <xdr:rowOff>111760</xdr:rowOff>
    </xdr:from>
    <xdr:to>
      <xdr:col>4</xdr:col>
      <xdr:colOff>1455420</xdr:colOff>
      <xdr:row>16</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459740" y="2733040"/>
          <a:ext cx="10985500" cy="72136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4.</a:t>
          </a:r>
        </a:p>
      </xdr:txBody>
    </xdr:sp>
    <xdr:clientData/>
  </xdr:twoCellAnchor>
  <xdr:twoCellAnchor>
    <xdr:from>
      <xdr:col>1</xdr:col>
      <xdr:colOff>66039</xdr:colOff>
      <xdr:row>28</xdr:row>
      <xdr:rowOff>94175</xdr:rowOff>
    </xdr:from>
    <xdr:to>
      <xdr:col>4</xdr:col>
      <xdr:colOff>1533770</xdr:colOff>
      <xdr:row>35</xdr:row>
      <xdr:rowOff>87923</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906193" y="6913098"/>
          <a:ext cx="6401192" cy="1429825"/>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77</xdr:row>
      <xdr:rowOff>127000</xdr:rowOff>
    </xdr:from>
    <xdr:to>
      <xdr:col>6</xdr:col>
      <xdr:colOff>850900</xdr:colOff>
      <xdr:row>93</xdr:row>
      <xdr:rowOff>182880</xdr:rowOff>
    </xdr:to>
    <xdr:sp macro="" textlink="">
      <xdr:nvSpPr>
        <xdr:cNvPr id="2" name="Tekstvak 1">
          <a:extLst>
            <a:ext uri="{FF2B5EF4-FFF2-40B4-BE49-F238E27FC236}">
              <a16:creationId xmlns:a16="http://schemas.microsoft.com/office/drawing/2014/main" id="{A499976C-9C8B-2842-944B-B04E8D0942D2}"/>
            </a:ext>
          </a:extLst>
        </xdr:cNvPr>
        <xdr:cNvSpPr txBox="1"/>
      </xdr:nvSpPr>
      <xdr:spPr>
        <a:xfrm>
          <a:off x="114300" y="13665200"/>
          <a:ext cx="79883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De Totalen worden verrekend voor de volledige beheerperiode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display </a:t>
          </a:r>
          <a:r>
            <a:rPr lang="nl-NL" sz="1200" b="1" i="0" baseline="0"/>
            <a:t>per maand </a:t>
          </a:r>
          <a:r>
            <a:rPr lang="nl-NL" sz="1200" b="0" i="0" baseline="0"/>
            <a:t>aan om vier keer per jaar het display te laten reinigen.</a:t>
          </a:r>
        </a:p>
        <a:p>
          <a:endParaRPr lang="nl-NL" sz="1200" b="0" i="0" baseline="0"/>
        </a:p>
        <a:p>
          <a:r>
            <a:rPr lang="nl-NL" sz="1200" b="0" i="1"/>
            <a:t>Stroomverbruik displays:</a:t>
          </a:r>
        </a:p>
        <a:p>
          <a:r>
            <a:rPr lang="nl-NL" sz="1200" b="0" i="0"/>
            <a:t>De kosten voor het stroomverbruik, </a:t>
          </a:r>
          <a:r>
            <a:rPr lang="nl-NL" sz="1200" b="0" i="0" baseline="0"/>
            <a:t>tijdens de beheerfase, worden door de wegbeheerders gedragen. Daarom wenst de provincie inzicht te krijgen in het te verwachten stroomverbruik. De inschrijver geeft per type display het verbruik in kWh aan per maand. In kolom D staan de aantallen displays. In kolom E wordt het totaal aantal kWh vermenigvuldigd met een prijs van € 0,1808. Deze referentieprijs is afkomstig van Eneco Ecostroom 1 jaar (excl. BTW), prijslijst te downloaden via www.eneco.nl. </a:t>
          </a:r>
        </a:p>
        <a:p>
          <a:endParaRPr lang="nl-NL" sz="1200" b="0" i="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92</xdr:row>
      <xdr:rowOff>25400</xdr:rowOff>
    </xdr:from>
    <xdr:to>
      <xdr:col>6</xdr:col>
      <xdr:colOff>685800</xdr:colOff>
      <xdr:row>96</xdr:row>
      <xdr:rowOff>165100</xdr:rowOff>
    </xdr:to>
    <xdr:sp macro="" textlink="">
      <xdr:nvSpPr>
        <xdr:cNvPr id="2" name="Tekstvak 1">
          <a:extLst>
            <a:ext uri="{FF2B5EF4-FFF2-40B4-BE49-F238E27FC236}">
              <a16:creationId xmlns:a16="http://schemas.microsoft.com/office/drawing/2014/main" id="{AB3E8FF1-73D4-7243-ADD8-F2BF98DF58BA}"/>
            </a:ext>
          </a:extLst>
        </xdr:cNvPr>
        <xdr:cNvSpPr txBox="1"/>
      </xdr:nvSpPr>
      <xdr:spPr>
        <a:xfrm>
          <a:off x="342900" y="19939000"/>
          <a:ext cx="10858500" cy="9525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Aanvullende informatie</a:t>
          </a:r>
        </a:p>
        <a:p>
          <a:endParaRPr lang="nl-NL" sz="1200" b="0" i="0"/>
        </a:p>
        <a:p>
          <a:r>
            <a:rPr lang="nl-NL" sz="1200" b="0" i="0"/>
            <a:t>De</a:t>
          </a:r>
          <a:r>
            <a:rPr lang="nl-NL" sz="1200" b="0" i="0" baseline="0"/>
            <a:t> in dit tabblad genoemde aantallen zijn fictieve aantallen, welke gebruikt worden voor de gewogen inschrijfsom in tabblad 1. </a:t>
          </a:r>
        </a:p>
        <a:p>
          <a:r>
            <a:rPr lang="nl-NL" sz="1200" b="0" i="0" baseline="0"/>
            <a:t>Daarnaast gelden de ingevulde beheer-, lever- en stuksprijzen gedurende de gehele beheerfase. Dit is exclusief de mogelijke indexatie in de overeenkomst.</a:t>
          </a:r>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G31" sqref="G31"/>
    </sheetView>
  </sheetViews>
  <sheetFormatPr defaultColWidth="11" defaultRowHeight="15.75" x14ac:dyDescent="0.25"/>
  <sheetData>
    <row r="1" spans="1:1" ht="26.25" x14ac:dyDescent="0.4">
      <c r="A1" s="1" t="s">
        <v>15</v>
      </c>
    </row>
  </sheetData>
  <sheetProtection algorithmName="SHA-512" hashValue="LMmfZ4szWiAxelgI5YXosf8h09A7Gz9qTPV97RzxHR6vlkAHRTeuupBnMHOD2SvnCyGc9EQ2EswhB8IjY278TA==" saltValue="etrCUKUCroMdYbuejHBJ0g==" spinCount="100000" sheet="1" selectLockedCells="1" selectUnlockedCells="1"/>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zoomScaleNormal="100" zoomScalePageLayoutView="125" workbookViewId="0">
      <pane ySplit="1" topLeftCell="A2" activePane="bottomLeft" state="frozen"/>
      <selection pane="bottomLeft" activeCell="H19" sqref="H19"/>
    </sheetView>
  </sheetViews>
  <sheetFormatPr defaultColWidth="11" defaultRowHeight="15.75" x14ac:dyDescent="0.25"/>
  <cols>
    <col min="1" max="1" width="3.5" style="5" customWidth="1"/>
    <col min="2" max="2" width="83" style="5" customWidth="1"/>
    <col min="3" max="3" width="20.625" style="6" customWidth="1"/>
    <col min="4" max="4" width="24" style="5" customWidth="1"/>
    <col min="5" max="5" width="21.5" style="6" customWidth="1"/>
    <col min="6" max="16384" width="11" style="5"/>
  </cols>
  <sheetData>
    <row r="1" spans="2:8" ht="22.5" x14ac:dyDescent="0.25">
      <c r="B1" s="24" t="s">
        <v>60</v>
      </c>
    </row>
    <row r="2" spans="2:8" ht="16.5" thickBot="1" x14ac:dyDescent="0.3"/>
    <row r="3" spans="2:8" ht="16.5" thickBot="1" x14ac:dyDescent="0.3">
      <c r="C3" s="103" t="s">
        <v>6</v>
      </c>
      <c r="D3" s="100" t="s">
        <v>7</v>
      </c>
      <c r="E3" s="103" t="s">
        <v>8</v>
      </c>
      <c r="G3" s="131"/>
      <c r="H3" s="131"/>
    </row>
    <row r="4" spans="2:8" ht="16.5" thickBot="1" x14ac:dyDescent="0.3">
      <c r="B4" s="142" t="s">
        <v>14</v>
      </c>
      <c r="C4" s="7"/>
      <c r="D4" s="101"/>
      <c r="E4" s="7"/>
      <c r="G4" s="131"/>
      <c r="H4" s="131"/>
    </row>
    <row r="5" spans="2:8" ht="16.5" thickBot="1" x14ac:dyDescent="0.3">
      <c r="B5" s="145" t="s">
        <v>129</v>
      </c>
      <c r="C5" s="3">
        <f>'2. Implementatie Utrecht'!E70</f>
        <v>0</v>
      </c>
      <c r="D5" s="8" t="s">
        <v>10</v>
      </c>
      <c r="E5" s="3">
        <f>'2. Implementatie Utrecht'!G70</f>
        <v>0</v>
      </c>
      <c r="F5" s="88"/>
      <c r="G5" s="131"/>
      <c r="H5" s="131"/>
    </row>
    <row r="6" spans="2:8" ht="16.5" thickBot="1" x14ac:dyDescent="0.3">
      <c r="B6" s="9"/>
      <c r="D6" s="102"/>
      <c r="G6" s="131"/>
      <c r="H6" s="131"/>
    </row>
    <row r="7" spans="2:8" ht="16.5" thickBot="1" x14ac:dyDescent="0.3">
      <c r="B7" s="142" t="s">
        <v>21</v>
      </c>
      <c r="C7" s="7"/>
      <c r="D7" s="101"/>
      <c r="E7" s="7"/>
      <c r="G7" s="131"/>
      <c r="H7" s="131"/>
    </row>
    <row r="8" spans="2:8" ht="16.5" thickBot="1" x14ac:dyDescent="0.3">
      <c r="B8" s="144" t="s">
        <v>130</v>
      </c>
      <c r="C8" s="3">
        <f>'3. Beheerkosten Utrecht'!E75</f>
        <v>0</v>
      </c>
      <c r="D8" s="8" t="s">
        <v>10</v>
      </c>
      <c r="E8" s="3">
        <f>'3. Beheerkosten Utrecht'!G75</f>
        <v>0</v>
      </c>
      <c r="G8" s="131"/>
      <c r="H8" s="131"/>
    </row>
    <row r="9" spans="2:8" ht="16.5" thickBot="1" x14ac:dyDescent="0.3">
      <c r="B9" s="144" t="s">
        <v>20</v>
      </c>
      <c r="C9" s="3">
        <f>'4. Stuksprijzen beheer'!E90</f>
        <v>0</v>
      </c>
      <c r="D9" s="8" t="s">
        <v>10</v>
      </c>
      <c r="E9" s="3">
        <f>'4. Stuksprijzen beheer'!G90</f>
        <v>0</v>
      </c>
      <c r="G9" s="131"/>
      <c r="H9" s="131"/>
    </row>
    <row r="10" spans="2:8" ht="16.5" thickBot="1" x14ac:dyDescent="0.3">
      <c r="D10" s="102"/>
      <c r="G10" s="131"/>
      <c r="H10" s="131"/>
    </row>
    <row r="11" spans="2:8" ht="16.5" thickBot="1" x14ac:dyDescent="0.3">
      <c r="B11" s="143" t="s">
        <v>61</v>
      </c>
      <c r="C11" s="10">
        <f>SUM(C5:C10)</f>
        <v>0</v>
      </c>
      <c r="D11" s="11" t="s">
        <v>10</v>
      </c>
      <c r="E11" s="10">
        <f>SUM(E5:E10)</f>
        <v>0</v>
      </c>
    </row>
    <row r="19" spans="2:5" ht="16.5" thickBot="1" x14ac:dyDescent="0.3"/>
    <row r="20" spans="2:5" x14ac:dyDescent="0.25">
      <c r="B20" s="12" t="s">
        <v>76</v>
      </c>
      <c r="C20" s="14"/>
      <c r="D20" s="13"/>
      <c r="E20" s="15"/>
    </row>
    <row r="21" spans="2:5" x14ac:dyDescent="0.25">
      <c r="B21" s="16"/>
      <c r="C21" s="18"/>
      <c r="D21" s="17"/>
      <c r="E21" s="19"/>
    </row>
    <row r="22" spans="2:5" x14ac:dyDescent="0.25">
      <c r="B22" s="16" t="s">
        <v>78</v>
      </c>
      <c r="C22" s="158"/>
      <c r="D22" s="158"/>
      <c r="E22" s="19"/>
    </row>
    <row r="23" spans="2:5" x14ac:dyDescent="0.25">
      <c r="B23" s="16" t="s">
        <v>77</v>
      </c>
      <c r="C23" s="158"/>
      <c r="D23" s="158"/>
      <c r="E23" s="19"/>
    </row>
    <row r="24" spans="2:5" x14ac:dyDescent="0.25">
      <c r="B24" s="16"/>
      <c r="C24" s="18"/>
      <c r="D24" s="17"/>
      <c r="E24" s="19"/>
    </row>
    <row r="25" spans="2:5" x14ac:dyDescent="0.25">
      <c r="B25" s="141" t="s">
        <v>79</v>
      </c>
      <c r="C25" s="156"/>
      <c r="D25" s="156"/>
      <c r="E25" s="157"/>
    </row>
    <row r="26" spans="2:5" x14ac:dyDescent="0.25">
      <c r="B26" s="16"/>
      <c r="C26" s="18"/>
      <c r="D26" s="17"/>
      <c r="E26" s="19"/>
    </row>
    <row r="27" spans="2:5" x14ac:dyDescent="0.25">
      <c r="B27" s="16"/>
      <c r="C27" s="18"/>
      <c r="D27" s="17"/>
      <c r="E27" s="19"/>
    </row>
    <row r="28" spans="2:5" x14ac:dyDescent="0.25">
      <c r="B28" s="16" t="s">
        <v>80</v>
      </c>
      <c r="C28" s="18"/>
      <c r="D28" s="17"/>
      <c r="E28" s="19"/>
    </row>
    <row r="29" spans="2:5" x14ac:dyDescent="0.25">
      <c r="B29" s="16"/>
      <c r="C29" s="18"/>
      <c r="D29" s="17"/>
      <c r="E29" s="19"/>
    </row>
    <row r="30" spans="2:5" x14ac:dyDescent="0.25">
      <c r="B30" s="16"/>
      <c r="C30" s="18"/>
      <c r="D30" s="17"/>
      <c r="E30" s="19"/>
    </row>
    <row r="31" spans="2:5" x14ac:dyDescent="0.25">
      <c r="B31" s="16"/>
      <c r="C31" s="18"/>
      <c r="D31" s="17"/>
      <c r="E31" s="19"/>
    </row>
    <row r="32" spans="2:5" x14ac:dyDescent="0.25">
      <c r="B32" s="16"/>
      <c r="C32" s="18"/>
      <c r="D32" s="17"/>
      <c r="E32" s="19"/>
    </row>
    <row r="33" spans="2:5" x14ac:dyDescent="0.25">
      <c r="B33" s="16"/>
      <c r="C33" s="18"/>
      <c r="D33" s="17"/>
      <c r="E33" s="19"/>
    </row>
    <row r="34" spans="2:5" x14ac:dyDescent="0.25">
      <c r="B34" s="16"/>
      <c r="C34" s="18"/>
      <c r="D34" s="17"/>
      <c r="E34" s="19"/>
    </row>
    <row r="35" spans="2:5" x14ac:dyDescent="0.25">
      <c r="B35" s="16"/>
      <c r="C35" s="18"/>
      <c r="D35" s="17"/>
      <c r="E35" s="19"/>
    </row>
    <row r="36" spans="2:5" ht="16.5" thickBot="1" x14ac:dyDescent="0.3">
      <c r="B36" s="20"/>
      <c r="C36" s="22"/>
      <c r="D36" s="21"/>
      <c r="E36" s="23"/>
    </row>
  </sheetData>
  <sheetProtection algorithmName="SHA-512" hashValue="0E1oZgzbu31dE061eTeQgXQQ6TYRj2AeMogB8vIsWEdaR+YovimQcCVOYU4IQDyXNBo7jAvbGKdmuWVjqL1pgg==" saltValue="+YRhSixGdRIltRWzRpUJPg==" spinCount="100000" sheet="1" selectLockedCells="1" selectUnlockedCells="1"/>
  <mergeCells count="3">
    <mergeCell ref="C25:E25"/>
    <mergeCell ref="C22:D22"/>
    <mergeCell ref="C23:D23"/>
  </mergeCells>
  <conditionalFormatting sqref="E5">
    <cfRule type="cellIs" dxfId="6" priority="1" operator="greaterThan">
      <formula>4450000</formula>
    </cfRule>
  </conditionalFormatting>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8B5E-A1D8-104C-9945-CD5782F4ADCF}">
  <dimension ref="B1:H70"/>
  <sheetViews>
    <sheetView zoomScale="110" zoomScaleNormal="110" workbookViewId="0">
      <pane ySplit="1" topLeftCell="A17" activePane="bottomLeft" state="frozen"/>
      <selection pane="bottomLeft" activeCell="D16" sqref="D16"/>
    </sheetView>
  </sheetViews>
  <sheetFormatPr defaultColWidth="11" defaultRowHeight="15.75" x14ac:dyDescent="0.25"/>
  <cols>
    <col min="1" max="1" width="3.5" style="5" customWidth="1"/>
    <col min="2" max="2" width="83.125" style="5" customWidth="1"/>
    <col min="3" max="4" width="11.125" style="44" customWidth="1"/>
    <col min="5" max="5" width="16.125" style="110" customWidth="1"/>
    <col min="6" max="6" width="11.125" style="44" customWidth="1"/>
    <col min="7" max="7" width="16.125" style="110" customWidth="1"/>
    <col min="8" max="8" width="53.125" style="5" customWidth="1"/>
    <col min="9" max="16384" width="11" style="5"/>
  </cols>
  <sheetData>
    <row r="1" spans="2:8" ht="22.5" x14ac:dyDescent="0.25">
      <c r="B1" s="24" t="s">
        <v>132</v>
      </c>
    </row>
    <row r="2" spans="2:8" ht="16.5" thickBot="1" x14ac:dyDescent="0.3"/>
    <row r="3" spans="2:8" ht="16.5" thickBot="1" x14ac:dyDescent="0.3">
      <c r="B3" s="25"/>
      <c r="C3" s="92" t="s">
        <v>4</v>
      </c>
      <c r="D3" s="55" t="s">
        <v>5</v>
      </c>
      <c r="E3" s="111" t="s">
        <v>6</v>
      </c>
      <c r="F3" s="55" t="s">
        <v>7</v>
      </c>
      <c r="G3" s="120" t="s">
        <v>8</v>
      </c>
      <c r="H3" s="26" t="s">
        <v>19</v>
      </c>
    </row>
    <row r="4" spans="2:8" ht="16.5" thickBot="1" x14ac:dyDescent="0.3">
      <c r="B4" s="27" t="s">
        <v>135</v>
      </c>
      <c r="C4" s="86"/>
      <c r="D4" s="46"/>
      <c r="E4" s="112"/>
      <c r="F4" s="46"/>
      <c r="G4" s="159"/>
      <c r="H4" s="160"/>
    </row>
    <row r="5" spans="2:8" ht="16.5" thickBot="1" x14ac:dyDescent="0.3">
      <c r="B5" s="164" t="s">
        <v>40</v>
      </c>
      <c r="C5" s="165"/>
      <c r="D5" s="165"/>
      <c r="E5" s="165"/>
      <c r="F5" s="165"/>
      <c r="G5" s="165"/>
      <c r="H5" s="166"/>
    </row>
    <row r="6" spans="2:8" ht="16.5" thickBot="1" x14ac:dyDescent="0.3">
      <c r="B6" s="28" t="s">
        <v>68</v>
      </c>
      <c r="C6" s="104"/>
      <c r="D6" s="47">
        <v>1</v>
      </c>
      <c r="E6" s="113">
        <f>C6*D6</f>
        <v>0</v>
      </c>
      <c r="F6" s="56">
        <v>1</v>
      </c>
      <c r="G6" s="113">
        <f>E6*F6</f>
        <v>0</v>
      </c>
      <c r="H6" s="29"/>
    </row>
    <row r="7" spans="2:8" ht="16.5" thickBot="1" x14ac:dyDescent="0.3">
      <c r="B7" s="28" t="s">
        <v>11</v>
      </c>
      <c r="C7" s="105"/>
      <c r="D7" s="48">
        <v>1</v>
      </c>
      <c r="E7" s="113">
        <f t="shared" ref="E7:E11" si="0">C7*D7</f>
        <v>0</v>
      </c>
      <c r="F7" s="57">
        <v>1</v>
      </c>
      <c r="G7" s="113">
        <f t="shared" ref="G7:G11" si="1">E7*F7</f>
        <v>0</v>
      </c>
      <c r="H7" s="30"/>
    </row>
    <row r="8" spans="2:8" ht="16.5" thickBot="1" x14ac:dyDescent="0.3">
      <c r="B8" s="28" t="s">
        <v>67</v>
      </c>
      <c r="C8" s="104"/>
      <c r="D8" s="47">
        <v>1</v>
      </c>
      <c r="E8" s="113">
        <f t="shared" si="0"/>
        <v>0</v>
      </c>
      <c r="F8" s="56">
        <v>1</v>
      </c>
      <c r="G8" s="113">
        <f t="shared" si="1"/>
        <v>0</v>
      </c>
      <c r="H8" s="31"/>
    </row>
    <row r="9" spans="2:8" ht="16.5" thickBot="1" x14ac:dyDescent="0.3">
      <c r="B9" s="32" t="s">
        <v>32</v>
      </c>
      <c r="C9" s="105"/>
      <c r="D9" s="48">
        <v>1</v>
      </c>
      <c r="E9" s="113">
        <f t="shared" si="0"/>
        <v>0</v>
      </c>
      <c r="F9" s="57">
        <v>1</v>
      </c>
      <c r="G9" s="113">
        <f t="shared" si="1"/>
        <v>0</v>
      </c>
      <c r="H9" s="30"/>
    </row>
    <row r="10" spans="2:8" ht="16.5" thickBot="1" x14ac:dyDescent="0.3">
      <c r="B10" s="38" t="s">
        <v>109</v>
      </c>
      <c r="C10" s="105"/>
      <c r="D10" s="49">
        <f>D14+D15+D29+D64</f>
        <v>347</v>
      </c>
      <c r="E10" s="152">
        <f>C10*D10</f>
        <v>0</v>
      </c>
      <c r="F10" s="153">
        <v>1</v>
      </c>
      <c r="G10" s="152">
        <f t="shared" si="1"/>
        <v>0</v>
      </c>
      <c r="H10" s="154" t="s">
        <v>184</v>
      </c>
    </row>
    <row r="11" spans="2:8" ht="16.5" thickBot="1" x14ac:dyDescent="0.3">
      <c r="B11" s="28" t="s">
        <v>111</v>
      </c>
      <c r="C11" s="105"/>
      <c r="D11" s="48">
        <v>1</v>
      </c>
      <c r="E11" s="113">
        <f t="shared" si="0"/>
        <v>0</v>
      </c>
      <c r="F11" s="57">
        <v>1</v>
      </c>
      <c r="G11" s="113">
        <f t="shared" si="1"/>
        <v>0</v>
      </c>
      <c r="H11" s="30"/>
    </row>
    <row r="12" spans="2:8" ht="16.5" thickBot="1" x14ac:dyDescent="0.3">
      <c r="B12" s="67"/>
      <c r="C12" s="106"/>
      <c r="D12" s="68"/>
      <c r="E12" s="114"/>
      <c r="F12" s="69"/>
      <c r="G12" s="121"/>
      <c r="H12" s="70"/>
    </row>
    <row r="13" spans="2:8" ht="16.5" thickBot="1" x14ac:dyDescent="0.3">
      <c r="B13" s="164" t="s">
        <v>69</v>
      </c>
      <c r="C13" s="165"/>
      <c r="D13" s="165"/>
      <c r="E13" s="165"/>
      <c r="F13" s="165"/>
      <c r="G13" s="165"/>
      <c r="H13" s="166"/>
    </row>
    <row r="14" spans="2:8" ht="16.5" thickBot="1" x14ac:dyDescent="0.3">
      <c r="B14" s="28" t="s">
        <v>168</v>
      </c>
      <c r="C14" s="104"/>
      <c r="D14" s="90">
        <v>210</v>
      </c>
      <c r="E14" s="113">
        <f t="shared" ref="E14" si="2">C14*D14</f>
        <v>0</v>
      </c>
      <c r="F14" s="56">
        <v>1</v>
      </c>
      <c r="G14" s="113">
        <f t="shared" ref="G14" si="3">E14*F14</f>
        <v>0</v>
      </c>
      <c r="H14" s="29"/>
    </row>
    <row r="15" spans="2:8" ht="16.5" thickBot="1" x14ac:dyDescent="0.3">
      <c r="B15" s="28" t="s">
        <v>81</v>
      </c>
      <c r="C15" s="107"/>
      <c r="D15" s="71">
        <v>122</v>
      </c>
      <c r="E15" s="113">
        <f t="shared" ref="E15:E21" si="4">C15*D15</f>
        <v>0</v>
      </c>
      <c r="F15" s="56">
        <v>1</v>
      </c>
      <c r="G15" s="113">
        <f t="shared" ref="G15:G21" si="5">E15*F15</f>
        <v>0</v>
      </c>
      <c r="H15" s="29"/>
    </row>
    <row r="16" spans="2:8" ht="16.5" thickBot="1" x14ac:dyDescent="0.3">
      <c r="B16" s="29" t="s">
        <v>169</v>
      </c>
      <c r="C16" s="104"/>
      <c r="D16" s="90">
        <v>100</v>
      </c>
      <c r="E16" s="113">
        <f t="shared" si="4"/>
        <v>0</v>
      </c>
      <c r="F16" s="56">
        <v>1</v>
      </c>
      <c r="G16" s="113">
        <f t="shared" si="5"/>
        <v>0</v>
      </c>
      <c r="H16" s="31"/>
    </row>
    <row r="17" spans="2:8" ht="16.5" thickBot="1" x14ac:dyDescent="0.3">
      <c r="B17" s="28" t="s">
        <v>23</v>
      </c>
      <c r="C17" s="104"/>
      <c r="D17" s="71">
        <v>2</v>
      </c>
      <c r="E17" s="113">
        <f t="shared" si="4"/>
        <v>0</v>
      </c>
      <c r="F17" s="56">
        <v>1</v>
      </c>
      <c r="G17" s="113">
        <f>E17*F17</f>
        <v>0</v>
      </c>
      <c r="H17" s="31"/>
    </row>
    <row r="18" spans="2:8" ht="16.5" thickBot="1" x14ac:dyDescent="0.3">
      <c r="B18" s="28" t="s">
        <v>24</v>
      </c>
      <c r="C18" s="104"/>
      <c r="D18" s="71">
        <v>1</v>
      </c>
      <c r="E18" s="113">
        <f t="shared" si="4"/>
        <v>0</v>
      </c>
      <c r="F18" s="56">
        <v>1</v>
      </c>
      <c r="G18" s="113">
        <f>E18*F18</f>
        <v>0</v>
      </c>
      <c r="H18" s="31"/>
    </row>
    <row r="19" spans="2:8" ht="16.5" thickBot="1" x14ac:dyDescent="0.3">
      <c r="B19" s="28" t="s">
        <v>83</v>
      </c>
      <c r="C19" s="104"/>
      <c r="D19" s="71">
        <v>2</v>
      </c>
      <c r="E19" s="113">
        <f t="shared" si="4"/>
        <v>0</v>
      </c>
      <c r="F19" s="56">
        <v>1</v>
      </c>
      <c r="G19" s="113">
        <f t="shared" si="5"/>
        <v>0</v>
      </c>
      <c r="H19" s="31"/>
    </row>
    <row r="20" spans="2:8" ht="16.5" thickBot="1" x14ac:dyDescent="0.3">
      <c r="B20" s="28" t="s">
        <v>108</v>
      </c>
      <c r="C20" s="104"/>
      <c r="D20" s="71">
        <f>D14+D15</f>
        <v>332</v>
      </c>
      <c r="E20" s="113">
        <f t="shared" si="4"/>
        <v>0</v>
      </c>
      <c r="F20" s="56">
        <v>1</v>
      </c>
      <c r="G20" s="113">
        <f>E20*F20</f>
        <v>0</v>
      </c>
      <c r="H20" s="31"/>
    </row>
    <row r="21" spans="2:8" ht="16.5" thickBot="1" x14ac:dyDescent="0.3">
      <c r="B21" s="28" t="s">
        <v>30</v>
      </c>
      <c r="C21" s="104"/>
      <c r="D21" s="71">
        <v>487</v>
      </c>
      <c r="E21" s="113">
        <f t="shared" si="4"/>
        <v>0</v>
      </c>
      <c r="F21" s="56">
        <v>1</v>
      </c>
      <c r="G21" s="113">
        <f t="shared" si="5"/>
        <v>0</v>
      </c>
      <c r="H21" s="31"/>
    </row>
    <row r="22" spans="2:8" ht="16.5" thickBot="1" x14ac:dyDescent="0.3">
      <c r="C22" s="108"/>
      <c r="D22" s="53" t="s">
        <v>9</v>
      </c>
      <c r="E22" s="115">
        <f>SUM(E6:E21)</f>
        <v>0</v>
      </c>
      <c r="F22" s="53" t="s">
        <v>9</v>
      </c>
      <c r="G22" s="115">
        <f>SUM(G6:G21)</f>
        <v>0</v>
      </c>
    </row>
    <row r="23" spans="2:8" ht="16.5" thickBot="1" x14ac:dyDescent="0.3">
      <c r="C23" s="108"/>
      <c r="D23" s="53"/>
      <c r="E23" s="116"/>
      <c r="F23" s="53"/>
      <c r="G23" s="116"/>
    </row>
    <row r="24" spans="2:8" ht="16.5" thickBot="1" x14ac:dyDescent="0.3">
      <c r="B24" s="25"/>
      <c r="C24" s="92" t="s">
        <v>4</v>
      </c>
      <c r="D24" s="45" t="s">
        <v>5</v>
      </c>
      <c r="E24" s="117" t="s">
        <v>6</v>
      </c>
      <c r="F24" s="45" t="s">
        <v>7</v>
      </c>
      <c r="G24" s="117" t="s">
        <v>8</v>
      </c>
      <c r="H24" s="26" t="s">
        <v>19</v>
      </c>
    </row>
    <row r="25" spans="2:8" ht="16.5" thickBot="1" x14ac:dyDescent="0.3">
      <c r="B25" s="27" t="s">
        <v>112</v>
      </c>
      <c r="C25" s="86"/>
      <c r="D25" s="46"/>
      <c r="E25" s="112"/>
      <c r="F25" s="46"/>
      <c r="G25" s="159"/>
      <c r="H25" s="160"/>
    </row>
    <row r="26" spans="2:8" ht="16.5" thickBot="1" x14ac:dyDescent="0.3">
      <c r="B26" s="28" t="s">
        <v>113</v>
      </c>
      <c r="C26" s="107"/>
      <c r="D26" s="47">
        <v>1</v>
      </c>
      <c r="E26" s="113">
        <f t="shared" ref="E26:E31" si="6">C26*D26</f>
        <v>0</v>
      </c>
      <c r="F26" s="56">
        <v>1</v>
      </c>
      <c r="G26" s="113">
        <f t="shared" ref="G26:G31" si="7">E26*F26</f>
        <v>0</v>
      </c>
      <c r="H26" s="29"/>
    </row>
    <row r="27" spans="2:8" ht="16.5" thickBot="1" x14ac:dyDescent="0.3">
      <c r="B27" s="28" t="s">
        <v>30</v>
      </c>
      <c r="C27" s="104"/>
      <c r="D27" s="47">
        <v>1</v>
      </c>
      <c r="E27" s="113">
        <f t="shared" ref="E27" si="8">C27*D27</f>
        <v>0</v>
      </c>
      <c r="F27" s="56">
        <v>1</v>
      </c>
      <c r="G27" s="113">
        <f t="shared" si="7"/>
        <v>0</v>
      </c>
      <c r="H27" s="31"/>
    </row>
    <row r="28" spans="2:8" ht="16.5" thickBot="1" x14ac:dyDescent="0.3">
      <c r="B28" s="28" t="s">
        <v>114</v>
      </c>
      <c r="C28" s="104"/>
      <c r="D28" s="47">
        <v>1</v>
      </c>
      <c r="E28" s="113">
        <f t="shared" ref="E28" si="9">C28*D28</f>
        <v>0</v>
      </c>
      <c r="F28" s="56">
        <v>1</v>
      </c>
      <c r="G28" s="113">
        <f t="shared" si="7"/>
        <v>0</v>
      </c>
      <c r="H28" s="31"/>
    </row>
    <row r="29" spans="2:8" ht="16.5" thickBot="1" x14ac:dyDescent="0.3">
      <c r="B29" s="28" t="s">
        <v>26</v>
      </c>
      <c r="C29" s="104"/>
      <c r="D29" s="47">
        <v>11</v>
      </c>
      <c r="E29" s="113">
        <f t="shared" si="6"/>
        <v>0</v>
      </c>
      <c r="F29" s="56">
        <v>1</v>
      </c>
      <c r="G29" s="113">
        <f t="shared" si="7"/>
        <v>0</v>
      </c>
      <c r="H29" s="31"/>
    </row>
    <row r="30" spans="2:8" ht="16.5" thickBot="1" x14ac:dyDescent="0.3">
      <c r="B30" s="28" t="s">
        <v>115</v>
      </c>
      <c r="C30" s="105"/>
      <c r="D30" s="47">
        <v>1</v>
      </c>
      <c r="E30" s="113">
        <f t="shared" si="6"/>
        <v>0</v>
      </c>
      <c r="F30" s="56">
        <v>1</v>
      </c>
      <c r="G30" s="113">
        <f t="shared" si="7"/>
        <v>0</v>
      </c>
      <c r="H30" s="31"/>
    </row>
    <row r="31" spans="2:8" ht="16.5" thickBot="1" x14ac:dyDescent="0.3">
      <c r="B31" s="35" t="s">
        <v>13</v>
      </c>
      <c r="C31" s="104"/>
      <c r="D31" s="47">
        <v>1</v>
      </c>
      <c r="E31" s="113">
        <f t="shared" si="6"/>
        <v>0</v>
      </c>
      <c r="F31" s="56">
        <v>1</v>
      </c>
      <c r="G31" s="113">
        <f t="shared" si="7"/>
        <v>0</v>
      </c>
      <c r="H31" s="31"/>
    </row>
    <row r="32" spans="2:8" ht="16.5" thickBot="1" x14ac:dyDescent="0.3">
      <c r="C32" s="108"/>
      <c r="D32" s="53" t="s">
        <v>9</v>
      </c>
      <c r="E32" s="115">
        <f>SUM(E26:E31)</f>
        <v>0</v>
      </c>
      <c r="F32" s="53" t="s">
        <v>9</v>
      </c>
      <c r="G32" s="115">
        <f>SUM(G26:G31)</f>
        <v>0</v>
      </c>
    </row>
    <row r="33" spans="2:8" x14ac:dyDescent="0.25">
      <c r="C33" s="108"/>
      <c r="D33" s="53"/>
      <c r="E33" s="116"/>
      <c r="F33" s="53"/>
      <c r="G33" s="116"/>
    </row>
    <row r="34" spans="2:8" ht="16.5" thickBot="1" x14ac:dyDescent="0.3">
      <c r="C34" s="108"/>
      <c r="D34" s="53"/>
      <c r="E34" s="116"/>
      <c r="F34" s="53"/>
      <c r="G34" s="116"/>
    </row>
    <row r="35" spans="2:8" ht="16.5" thickBot="1" x14ac:dyDescent="0.3">
      <c r="B35" s="25"/>
      <c r="C35" s="92" t="s">
        <v>4</v>
      </c>
      <c r="D35" s="45" t="s">
        <v>5</v>
      </c>
      <c r="E35" s="117" t="s">
        <v>6</v>
      </c>
      <c r="F35" s="45" t="s">
        <v>7</v>
      </c>
      <c r="G35" s="117" t="s">
        <v>8</v>
      </c>
      <c r="H35" s="26" t="s">
        <v>19</v>
      </c>
    </row>
    <row r="36" spans="2:8" ht="16.5" thickBot="1" x14ac:dyDescent="0.3">
      <c r="B36" s="27" t="s">
        <v>116</v>
      </c>
      <c r="C36" s="86"/>
      <c r="D36" s="46"/>
      <c r="E36" s="112"/>
      <c r="F36" s="46"/>
      <c r="G36" s="159"/>
      <c r="H36" s="160"/>
    </row>
    <row r="37" spans="2:8" ht="16.5" thickBot="1" x14ac:dyDescent="0.3">
      <c r="B37" s="28" t="s">
        <v>117</v>
      </c>
      <c r="C37" s="104"/>
      <c r="D37" s="47">
        <v>1</v>
      </c>
      <c r="E37" s="113">
        <f t="shared" ref="E37:E44" si="10">C37*D37</f>
        <v>0</v>
      </c>
      <c r="F37" s="56">
        <v>1</v>
      </c>
      <c r="G37" s="113">
        <f t="shared" ref="G37:G44" si="11">E37*F37</f>
        <v>0</v>
      </c>
      <c r="H37" s="29"/>
    </row>
    <row r="38" spans="2:8" ht="16.5" thickBot="1" x14ac:dyDescent="0.3">
      <c r="B38" s="28" t="s">
        <v>30</v>
      </c>
      <c r="C38" s="104"/>
      <c r="D38" s="47">
        <v>1</v>
      </c>
      <c r="E38" s="113">
        <f t="shared" si="10"/>
        <v>0</v>
      </c>
      <c r="F38" s="56">
        <v>1</v>
      </c>
      <c r="G38" s="113">
        <f t="shared" si="11"/>
        <v>0</v>
      </c>
      <c r="H38" s="31"/>
    </row>
    <row r="39" spans="2:8" ht="16.5" thickBot="1" x14ac:dyDescent="0.3">
      <c r="B39" s="28" t="s">
        <v>24</v>
      </c>
      <c r="C39" s="104"/>
      <c r="D39" s="47">
        <v>2</v>
      </c>
      <c r="E39" s="113">
        <f t="shared" si="10"/>
        <v>0</v>
      </c>
      <c r="F39" s="56">
        <v>1</v>
      </c>
      <c r="G39" s="113">
        <f t="shared" si="11"/>
        <v>0</v>
      </c>
      <c r="H39" s="31"/>
    </row>
    <row r="40" spans="2:8" ht="16.5" thickBot="1" x14ac:dyDescent="0.3">
      <c r="B40" s="28" t="s">
        <v>25</v>
      </c>
      <c r="C40" s="104"/>
      <c r="D40" s="47">
        <v>9</v>
      </c>
      <c r="E40" s="113">
        <f t="shared" si="10"/>
        <v>0</v>
      </c>
      <c r="F40" s="56">
        <v>1</v>
      </c>
      <c r="G40" s="113">
        <f t="shared" si="11"/>
        <v>0</v>
      </c>
      <c r="H40" s="31"/>
    </row>
    <row r="41" spans="2:8" ht="16.5" thickBot="1" x14ac:dyDescent="0.3">
      <c r="B41" s="28" t="s">
        <v>29</v>
      </c>
      <c r="C41" s="109"/>
      <c r="D41" s="47">
        <v>2</v>
      </c>
      <c r="E41" s="113">
        <f t="shared" si="10"/>
        <v>0</v>
      </c>
      <c r="F41" s="56">
        <v>1</v>
      </c>
      <c r="G41" s="113">
        <f t="shared" si="11"/>
        <v>0</v>
      </c>
      <c r="H41" s="34"/>
    </row>
    <row r="42" spans="2:8" ht="16.5" thickBot="1" x14ac:dyDescent="0.3">
      <c r="B42" s="28" t="s">
        <v>33</v>
      </c>
      <c r="C42" s="104"/>
      <c r="D42" s="47">
        <v>1</v>
      </c>
      <c r="E42" s="113">
        <f t="shared" si="10"/>
        <v>0</v>
      </c>
      <c r="F42" s="56">
        <v>1</v>
      </c>
      <c r="G42" s="113">
        <f t="shared" si="11"/>
        <v>0</v>
      </c>
      <c r="H42" s="31"/>
    </row>
    <row r="43" spans="2:8" ht="16.5" thickBot="1" x14ac:dyDescent="0.3">
      <c r="B43" s="28" t="s">
        <v>115</v>
      </c>
      <c r="C43" s="105"/>
      <c r="D43" s="47">
        <v>1</v>
      </c>
      <c r="E43" s="113">
        <f t="shared" si="10"/>
        <v>0</v>
      </c>
      <c r="F43" s="56">
        <v>1</v>
      </c>
      <c r="G43" s="113">
        <f t="shared" si="11"/>
        <v>0</v>
      </c>
      <c r="H43" s="31"/>
    </row>
    <row r="44" spans="2:8" ht="16.5" thickBot="1" x14ac:dyDescent="0.3">
      <c r="B44" s="35" t="s">
        <v>13</v>
      </c>
      <c r="C44" s="104"/>
      <c r="D44" s="47">
        <v>1</v>
      </c>
      <c r="E44" s="113">
        <f t="shared" si="10"/>
        <v>0</v>
      </c>
      <c r="F44" s="56">
        <v>1</v>
      </c>
      <c r="G44" s="113">
        <f t="shared" si="11"/>
        <v>0</v>
      </c>
      <c r="H44" s="31"/>
    </row>
    <row r="45" spans="2:8" ht="16.5" thickBot="1" x14ac:dyDescent="0.3">
      <c r="C45" s="108"/>
      <c r="D45" s="53" t="s">
        <v>9</v>
      </c>
      <c r="E45" s="115">
        <f>SUM(E37:E44)</f>
        <v>0</v>
      </c>
      <c r="F45" s="53" t="s">
        <v>9</v>
      </c>
      <c r="G45" s="115">
        <f>SUM(G37:G44)</f>
        <v>0</v>
      </c>
    </row>
    <row r="46" spans="2:8" ht="16.5" thickBot="1" x14ac:dyDescent="0.3"/>
    <row r="47" spans="2:8" ht="16.5" thickBot="1" x14ac:dyDescent="0.3">
      <c r="B47" s="25"/>
      <c r="C47" s="92" t="s">
        <v>4</v>
      </c>
      <c r="D47" s="45" t="s">
        <v>5</v>
      </c>
      <c r="E47" s="117" t="s">
        <v>6</v>
      </c>
      <c r="F47" s="45" t="s">
        <v>7</v>
      </c>
      <c r="G47" s="117" t="s">
        <v>8</v>
      </c>
      <c r="H47" s="26" t="s">
        <v>19</v>
      </c>
    </row>
    <row r="48" spans="2:8" ht="16.5" thickBot="1" x14ac:dyDescent="0.3">
      <c r="B48" s="27" t="s">
        <v>180</v>
      </c>
      <c r="C48" s="86"/>
      <c r="D48" s="46"/>
      <c r="E48" s="112"/>
      <c r="F48" s="46"/>
      <c r="G48" s="159"/>
      <c r="H48" s="160"/>
    </row>
    <row r="49" spans="2:8" ht="16.5" thickBot="1" x14ac:dyDescent="0.3">
      <c r="B49" s="28" t="s">
        <v>118</v>
      </c>
      <c r="C49" s="104"/>
      <c r="D49" s="47">
        <v>1</v>
      </c>
      <c r="E49" s="113">
        <f t="shared" ref="E49:E57" si="12">C49*D49</f>
        <v>0</v>
      </c>
      <c r="F49" s="56">
        <v>1</v>
      </c>
      <c r="G49" s="113">
        <f t="shared" ref="G49:G57" si="13">E49*F49</f>
        <v>0</v>
      </c>
      <c r="H49" s="29"/>
    </row>
    <row r="50" spans="2:8" ht="16.5" thickBot="1" x14ac:dyDescent="0.3">
      <c r="B50" s="28" t="s">
        <v>30</v>
      </c>
      <c r="C50" s="104"/>
      <c r="D50" s="47">
        <v>1</v>
      </c>
      <c r="E50" s="113">
        <f t="shared" si="12"/>
        <v>0</v>
      </c>
      <c r="F50" s="56">
        <v>1</v>
      </c>
      <c r="G50" s="113">
        <f t="shared" si="13"/>
        <v>0</v>
      </c>
      <c r="H50" s="31"/>
    </row>
    <row r="51" spans="2:8" ht="16.5" thickBot="1" x14ac:dyDescent="0.3">
      <c r="B51" s="28" t="s">
        <v>119</v>
      </c>
      <c r="C51" s="104"/>
      <c r="D51" s="47">
        <v>1</v>
      </c>
      <c r="E51" s="113">
        <f t="shared" si="12"/>
        <v>0</v>
      </c>
      <c r="F51" s="56">
        <v>1</v>
      </c>
      <c r="G51" s="113">
        <f t="shared" si="13"/>
        <v>0</v>
      </c>
      <c r="H51" s="31"/>
    </row>
    <row r="52" spans="2:8" ht="16.5" thickBot="1" x14ac:dyDescent="0.3">
      <c r="B52" s="28" t="s">
        <v>179</v>
      </c>
      <c r="C52" s="104"/>
      <c r="D52" s="47">
        <v>1</v>
      </c>
      <c r="E52" s="113">
        <f t="shared" ref="E52" si="14">C52*D52</f>
        <v>0</v>
      </c>
      <c r="F52" s="56">
        <v>1</v>
      </c>
      <c r="G52" s="113">
        <f t="shared" si="13"/>
        <v>0</v>
      </c>
      <c r="H52" s="31"/>
    </row>
    <row r="53" spans="2:8" ht="16.5" thickBot="1" x14ac:dyDescent="0.3">
      <c r="B53" s="28" t="s">
        <v>39</v>
      </c>
      <c r="C53" s="104"/>
      <c r="D53" s="47">
        <v>6</v>
      </c>
      <c r="E53" s="113">
        <f t="shared" si="12"/>
        <v>0</v>
      </c>
      <c r="F53" s="56">
        <v>1</v>
      </c>
      <c r="G53" s="113">
        <f t="shared" si="13"/>
        <v>0</v>
      </c>
      <c r="H53" s="31"/>
    </row>
    <row r="54" spans="2:8" ht="16.5" thickBot="1" x14ac:dyDescent="0.3">
      <c r="B54" s="28" t="s">
        <v>29</v>
      </c>
      <c r="C54" s="109"/>
      <c r="D54" s="47">
        <v>2</v>
      </c>
      <c r="E54" s="113">
        <f t="shared" si="12"/>
        <v>0</v>
      </c>
      <c r="F54" s="56">
        <v>1</v>
      </c>
      <c r="G54" s="113">
        <f t="shared" si="13"/>
        <v>0</v>
      </c>
      <c r="H54" s="34"/>
    </row>
    <row r="55" spans="2:8" ht="16.5" thickBot="1" x14ac:dyDescent="0.3">
      <c r="B55" s="28" t="s">
        <v>33</v>
      </c>
      <c r="C55" s="104"/>
      <c r="D55" s="47">
        <v>1</v>
      </c>
      <c r="E55" s="113">
        <f t="shared" si="12"/>
        <v>0</v>
      </c>
      <c r="F55" s="56">
        <v>1</v>
      </c>
      <c r="G55" s="113">
        <f t="shared" si="13"/>
        <v>0</v>
      </c>
      <c r="H55" s="31"/>
    </row>
    <row r="56" spans="2:8" ht="16.5" thickBot="1" x14ac:dyDescent="0.3">
      <c r="B56" s="28" t="s">
        <v>18</v>
      </c>
      <c r="C56" s="105"/>
      <c r="D56" s="47">
        <v>1</v>
      </c>
      <c r="E56" s="113">
        <f t="shared" si="12"/>
        <v>0</v>
      </c>
      <c r="F56" s="56">
        <v>1</v>
      </c>
      <c r="G56" s="113">
        <f t="shared" si="13"/>
        <v>0</v>
      </c>
      <c r="H56" s="31"/>
    </row>
    <row r="57" spans="2:8" ht="16.5" thickBot="1" x14ac:dyDescent="0.3">
      <c r="B57" s="35" t="s">
        <v>13</v>
      </c>
      <c r="C57" s="104"/>
      <c r="D57" s="47">
        <v>1</v>
      </c>
      <c r="E57" s="113">
        <f t="shared" si="12"/>
        <v>0</v>
      </c>
      <c r="F57" s="56">
        <v>1</v>
      </c>
      <c r="G57" s="113">
        <f t="shared" si="13"/>
        <v>0</v>
      </c>
      <c r="H57" s="31"/>
    </row>
    <row r="58" spans="2:8" ht="16.5" thickBot="1" x14ac:dyDescent="0.3">
      <c r="C58" s="108"/>
      <c r="D58" s="53" t="s">
        <v>9</v>
      </c>
      <c r="E58" s="115">
        <f>SUM(E49:E57)</f>
        <v>0</v>
      </c>
      <c r="F58" s="53" t="s">
        <v>9</v>
      </c>
      <c r="G58" s="115">
        <f>SUM(G49:G57)</f>
        <v>0</v>
      </c>
    </row>
    <row r="59" spans="2:8" ht="16.5" thickBot="1" x14ac:dyDescent="0.3">
      <c r="C59" s="108"/>
      <c r="D59" s="53"/>
      <c r="E59" s="118"/>
      <c r="F59" s="53"/>
      <c r="G59" s="118"/>
    </row>
    <row r="60" spans="2:8" ht="16.5" thickBot="1" x14ac:dyDescent="0.3">
      <c r="B60" s="25"/>
      <c r="C60" s="92" t="s">
        <v>4</v>
      </c>
      <c r="D60" s="45" t="s">
        <v>5</v>
      </c>
      <c r="E60" s="117" t="s">
        <v>6</v>
      </c>
      <c r="F60" s="45" t="s">
        <v>7</v>
      </c>
      <c r="G60" s="117" t="s">
        <v>8</v>
      </c>
      <c r="H60" s="26" t="s">
        <v>19</v>
      </c>
    </row>
    <row r="61" spans="2:8" ht="16.5" thickBot="1" x14ac:dyDescent="0.3">
      <c r="B61" s="27" t="s">
        <v>120</v>
      </c>
      <c r="C61" s="86"/>
      <c r="D61" s="46"/>
      <c r="E61" s="112"/>
      <c r="F61" s="46"/>
      <c r="G61" s="159"/>
      <c r="H61" s="160"/>
    </row>
    <row r="62" spans="2:8" ht="16.5" thickBot="1" x14ac:dyDescent="0.3">
      <c r="B62" s="28" t="s">
        <v>121</v>
      </c>
      <c r="C62" s="104"/>
      <c r="D62" s="47">
        <v>1</v>
      </c>
      <c r="E62" s="113">
        <f t="shared" ref="E62:E67" si="15">C62*D62</f>
        <v>0</v>
      </c>
      <c r="F62" s="56">
        <v>1</v>
      </c>
      <c r="G62" s="113">
        <f t="shared" ref="G62:G67" si="16">E62*F62</f>
        <v>0</v>
      </c>
      <c r="H62" s="29"/>
    </row>
    <row r="63" spans="2:8" ht="16.5" thickBot="1" x14ac:dyDescent="0.3">
      <c r="B63" s="28" t="s">
        <v>30</v>
      </c>
      <c r="C63" s="104"/>
      <c r="D63" s="47">
        <v>1</v>
      </c>
      <c r="E63" s="113">
        <f t="shared" si="15"/>
        <v>0</v>
      </c>
      <c r="F63" s="56">
        <v>1</v>
      </c>
      <c r="G63" s="113">
        <f t="shared" si="16"/>
        <v>0</v>
      </c>
      <c r="H63" s="31"/>
    </row>
    <row r="64" spans="2:8" ht="16.5" thickBot="1" x14ac:dyDescent="0.3">
      <c r="B64" s="28" t="s">
        <v>39</v>
      </c>
      <c r="C64" s="104"/>
      <c r="D64" s="47">
        <v>4</v>
      </c>
      <c r="E64" s="113">
        <f t="shared" si="15"/>
        <v>0</v>
      </c>
      <c r="F64" s="56">
        <v>1</v>
      </c>
      <c r="G64" s="113">
        <f t="shared" si="16"/>
        <v>0</v>
      </c>
      <c r="H64" s="31"/>
    </row>
    <row r="65" spans="2:8" ht="16.5" thickBot="1" x14ac:dyDescent="0.3">
      <c r="B65" s="28" t="s">
        <v>33</v>
      </c>
      <c r="C65" s="104"/>
      <c r="D65" s="47">
        <v>1</v>
      </c>
      <c r="E65" s="113">
        <f t="shared" si="15"/>
        <v>0</v>
      </c>
      <c r="F65" s="56">
        <v>1</v>
      </c>
      <c r="G65" s="113">
        <f t="shared" si="16"/>
        <v>0</v>
      </c>
      <c r="H65" s="31"/>
    </row>
    <row r="66" spans="2:8" ht="16.5" thickBot="1" x14ac:dyDescent="0.3">
      <c r="B66" s="28" t="s">
        <v>18</v>
      </c>
      <c r="C66" s="105"/>
      <c r="D66" s="47">
        <v>1</v>
      </c>
      <c r="E66" s="113">
        <f t="shared" si="15"/>
        <v>0</v>
      </c>
      <c r="F66" s="56">
        <v>1</v>
      </c>
      <c r="G66" s="113">
        <f t="shared" si="16"/>
        <v>0</v>
      </c>
      <c r="H66" s="31"/>
    </row>
    <row r="67" spans="2:8" ht="16.5" thickBot="1" x14ac:dyDescent="0.3">
      <c r="B67" s="35" t="s">
        <v>13</v>
      </c>
      <c r="C67" s="104"/>
      <c r="D67" s="47">
        <v>1</v>
      </c>
      <c r="E67" s="113">
        <f t="shared" si="15"/>
        <v>0</v>
      </c>
      <c r="F67" s="56">
        <v>1</v>
      </c>
      <c r="G67" s="113">
        <f t="shared" si="16"/>
        <v>0</v>
      </c>
      <c r="H67" s="31"/>
    </row>
    <row r="68" spans="2:8" ht="16.5" thickBot="1" x14ac:dyDescent="0.3">
      <c r="C68" s="108"/>
      <c r="D68" s="53" t="s">
        <v>9</v>
      </c>
      <c r="E68" s="115">
        <f>SUM(E62:E67)</f>
        <v>0</v>
      </c>
      <c r="F68" s="53" t="s">
        <v>9</v>
      </c>
      <c r="G68" s="115">
        <f>SUM(G62:G67)</f>
        <v>0</v>
      </c>
    </row>
    <row r="69" spans="2:8" ht="16.5" thickBot="1" x14ac:dyDescent="0.3"/>
    <row r="70" spans="2:8" ht="16.5" thickBot="1" x14ac:dyDescent="0.3">
      <c r="B70" s="161" t="s">
        <v>134</v>
      </c>
      <c r="C70" s="162"/>
      <c r="D70" s="163"/>
      <c r="E70" s="119">
        <f>E68+E58+E45+E32+E22</f>
        <v>0</v>
      </c>
      <c r="F70" s="58" t="s">
        <v>10</v>
      </c>
      <c r="G70" s="119">
        <f>G22+G32+G45+G58+G68</f>
        <v>0</v>
      </c>
      <c r="H70" s="88" t="str">
        <f>IF(G70&gt;4450000,"gewogen inschrijfprijs overschrijdt het maximum","")</f>
        <v/>
      </c>
    </row>
  </sheetData>
  <sheetProtection algorithmName="SHA-512" hashValue="1K3lWgOEQb1YPHWJR7c0zzFkKQvBzMTnVS3z90YJscq6bYJAFLGtH85ZDrkaeIb45K3snbUsU7r3LMvmZ9Y4pQ==" saltValue="AlFp3Srqs2ffVXZ64NfAFQ==" spinCount="100000" sheet="1" objects="1" scenarios="1"/>
  <mergeCells count="8">
    <mergeCell ref="G4:H4"/>
    <mergeCell ref="B70:D70"/>
    <mergeCell ref="G25:H25"/>
    <mergeCell ref="G36:H36"/>
    <mergeCell ref="G48:H48"/>
    <mergeCell ref="G61:H61"/>
    <mergeCell ref="B5:H5"/>
    <mergeCell ref="B13:H13"/>
  </mergeCells>
  <conditionalFormatting sqref="G70">
    <cfRule type="cellIs" dxfId="5" priority="1" operator="greaterThan">
      <formula>4450000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xr:uid="{7F2AB636-5001-4792-844C-F1CEA9B1E6C0}">
          <x14:formula1>
            <xm:f>Gegevensvalidatie!E3</xm:f>
          </x14:formula1>
          <x14:formula2>
            <xm:f>Gegevensvalidatie!E4</xm:f>
          </x14:formula2>
          <xm:sqref>D14</xm:sqref>
        </x14:dataValidation>
        <x14:dataValidation type="whole" allowBlank="1" showInputMessage="1" showErrorMessage="1" xr:uid="{8E9A7331-4870-4A89-980C-8AE2D1A99B3E}">
          <x14:formula1>
            <xm:f>0</xm:f>
          </x14:formula1>
          <x14:formula2>
            <xm:f>Gegevensvalidatie!G4</xm:f>
          </x14:formula2>
          <xm:sqref>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F5BB-A188-E141-9C67-4BFAC4168DD2}">
  <dimension ref="B1:N77"/>
  <sheetViews>
    <sheetView zoomScaleNormal="100" workbookViewId="0">
      <pane ySplit="1" topLeftCell="A2" activePane="bottomLeft" state="frozen"/>
      <selection pane="bottomLeft" activeCell="C17" sqref="C17"/>
    </sheetView>
  </sheetViews>
  <sheetFormatPr defaultColWidth="11" defaultRowHeight="15.75" x14ac:dyDescent="0.25"/>
  <cols>
    <col min="1" max="1" width="3.375" style="5" customWidth="1"/>
    <col min="2" max="2" width="83.125" style="5" customWidth="1"/>
    <col min="3" max="4" width="11.125" style="44" customWidth="1"/>
    <col min="5" max="5" width="16.125" style="110" customWidth="1"/>
    <col min="6" max="6" width="11.125" style="44" customWidth="1"/>
    <col min="7" max="7" width="16.125" style="110" customWidth="1"/>
    <col min="8" max="8" width="53.125" style="5" customWidth="1"/>
    <col min="9" max="11" width="11" style="5"/>
    <col min="12" max="12" width="57.125" style="5" bestFit="1" customWidth="1"/>
    <col min="13" max="16384" width="11" style="5"/>
  </cols>
  <sheetData>
    <row r="1" spans="2:14" ht="22.5" x14ac:dyDescent="0.25">
      <c r="B1" s="24" t="s">
        <v>131</v>
      </c>
    </row>
    <row r="2" spans="2:14" ht="16.5" thickBot="1" x14ac:dyDescent="0.3"/>
    <row r="3" spans="2:14" ht="16.5" thickBot="1" x14ac:dyDescent="0.3">
      <c r="B3" s="25"/>
      <c r="C3" s="92" t="s">
        <v>4</v>
      </c>
      <c r="D3" s="45" t="s">
        <v>5</v>
      </c>
      <c r="E3" s="117" t="s">
        <v>6</v>
      </c>
      <c r="F3" s="45" t="s">
        <v>7</v>
      </c>
      <c r="G3" s="117" t="s">
        <v>8</v>
      </c>
      <c r="H3" s="26" t="s">
        <v>19</v>
      </c>
    </row>
    <row r="4" spans="2:14" ht="16.5" thickBot="1" x14ac:dyDescent="0.3">
      <c r="B4" s="36" t="s">
        <v>17</v>
      </c>
      <c r="C4" s="87"/>
      <c r="D4" s="50"/>
      <c r="E4" s="122"/>
      <c r="F4" s="50"/>
      <c r="G4" s="167"/>
      <c r="H4" s="168"/>
    </row>
    <row r="5" spans="2:14" ht="16.5" thickBot="1" x14ac:dyDescent="0.3">
      <c r="B5" s="28" t="s">
        <v>133</v>
      </c>
      <c r="C5" s="105"/>
      <c r="D5" s="89">
        <f>'2. Implementatie Utrecht'!D14</f>
        <v>210</v>
      </c>
      <c r="E5" s="113">
        <f>C5*D5</f>
        <v>0</v>
      </c>
      <c r="F5" s="57">
        <v>0.5</v>
      </c>
      <c r="G5" s="113">
        <f>E5*F5</f>
        <v>0</v>
      </c>
      <c r="H5" s="29"/>
    </row>
    <row r="6" spans="2:14" ht="16.5" thickBot="1" x14ac:dyDescent="0.3">
      <c r="B6" s="28" t="s">
        <v>81</v>
      </c>
      <c r="C6" s="105"/>
      <c r="D6" s="72">
        <v>122</v>
      </c>
      <c r="E6" s="113">
        <f t="shared" ref="E6:E9" si="0">C6*D6</f>
        <v>0</v>
      </c>
      <c r="F6" s="57">
        <v>0.5</v>
      </c>
      <c r="G6" s="113">
        <f t="shared" ref="G6:G12" si="1">E6*F6</f>
        <v>0</v>
      </c>
      <c r="H6" s="29"/>
      <c r="K6" s="17"/>
      <c r="L6" s="17"/>
      <c r="M6" s="17"/>
      <c r="N6" s="17"/>
    </row>
    <row r="7" spans="2:14" ht="16.5" thickBot="1" x14ac:dyDescent="0.3">
      <c r="B7" s="28" t="s">
        <v>82</v>
      </c>
      <c r="C7" s="105"/>
      <c r="D7" s="72">
        <v>0</v>
      </c>
      <c r="E7" s="113">
        <f t="shared" ref="E7" si="2">C7*D7</f>
        <v>0</v>
      </c>
      <c r="F7" s="57">
        <v>0.5</v>
      </c>
      <c r="G7" s="113">
        <f>E7*F7</f>
        <v>0</v>
      </c>
      <c r="H7" s="29"/>
      <c r="K7" s="17"/>
      <c r="L7" s="17"/>
      <c r="M7" s="17"/>
      <c r="N7" s="17"/>
    </row>
    <row r="8" spans="2:14" ht="16.5" thickBot="1" x14ac:dyDescent="0.3">
      <c r="B8" s="29" t="s">
        <v>137</v>
      </c>
      <c r="C8" s="105"/>
      <c r="D8" s="89">
        <f>'2. Implementatie Utrecht'!D16</f>
        <v>100</v>
      </c>
      <c r="E8" s="113">
        <f t="shared" si="0"/>
        <v>0</v>
      </c>
      <c r="F8" s="57">
        <v>0.5</v>
      </c>
      <c r="G8" s="113">
        <f t="shared" si="1"/>
        <v>0</v>
      </c>
      <c r="H8" s="29"/>
      <c r="K8" s="17"/>
      <c r="L8" s="17"/>
      <c r="M8" s="17"/>
      <c r="N8" s="17"/>
    </row>
    <row r="9" spans="2:14" ht="16.5" thickBot="1" x14ac:dyDescent="0.3">
      <c r="B9" s="28" t="s">
        <v>23</v>
      </c>
      <c r="C9" s="105"/>
      <c r="D9" s="72">
        <v>2</v>
      </c>
      <c r="E9" s="113">
        <f t="shared" si="0"/>
        <v>0</v>
      </c>
      <c r="F9" s="57">
        <v>0.5</v>
      </c>
      <c r="G9" s="113">
        <f t="shared" si="1"/>
        <v>0</v>
      </c>
      <c r="H9" s="29"/>
      <c r="K9" s="17"/>
      <c r="L9" s="17"/>
      <c r="M9" s="17"/>
      <c r="N9" s="17"/>
    </row>
    <row r="10" spans="2:14" ht="16.5" thickBot="1" x14ac:dyDescent="0.3">
      <c r="B10" s="28" t="s">
        <v>24</v>
      </c>
      <c r="C10" s="105"/>
      <c r="D10" s="72">
        <v>1</v>
      </c>
      <c r="E10" s="113">
        <f t="shared" ref="E10:E26" si="3">C10*D10</f>
        <v>0</v>
      </c>
      <c r="F10" s="57">
        <v>0.5</v>
      </c>
      <c r="G10" s="113">
        <f t="shared" si="1"/>
        <v>0</v>
      </c>
      <c r="H10" s="31"/>
      <c r="K10" s="17"/>
      <c r="L10" s="17"/>
      <c r="M10" s="17"/>
      <c r="N10" s="17"/>
    </row>
    <row r="11" spans="2:14" ht="16.5" thickBot="1" x14ac:dyDescent="0.3">
      <c r="B11" s="28" t="s">
        <v>138</v>
      </c>
      <c r="C11" s="105"/>
      <c r="D11" s="72">
        <v>0</v>
      </c>
      <c r="E11" s="113">
        <f t="shared" si="3"/>
        <v>0</v>
      </c>
      <c r="F11" s="57">
        <v>0.5</v>
      </c>
      <c r="G11" s="113">
        <f t="shared" si="1"/>
        <v>0</v>
      </c>
      <c r="H11" s="31"/>
      <c r="K11" s="17"/>
      <c r="L11" s="37"/>
      <c r="M11" s="17"/>
      <c r="N11" s="17"/>
    </row>
    <row r="12" spans="2:14" ht="16.5" thickBot="1" x14ac:dyDescent="0.3">
      <c r="B12" s="28" t="s">
        <v>26</v>
      </c>
      <c r="C12" s="105"/>
      <c r="D12" s="72">
        <v>0</v>
      </c>
      <c r="E12" s="113">
        <f t="shared" si="3"/>
        <v>0</v>
      </c>
      <c r="F12" s="57">
        <v>0.5</v>
      </c>
      <c r="G12" s="113">
        <f t="shared" si="1"/>
        <v>0</v>
      </c>
      <c r="H12" s="31"/>
      <c r="K12" s="17"/>
      <c r="L12" s="37"/>
      <c r="M12" s="17"/>
      <c r="N12" s="17"/>
    </row>
    <row r="13" spans="2:14" ht="16.5" thickBot="1" x14ac:dyDescent="0.3">
      <c r="B13" s="28" t="s">
        <v>27</v>
      </c>
      <c r="C13" s="105"/>
      <c r="D13" s="72">
        <v>0</v>
      </c>
      <c r="E13" s="113">
        <f t="shared" si="3"/>
        <v>0</v>
      </c>
      <c r="F13" s="57">
        <v>0.5</v>
      </c>
      <c r="G13" s="113">
        <f>E13*F13</f>
        <v>0</v>
      </c>
      <c r="H13" s="31"/>
      <c r="K13" s="17"/>
      <c r="L13" s="37"/>
      <c r="M13" s="17"/>
      <c r="N13" s="17"/>
    </row>
    <row r="14" spans="2:14" ht="16.5" thickBot="1" x14ac:dyDescent="0.3">
      <c r="B14" s="28" t="s">
        <v>83</v>
      </c>
      <c r="C14" s="105"/>
      <c r="D14" s="72">
        <v>2</v>
      </c>
      <c r="E14" s="113">
        <f t="shared" si="3"/>
        <v>0</v>
      </c>
      <c r="F14" s="57">
        <v>0.5</v>
      </c>
      <c r="G14" s="113">
        <f>E14*F14</f>
        <v>0</v>
      </c>
      <c r="H14" s="33"/>
      <c r="K14" s="17"/>
      <c r="L14" s="9"/>
      <c r="M14" s="17"/>
      <c r="N14" s="17"/>
    </row>
    <row r="15" spans="2:14" ht="16.5" thickBot="1" x14ac:dyDescent="0.3">
      <c r="B15" s="28" t="s">
        <v>122</v>
      </c>
      <c r="C15" s="105"/>
      <c r="D15" s="71">
        <v>1</v>
      </c>
      <c r="E15" s="113">
        <f t="shared" si="3"/>
        <v>0</v>
      </c>
      <c r="F15" s="57">
        <v>0.5</v>
      </c>
      <c r="G15" s="113">
        <f t="shared" ref="G15:G17" si="4">E15*F15</f>
        <v>0</v>
      </c>
      <c r="H15" s="33"/>
      <c r="K15" s="17"/>
      <c r="L15" s="9"/>
      <c r="M15" s="17"/>
      <c r="N15" s="17"/>
    </row>
    <row r="16" spans="2:14" ht="16.5" thickBot="1" x14ac:dyDescent="0.3">
      <c r="B16" s="28" t="s">
        <v>123</v>
      </c>
      <c r="C16" s="105"/>
      <c r="D16" s="71">
        <v>11</v>
      </c>
      <c r="E16" s="113">
        <f t="shared" si="3"/>
        <v>0</v>
      </c>
      <c r="F16" s="57">
        <v>0.5</v>
      </c>
      <c r="G16" s="113">
        <f t="shared" si="4"/>
        <v>0</v>
      </c>
      <c r="H16" s="33"/>
      <c r="K16" s="17"/>
      <c r="L16" s="9"/>
      <c r="M16" s="17"/>
      <c r="N16" s="17"/>
    </row>
    <row r="17" spans="2:14" ht="16.5" thickBot="1" x14ac:dyDescent="0.3">
      <c r="B17" s="66" t="s">
        <v>124</v>
      </c>
      <c r="C17" s="105"/>
      <c r="D17" s="71">
        <v>2</v>
      </c>
      <c r="E17" s="113">
        <f t="shared" si="3"/>
        <v>0</v>
      </c>
      <c r="F17" s="57">
        <v>0.5</v>
      </c>
      <c r="G17" s="113">
        <f t="shared" si="4"/>
        <v>0</v>
      </c>
      <c r="H17" s="33"/>
      <c r="K17" s="17"/>
      <c r="L17" s="9"/>
      <c r="M17" s="17"/>
      <c r="N17" s="17"/>
    </row>
    <row r="18" spans="2:14" ht="16.5" thickBot="1" x14ac:dyDescent="0.3">
      <c r="B18" s="66" t="s">
        <v>125</v>
      </c>
      <c r="C18" s="105"/>
      <c r="D18" s="71">
        <v>9</v>
      </c>
      <c r="E18" s="113">
        <f t="shared" si="3"/>
        <v>0</v>
      </c>
      <c r="F18" s="57">
        <v>0.5</v>
      </c>
      <c r="G18" s="113">
        <f t="shared" ref="G18:G23" si="5">E18*F18</f>
        <v>0</v>
      </c>
      <c r="H18" s="33"/>
      <c r="K18" s="17"/>
      <c r="L18" s="9"/>
      <c r="M18" s="17"/>
      <c r="N18" s="17"/>
    </row>
    <row r="19" spans="2:14" ht="16.5" thickBot="1" x14ac:dyDescent="0.3">
      <c r="B19" s="28" t="s">
        <v>126</v>
      </c>
      <c r="C19" s="105"/>
      <c r="D19" s="71">
        <v>1</v>
      </c>
      <c r="E19" s="113">
        <f t="shared" si="3"/>
        <v>0</v>
      </c>
      <c r="F19" s="57">
        <v>0.5</v>
      </c>
      <c r="G19" s="113">
        <f t="shared" si="5"/>
        <v>0</v>
      </c>
      <c r="H19" s="33"/>
      <c r="K19" s="17"/>
      <c r="L19" s="9"/>
      <c r="M19" s="17"/>
      <c r="N19" s="17"/>
    </row>
    <row r="20" spans="2:14" ht="16.5" thickBot="1" x14ac:dyDescent="0.3">
      <c r="B20" s="28" t="s">
        <v>181</v>
      </c>
      <c r="C20" s="105"/>
      <c r="D20" s="71">
        <v>1</v>
      </c>
      <c r="E20" s="113">
        <f t="shared" si="3"/>
        <v>0</v>
      </c>
      <c r="F20" s="57">
        <v>0.5</v>
      </c>
      <c r="G20" s="113">
        <f t="shared" si="5"/>
        <v>0</v>
      </c>
      <c r="H20" s="33"/>
      <c r="K20" s="17"/>
      <c r="L20" s="9"/>
      <c r="M20" s="17"/>
      <c r="N20" s="17"/>
    </row>
    <row r="21" spans="2:14" ht="16.5" thickBot="1" x14ac:dyDescent="0.3">
      <c r="B21" s="28" t="s">
        <v>127</v>
      </c>
      <c r="C21" s="105"/>
      <c r="D21" s="71">
        <v>6</v>
      </c>
      <c r="E21" s="113">
        <f t="shared" si="3"/>
        <v>0</v>
      </c>
      <c r="F21" s="57">
        <v>0.5</v>
      </c>
      <c r="G21" s="113">
        <f t="shared" si="5"/>
        <v>0</v>
      </c>
      <c r="H21" s="33"/>
      <c r="K21" s="17"/>
      <c r="L21" s="9"/>
      <c r="M21" s="17"/>
      <c r="N21" s="17"/>
    </row>
    <row r="22" spans="2:14" ht="16.5" thickBot="1" x14ac:dyDescent="0.3">
      <c r="B22" s="28" t="s">
        <v>128</v>
      </c>
      <c r="C22" s="105"/>
      <c r="D22" s="71">
        <v>4</v>
      </c>
      <c r="E22" s="113">
        <f t="shared" ref="E22" si="6">C22*D22</f>
        <v>0</v>
      </c>
      <c r="F22" s="57">
        <v>0.5</v>
      </c>
      <c r="G22" s="113">
        <f t="shared" ref="G22" si="7">E22*F22</f>
        <v>0</v>
      </c>
      <c r="H22" s="33"/>
      <c r="K22" s="17"/>
      <c r="L22" s="9"/>
      <c r="M22" s="17"/>
      <c r="N22" s="17"/>
    </row>
    <row r="23" spans="2:14" ht="16.5" thickBot="1" x14ac:dyDescent="0.3">
      <c r="B23" s="28" t="s">
        <v>110</v>
      </c>
      <c r="C23" s="105"/>
      <c r="D23" s="71">
        <v>332</v>
      </c>
      <c r="E23" s="113">
        <f t="shared" si="3"/>
        <v>0</v>
      </c>
      <c r="F23" s="57">
        <v>0.5</v>
      </c>
      <c r="G23" s="113">
        <f t="shared" si="5"/>
        <v>0</v>
      </c>
      <c r="H23" s="31"/>
      <c r="K23" s="17"/>
      <c r="L23" s="9"/>
      <c r="M23" s="17"/>
      <c r="N23" s="17"/>
    </row>
    <row r="24" spans="2:14" ht="16.5" thickBot="1" x14ac:dyDescent="0.3">
      <c r="B24" s="28" t="s">
        <v>59</v>
      </c>
      <c r="C24" s="105"/>
      <c r="D24" s="71">
        <f>D5+D6+D7+D9+D10+D11+D12+D13+D14+D15+D16+D17+D19+D18+D20+D21+D22</f>
        <v>372</v>
      </c>
      <c r="E24" s="113">
        <f>C24*D24</f>
        <v>0</v>
      </c>
      <c r="F24" s="57">
        <v>0.5</v>
      </c>
      <c r="G24" s="113">
        <f>E24*F24</f>
        <v>0</v>
      </c>
      <c r="H24" s="33" t="s">
        <v>139</v>
      </c>
      <c r="K24" s="17"/>
      <c r="L24" s="9"/>
      <c r="M24" s="17"/>
      <c r="N24" s="17"/>
    </row>
    <row r="25" spans="2:14" ht="16.5" thickBot="1" x14ac:dyDescent="0.3">
      <c r="B25" s="38" t="s">
        <v>84</v>
      </c>
      <c r="C25" s="105"/>
      <c r="D25" s="49">
        <f>D24+D8</f>
        <v>472</v>
      </c>
      <c r="E25" s="113">
        <f t="shared" si="3"/>
        <v>0</v>
      </c>
      <c r="F25" s="57">
        <v>0.5</v>
      </c>
      <c r="G25" s="113">
        <f>E25*F25</f>
        <v>0</v>
      </c>
      <c r="H25" s="33"/>
      <c r="K25" s="17"/>
      <c r="L25" s="9"/>
      <c r="M25" s="17"/>
      <c r="N25" s="17"/>
    </row>
    <row r="26" spans="2:14" ht="16.5" thickBot="1" x14ac:dyDescent="0.3">
      <c r="B26" s="39" t="s">
        <v>12</v>
      </c>
      <c r="C26" s="105"/>
      <c r="D26" s="49">
        <v>1</v>
      </c>
      <c r="E26" s="113">
        <f t="shared" si="3"/>
        <v>0</v>
      </c>
      <c r="F26" s="57">
        <v>0.5</v>
      </c>
      <c r="G26" s="113">
        <f>E26*F26</f>
        <v>0</v>
      </c>
      <c r="H26" s="33"/>
      <c r="K26" s="17"/>
      <c r="L26" s="37"/>
      <c r="M26" s="17"/>
      <c r="N26" s="17"/>
    </row>
    <row r="27" spans="2:14" ht="16.5" thickBot="1" x14ac:dyDescent="0.3">
      <c r="B27" s="40"/>
      <c r="C27" s="93"/>
      <c r="D27" s="51" t="s">
        <v>16</v>
      </c>
      <c r="E27" s="123">
        <f>SUM(E5:E26)</f>
        <v>0</v>
      </c>
      <c r="F27" s="51" t="s">
        <v>16</v>
      </c>
      <c r="G27" s="123">
        <f>SUM(G5:G26)</f>
        <v>0</v>
      </c>
      <c r="H27" s="33" t="s">
        <v>140</v>
      </c>
      <c r="K27" s="17"/>
      <c r="L27" s="37"/>
      <c r="M27" s="17"/>
      <c r="N27" s="17"/>
    </row>
    <row r="28" spans="2:14" ht="16.5" thickBot="1" x14ac:dyDescent="0.3">
      <c r="D28" s="52" t="s">
        <v>9</v>
      </c>
      <c r="E28" s="115">
        <f>E27*180</f>
        <v>0</v>
      </c>
      <c r="F28" s="53" t="s">
        <v>9</v>
      </c>
      <c r="G28" s="115">
        <f>G27*180</f>
        <v>0</v>
      </c>
      <c r="H28" s="33" t="s">
        <v>141</v>
      </c>
      <c r="K28" s="17"/>
      <c r="L28" s="37"/>
      <c r="M28" s="17"/>
      <c r="N28" s="17"/>
    </row>
    <row r="29" spans="2:14" ht="16.5" thickBot="1" x14ac:dyDescent="0.3">
      <c r="D29" s="52"/>
      <c r="E29" s="118"/>
      <c r="F29" s="53"/>
      <c r="G29" s="129"/>
      <c r="K29" s="17"/>
      <c r="L29" s="37"/>
      <c r="M29" s="17"/>
      <c r="N29" s="17"/>
    </row>
    <row r="30" spans="2:14" ht="16.5" thickBot="1" x14ac:dyDescent="0.3">
      <c r="B30" s="25"/>
      <c r="C30" s="92" t="s">
        <v>4</v>
      </c>
      <c r="D30" s="45" t="s">
        <v>5</v>
      </c>
      <c r="E30" s="117" t="s">
        <v>6</v>
      </c>
      <c r="F30" s="45" t="s">
        <v>7</v>
      </c>
      <c r="G30" s="117" t="s">
        <v>8</v>
      </c>
      <c r="H30" s="26" t="s">
        <v>19</v>
      </c>
    </row>
    <row r="31" spans="2:14" ht="16.5" thickBot="1" x14ac:dyDescent="0.3">
      <c r="B31" s="36" t="s">
        <v>70</v>
      </c>
      <c r="C31" s="87"/>
      <c r="D31" s="50"/>
      <c r="E31" s="122"/>
      <c r="F31" s="50"/>
      <c r="G31" s="167"/>
      <c r="H31" s="168"/>
      <c r="K31" s="17"/>
      <c r="L31" s="37"/>
      <c r="M31" s="17"/>
      <c r="N31" s="17"/>
    </row>
    <row r="32" spans="2:14" ht="16.5" thickBot="1" x14ac:dyDescent="0.3">
      <c r="B32" s="28" t="s">
        <v>133</v>
      </c>
      <c r="C32" s="105"/>
      <c r="D32" s="89">
        <f t="shared" ref="D32:D38" si="8">D5</f>
        <v>210</v>
      </c>
      <c r="E32" s="113">
        <f t="shared" ref="E32:E49" si="9">C32*D32</f>
        <v>0</v>
      </c>
      <c r="F32" s="57">
        <v>0.5</v>
      </c>
      <c r="G32" s="113">
        <f>E32*F32</f>
        <v>0</v>
      </c>
      <c r="H32" s="31"/>
      <c r="K32" s="17"/>
      <c r="L32" s="17"/>
      <c r="M32" s="17"/>
      <c r="N32" s="17"/>
    </row>
    <row r="33" spans="2:14" ht="16.5" thickBot="1" x14ac:dyDescent="0.3">
      <c r="B33" s="28" t="s">
        <v>81</v>
      </c>
      <c r="C33" s="105"/>
      <c r="D33" s="72">
        <f t="shared" si="8"/>
        <v>122</v>
      </c>
      <c r="E33" s="113">
        <f t="shared" si="9"/>
        <v>0</v>
      </c>
      <c r="F33" s="57">
        <v>0.5</v>
      </c>
      <c r="G33" s="113">
        <f t="shared" ref="G33:G35" si="10">E33*F33</f>
        <v>0</v>
      </c>
      <c r="H33" s="29"/>
      <c r="K33" s="17"/>
      <c r="L33" s="17"/>
      <c r="M33" s="17"/>
      <c r="N33" s="17"/>
    </row>
    <row r="34" spans="2:14" ht="16.5" thickBot="1" x14ac:dyDescent="0.3">
      <c r="B34" s="28" t="s">
        <v>82</v>
      </c>
      <c r="C34" s="105"/>
      <c r="D34" s="72">
        <f t="shared" si="8"/>
        <v>0</v>
      </c>
      <c r="E34" s="113">
        <f t="shared" si="9"/>
        <v>0</v>
      </c>
      <c r="F34" s="57">
        <v>0.5</v>
      </c>
      <c r="G34" s="113">
        <f t="shared" si="10"/>
        <v>0</v>
      </c>
      <c r="H34" s="29"/>
      <c r="K34" s="17"/>
      <c r="L34" s="17"/>
      <c r="M34" s="17"/>
      <c r="N34" s="17"/>
    </row>
    <row r="35" spans="2:14" ht="16.5" thickBot="1" x14ac:dyDescent="0.3">
      <c r="B35" s="29" t="s">
        <v>137</v>
      </c>
      <c r="C35" s="105"/>
      <c r="D35" s="89">
        <f t="shared" si="8"/>
        <v>100</v>
      </c>
      <c r="E35" s="113">
        <f t="shared" si="9"/>
        <v>0</v>
      </c>
      <c r="F35" s="57">
        <v>0.5</v>
      </c>
      <c r="G35" s="113">
        <f t="shared" si="10"/>
        <v>0</v>
      </c>
      <c r="H35" s="29"/>
      <c r="K35" s="17"/>
      <c r="L35" s="17"/>
      <c r="M35" s="17"/>
      <c r="N35" s="17"/>
    </row>
    <row r="36" spans="2:14" ht="16.5" thickBot="1" x14ac:dyDescent="0.3">
      <c r="B36" s="28" t="s">
        <v>23</v>
      </c>
      <c r="C36" s="105"/>
      <c r="D36" s="72">
        <f t="shared" si="8"/>
        <v>2</v>
      </c>
      <c r="E36" s="113">
        <f t="shared" ref="E36:E48" si="11">C36*D36</f>
        <v>0</v>
      </c>
      <c r="F36" s="57">
        <v>0.5</v>
      </c>
      <c r="G36" s="113">
        <f t="shared" ref="G36:G39" si="12">E36*F36</f>
        <v>0</v>
      </c>
      <c r="H36" s="29"/>
      <c r="K36" s="17"/>
      <c r="L36" s="17"/>
      <c r="M36" s="17"/>
      <c r="N36" s="17"/>
    </row>
    <row r="37" spans="2:14" ht="16.5" thickBot="1" x14ac:dyDescent="0.3">
      <c r="B37" s="28" t="s">
        <v>24</v>
      </c>
      <c r="C37" s="105"/>
      <c r="D37" s="72">
        <f t="shared" si="8"/>
        <v>1</v>
      </c>
      <c r="E37" s="113">
        <f t="shared" si="11"/>
        <v>0</v>
      </c>
      <c r="F37" s="57">
        <v>0.5</v>
      </c>
      <c r="G37" s="113">
        <f t="shared" si="12"/>
        <v>0</v>
      </c>
      <c r="H37" s="29"/>
    </row>
    <row r="38" spans="2:14" ht="16.5" thickBot="1" x14ac:dyDescent="0.3">
      <c r="B38" s="28" t="s">
        <v>138</v>
      </c>
      <c r="C38" s="105"/>
      <c r="D38" s="72">
        <f t="shared" si="8"/>
        <v>0</v>
      </c>
      <c r="E38" s="113">
        <f t="shared" si="11"/>
        <v>0</v>
      </c>
      <c r="F38" s="57">
        <v>0.5</v>
      </c>
      <c r="G38" s="113">
        <f t="shared" si="12"/>
        <v>0</v>
      </c>
      <c r="H38" s="31"/>
    </row>
    <row r="39" spans="2:14" ht="16.5" thickBot="1" x14ac:dyDescent="0.3">
      <c r="B39" s="28" t="s">
        <v>26</v>
      </c>
      <c r="C39" s="105"/>
      <c r="D39" s="72">
        <v>0</v>
      </c>
      <c r="E39" s="113">
        <f t="shared" si="11"/>
        <v>0</v>
      </c>
      <c r="F39" s="57">
        <v>0.5</v>
      </c>
      <c r="G39" s="113">
        <f t="shared" si="12"/>
        <v>0</v>
      </c>
      <c r="H39" s="29"/>
    </row>
    <row r="40" spans="2:14" ht="16.5" thickBot="1" x14ac:dyDescent="0.3">
      <c r="B40" s="28" t="s">
        <v>27</v>
      </c>
      <c r="C40" s="105"/>
      <c r="D40" s="72">
        <f>D13</f>
        <v>0</v>
      </c>
      <c r="E40" s="113">
        <f t="shared" si="11"/>
        <v>0</v>
      </c>
      <c r="F40" s="57">
        <v>0.5</v>
      </c>
      <c r="G40" s="113">
        <f>E40*F40</f>
        <v>0</v>
      </c>
      <c r="H40" s="31"/>
    </row>
    <row r="41" spans="2:14" ht="16.5" thickBot="1" x14ac:dyDescent="0.3">
      <c r="B41" s="28" t="s">
        <v>83</v>
      </c>
      <c r="C41" s="105"/>
      <c r="D41" s="72">
        <f>D14</f>
        <v>2</v>
      </c>
      <c r="E41" s="113">
        <f t="shared" si="11"/>
        <v>0</v>
      </c>
      <c r="F41" s="57">
        <v>0.5</v>
      </c>
      <c r="G41" s="113">
        <f>E41*F41</f>
        <v>0</v>
      </c>
      <c r="H41" s="29"/>
    </row>
    <row r="42" spans="2:14" ht="16.5" thickBot="1" x14ac:dyDescent="0.3">
      <c r="B42" s="28" t="s">
        <v>122</v>
      </c>
      <c r="C42" s="105"/>
      <c r="D42" s="47">
        <v>1</v>
      </c>
      <c r="E42" s="113">
        <f t="shared" si="11"/>
        <v>0</v>
      </c>
      <c r="F42" s="57">
        <v>0.5</v>
      </c>
      <c r="G42" s="113">
        <f t="shared" ref="G42:G48" si="13">E42*F42</f>
        <v>0</v>
      </c>
      <c r="H42" s="29"/>
    </row>
    <row r="43" spans="2:14" ht="16.5" thickBot="1" x14ac:dyDescent="0.3">
      <c r="B43" s="28" t="s">
        <v>123</v>
      </c>
      <c r="C43" s="105"/>
      <c r="D43" s="47">
        <v>11</v>
      </c>
      <c r="E43" s="113">
        <f t="shared" si="11"/>
        <v>0</v>
      </c>
      <c r="F43" s="57">
        <v>0.5</v>
      </c>
      <c r="G43" s="113">
        <f t="shared" si="13"/>
        <v>0</v>
      </c>
      <c r="H43" s="31"/>
    </row>
    <row r="44" spans="2:14" ht="16.5" thickBot="1" x14ac:dyDescent="0.3">
      <c r="B44" s="66" t="s">
        <v>124</v>
      </c>
      <c r="C44" s="105"/>
      <c r="D44" s="47">
        <v>2</v>
      </c>
      <c r="E44" s="113">
        <f t="shared" si="11"/>
        <v>0</v>
      </c>
      <c r="F44" s="57">
        <v>0.5</v>
      </c>
      <c r="G44" s="113">
        <f t="shared" si="13"/>
        <v>0</v>
      </c>
      <c r="H44" s="29"/>
    </row>
    <row r="45" spans="2:14" ht="16.5" thickBot="1" x14ac:dyDescent="0.3">
      <c r="B45" s="66" t="s">
        <v>125</v>
      </c>
      <c r="C45" s="105"/>
      <c r="D45" s="47">
        <v>9</v>
      </c>
      <c r="E45" s="113">
        <f t="shared" si="11"/>
        <v>0</v>
      </c>
      <c r="F45" s="57">
        <v>0.5</v>
      </c>
      <c r="G45" s="113">
        <f t="shared" si="13"/>
        <v>0</v>
      </c>
      <c r="H45" s="31"/>
    </row>
    <row r="46" spans="2:14" ht="16.5" thickBot="1" x14ac:dyDescent="0.3">
      <c r="B46" s="28" t="s">
        <v>126</v>
      </c>
      <c r="C46" s="105"/>
      <c r="D46" s="47">
        <v>1</v>
      </c>
      <c r="E46" s="113">
        <f t="shared" si="11"/>
        <v>0</v>
      </c>
      <c r="F46" s="57">
        <v>0.5</v>
      </c>
      <c r="G46" s="113">
        <f t="shared" si="13"/>
        <v>0</v>
      </c>
      <c r="H46" s="29"/>
    </row>
    <row r="47" spans="2:14" ht="16.5" thickBot="1" x14ac:dyDescent="0.3">
      <c r="B47" s="28" t="s">
        <v>181</v>
      </c>
      <c r="C47" s="105"/>
      <c r="D47" s="47">
        <v>1</v>
      </c>
      <c r="E47" s="113">
        <f t="shared" si="11"/>
        <v>0</v>
      </c>
      <c r="F47" s="57">
        <v>0.5</v>
      </c>
      <c r="G47" s="113">
        <f t="shared" si="13"/>
        <v>0</v>
      </c>
      <c r="H47" s="31"/>
    </row>
    <row r="48" spans="2:14" ht="16.5" thickBot="1" x14ac:dyDescent="0.3">
      <c r="B48" s="28" t="s">
        <v>127</v>
      </c>
      <c r="C48" s="105"/>
      <c r="D48" s="47">
        <v>6</v>
      </c>
      <c r="E48" s="113">
        <f t="shared" si="11"/>
        <v>0</v>
      </c>
      <c r="F48" s="57">
        <v>0.5</v>
      </c>
      <c r="G48" s="113">
        <f t="shared" si="13"/>
        <v>0</v>
      </c>
      <c r="H48" s="29"/>
    </row>
    <row r="49" spans="2:8" ht="16.5" thickBot="1" x14ac:dyDescent="0.3">
      <c r="B49" s="28" t="s">
        <v>128</v>
      </c>
      <c r="C49" s="105"/>
      <c r="D49" s="47">
        <v>4</v>
      </c>
      <c r="E49" s="113">
        <f t="shared" si="9"/>
        <v>0</v>
      </c>
      <c r="F49" s="57">
        <v>0.5</v>
      </c>
      <c r="G49" s="113">
        <f t="shared" ref="G49" si="14">E49*F49</f>
        <v>0</v>
      </c>
      <c r="H49" s="29"/>
    </row>
    <row r="50" spans="2:8" ht="16.5" thickBot="1" x14ac:dyDescent="0.3">
      <c r="B50" s="37"/>
      <c r="C50" s="93"/>
      <c r="D50" s="51" t="s">
        <v>16</v>
      </c>
      <c r="E50" s="123">
        <f>SUM(E32:E49)</f>
        <v>0</v>
      </c>
      <c r="F50" s="51" t="s">
        <v>16</v>
      </c>
      <c r="G50" s="123">
        <f>SUM(G32:G49)</f>
        <v>0</v>
      </c>
      <c r="H50" s="33" t="s">
        <v>140</v>
      </c>
    </row>
    <row r="51" spans="2:8" ht="16.5" thickBot="1" x14ac:dyDescent="0.3">
      <c r="D51" s="53" t="s">
        <v>9</v>
      </c>
      <c r="E51" s="115">
        <f>E50*180</f>
        <v>0</v>
      </c>
      <c r="F51" s="53" t="s">
        <v>9</v>
      </c>
      <c r="G51" s="115">
        <f>G50*180</f>
        <v>0</v>
      </c>
      <c r="H51" s="33" t="s">
        <v>141</v>
      </c>
    </row>
    <row r="52" spans="2:8" ht="16.5" thickBot="1" x14ac:dyDescent="0.3">
      <c r="D52" s="53"/>
      <c r="E52" s="116"/>
      <c r="F52" s="53"/>
      <c r="G52" s="116"/>
    </row>
    <row r="53" spans="2:8" ht="16.5" thickBot="1" x14ac:dyDescent="0.3">
      <c r="B53" s="25"/>
      <c r="C53" s="92" t="s">
        <v>102</v>
      </c>
      <c r="D53" s="45" t="s">
        <v>5</v>
      </c>
      <c r="E53" s="117" t="s">
        <v>6</v>
      </c>
      <c r="F53" s="45" t="s">
        <v>7</v>
      </c>
      <c r="G53" s="117" t="s">
        <v>8</v>
      </c>
      <c r="H53" s="26" t="s">
        <v>19</v>
      </c>
    </row>
    <row r="54" spans="2:8" ht="16.5" thickBot="1" x14ac:dyDescent="0.3">
      <c r="B54" s="36" t="s">
        <v>71</v>
      </c>
      <c r="C54" s="87"/>
      <c r="D54" s="50"/>
      <c r="E54" s="122"/>
      <c r="F54" s="50"/>
      <c r="G54" s="167"/>
      <c r="H54" s="168"/>
    </row>
    <row r="55" spans="2:8" ht="16.5" thickBot="1" x14ac:dyDescent="0.3">
      <c r="B55" s="28" t="s">
        <v>133</v>
      </c>
      <c r="C55" s="151"/>
      <c r="D55" s="89">
        <f>D5</f>
        <v>210</v>
      </c>
      <c r="E55" s="124">
        <f>(C55*D55)*0.1808</f>
        <v>0</v>
      </c>
      <c r="F55" s="57">
        <v>0.5</v>
      </c>
      <c r="G55" s="113">
        <f>E55*F55</f>
        <v>0</v>
      </c>
      <c r="H55" s="41"/>
    </row>
    <row r="56" spans="2:8" ht="16.5" thickBot="1" x14ac:dyDescent="0.3">
      <c r="B56" s="28" t="s">
        <v>81</v>
      </c>
      <c r="C56" s="151"/>
      <c r="D56" s="72">
        <f>D6</f>
        <v>122</v>
      </c>
      <c r="E56" s="124">
        <f t="shared" ref="E56:E59" si="15">(C56*D56)*0.1808</f>
        <v>0</v>
      </c>
      <c r="F56" s="57">
        <v>0.5</v>
      </c>
      <c r="G56" s="113">
        <f t="shared" ref="G56:G59" si="16">E56*F56</f>
        <v>0</v>
      </c>
      <c r="H56" s="42"/>
    </row>
    <row r="57" spans="2:8" ht="16.5" thickBot="1" x14ac:dyDescent="0.3">
      <c r="B57" s="28" t="s">
        <v>82</v>
      </c>
      <c r="C57" s="151"/>
      <c r="D57" s="72">
        <f>D7</f>
        <v>0</v>
      </c>
      <c r="E57" s="124">
        <f t="shared" si="15"/>
        <v>0</v>
      </c>
      <c r="F57" s="57">
        <v>0.5</v>
      </c>
      <c r="G57" s="113">
        <f t="shared" si="16"/>
        <v>0</v>
      </c>
      <c r="H57" s="42"/>
    </row>
    <row r="58" spans="2:8" ht="18" customHeight="1" thickBot="1" x14ac:dyDescent="0.3">
      <c r="B58" s="28" t="s">
        <v>23</v>
      </c>
      <c r="C58" s="151"/>
      <c r="D58" s="72">
        <v>2</v>
      </c>
      <c r="E58" s="124">
        <f t="shared" si="15"/>
        <v>0</v>
      </c>
      <c r="F58" s="57">
        <v>0.5</v>
      </c>
      <c r="G58" s="113">
        <f t="shared" si="16"/>
        <v>0</v>
      </c>
      <c r="H58" s="42"/>
    </row>
    <row r="59" spans="2:8" ht="18" customHeight="1" thickBot="1" x14ac:dyDescent="0.3">
      <c r="B59" s="28" t="s">
        <v>24</v>
      </c>
      <c r="C59" s="151"/>
      <c r="D59" s="72">
        <v>1</v>
      </c>
      <c r="E59" s="124">
        <f t="shared" si="15"/>
        <v>0</v>
      </c>
      <c r="F59" s="57">
        <v>0.5</v>
      </c>
      <c r="G59" s="113">
        <f t="shared" si="16"/>
        <v>0</v>
      </c>
      <c r="H59" s="42"/>
    </row>
    <row r="60" spans="2:8" ht="18" customHeight="1" thickBot="1" x14ac:dyDescent="0.3">
      <c r="B60" s="28" t="s">
        <v>138</v>
      </c>
      <c r="C60" s="151"/>
      <c r="D60" s="72">
        <v>0</v>
      </c>
      <c r="E60" s="124">
        <f t="shared" ref="E60:E63" si="17">(C60*D60)*0.1808</f>
        <v>0</v>
      </c>
      <c r="F60" s="57">
        <v>0.5</v>
      </c>
      <c r="G60" s="113">
        <f t="shared" ref="G60:G62" si="18">E60*F60</f>
        <v>0</v>
      </c>
      <c r="H60" s="42"/>
    </row>
    <row r="61" spans="2:8" ht="18" customHeight="1" thickBot="1" x14ac:dyDescent="0.3">
      <c r="B61" s="28" t="s">
        <v>26</v>
      </c>
      <c r="C61" s="151"/>
      <c r="D61" s="72">
        <v>0</v>
      </c>
      <c r="E61" s="124">
        <f t="shared" si="17"/>
        <v>0</v>
      </c>
      <c r="F61" s="57">
        <v>0.5</v>
      </c>
      <c r="G61" s="113">
        <f t="shared" si="18"/>
        <v>0</v>
      </c>
      <c r="H61" s="42"/>
    </row>
    <row r="62" spans="2:8" ht="18" customHeight="1" thickBot="1" x14ac:dyDescent="0.3">
      <c r="B62" s="28" t="s">
        <v>27</v>
      </c>
      <c r="C62" s="151"/>
      <c r="D62" s="72">
        <v>0</v>
      </c>
      <c r="E62" s="124">
        <f t="shared" si="17"/>
        <v>0</v>
      </c>
      <c r="F62" s="57">
        <v>0.5</v>
      </c>
      <c r="G62" s="113">
        <f t="shared" si="18"/>
        <v>0</v>
      </c>
      <c r="H62" s="42"/>
    </row>
    <row r="63" spans="2:8" ht="18" customHeight="1" thickBot="1" x14ac:dyDescent="0.3">
      <c r="B63" s="28" t="s">
        <v>83</v>
      </c>
      <c r="C63" s="151"/>
      <c r="D63" s="72">
        <v>2</v>
      </c>
      <c r="E63" s="124">
        <f t="shared" si="17"/>
        <v>0</v>
      </c>
      <c r="F63" s="57">
        <v>0.5</v>
      </c>
      <c r="G63" s="113">
        <f>E63*F63</f>
        <v>0</v>
      </c>
      <c r="H63" s="41"/>
    </row>
    <row r="64" spans="2:8" ht="16.5" thickBot="1" x14ac:dyDescent="0.3">
      <c r="B64" s="28" t="s">
        <v>122</v>
      </c>
      <c r="C64" s="105"/>
      <c r="D64" s="47">
        <v>1</v>
      </c>
      <c r="E64" s="124">
        <f t="shared" ref="E64:E71" si="19">(C64*D64)*0.1808</f>
        <v>0</v>
      </c>
      <c r="F64" s="57">
        <v>0.5</v>
      </c>
      <c r="G64" s="113">
        <f>E64*F64</f>
        <v>0</v>
      </c>
      <c r="H64" s="41"/>
    </row>
    <row r="65" spans="2:8" ht="16.5" thickBot="1" x14ac:dyDescent="0.3">
      <c r="B65" s="28" t="s">
        <v>123</v>
      </c>
      <c r="C65" s="105"/>
      <c r="D65" s="47">
        <v>11</v>
      </c>
      <c r="E65" s="124">
        <f t="shared" si="19"/>
        <v>0</v>
      </c>
      <c r="F65" s="57">
        <v>0.5</v>
      </c>
      <c r="G65" s="113">
        <f t="shared" ref="G65:G67" si="20">E65*F65</f>
        <v>0</v>
      </c>
      <c r="H65" s="42"/>
    </row>
    <row r="66" spans="2:8" ht="16.5" thickBot="1" x14ac:dyDescent="0.3">
      <c r="B66" s="66" t="s">
        <v>124</v>
      </c>
      <c r="C66" s="105"/>
      <c r="D66" s="47">
        <v>1</v>
      </c>
      <c r="E66" s="124">
        <f t="shared" si="19"/>
        <v>0</v>
      </c>
      <c r="F66" s="57">
        <v>0.5</v>
      </c>
      <c r="G66" s="113">
        <f t="shared" si="20"/>
        <v>0</v>
      </c>
      <c r="H66" s="42"/>
    </row>
    <row r="67" spans="2:8" ht="16.5" thickBot="1" x14ac:dyDescent="0.3">
      <c r="B67" s="66" t="s">
        <v>125</v>
      </c>
      <c r="C67" s="105"/>
      <c r="D67" s="47">
        <v>9</v>
      </c>
      <c r="E67" s="124">
        <f t="shared" si="19"/>
        <v>0</v>
      </c>
      <c r="F67" s="57">
        <v>0.5</v>
      </c>
      <c r="G67" s="113">
        <f t="shared" si="20"/>
        <v>0</v>
      </c>
      <c r="H67" s="42"/>
    </row>
    <row r="68" spans="2:8" ht="16.5" thickBot="1" x14ac:dyDescent="0.3">
      <c r="B68" s="28" t="s">
        <v>126</v>
      </c>
      <c r="C68" s="105"/>
      <c r="D68" s="47">
        <v>1</v>
      </c>
      <c r="E68" s="124">
        <f t="shared" si="19"/>
        <v>0</v>
      </c>
      <c r="F68" s="57">
        <v>0.5</v>
      </c>
      <c r="G68" s="113">
        <f>E68*F68</f>
        <v>0</v>
      </c>
      <c r="H68" s="41"/>
    </row>
    <row r="69" spans="2:8" ht="16.5" thickBot="1" x14ac:dyDescent="0.3">
      <c r="B69" s="28" t="s">
        <v>181</v>
      </c>
      <c r="C69" s="105"/>
      <c r="D69" s="47">
        <v>1</v>
      </c>
      <c r="E69" s="124">
        <f t="shared" si="19"/>
        <v>0</v>
      </c>
      <c r="F69" s="57">
        <v>0.5</v>
      </c>
      <c r="G69" s="113">
        <f t="shared" ref="G69:G71" si="21">E69*F69</f>
        <v>0</v>
      </c>
      <c r="H69" s="31"/>
    </row>
    <row r="70" spans="2:8" ht="16.5" thickBot="1" x14ac:dyDescent="0.3">
      <c r="B70" s="28" t="s">
        <v>127</v>
      </c>
      <c r="C70" s="105"/>
      <c r="D70" s="47">
        <v>6</v>
      </c>
      <c r="E70" s="124">
        <f t="shared" si="19"/>
        <v>0</v>
      </c>
      <c r="F70" s="57">
        <v>0.5</v>
      </c>
      <c r="G70" s="113">
        <f t="shared" si="21"/>
        <v>0</v>
      </c>
      <c r="H70" s="29"/>
    </row>
    <row r="71" spans="2:8" ht="16.5" thickBot="1" x14ac:dyDescent="0.3">
      <c r="B71" s="28" t="s">
        <v>128</v>
      </c>
      <c r="C71" s="105"/>
      <c r="D71" s="47">
        <v>4</v>
      </c>
      <c r="E71" s="124">
        <f t="shared" si="19"/>
        <v>0</v>
      </c>
      <c r="F71" s="57">
        <v>0.5</v>
      </c>
      <c r="G71" s="113">
        <f t="shared" si="21"/>
        <v>0</v>
      </c>
      <c r="H71" s="29"/>
    </row>
    <row r="72" spans="2:8" ht="16.5" thickBot="1" x14ac:dyDescent="0.3">
      <c r="B72" s="37"/>
      <c r="C72" s="93"/>
      <c r="D72" s="51" t="s">
        <v>16</v>
      </c>
      <c r="E72" s="123">
        <f>SUM(E55:E71)</f>
        <v>0</v>
      </c>
      <c r="F72" s="51" t="s">
        <v>16</v>
      </c>
      <c r="G72" s="123">
        <f>SUM(G55:G71)</f>
        <v>0</v>
      </c>
      <c r="H72" s="33" t="s">
        <v>140</v>
      </c>
    </row>
    <row r="73" spans="2:8" ht="16.5" thickBot="1" x14ac:dyDescent="0.3">
      <c r="D73" s="53" t="s">
        <v>9</v>
      </c>
      <c r="E73" s="125">
        <f>E72*180</f>
        <v>0</v>
      </c>
      <c r="F73" s="53" t="s">
        <v>9</v>
      </c>
      <c r="G73" s="125">
        <f>G72*180</f>
        <v>0</v>
      </c>
      <c r="H73" s="33" t="s">
        <v>141</v>
      </c>
    </row>
    <row r="74" spans="2:8" ht="16.5" thickBot="1" x14ac:dyDescent="0.3">
      <c r="D74" s="53"/>
      <c r="E74" s="126"/>
      <c r="F74" s="53"/>
      <c r="G74" s="126"/>
    </row>
    <row r="75" spans="2:8" ht="16.5" thickBot="1" x14ac:dyDescent="0.3">
      <c r="B75" s="161" t="s">
        <v>142</v>
      </c>
      <c r="C75" s="169"/>
      <c r="D75" s="170"/>
      <c r="E75" s="127">
        <f>E28+E51+E73</f>
        <v>0</v>
      </c>
      <c r="F75" s="58" t="s">
        <v>10</v>
      </c>
      <c r="G75" s="127">
        <f>G28+G51+G73</f>
        <v>0</v>
      </c>
    </row>
    <row r="76" spans="2:8" ht="21.95" customHeight="1" x14ac:dyDescent="0.25">
      <c r="D76" s="53"/>
      <c r="E76" s="116"/>
      <c r="F76" s="53"/>
      <c r="G76" s="116"/>
    </row>
    <row r="77" spans="2:8" x14ac:dyDescent="0.25">
      <c r="B77" s="43"/>
      <c r="C77" s="54"/>
      <c r="D77" s="54"/>
      <c r="E77" s="128"/>
      <c r="F77" s="59"/>
      <c r="G77" s="128"/>
    </row>
  </sheetData>
  <sheetProtection algorithmName="SHA-512" hashValue="eIIlbGmHl70Kn3lJe9wPj35l9YGpRqKxmFFu2oYKB+SqGKYveP7XbNTzV4Y1EiRH3kVfAEn6A0r6G5ketP3pwQ==" saltValue="EWXMG2XprfW6jUb03PWabQ==" spinCount="100000" sheet="1" objects="1" scenarios="1"/>
  <mergeCells count="4">
    <mergeCell ref="G4:H4"/>
    <mergeCell ref="G31:H31"/>
    <mergeCell ref="G54:H54"/>
    <mergeCell ref="B75:D7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X90"/>
  <sheetViews>
    <sheetView zoomScaleNormal="100" workbookViewId="0">
      <pane ySplit="1" topLeftCell="A2" activePane="bottomLeft" state="frozen"/>
      <selection pane="bottomLeft" activeCell="D76" sqref="D76"/>
    </sheetView>
  </sheetViews>
  <sheetFormatPr defaultColWidth="11" defaultRowHeight="15.75" x14ac:dyDescent="0.25"/>
  <cols>
    <col min="1" max="1" width="3.5" style="5" customWidth="1"/>
    <col min="2" max="2" width="83.125" style="5" customWidth="1"/>
    <col min="3" max="4" width="11.125" style="44" customWidth="1"/>
    <col min="5" max="5" width="16.125" style="110" customWidth="1"/>
    <col min="6" max="6" width="11.125" style="44" customWidth="1"/>
    <col min="7" max="7" width="16.125" style="110" customWidth="1"/>
    <col min="8" max="8" width="53.125" style="5" customWidth="1"/>
    <col min="9" max="10" width="11" style="5"/>
    <col min="11" max="11" width="57.125" style="5" bestFit="1" customWidth="1"/>
    <col min="12" max="16384" width="11" style="5"/>
  </cols>
  <sheetData>
    <row r="1" spans="2:24" ht="22.5" x14ac:dyDescent="0.25">
      <c r="B1" s="78" t="s">
        <v>143</v>
      </c>
    </row>
    <row r="2" spans="2:24" ht="16.5" thickBot="1" x14ac:dyDescent="0.3"/>
    <row r="3" spans="2:24" ht="16.5" thickBot="1" x14ac:dyDescent="0.3">
      <c r="B3" s="25"/>
      <c r="C3" s="92" t="s">
        <v>4</v>
      </c>
      <c r="D3" s="45" t="s">
        <v>5</v>
      </c>
      <c r="E3" s="117" t="s">
        <v>6</v>
      </c>
      <c r="F3" s="45" t="s">
        <v>7</v>
      </c>
      <c r="G3" s="117" t="s">
        <v>8</v>
      </c>
      <c r="H3" s="26" t="s">
        <v>19</v>
      </c>
      <c r="J3" s="60"/>
      <c r="K3" s="60"/>
      <c r="L3" s="60"/>
      <c r="M3" s="60"/>
      <c r="N3" s="60"/>
      <c r="O3" s="60"/>
      <c r="P3" s="60"/>
      <c r="Q3" s="60"/>
    </row>
    <row r="4" spans="2:24" ht="16.5" thickBot="1" x14ac:dyDescent="0.3">
      <c r="B4" s="171" t="s">
        <v>144</v>
      </c>
      <c r="C4" s="172"/>
      <c r="D4" s="172"/>
      <c r="E4" s="172"/>
      <c r="F4" s="172"/>
      <c r="G4" s="172"/>
      <c r="H4" s="173"/>
      <c r="J4" s="60"/>
      <c r="K4" s="40"/>
      <c r="L4" s="40"/>
      <c r="M4" s="40"/>
      <c r="N4" s="40"/>
      <c r="O4" s="40"/>
      <c r="P4" s="40"/>
      <c r="Q4" s="40"/>
    </row>
    <row r="5" spans="2:24" ht="16.5" thickBot="1" x14ac:dyDescent="0.3">
      <c r="B5" s="61" t="s">
        <v>182</v>
      </c>
      <c r="C5" s="94"/>
      <c r="D5" s="49">
        <v>5</v>
      </c>
      <c r="E5" s="130">
        <f t="shared" ref="E5:E88" si="0">C5*D5</f>
        <v>0</v>
      </c>
      <c r="F5" s="62">
        <v>0.25</v>
      </c>
      <c r="G5" s="130">
        <f t="shared" ref="G5:G88" si="1">E5*F5</f>
        <v>0</v>
      </c>
      <c r="H5" s="33"/>
      <c r="J5" s="17"/>
      <c r="K5" s="37"/>
      <c r="L5" s="17"/>
    </row>
    <row r="6" spans="2:24" ht="16.5" thickBot="1" x14ac:dyDescent="0.3">
      <c r="B6" s="61" t="s">
        <v>170</v>
      </c>
      <c r="C6" s="94"/>
      <c r="D6" s="49">
        <v>50</v>
      </c>
      <c r="E6" s="130">
        <f t="shared" si="0"/>
        <v>0</v>
      </c>
      <c r="F6" s="62">
        <v>0.25</v>
      </c>
      <c r="G6" s="130">
        <f t="shared" si="1"/>
        <v>0</v>
      </c>
      <c r="H6" s="33"/>
      <c r="J6" s="17"/>
      <c r="K6" s="37"/>
      <c r="L6" s="17"/>
    </row>
    <row r="7" spans="2:24" ht="16.5" thickBot="1" x14ac:dyDescent="0.3">
      <c r="B7" s="61" t="s">
        <v>171</v>
      </c>
      <c r="C7" s="94"/>
      <c r="D7" s="49">
        <v>20</v>
      </c>
      <c r="E7" s="130">
        <f t="shared" si="0"/>
        <v>0</v>
      </c>
      <c r="F7" s="62">
        <v>0.25</v>
      </c>
      <c r="G7" s="130">
        <f t="shared" si="1"/>
        <v>0</v>
      </c>
      <c r="H7" s="33"/>
      <c r="J7" s="17"/>
      <c r="K7" s="37"/>
      <c r="L7" s="17"/>
    </row>
    <row r="8" spans="2:24" ht="16.5" thickBot="1" x14ac:dyDescent="0.3">
      <c r="B8" s="61" t="s">
        <v>178</v>
      </c>
      <c r="C8" s="94"/>
      <c r="D8" s="49">
        <v>10</v>
      </c>
      <c r="E8" s="130">
        <f t="shared" si="0"/>
        <v>0</v>
      </c>
      <c r="F8" s="62">
        <v>0.25</v>
      </c>
      <c r="G8" s="130">
        <f t="shared" si="1"/>
        <v>0</v>
      </c>
      <c r="H8" s="33"/>
      <c r="J8" s="17"/>
      <c r="K8" s="37"/>
      <c r="L8" s="17"/>
    </row>
    <row r="9" spans="2:24" ht="16.5" thickBot="1" x14ac:dyDescent="0.3">
      <c r="B9" s="61" t="s">
        <v>172</v>
      </c>
      <c r="C9" s="94"/>
      <c r="D9" s="49">
        <v>50</v>
      </c>
      <c r="E9" s="130">
        <f t="shared" si="0"/>
        <v>0</v>
      </c>
      <c r="F9" s="62">
        <v>0.25</v>
      </c>
      <c r="G9" s="130">
        <f t="shared" si="1"/>
        <v>0</v>
      </c>
      <c r="H9" s="33"/>
      <c r="J9" s="17"/>
      <c r="K9" s="37"/>
      <c r="L9" s="17"/>
    </row>
    <row r="10" spans="2:24" ht="16.5" thickBot="1" x14ac:dyDescent="0.3">
      <c r="B10" s="61" t="s">
        <v>173</v>
      </c>
      <c r="C10" s="94"/>
      <c r="D10" s="49">
        <v>1</v>
      </c>
      <c r="E10" s="130">
        <f t="shared" si="0"/>
        <v>0</v>
      </c>
      <c r="F10" s="62">
        <v>0.25</v>
      </c>
      <c r="G10" s="130">
        <f t="shared" si="1"/>
        <v>0</v>
      </c>
      <c r="H10" s="33"/>
      <c r="J10" s="17"/>
      <c r="K10" s="37"/>
      <c r="L10" s="17"/>
    </row>
    <row r="11" spans="2:24" ht="16.5" thickBot="1" x14ac:dyDescent="0.3">
      <c r="B11" s="61" t="s">
        <v>174</v>
      </c>
      <c r="C11" s="94"/>
      <c r="D11" s="49">
        <v>3</v>
      </c>
      <c r="E11" s="130">
        <f t="shared" si="0"/>
        <v>0</v>
      </c>
      <c r="F11" s="62">
        <v>0.25</v>
      </c>
      <c r="G11" s="130">
        <f t="shared" si="1"/>
        <v>0</v>
      </c>
      <c r="H11" s="33"/>
      <c r="J11" s="17"/>
      <c r="K11" s="37"/>
      <c r="L11" s="17"/>
    </row>
    <row r="12" spans="2:24" ht="16.5" thickBot="1" x14ac:dyDescent="0.3">
      <c r="B12" s="61" t="s">
        <v>175</v>
      </c>
      <c r="C12" s="94"/>
      <c r="D12" s="49">
        <v>20</v>
      </c>
      <c r="E12" s="130">
        <f t="shared" si="0"/>
        <v>0</v>
      </c>
      <c r="F12" s="62">
        <v>0.25</v>
      </c>
      <c r="G12" s="130">
        <f t="shared" si="1"/>
        <v>0</v>
      </c>
      <c r="H12" s="33"/>
      <c r="J12" s="17"/>
      <c r="K12" s="37"/>
      <c r="L12" s="17"/>
    </row>
    <row r="13" spans="2:24" ht="16.5" thickBot="1" x14ac:dyDescent="0.3">
      <c r="B13" s="61" t="s">
        <v>176</v>
      </c>
      <c r="C13" s="94"/>
      <c r="D13" s="49">
        <v>5</v>
      </c>
      <c r="E13" s="130">
        <f t="shared" si="0"/>
        <v>0</v>
      </c>
      <c r="F13" s="62">
        <v>0.25</v>
      </c>
      <c r="G13" s="130">
        <f t="shared" si="1"/>
        <v>0</v>
      </c>
      <c r="H13" s="33"/>
      <c r="J13" s="17"/>
      <c r="K13" s="37"/>
      <c r="L13" s="17"/>
    </row>
    <row r="14" spans="2:24" ht="16.5" thickBot="1" x14ac:dyDescent="0.3">
      <c r="B14" s="61" t="s">
        <v>177</v>
      </c>
      <c r="C14" s="94"/>
      <c r="D14" s="49">
        <v>2</v>
      </c>
      <c r="E14" s="130">
        <f t="shared" si="0"/>
        <v>0</v>
      </c>
      <c r="F14" s="62">
        <v>0.25</v>
      </c>
      <c r="G14" s="130">
        <f t="shared" si="1"/>
        <v>0</v>
      </c>
      <c r="H14" s="33"/>
      <c r="J14" s="17"/>
      <c r="K14" s="37"/>
      <c r="L14" s="17"/>
    </row>
    <row r="15" spans="2:24" ht="16.5" thickBot="1" x14ac:dyDescent="0.3">
      <c r="B15" s="61" t="s">
        <v>145</v>
      </c>
      <c r="C15" s="94"/>
      <c r="D15" s="49">
        <v>30</v>
      </c>
      <c r="E15" s="130">
        <f t="shared" si="0"/>
        <v>0</v>
      </c>
      <c r="F15" s="62">
        <v>0.25</v>
      </c>
      <c r="G15" s="130">
        <f t="shared" si="1"/>
        <v>0</v>
      </c>
      <c r="H15" s="33"/>
      <c r="J15" s="17"/>
      <c r="K15" s="37"/>
      <c r="L15" s="17"/>
    </row>
    <row r="16" spans="2:24" ht="16.5" thickBot="1" x14ac:dyDescent="0.3">
      <c r="B16" s="61" t="s">
        <v>92</v>
      </c>
      <c r="C16" s="94"/>
      <c r="D16" s="49">
        <v>10</v>
      </c>
      <c r="E16" s="130">
        <f t="shared" si="0"/>
        <v>0</v>
      </c>
      <c r="F16" s="62">
        <v>0.25</v>
      </c>
      <c r="G16" s="130">
        <f t="shared" si="1"/>
        <v>0</v>
      </c>
      <c r="H16" s="33"/>
      <c r="J16" s="17"/>
      <c r="K16" s="9"/>
      <c r="L16" s="17"/>
      <c r="N16" s="60"/>
      <c r="O16" s="60"/>
      <c r="P16" s="60"/>
      <c r="Q16" s="60"/>
      <c r="R16" s="60"/>
      <c r="S16" s="60"/>
      <c r="T16" s="60"/>
      <c r="U16" s="60"/>
      <c r="V16" s="60"/>
      <c r="W16" s="60"/>
      <c r="X16" s="60"/>
    </row>
    <row r="17" spans="2:24" ht="16.5" thickBot="1" x14ac:dyDescent="0.3">
      <c r="B17" s="61" t="s">
        <v>91</v>
      </c>
      <c r="C17" s="94"/>
      <c r="D17" s="49">
        <v>2</v>
      </c>
      <c r="E17" s="130">
        <f t="shared" si="0"/>
        <v>0</v>
      </c>
      <c r="F17" s="62">
        <v>0.25</v>
      </c>
      <c r="G17" s="130">
        <f t="shared" si="1"/>
        <v>0</v>
      </c>
      <c r="H17" s="33"/>
      <c r="J17" s="17"/>
      <c r="K17" s="9"/>
      <c r="L17" s="17"/>
      <c r="N17" s="60"/>
      <c r="O17" s="60"/>
      <c r="P17" s="60"/>
      <c r="Q17" s="60"/>
      <c r="R17" s="60"/>
      <c r="S17" s="60"/>
      <c r="T17" s="60"/>
      <c r="U17" s="60"/>
      <c r="V17" s="60"/>
      <c r="W17" s="60"/>
      <c r="X17" s="60"/>
    </row>
    <row r="18" spans="2:24" ht="16.5" thickBot="1" x14ac:dyDescent="0.3">
      <c r="B18" s="61" t="s">
        <v>90</v>
      </c>
      <c r="C18" s="94"/>
      <c r="D18" s="49">
        <v>2</v>
      </c>
      <c r="E18" s="130">
        <f t="shared" si="0"/>
        <v>0</v>
      </c>
      <c r="F18" s="62">
        <v>0.25</v>
      </c>
      <c r="G18" s="130">
        <f t="shared" si="1"/>
        <v>0</v>
      </c>
      <c r="H18" s="33"/>
      <c r="J18" s="17"/>
      <c r="K18" s="9"/>
      <c r="L18" s="17"/>
      <c r="N18" s="60"/>
      <c r="O18" s="60"/>
      <c r="P18" s="60"/>
      <c r="Q18" s="60"/>
      <c r="R18" s="60"/>
      <c r="S18" s="60"/>
      <c r="T18" s="60"/>
      <c r="U18" s="60"/>
      <c r="V18" s="60"/>
      <c r="W18" s="60"/>
      <c r="X18" s="60"/>
    </row>
    <row r="19" spans="2:24" ht="16.5" thickBot="1" x14ac:dyDescent="0.3">
      <c r="B19" s="61" t="s">
        <v>49</v>
      </c>
      <c r="C19" s="94"/>
      <c r="D19" s="49">
        <v>5</v>
      </c>
      <c r="E19" s="130">
        <f t="shared" si="0"/>
        <v>0</v>
      </c>
      <c r="F19" s="62">
        <v>0.25</v>
      </c>
      <c r="G19" s="130">
        <f t="shared" si="1"/>
        <v>0</v>
      </c>
      <c r="H19" s="33"/>
      <c r="J19" s="17"/>
      <c r="K19" s="9"/>
      <c r="L19" s="17"/>
      <c r="N19" s="60"/>
      <c r="O19" s="60"/>
      <c r="P19" s="60"/>
      <c r="Q19" s="60"/>
      <c r="R19" s="60"/>
      <c r="S19" s="60"/>
      <c r="T19" s="60"/>
      <c r="U19" s="60"/>
      <c r="V19" s="60"/>
      <c r="W19" s="60"/>
      <c r="X19" s="60"/>
    </row>
    <row r="20" spans="2:24" ht="16.5" thickBot="1" x14ac:dyDescent="0.3">
      <c r="B20" s="61" t="s">
        <v>50</v>
      </c>
      <c r="C20" s="94"/>
      <c r="D20" s="49">
        <v>2</v>
      </c>
      <c r="E20" s="130">
        <f t="shared" si="0"/>
        <v>0</v>
      </c>
      <c r="F20" s="62">
        <v>0.25</v>
      </c>
      <c r="G20" s="130">
        <f t="shared" si="1"/>
        <v>0</v>
      </c>
      <c r="H20" s="33"/>
      <c r="J20" s="17"/>
      <c r="K20" s="9"/>
      <c r="L20" s="17"/>
      <c r="N20" s="60"/>
      <c r="O20" s="60"/>
      <c r="P20" s="60"/>
      <c r="Q20" s="60"/>
      <c r="R20" s="60"/>
      <c r="S20" s="60"/>
      <c r="T20" s="60"/>
      <c r="U20" s="60"/>
      <c r="V20" s="60"/>
      <c r="W20" s="60"/>
      <c r="X20" s="60"/>
    </row>
    <row r="21" spans="2:24" ht="16.5" thickBot="1" x14ac:dyDescent="0.3">
      <c r="B21" s="61" t="s">
        <v>146</v>
      </c>
      <c r="C21" s="94"/>
      <c r="D21" s="49">
        <v>10</v>
      </c>
      <c r="E21" s="130">
        <f t="shared" si="0"/>
        <v>0</v>
      </c>
      <c r="F21" s="62">
        <v>0.25</v>
      </c>
      <c r="G21" s="130">
        <f t="shared" si="1"/>
        <v>0</v>
      </c>
      <c r="H21" s="33"/>
      <c r="J21" s="17"/>
      <c r="K21" s="9"/>
      <c r="L21" s="17"/>
      <c r="N21" s="60"/>
      <c r="O21" s="60"/>
      <c r="P21" s="60"/>
      <c r="Q21" s="60"/>
      <c r="R21" s="60"/>
      <c r="S21" s="60"/>
      <c r="T21" s="60"/>
      <c r="U21" s="60"/>
      <c r="V21" s="60"/>
      <c r="W21" s="60"/>
      <c r="X21" s="60"/>
    </row>
    <row r="22" spans="2:24" ht="16.5" thickBot="1" x14ac:dyDescent="0.3">
      <c r="B22" s="61" t="s">
        <v>93</v>
      </c>
      <c r="C22" s="94"/>
      <c r="D22" s="49">
        <v>5</v>
      </c>
      <c r="E22" s="130">
        <f t="shared" si="0"/>
        <v>0</v>
      </c>
      <c r="F22" s="62">
        <v>0.25</v>
      </c>
      <c r="G22" s="130">
        <f t="shared" si="1"/>
        <v>0</v>
      </c>
      <c r="H22" s="33"/>
      <c r="J22" s="17"/>
      <c r="K22" s="9"/>
      <c r="L22" s="17"/>
      <c r="N22" s="60"/>
      <c r="O22" s="60"/>
      <c r="P22" s="60"/>
      <c r="Q22" s="60"/>
      <c r="R22" s="60"/>
      <c r="S22" s="60"/>
      <c r="T22" s="60"/>
      <c r="U22" s="60"/>
      <c r="V22" s="60"/>
      <c r="W22" s="60"/>
      <c r="X22" s="60"/>
    </row>
    <row r="23" spans="2:24" ht="16.5" thickBot="1" x14ac:dyDescent="0.3">
      <c r="B23" s="61" t="s">
        <v>94</v>
      </c>
      <c r="C23" s="94"/>
      <c r="D23" s="49">
        <v>2</v>
      </c>
      <c r="E23" s="130">
        <f t="shared" si="0"/>
        <v>0</v>
      </c>
      <c r="F23" s="62">
        <v>0.25</v>
      </c>
      <c r="G23" s="130">
        <f t="shared" si="1"/>
        <v>0</v>
      </c>
      <c r="H23" s="33"/>
      <c r="J23" s="17"/>
      <c r="K23" s="9"/>
      <c r="L23" s="17"/>
      <c r="N23" s="60"/>
      <c r="O23" s="60"/>
      <c r="P23" s="60"/>
      <c r="Q23" s="60"/>
      <c r="R23" s="60"/>
      <c r="S23" s="60"/>
      <c r="T23" s="60"/>
      <c r="U23" s="60"/>
      <c r="V23" s="60"/>
      <c r="W23" s="60"/>
      <c r="X23" s="60"/>
    </row>
    <row r="24" spans="2:24" ht="16.5" thickBot="1" x14ac:dyDescent="0.3">
      <c r="B24" s="61" t="s">
        <v>147</v>
      </c>
      <c r="C24" s="94"/>
      <c r="D24" s="49">
        <v>150</v>
      </c>
      <c r="E24" s="130">
        <f t="shared" si="0"/>
        <v>0</v>
      </c>
      <c r="F24" s="62">
        <v>0.25</v>
      </c>
      <c r="G24" s="130">
        <f t="shared" si="1"/>
        <v>0</v>
      </c>
      <c r="H24" s="33"/>
      <c r="J24" s="17"/>
      <c r="K24" s="37"/>
      <c r="L24" s="17"/>
    </row>
    <row r="25" spans="2:24" ht="16.5" thickBot="1" x14ac:dyDescent="0.3">
      <c r="B25" s="61" t="s">
        <v>57</v>
      </c>
      <c r="C25" s="94"/>
      <c r="D25" s="49">
        <v>400</v>
      </c>
      <c r="E25" s="130">
        <f t="shared" si="0"/>
        <v>0</v>
      </c>
      <c r="F25" s="62">
        <v>0.25</v>
      </c>
      <c r="G25" s="130">
        <f t="shared" si="1"/>
        <v>0</v>
      </c>
      <c r="H25" s="33"/>
      <c r="J25" s="17"/>
      <c r="K25" s="37"/>
      <c r="L25" s="17"/>
    </row>
    <row r="26" spans="2:24" ht="16.5" thickBot="1" x14ac:dyDescent="0.3">
      <c r="B26" s="61" t="s">
        <v>41</v>
      </c>
      <c r="C26" s="94"/>
      <c r="D26" s="49">
        <v>10</v>
      </c>
      <c r="E26" s="130">
        <f t="shared" si="0"/>
        <v>0</v>
      </c>
      <c r="F26" s="62">
        <v>0.25</v>
      </c>
      <c r="G26" s="130">
        <f t="shared" si="1"/>
        <v>0</v>
      </c>
      <c r="H26" s="33"/>
      <c r="J26" s="17"/>
      <c r="K26" s="37"/>
      <c r="L26" s="17"/>
    </row>
    <row r="27" spans="2:24" ht="16.5" thickBot="1" x14ac:dyDescent="0.3">
      <c r="B27" s="61" t="s">
        <v>72</v>
      </c>
      <c r="C27" s="94"/>
      <c r="D27" s="49">
        <v>50</v>
      </c>
      <c r="E27" s="130">
        <f t="shared" si="0"/>
        <v>0</v>
      </c>
      <c r="F27" s="62">
        <v>0.25</v>
      </c>
      <c r="G27" s="130">
        <f t="shared" si="1"/>
        <v>0</v>
      </c>
      <c r="H27" s="33"/>
      <c r="J27" s="17"/>
      <c r="K27" s="37"/>
      <c r="L27" s="17"/>
    </row>
    <row r="28" spans="2:24" ht="16.5" thickBot="1" x14ac:dyDescent="0.3">
      <c r="B28" s="61" t="s">
        <v>148</v>
      </c>
      <c r="C28" s="94"/>
      <c r="D28" s="49">
        <v>20</v>
      </c>
      <c r="E28" s="130">
        <f t="shared" si="0"/>
        <v>0</v>
      </c>
      <c r="F28" s="62">
        <v>0.25</v>
      </c>
      <c r="G28" s="130">
        <f t="shared" si="1"/>
        <v>0</v>
      </c>
      <c r="H28" s="33"/>
      <c r="J28" s="17"/>
      <c r="K28" s="37"/>
      <c r="L28" s="17"/>
    </row>
    <row r="29" spans="2:24" ht="16.5" thickBot="1" x14ac:dyDescent="0.3">
      <c r="B29" s="61" t="s">
        <v>58</v>
      </c>
      <c r="C29" s="94"/>
      <c r="D29" s="49">
        <v>50</v>
      </c>
      <c r="E29" s="130">
        <f t="shared" si="0"/>
        <v>0</v>
      </c>
      <c r="F29" s="62">
        <v>0.25</v>
      </c>
      <c r="G29" s="130">
        <f t="shared" si="1"/>
        <v>0</v>
      </c>
      <c r="H29" s="33"/>
      <c r="J29" s="17"/>
      <c r="K29" s="37"/>
      <c r="L29" s="17"/>
    </row>
    <row r="30" spans="2:24" ht="16.5" thickBot="1" x14ac:dyDescent="0.3">
      <c r="B30" s="61" t="s">
        <v>42</v>
      </c>
      <c r="C30" s="94"/>
      <c r="D30" s="49">
        <v>5</v>
      </c>
      <c r="E30" s="130">
        <f t="shared" si="0"/>
        <v>0</v>
      </c>
      <c r="F30" s="62">
        <v>0.25</v>
      </c>
      <c r="G30" s="130">
        <f t="shared" si="1"/>
        <v>0</v>
      </c>
      <c r="H30" s="33"/>
      <c r="J30" s="17"/>
      <c r="K30" s="37"/>
      <c r="L30" s="17"/>
    </row>
    <row r="31" spans="2:24" ht="16.5" thickBot="1" x14ac:dyDescent="0.3">
      <c r="B31" s="61" t="s">
        <v>43</v>
      </c>
      <c r="C31" s="94"/>
      <c r="D31" s="49">
        <v>2</v>
      </c>
      <c r="E31" s="130">
        <f t="shared" si="0"/>
        <v>0</v>
      </c>
      <c r="F31" s="62">
        <v>0.25</v>
      </c>
      <c r="G31" s="130">
        <f t="shared" si="1"/>
        <v>0</v>
      </c>
      <c r="H31" s="33"/>
      <c r="J31" s="17"/>
      <c r="K31" s="17"/>
      <c r="L31" s="17"/>
    </row>
    <row r="32" spans="2:24" ht="16.5" thickBot="1" x14ac:dyDescent="0.3">
      <c r="B32" s="61" t="s">
        <v>106</v>
      </c>
      <c r="C32" s="94"/>
      <c r="D32" s="49">
        <v>200</v>
      </c>
      <c r="E32" s="130">
        <f t="shared" si="0"/>
        <v>0</v>
      </c>
      <c r="F32" s="62">
        <v>0.25</v>
      </c>
      <c r="G32" s="130">
        <f t="shared" si="1"/>
        <v>0</v>
      </c>
      <c r="H32" s="33"/>
      <c r="J32" s="17"/>
      <c r="K32" s="17"/>
      <c r="L32" s="17"/>
    </row>
    <row r="33" spans="2:12" ht="16.5" thickBot="1" x14ac:dyDescent="0.3">
      <c r="B33" s="61" t="s">
        <v>107</v>
      </c>
      <c r="C33" s="94"/>
      <c r="D33" s="49">
        <v>300</v>
      </c>
      <c r="E33" s="130">
        <f t="shared" si="0"/>
        <v>0</v>
      </c>
      <c r="F33" s="62">
        <v>0.25</v>
      </c>
      <c r="G33" s="130">
        <f t="shared" si="1"/>
        <v>0</v>
      </c>
      <c r="H33" s="33"/>
      <c r="J33" s="17"/>
      <c r="K33" s="17"/>
      <c r="L33" s="17"/>
    </row>
    <row r="34" spans="2:12" ht="16.5" thickBot="1" x14ac:dyDescent="0.3">
      <c r="B34" s="61" t="s">
        <v>44</v>
      </c>
      <c r="C34" s="94"/>
      <c r="D34" s="49">
        <v>2</v>
      </c>
      <c r="E34" s="130">
        <f t="shared" si="0"/>
        <v>0</v>
      </c>
      <c r="F34" s="62">
        <v>0.25</v>
      </c>
      <c r="G34" s="130">
        <f t="shared" si="1"/>
        <v>0</v>
      </c>
      <c r="H34" s="33"/>
      <c r="J34" s="17"/>
      <c r="K34" s="17"/>
      <c r="L34" s="17"/>
    </row>
    <row r="35" spans="2:12" ht="16.5" thickBot="1" x14ac:dyDescent="0.3">
      <c r="B35" s="61" t="s">
        <v>105</v>
      </c>
      <c r="C35" s="94"/>
      <c r="D35" s="49">
        <v>500</v>
      </c>
      <c r="E35" s="130">
        <f t="shared" si="0"/>
        <v>0</v>
      </c>
      <c r="F35" s="62">
        <v>0.25</v>
      </c>
      <c r="G35" s="130">
        <f t="shared" si="1"/>
        <v>0</v>
      </c>
      <c r="H35" s="33"/>
      <c r="J35" s="17"/>
      <c r="K35" s="17"/>
      <c r="L35" s="17"/>
    </row>
    <row r="36" spans="2:12" ht="16.5" thickBot="1" x14ac:dyDescent="0.3">
      <c r="B36" s="61" t="s">
        <v>104</v>
      </c>
      <c r="C36" s="94"/>
      <c r="D36" s="49">
        <v>200</v>
      </c>
      <c r="E36" s="130">
        <f t="shared" si="0"/>
        <v>0</v>
      </c>
      <c r="F36" s="62">
        <v>0.25</v>
      </c>
      <c r="G36" s="130">
        <f t="shared" si="1"/>
        <v>0</v>
      </c>
      <c r="H36" s="33"/>
      <c r="J36" s="17"/>
      <c r="K36" s="17"/>
      <c r="L36" s="17"/>
    </row>
    <row r="37" spans="2:12" ht="16.5" thickBot="1" x14ac:dyDescent="0.3">
      <c r="B37" s="61" t="s">
        <v>100</v>
      </c>
      <c r="C37" s="94"/>
      <c r="D37" s="49">
        <v>50</v>
      </c>
      <c r="E37" s="130">
        <f t="shared" si="0"/>
        <v>0</v>
      </c>
      <c r="F37" s="62">
        <v>0.25</v>
      </c>
      <c r="G37" s="130">
        <f t="shared" si="1"/>
        <v>0</v>
      </c>
      <c r="H37" s="33"/>
      <c r="J37" s="17"/>
      <c r="K37" s="17"/>
      <c r="L37" s="17"/>
    </row>
    <row r="38" spans="2:12" ht="16.5" thickBot="1" x14ac:dyDescent="0.3">
      <c r="B38" s="61" t="s">
        <v>101</v>
      </c>
      <c r="C38" s="94"/>
      <c r="D38" s="49">
        <v>2</v>
      </c>
      <c r="E38" s="130">
        <f t="shared" si="0"/>
        <v>0</v>
      </c>
      <c r="F38" s="62">
        <v>0.25</v>
      </c>
      <c r="G38" s="130">
        <f t="shared" si="1"/>
        <v>0</v>
      </c>
      <c r="H38" s="33"/>
      <c r="J38" s="17"/>
      <c r="K38" s="17"/>
      <c r="L38" s="17"/>
    </row>
    <row r="39" spans="2:12" ht="16.5" thickBot="1" x14ac:dyDescent="0.3">
      <c r="B39" s="61" t="s">
        <v>45</v>
      </c>
      <c r="C39" s="94"/>
      <c r="D39" s="49">
        <v>50</v>
      </c>
      <c r="E39" s="130">
        <f t="shared" si="0"/>
        <v>0</v>
      </c>
      <c r="F39" s="62">
        <v>0.25</v>
      </c>
      <c r="G39" s="130">
        <f t="shared" si="1"/>
        <v>0</v>
      </c>
      <c r="H39" s="33"/>
      <c r="J39" s="17"/>
      <c r="K39" s="17"/>
      <c r="L39" s="17"/>
    </row>
    <row r="40" spans="2:12" ht="16.5" thickBot="1" x14ac:dyDescent="0.3">
      <c r="B40" s="61" t="s">
        <v>46</v>
      </c>
      <c r="C40" s="94"/>
      <c r="D40" s="49">
        <v>25</v>
      </c>
      <c r="E40" s="130">
        <f t="shared" si="0"/>
        <v>0</v>
      </c>
      <c r="F40" s="62">
        <v>0.25</v>
      </c>
      <c r="G40" s="130">
        <f t="shared" si="1"/>
        <v>0</v>
      </c>
      <c r="H40" s="33"/>
      <c r="J40" s="17"/>
      <c r="K40" s="17"/>
      <c r="L40" s="17"/>
    </row>
    <row r="41" spans="2:12" ht="16.5" thickBot="1" x14ac:dyDescent="0.3">
      <c r="B41" s="61" t="s">
        <v>47</v>
      </c>
      <c r="C41" s="94"/>
      <c r="D41" s="49">
        <v>100</v>
      </c>
      <c r="E41" s="130">
        <f t="shared" si="0"/>
        <v>0</v>
      </c>
      <c r="F41" s="62">
        <v>0.25</v>
      </c>
      <c r="G41" s="130">
        <f t="shared" si="1"/>
        <v>0</v>
      </c>
      <c r="H41" s="33"/>
      <c r="J41" s="17"/>
      <c r="K41" s="17"/>
      <c r="L41" s="17"/>
    </row>
    <row r="42" spans="2:12" ht="16.5" thickBot="1" x14ac:dyDescent="0.3">
      <c r="B42" s="61" t="s">
        <v>48</v>
      </c>
      <c r="C42" s="95"/>
      <c r="D42" s="49">
        <v>50</v>
      </c>
      <c r="E42" s="130">
        <f t="shared" si="0"/>
        <v>0</v>
      </c>
      <c r="F42" s="62">
        <v>0.25</v>
      </c>
      <c r="G42" s="130">
        <f t="shared" si="1"/>
        <v>0</v>
      </c>
      <c r="H42" s="33"/>
      <c r="J42" s="17"/>
      <c r="K42" s="17"/>
      <c r="L42" s="17"/>
    </row>
    <row r="43" spans="2:12" ht="16.5" thickBot="1" x14ac:dyDescent="0.3">
      <c r="B43" s="61" t="s">
        <v>149</v>
      </c>
      <c r="C43" s="94"/>
      <c r="D43" s="49">
        <v>50</v>
      </c>
      <c r="E43" s="130">
        <f t="shared" si="0"/>
        <v>0</v>
      </c>
      <c r="F43" s="62">
        <v>0.25</v>
      </c>
      <c r="G43" s="130">
        <f t="shared" si="1"/>
        <v>0</v>
      </c>
      <c r="H43" s="33"/>
      <c r="J43" s="17"/>
      <c r="K43" s="17"/>
      <c r="L43" s="17"/>
    </row>
    <row r="44" spans="2:12" ht="16.5" thickBot="1" x14ac:dyDescent="0.3">
      <c r="B44" s="61" t="s">
        <v>96</v>
      </c>
      <c r="C44" s="94"/>
      <c r="D44" s="49">
        <v>20</v>
      </c>
      <c r="E44" s="130">
        <f t="shared" si="0"/>
        <v>0</v>
      </c>
      <c r="F44" s="62">
        <v>0.25</v>
      </c>
      <c r="G44" s="130">
        <f t="shared" si="1"/>
        <v>0</v>
      </c>
      <c r="H44" s="33"/>
      <c r="J44" s="17"/>
      <c r="K44" s="17"/>
      <c r="L44" s="17"/>
    </row>
    <row r="45" spans="2:12" ht="16.5" thickBot="1" x14ac:dyDescent="0.3">
      <c r="B45" s="61" t="s">
        <v>95</v>
      </c>
      <c r="C45" s="94"/>
      <c r="D45" s="49">
        <v>5</v>
      </c>
      <c r="E45" s="130">
        <f t="shared" si="0"/>
        <v>0</v>
      </c>
      <c r="F45" s="62">
        <v>0.25</v>
      </c>
      <c r="G45" s="130">
        <f t="shared" si="1"/>
        <v>0</v>
      </c>
      <c r="H45" s="33"/>
      <c r="J45" s="17"/>
      <c r="K45" s="17"/>
      <c r="L45" s="17"/>
    </row>
    <row r="46" spans="2:12" ht="16.5" thickBot="1" x14ac:dyDescent="0.3">
      <c r="B46" s="61" t="s">
        <v>97</v>
      </c>
      <c r="C46" s="94"/>
      <c r="D46" s="49">
        <v>1</v>
      </c>
      <c r="E46" s="130">
        <f t="shared" si="0"/>
        <v>0</v>
      </c>
      <c r="F46" s="62">
        <v>0.25</v>
      </c>
      <c r="G46" s="130">
        <f t="shared" si="1"/>
        <v>0</v>
      </c>
      <c r="H46" s="33"/>
      <c r="J46" s="17"/>
      <c r="K46" s="17"/>
      <c r="L46" s="17"/>
    </row>
    <row r="47" spans="2:12" ht="16.5" thickBot="1" x14ac:dyDescent="0.3">
      <c r="B47" s="61" t="s">
        <v>150</v>
      </c>
      <c r="C47" s="94"/>
      <c r="D47" s="49">
        <v>25</v>
      </c>
      <c r="E47" s="130">
        <f t="shared" si="0"/>
        <v>0</v>
      </c>
      <c r="F47" s="62">
        <v>0.25</v>
      </c>
      <c r="G47" s="130">
        <f t="shared" si="1"/>
        <v>0</v>
      </c>
      <c r="H47" s="33"/>
      <c r="J47" s="17"/>
      <c r="K47" s="17"/>
      <c r="L47" s="17"/>
    </row>
    <row r="48" spans="2:12" ht="16.5" thickBot="1" x14ac:dyDescent="0.3">
      <c r="B48" s="61" t="s">
        <v>99</v>
      </c>
      <c r="C48" s="94"/>
      <c r="D48" s="49">
        <v>10</v>
      </c>
      <c r="E48" s="130">
        <f t="shared" si="0"/>
        <v>0</v>
      </c>
      <c r="F48" s="62">
        <v>0.25</v>
      </c>
      <c r="G48" s="130">
        <f t="shared" si="1"/>
        <v>0</v>
      </c>
      <c r="H48" s="33"/>
      <c r="J48" s="17"/>
      <c r="K48" s="17"/>
      <c r="L48" s="17"/>
    </row>
    <row r="49" spans="2:12" ht="16.5" thickBot="1" x14ac:dyDescent="0.3">
      <c r="B49" s="61" t="s">
        <v>98</v>
      </c>
      <c r="C49" s="94"/>
      <c r="D49" s="49">
        <v>2</v>
      </c>
      <c r="E49" s="130">
        <f t="shared" si="0"/>
        <v>0</v>
      </c>
      <c r="F49" s="62">
        <v>0.25</v>
      </c>
      <c r="G49" s="130">
        <f t="shared" si="1"/>
        <v>0</v>
      </c>
      <c r="H49" s="33"/>
      <c r="J49" s="17"/>
      <c r="K49" s="17"/>
      <c r="L49" s="17"/>
    </row>
    <row r="50" spans="2:12" ht="16.5" thickBot="1" x14ac:dyDescent="0.3">
      <c r="B50" s="63" t="s">
        <v>151</v>
      </c>
      <c r="C50" s="94"/>
      <c r="D50" s="49">
        <v>25</v>
      </c>
      <c r="E50" s="130">
        <f t="shared" si="0"/>
        <v>0</v>
      </c>
      <c r="F50" s="62">
        <v>0.25</v>
      </c>
      <c r="G50" s="130">
        <f t="shared" si="1"/>
        <v>0</v>
      </c>
      <c r="H50" s="33"/>
      <c r="J50" s="17"/>
      <c r="K50" s="17"/>
      <c r="L50" s="17"/>
    </row>
    <row r="51" spans="2:12" ht="16.5" thickBot="1" x14ac:dyDescent="0.3">
      <c r="B51" s="61" t="s">
        <v>55</v>
      </c>
      <c r="C51" s="94"/>
      <c r="D51" s="49">
        <v>1</v>
      </c>
      <c r="E51" s="130">
        <f t="shared" si="0"/>
        <v>0</v>
      </c>
      <c r="F51" s="62">
        <v>0.25</v>
      </c>
      <c r="G51" s="130">
        <f t="shared" si="1"/>
        <v>0</v>
      </c>
      <c r="H51" s="33"/>
      <c r="J51" s="17"/>
      <c r="K51" s="37"/>
      <c r="L51" s="17"/>
    </row>
    <row r="52" spans="2:12" ht="16.5" thickBot="1" x14ac:dyDescent="0.3">
      <c r="B52" s="61" t="s">
        <v>56</v>
      </c>
      <c r="C52" s="94"/>
      <c r="D52" s="49">
        <v>1</v>
      </c>
      <c r="E52" s="130">
        <f t="shared" si="0"/>
        <v>0</v>
      </c>
      <c r="F52" s="62">
        <v>0.25</v>
      </c>
      <c r="G52" s="130">
        <f t="shared" si="1"/>
        <v>0</v>
      </c>
      <c r="H52" s="34"/>
      <c r="J52" s="17"/>
      <c r="K52" s="37"/>
      <c r="L52" s="17"/>
    </row>
    <row r="53" spans="2:12" ht="16.5" thickBot="1" x14ac:dyDescent="0.3">
      <c r="B53" s="61" t="s">
        <v>51</v>
      </c>
      <c r="C53" s="94"/>
      <c r="D53" s="49">
        <v>1</v>
      </c>
      <c r="E53" s="130">
        <f t="shared" si="0"/>
        <v>0</v>
      </c>
      <c r="F53" s="62">
        <v>0.25</v>
      </c>
      <c r="G53" s="130">
        <f t="shared" si="1"/>
        <v>0</v>
      </c>
      <c r="H53" s="33"/>
      <c r="J53" s="17"/>
      <c r="K53" s="37"/>
      <c r="L53" s="17"/>
    </row>
    <row r="54" spans="2:12" ht="16.5" thickBot="1" x14ac:dyDescent="0.3">
      <c r="B54" s="61" t="s">
        <v>52</v>
      </c>
      <c r="C54" s="94"/>
      <c r="D54" s="49">
        <v>1</v>
      </c>
      <c r="E54" s="130">
        <f t="shared" si="0"/>
        <v>0</v>
      </c>
      <c r="F54" s="62">
        <v>0.25</v>
      </c>
      <c r="G54" s="130">
        <f t="shared" si="1"/>
        <v>0</v>
      </c>
      <c r="H54" s="34"/>
      <c r="J54" s="17"/>
      <c r="K54" s="37"/>
      <c r="L54" s="17"/>
    </row>
    <row r="55" spans="2:12" ht="16.5" thickBot="1" x14ac:dyDescent="0.3">
      <c r="B55" s="61" t="s">
        <v>155</v>
      </c>
      <c r="C55" s="94"/>
      <c r="D55" s="49">
        <v>20</v>
      </c>
      <c r="E55" s="130">
        <f t="shared" si="0"/>
        <v>0</v>
      </c>
      <c r="F55" s="62">
        <v>0.25</v>
      </c>
      <c r="G55" s="130">
        <f t="shared" si="1"/>
        <v>0</v>
      </c>
      <c r="H55" s="33"/>
      <c r="J55" s="17"/>
      <c r="K55" s="37"/>
      <c r="L55" s="17"/>
    </row>
    <row r="56" spans="2:12" ht="16.5" thickBot="1" x14ac:dyDescent="0.3">
      <c r="B56" s="61" t="s">
        <v>156</v>
      </c>
      <c r="C56" s="94"/>
      <c r="D56" s="49">
        <v>5</v>
      </c>
      <c r="E56" s="130">
        <f t="shared" si="0"/>
        <v>0</v>
      </c>
      <c r="F56" s="62">
        <v>0.25</v>
      </c>
      <c r="G56" s="130">
        <f t="shared" si="1"/>
        <v>0</v>
      </c>
      <c r="H56" s="33"/>
      <c r="J56" s="17"/>
      <c r="K56" s="9"/>
      <c r="L56" s="17"/>
    </row>
    <row r="57" spans="2:12" ht="16.5" thickBot="1" x14ac:dyDescent="0.3">
      <c r="B57" s="61" t="s">
        <v>157</v>
      </c>
      <c r="C57" s="94"/>
      <c r="D57" s="49">
        <v>2</v>
      </c>
      <c r="E57" s="130">
        <f t="shared" si="0"/>
        <v>0</v>
      </c>
      <c r="F57" s="62">
        <v>0.25</v>
      </c>
      <c r="G57" s="130">
        <f t="shared" si="1"/>
        <v>0</v>
      </c>
      <c r="H57" s="33"/>
      <c r="J57" s="17"/>
      <c r="K57" s="9"/>
      <c r="L57" s="17"/>
    </row>
    <row r="58" spans="2:12" ht="16.5" thickBot="1" x14ac:dyDescent="0.3">
      <c r="B58" s="61" t="s">
        <v>158</v>
      </c>
      <c r="C58" s="94"/>
      <c r="D58" s="49">
        <v>2</v>
      </c>
      <c r="E58" s="130">
        <f t="shared" si="0"/>
        <v>0</v>
      </c>
      <c r="F58" s="62">
        <v>0.25</v>
      </c>
      <c r="G58" s="130">
        <f t="shared" si="1"/>
        <v>0</v>
      </c>
      <c r="H58" s="33"/>
      <c r="J58" s="17"/>
      <c r="K58" s="9"/>
      <c r="L58" s="17"/>
    </row>
    <row r="59" spans="2:12" ht="16.5" thickBot="1" x14ac:dyDescent="0.3">
      <c r="B59" s="61" t="s">
        <v>159</v>
      </c>
      <c r="C59" s="94"/>
      <c r="D59" s="49">
        <v>1</v>
      </c>
      <c r="E59" s="130">
        <f t="shared" si="0"/>
        <v>0</v>
      </c>
      <c r="F59" s="62">
        <v>0.25</v>
      </c>
      <c r="G59" s="130">
        <f t="shared" si="1"/>
        <v>0</v>
      </c>
      <c r="H59" s="33"/>
      <c r="J59" s="17"/>
      <c r="K59" s="9"/>
      <c r="L59" s="17"/>
    </row>
    <row r="60" spans="2:12" ht="16.5" thickBot="1" x14ac:dyDescent="0.3">
      <c r="B60" s="61" t="s">
        <v>152</v>
      </c>
      <c r="C60" s="94"/>
      <c r="D60" s="49">
        <v>50</v>
      </c>
      <c r="E60" s="130">
        <f t="shared" si="0"/>
        <v>0</v>
      </c>
      <c r="F60" s="62">
        <v>0.25</v>
      </c>
      <c r="G60" s="130">
        <f t="shared" si="1"/>
        <v>0</v>
      </c>
      <c r="H60" s="33"/>
      <c r="J60" s="17"/>
      <c r="K60" s="37"/>
      <c r="L60" s="17"/>
    </row>
    <row r="61" spans="2:12" ht="16.5" thickBot="1" x14ac:dyDescent="0.3">
      <c r="B61" s="64" t="s">
        <v>0</v>
      </c>
      <c r="C61" s="94"/>
      <c r="D61" s="49">
        <v>10</v>
      </c>
      <c r="E61" s="130">
        <f t="shared" si="0"/>
        <v>0</v>
      </c>
      <c r="F61" s="62">
        <v>0.25</v>
      </c>
      <c r="G61" s="130">
        <f t="shared" si="1"/>
        <v>0</v>
      </c>
      <c r="H61" s="33"/>
      <c r="J61" s="17"/>
      <c r="K61" s="37"/>
      <c r="L61" s="17"/>
    </row>
    <row r="62" spans="2:12" ht="16.5" thickBot="1" x14ac:dyDescent="0.3">
      <c r="B62" s="64" t="s">
        <v>1</v>
      </c>
      <c r="C62" s="94"/>
      <c r="D62" s="49">
        <v>2</v>
      </c>
      <c r="E62" s="130">
        <f t="shared" si="0"/>
        <v>0</v>
      </c>
      <c r="F62" s="62">
        <v>0.25</v>
      </c>
      <c r="G62" s="130">
        <f t="shared" si="1"/>
        <v>0</v>
      </c>
      <c r="H62" s="33"/>
      <c r="J62" s="17"/>
      <c r="K62" s="37"/>
      <c r="L62" s="17"/>
    </row>
    <row r="63" spans="2:12" ht="16.5" thickBot="1" x14ac:dyDescent="0.3">
      <c r="B63" s="61" t="s">
        <v>53</v>
      </c>
      <c r="C63" s="94"/>
      <c r="D63" s="49">
        <v>2</v>
      </c>
      <c r="E63" s="130">
        <f t="shared" si="0"/>
        <v>0</v>
      </c>
      <c r="F63" s="62">
        <v>0.25</v>
      </c>
      <c r="G63" s="130">
        <f t="shared" si="1"/>
        <v>0</v>
      </c>
      <c r="H63" s="33"/>
      <c r="J63" s="17"/>
      <c r="K63" s="37"/>
      <c r="L63" s="17"/>
    </row>
    <row r="64" spans="2:12" ht="16.5" thickBot="1" x14ac:dyDescent="0.3">
      <c r="B64" s="61" t="s">
        <v>54</v>
      </c>
      <c r="C64" s="94"/>
      <c r="D64" s="49">
        <v>1</v>
      </c>
      <c r="E64" s="130">
        <f t="shared" si="0"/>
        <v>0</v>
      </c>
      <c r="F64" s="62">
        <v>0.25</v>
      </c>
      <c r="G64" s="130">
        <f t="shared" si="1"/>
        <v>0</v>
      </c>
      <c r="H64" s="33"/>
      <c r="J64" s="17"/>
      <c r="K64" s="37"/>
      <c r="L64" s="17"/>
    </row>
    <row r="65" spans="2:12" ht="16.5" thickBot="1" x14ac:dyDescent="0.3">
      <c r="B65" s="61" t="s">
        <v>73</v>
      </c>
      <c r="C65" s="94"/>
      <c r="D65" s="49">
        <v>20</v>
      </c>
      <c r="E65" s="130">
        <f t="shared" si="0"/>
        <v>0</v>
      </c>
      <c r="F65" s="62">
        <v>0.25</v>
      </c>
      <c r="G65" s="130">
        <f t="shared" si="1"/>
        <v>0</v>
      </c>
      <c r="H65" s="33"/>
      <c r="J65" s="17"/>
      <c r="K65" s="17"/>
      <c r="L65" s="17"/>
    </row>
    <row r="66" spans="2:12" ht="16.5" thickBot="1" x14ac:dyDescent="0.3">
      <c r="B66" s="61" t="s">
        <v>74</v>
      </c>
      <c r="C66" s="94"/>
      <c r="D66" s="49">
        <v>50</v>
      </c>
      <c r="E66" s="130">
        <f t="shared" si="0"/>
        <v>0</v>
      </c>
      <c r="F66" s="62">
        <v>0.25</v>
      </c>
      <c r="G66" s="130">
        <f t="shared" si="1"/>
        <v>0</v>
      </c>
      <c r="H66" s="33"/>
      <c r="J66" s="17"/>
      <c r="K66" s="17"/>
      <c r="L66" s="17"/>
    </row>
    <row r="67" spans="2:12" ht="16.5" thickBot="1" x14ac:dyDescent="0.3">
      <c r="B67" s="61" t="s">
        <v>75</v>
      </c>
      <c r="C67" s="94"/>
      <c r="D67" s="49">
        <v>5</v>
      </c>
      <c r="E67" s="130">
        <f t="shared" si="0"/>
        <v>0</v>
      </c>
      <c r="F67" s="62">
        <v>0.25</v>
      </c>
      <c r="G67" s="130">
        <f t="shared" si="1"/>
        <v>0</v>
      </c>
      <c r="H67" s="33"/>
      <c r="J67" s="17"/>
      <c r="K67" s="17"/>
      <c r="L67" s="17"/>
    </row>
    <row r="68" spans="2:12" ht="16.5" thickBot="1" x14ac:dyDescent="0.3">
      <c r="B68" s="77" t="s">
        <v>136</v>
      </c>
      <c r="C68" s="94"/>
      <c r="D68" s="49">
        <v>150</v>
      </c>
      <c r="E68" s="130">
        <f t="shared" si="0"/>
        <v>0</v>
      </c>
      <c r="F68" s="62">
        <v>0.25</v>
      </c>
      <c r="G68" s="130">
        <f t="shared" si="1"/>
        <v>0</v>
      </c>
      <c r="H68" s="34"/>
      <c r="J68" s="17"/>
      <c r="K68" s="17"/>
      <c r="L68" s="17"/>
    </row>
    <row r="69" spans="2:12" ht="16.5" thickBot="1" x14ac:dyDescent="0.3">
      <c r="B69" s="77" t="s">
        <v>29</v>
      </c>
      <c r="C69" s="94"/>
      <c r="D69" s="49">
        <v>10</v>
      </c>
      <c r="E69" s="130">
        <f t="shared" si="0"/>
        <v>0</v>
      </c>
      <c r="F69" s="62">
        <v>0.25</v>
      </c>
      <c r="G69" s="130">
        <f t="shared" si="1"/>
        <v>0</v>
      </c>
      <c r="H69" s="34"/>
      <c r="J69" s="17"/>
      <c r="K69" s="17"/>
      <c r="L69" s="17"/>
    </row>
    <row r="70" spans="2:12" ht="16.5" thickBot="1" x14ac:dyDescent="0.3">
      <c r="B70" s="77" t="s">
        <v>28</v>
      </c>
      <c r="C70" s="94"/>
      <c r="D70" s="49">
        <v>10</v>
      </c>
      <c r="E70" s="130">
        <f t="shared" si="0"/>
        <v>0</v>
      </c>
      <c r="F70" s="62">
        <v>0.25</v>
      </c>
      <c r="G70" s="130">
        <f t="shared" si="1"/>
        <v>0</v>
      </c>
      <c r="H70" s="34"/>
      <c r="J70" s="17"/>
      <c r="K70" s="17"/>
      <c r="L70" s="17"/>
    </row>
    <row r="71" spans="2:12" ht="16.5" thickBot="1" x14ac:dyDescent="0.3">
      <c r="B71" s="75" t="s">
        <v>2</v>
      </c>
      <c r="C71" s="94"/>
      <c r="D71" s="49">
        <v>1500</v>
      </c>
      <c r="E71" s="130">
        <f t="shared" si="0"/>
        <v>0</v>
      </c>
      <c r="F71" s="62">
        <v>0.25</v>
      </c>
      <c r="G71" s="130">
        <f t="shared" si="1"/>
        <v>0</v>
      </c>
      <c r="H71" s="66" t="s">
        <v>153</v>
      </c>
      <c r="J71" s="17"/>
      <c r="K71" s="17"/>
      <c r="L71" s="17"/>
    </row>
    <row r="72" spans="2:12" ht="16.5" thickBot="1" x14ac:dyDescent="0.3">
      <c r="B72" s="75" t="s">
        <v>3</v>
      </c>
      <c r="C72" s="94"/>
      <c r="D72" s="49">
        <v>1500</v>
      </c>
      <c r="E72" s="130">
        <f t="shared" si="0"/>
        <v>0</v>
      </c>
      <c r="F72" s="62">
        <v>0.25</v>
      </c>
      <c r="G72" s="130">
        <f t="shared" si="1"/>
        <v>0</v>
      </c>
      <c r="H72" s="66" t="s">
        <v>153</v>
      </c>
      <c r="J72" s="17"/>
      <c r="K72" s="17"/>
      <c r="L72" s="17"/>
    </row>
    <row r="73" spans="2:12" ht="16.5" thickBot="1" x14ac:dyDescent="0.3">
      <c r="B73" s="76" t="s">
        <v>63</v>
      </c>
      <c r="C73" s="94"/>
      <c r="D73" s="49">
        <v>1400</v>
      </c>
      <c r="E73" s="130">
        <f t="shared" si="0"/>
        <v>0</v>
      </c>
      <c r="F73" s="62">
        <v>0.25</v>
      </c>
      <c r="G73" s="130">
        <f t="shared" si="1"/>
        <v>0</v>
      </c>
      <c r="H73" s="66" t="s">
        <v>154</v>
      </c>
      <c r="J73" s="17"/>
      <c r="K73" s="17"/>
      <c r="L73" s="17"/>
    </row>
    <row r="74" spans="2:12" ht="16.5" thickBot="1" x14ac:dyDescent="0.3">
      <c r="B74" s="74" t="s">
        <v>65</v>
      </c>
      <c r="C74" s="94"/>
      <c r="D74" s="49">
        <v>200</v>
      </c>
      <c r="E74" s="130">
        <f t="shared" si="0"/>
        <v>0</v>
      </c>
      <c r="F74" s="62">
        <v>0.25</v>
      </c>
      <c r="G74" s="130">
        <f t="shared" si="1"/>
        <v>0</v>
      </c>
      <c r="H74" s="33"/>
      <c r="J74" s="17"/>
      <c r="K74" s="17"/>
      <c r="L74" s="17"/>
    </row>
    <row r="75" spans="2:12" ht="16.5" thickBot="1" x14ac:dyDescent="0.3">
      <c r="B75" s="73" t="s">
        <v>31</v>
      </c>
      <c r="C75" s="94"/>
      <c r="D75" s="49">
        <v>20</v>
      </c>
      <c r="E75" s="130">
        <f t="shared" si="0"/>
        <v>0</v>
      </c>
      <c r="F75" s="62">
        <v>0.25</v>
      </c>
      <c r="G75" s="130">
        <f t="shared" si="1"/>
        <v>0</v>
      </c>
      <c r="H75" s="33"/>
      <c r="J75" s="17"/>
      <c r="K75" s="17"/>
      <c r="L75" s="17"/>
    </row>
    <row r="76" spans="2:12" ht="16.5" thickBot="1" x14ac:dyDescent="0.3">
      <c r="B76" s="74" t="s">
        <v>64</v>
      </c>
      <c r="C76" s="94"/>
      <c r="D76" s="49">
        <v>200</v>
      </c>
      <c r="E76" s="130">
        <f t="shared" si="0"/>
        <v>0</v>
      </c>
      <c r="F76" s="62">
        <v>0.25</v>
      </c>
      <c r="G76" s="130">
        <f t="shared" si="1"/>
        <v>0</v>
      </c>
      <c r="H76" s="33"/>
      <c r="J76" s="17"/>
      <c r="K76" s="17"/>
      <c r="L76" s="17"/>
    </row>
    <row r="77" spans="2:12" ht="16.5" thickBot="1" x14ac:dyDescent="0.3">
      <c r="B77" s="74" t="s">
        <v>33</v>
      </c>
      <c r="C77" s="94"/>
      <c r="D77" s="49">
        <v>200</v>
      </c>
      <c r="E77" s="130">
        <f t="shared" si="0"/>
        <v>0</v>
      </c>
      <c r="F77" s="62">
        <v>0.25</v>
      </c>
      <c r="G77" s="130">
        <f t="shared" si="1"/>
        <v>0</v>
      </c>
      <c r="H77" s="33"/>
      <c r="J77" s="17"/>
      <c r="K77" s="17"/>
      <c r="L77" s="17"/>
    </row>
    <row r="78" spans="2:12" ht="16.5" thickBot="1" x14ac:dyDescent="0.3">
      <c r="B78" s="155" t="s">
        <v>186</v>
      </c>
      <c r="C78" s="94"/>
      <c r="D78" s="49">
        <v>50</v>
      </c>
      <c r="E78" s="152">
        <f t="shared" si="0"/>
        <v>0</v>
      </c>
      <c r="F78" s="153">
        <v>0.25</v>
      </c>
      <c r="G78" s="152">
        <f t="shared" si="1"/>
        <v>0</v>
      </c>
      <c r="H78" s="33" t="s">
        <v>185</v>
      </c>
      <c r="J78" s="17"/>
      <c r="K78" s="17"/>
      <c r="L78" s="17"/>
    </row>
    <row r="79" spans="2:12" ht="16.5" thickBot="1" x14ac:dyDescent="0.3">
      <c r="B79" s="61" t="s">
        <v>22</v>
      </c>
      <c r="C79" s="94"/>
      <c r="D79" s="49">
        <v>50</v>
      </c>
      <c r="E79" s="130">
        <f t="shared" si="0"/>
        <v>0</v>
      </c>
      <c r="F79" s="62">
        <v>0.25</v>
      </c>
      <c r="G79" s="130">
        <f t="shared" si="1"/>
        <v>0</v>
      </c>
      <c r="H79" s="33"/>
      <c r="J79" s="17"/>
      <c r="K79" s="17"/>
      <c r="L79" s="17"/>
    </row>
    <row r="80" spans="2:12" ht="16.5" thickBot="1" x14ac:dyDescent="0.3">
      <c r="B80" s="61" t="s">
        <v>62</v>
      </c>
      <c r="C80" s="94"/>
      <c r="D80" s="49">
        <v>100</v>
      </c>
      <c r="E80" s="130">
        <f t="shared" si="0"/>
        <v>0</v>
      </c>
      <c r="F80" s="62">
        <v>0.25</v>
      </c>
      <c r="G80" s="130">
        <f t="shared" si="1"/>
        <v>0</v>
      </c>
      <c r="H80" s="33"/>
      <c r="J80" s="17"/>
      <c r="K80" s="17"/>
      <c r="L80" s="17"/>
    </row>
    <row r="81" spans="2:12" ht="16.5" thickBot="1" x14ac:dyDescent="0.3">
      <c r="B81" s="61" t="s">
        <v>103</v>
      </c>
      <c r="C81" s="94"/>
      <c r="D81" s="49">
        <v>4</v>
      </c>
      <c r="E81" s="130">
        <f t="shared" si="0"/>
        <v>0</v>
      </c>
      <c r="F81" s="62">
        <v>0.25</v>
      </c>
      <c r="G81" s="130">
        <f t="shared" si="1"/>
        <v>0</v>
      </c>
      <c r="H81" s="33"/>
      <c r="J81" s="17"/>
      <c r="K81" s="17"/>
      <c r="L81" s="17"/>
    </row>
    <row r="82" spans="2:12" ht="16.5" thickBot="1" x14ac:dyDescent="0.3">
      <c r="B82" s="65" t="s">
        <v>35</v>
      </c>
      <c r="C82" s="96"/>
      <c r="D82" s="49">
        <v>200</v>
      </c>
      <c r="E82" s="130">
        <f t="shared" si="0"/>
        <v>0</v>
      </c>
      <c r="F82" s="62">
        <v>0.25</v>
      </c>
      <c r="G82" s="130">
        <f t="shared" si="1"/>
        <v>0</v>
      </c>
      <c r="H82" s="33" t="s">
        <v>89</v>
      </c>
    </row>
    <row r="83" spans="2:12" ht="16.5" thickBot="1" x14ac:dyDescent="0.3">
      <c r="B83" s="61" t="s">
        <v>66</v>
      </c>
      <c r="C83" s="97"/>
      <c r="D83" s="49">
        <v>250</v>
      </c>
      <c r="E83" s="130">
        <f t="shared" si="0"/>
        <v>0</v>
      </c>
      <c r="F83" s="62">
        <v>0.25</v>
      </c>
      <c r="G83" s="130">
        <f t="shared" si="1"/>
        <v>0</v>
      </c>
      <c r="H83" s="33" t="s">
        <v>88</v>
      </c>
    </row>
    <row r="84" spans="2:12" ht="16.5" thickBot="1" x14ac:dyDescent="0.3">
      <c r="B84" s="61" t="s">
        <v>37</v>
      </c>
      <c r="C84" s="97"/>
      <c r="D84" s="49">
        <v>200</v>
      </c>
      <c r="E84" s="130">
        <f t="shared" si="0"/>
        <v>0</v>
      </c>
      <c r="F84" s="62">
        <v>0.25</v>
      </c>
      <c r="G84" s="130">
        <f t="shared" si="1"/>
        <v>0</v>
      </c>
      <c r="H84" s="33" t="s">
        <v>88</v>
      </c>
    </row>
    <row r="85" spans="2:12" ht="16.5" thickBot="1" x14ac:dyDescent="0.3">
      <c r="B85" s="61" t="s">
        <v>36</v>
      </c>
      <c r="C85" s="97"/>
      <c r="D85" s="49">
        <v>200</v>
      </c>
      <c r="E85" s="130">
        <f t="shared" si="0"/>
        <v>0</v>
      </c>
      <c r="F85" s="62">
        <v>0.25</v>
      </c>
      <c r="G85" s="130">
        <f t="shared" si="1"/>
        <v>0</v>
      </c>
      <c r="H85" s="33" t="s">
        <v>87</v>
      </c>
    </row>
    <row r="86" spans="2:12" ht="16.5" thickBot="1" x14ac:dyDescent="0.3">
      <c r="B86" s="61" t="s">
        <v>38</v>
      </c>
      <c r="C86" s="97"/>
      <c r="D86" s="49">
        <v>400</v>
      </c>
      <c r="E86" s="130">
        <f t="shared" si="0"/>
        <v>0</v>
      </c>
      <c r="F86" s="62">
        <v>0.25</v>
      </c>
      <c r="G86" s="130">
        <f t="shared" si="1"/>
        <v>0</v>
      </c>
      <c r="H86" s="33" t="s">
        <v>87</v>
      </c>
    </row>
    <row r="87" spans="2:12" ht="16.5" thickBot="1" x14ac:dyDescent="0.3">
      <c r="B87" s="61" t="s">
        <v>85</v>
      </c>
      <c r="C87" s="97"/>
      <c r="D87" s="49">
        <v>200</v>
      </c>
      <c r="E87" s="130">
        <f t="shared" si="0"/>
        <v>0</v>
      </c>
      <c r="F87" s="62">
        <v>0.25</v>
      </c>
      <c r="G87" s="130">
        <f t="shared" si="1"/>
        <v>0</v>
      </c>
      <c r="H87" s="33" t="s">
        <v>87</v>
      </c>
    </row>
    <row r="88" spans="2:12" ht="16.5" thickBot="1" x14ac:dyDescent="0.3">
      <c r="B88" s="61" t="s">
        <v>34</v>
      </c>
      <c r="C88" s="97"/>
      <c r="D88" s="49">
        <v>600</v>
      </c>
      <c r="E88" s="130">
        <f t="shared" si="0"/>
        <v>0</v>
      </c>
      <c r="F88" s="62">
        <v>0.25</v>
      </c>
      <c r="G88" s="130">
        <f t="shared" si="1"/>
        <v>0</v>
      </c>
      <c r="H88" s="33"/>
    </row>
    <row r="89" spans="2:12" ht="16.5" thickBot="1" x14ac:dyDescent="0.3"/>
    <row r="90" spans="2:12" ht="16.5" thickBot="1" x14ac:dyDescent="0.3">
      <c r="B90" s="161" t="s">
        <v>20</v>
      </c>
      <c r="C90" s="162"/>
      <c r="D90" s="163"/>
      <c r="E90" s="119">
        <f>SUM(E5:E89)</f>
        <v>0</v>
      </c>
      <c r="F90" s="58" t="s">
        <v>10</v>
      </c>
      <c r="G90" s="119">
        <f>SUM(G5:G89)</f>
        <v>0</v>
      </c>
    </row>
  </sheetData>
  <sheetProtection algorithmName="SHA-512" hashValue="/b29h4XQC+tRD3S8KOnimavo1fxFTW0Z385iT7WZIncRaftFGiHy67s/hIrtMsCHc2aiNCQQXkLk9gUdaQttNw==" saltValue="seDFHJC7ZaULutaM4lDrVA==" spinCount="100000" sheet="1" objects="1" scenarios="1"/>
  <mergeCells count="2">
    <mergeCell ref="B90:D90"/>
    <mergeCell ref="B4:H4"/>
  </mergeCells>
  <phoneticPr fontId="18" type="noConversion"/>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4F7953A7-A729-46B7-BD15-90290D470140}">
          <x14:formula1>
            <xm:f>Gegevensvalidatie!$B$5</xm:f>
          </x14:formula1>
          <x14:formula2>
            <xm:f>Gegevensvalidatie!$C$5</xm:f>
          </x14:formula2>
          <xm:sqref>C85:C88</xm:sqref>
        </x14:dataValidation>
        <x14:dataValidation type="decimal" allowBlank="1" showInputMessage="1" showErrorMessage="1" xr:uid="{9B13D06A-CA75-498E-B3DF-B538B1F826E2}">
          <x14:formula1>
            <xm:f>Gegevensvalidatie!B3</xm:f>
          </x14:formula1>
          <x14:formula2>
            <xm:f>Gegevensvalidatie!C3</xm:f>
          </x14:formula2>
          <xm:sqref>C82:C83</xm:sqref>
        </x14:dataValidation>
        <x14:dataValidation type="decimal" allowBlank="1" showInputMessage="1" showErrorMessage="1" xr:uid="{D2CE8BC9-FB65-4AD9-8E76-063A4C57B6CE}">
          <x14:formula1>
            <xm:f>Gegevensvalidatie!B4</xm:f>
          </x14:formula1>
          <x14:formula2>
            <xm:f>Gegevensvalidatie!C4</xm:f>
          </x14:formula2>
          <xm:sqref>C84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F1DA2-3ADD-D64E-B329-B90970664FC9}">
  <dimension ref="A1:G11"/>
  <sheetViews>
    <sheetView zoomScaleNormal="100" workbookViewId="0">
      <selection activeCell="G11" sqref="G11"/>
    </sheetView>
  </sheetViews>
  <sheetFormatPr defaultColWidth="10.875" defaultRowHeight="10.5" x14ac:dyDescent="0.15"/>
  <cols>
    <col min="1" max="1" width="3.5" style="79" customWidth="1"/>
    <col min="2" max="2" width="36.375" style="79" customWidth="1"/>
    <col min="3" max="4" width="17.875" style="79" customWidth="1"/>
    <col min="5" max="5" width="24.875" style="79" customWidth="1"/>
    <col min="6" max="6" width="32.375" style="79" customWidth="1"/>
    <col min="7" max="7" width="20.625" style="79" customWidth="1"/>
    <col min="8" max="16384" width="10.875" style="79"/>
  </cols>
  <sheetData>
    <row r="1" spans="1:7" s="140" customFormat="1" ht="22.5" x14ac:dyDescent="0.3">
      <c r="A1" s="146"/>
      <c r="B1" s="177" t="s">
        <v>166</v>
      </c>
      <c r="C1" s="178"/>
      <c r="D1" s="178"/>
      <c r="E1" s="178"/>
      <c r="F1" s="178"/>
      <c r="G1" s="139"/>
    </row>
    <row r="2" spans="1:7" s="136" customFormat="1" ht="12.75" x14ac:dyDescent="0.2">
      <c r="B2" s="135"/>
      <c r="C2" s="135"/>
      <c r="D2" s="135"/>
      <c r="E2" s="135"/>
      <c r="F2" s="135"/>
      <c r="G2" s="137"/>
    </row>
    <row r="3" spans="1:7" s="132" customFormat="1" ht="12.75" x14ac:dyDescent="0.2">
      <c r="B3" s="179" t="s">
        <v>167</v>
      </c>
      <c r="C3" s="179"/>
      <c r="D3" s="179"/>
      <c r="E3" s="179"/>
      <c r="F3" s="179"/>
      <c r="G3" s="137"/>
    </row>
    <row r="4" spans="1:7" s="132" customFormat="1" ht="12.75" x14ac:dyDescent="0.2">
      <c r="B4" s="179" t="s">
        <v>183</v>
      </c>
      <c r="C4" s="179"/>
      <c r="D4" s="179"/>
      <c r="E4" s="179"/>
      <c r="F4" s="179"/>
      <c r="G4" s="137"/>
    </row>
    <row r="5" spans="1:7" s="132" customFormat="1" ht="12.75" x14ac:dyDescent="0.2">
      <c r="B5" s="179"/>
      <c r="C5" s="179"/>
      <c r="D5" s="179"/>
      <c r="E5" s="179"/>
      <c r="F5" s="179"/>
      <c r="G5" s="138"/>
    </row>
    <row r="6" spans="1:7" ht="25.5" customHeight="1" x14ac:dyDescent="0.15">
      <c r="B6" s="174"/>
      <c r="C6" s="174"/>
      <c r="D6" s="174"/>
      <c r="E6" s="174"/>
      <c r="F6" s="174"/>
      <c r="G6" s="175"/>
    </row>
    <row r="7" spans="1:7" ht="25.5" customHeight="1" x14ac:dyDescent="0.15">
      <c r="B7" s="176" t="s">
        <v>160</v>
      </c>
      <c r="C7" s="176"/>
      <c r="D7" s="176"/>
      <c r="E7" s="176"/>
      <c r="F7" s="176"/>
      <c r="G7" s="176"/>
    </row>
    <row r="8" spans="1:7" ht="25.5" customHeight="1" x14ac:dyDescent="0.15">
      <c r="B8" s="82"/>
      <c r="C8" s="149" t="s">
        <v>161</v>
      </c>
      <c r="D8" s="149" t="s">
        <v>162</v>
      </c>
      <c r="E8" s="149" t="s">
        <v>163</v>
      </c>
      <c r="F8" s="149" t="s">
        <v>164</v>
      </c>
      <c r="G8" s="80"/>
    </row>
    <row r="9" spans="1:7" ht="26.1" customHeight="1" x14ac:dyDescent="0.15">
      <c r="B9" s="82" t="s">
        <v>133</v>
      </c>
      <c r="C9" s="148">
        <v>210</v>
      </c>
      <c r="D9" s="148">
        <v>360</v>
      </c>
      <c r="E9" s="91">
        <f>'2. Implementatie Utrecht'!D14</f>
        <v>210</v>
      </c>
      <c r="F9" s="98">
        <v>-8000</v>
      </c>
      <c r="G9" s="81"/>
    </row>
    <row r="10" spans="1:7" ht="25.5" customHeight="1" x14ac:dyDescent="0.15">
      <c r="B10" s="147" t="s">
        <v>137</v>
      </c>
      <c r="C10" s="148">
        <v>0</v>
      </c>
      <c r="D10" s="148">
        <v>150</v>
      </c>
      <c r="E10" s="91">
        <f>'2. Implementatie Utrecht'!D16</f>
        <v>100</v>
      </c>
      <c r="F10" s="99"/>
      <c r="G10" s="81"/>
    </row>
    <row r="11" spans="1:7" ht="25.5" customHeight="1" x14ac:dyDescent="0.15">
      <c r="B11" s="83"/>
      <c r="C11" s="84"/>
      <c r="D11" s="85"/>
      <c r="E11" s="134">
        <f>SUM(E9:E10)</f>
        <v>310</v>
      </c>
      <c r="F11" s="133" t="s">
        <v>165</v>
      </c>
      <c r="G11" s="150">
        <f>(E9-C9)*F9</f>
        <v>0</v>
      </c>
    </row>
  </sheetData>
  <sheetProtection algorithmName="SHA-512" hashValue="U1UxybFtnQOHQjGh2nJF5hgkFmE03QfNH6DhTZobbZwTGjB85xIIEVXLlKXJZMYCnLd/A1nJAPEQ7BQJC1++9Q==" saltValue="TmlgUIooxAAVtkrx16P5rQ==" spinCount="100000" sheet="1" objects="1" scenarios="1"/>
  <mergeCells count="6">
    <mergeCell ref="B6:G6"/>
    <mergeCell ref="B7:G7"/>
    <mergeCell ref="B1:F1"/>
    <mergeCell ref="B3:F3"/>
    <mergeCell ref="B4:F4"/>
    <mergeCell ref="B5:F5"/>
  </mergeCells>
  <conditionalFormatting sqref="E11">
    <cfRule type="cellIs" dxfId="4" priority="1" stopIfTrue="1" operator="notEqual">
      <formula>$C$10</formula>
    </cfRule>
  </conditionalFormatting>
  <conditionalFormatting sqref="G11">
    <cfRule type="cellIs" dxfId="3" priority="12" stopIfTrue="1" operator="lessThanOrEqual">
      <formula>#REF!</formula>
    </cfRule>
  </conditionalFormatting>
  <conditionalFormatting sqref="G11">
    <cfRule type="cellIs" dxfId="2" priority="11" stopIfTrue="1" operator="lessThanOrEqual">
      <formula>#REF!</formula>
    </cfRule>
  </conditionalFormatting>
  <conditionalFormatting sqref="E11">
    <cfRule type="cellIs" dxfId="1" priority="2" stopIfTrue="1" operator="equal">
      <formula>$C$10</formula>
    </cfRule>
  </conditionalFormatting>
  <conditionalFormatting sqref="G11">
    <cfRule type="cellIs" dxfId="0" priority="10" stopIfTrue="1" operator="greaterThan">
      <formula>#REF!</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G15"/>
  <sheetViews>
    <sheetView workbookViewId="0">
      <selection activeCell="B35" sqref="B35"/>
    </sheetView>
  </sheetViews>
  <sheetFormatPr defaultColWidth="8.875" defaultRowHeight="15.75" x14ac:dyDescent="0.25"/>
  <cols>
    <col min="2" max="3" width="9.375" bestFit="1" customWidth="1"/>
  </cols>
  <sheetData>
    <row r="2" spans="2:7" x14ac:dyDescent="0.25">
      <c r="B2" s="4" t="s">
        <v>86</v>
      </c>
    </row>
    <row r="3" spans="2:7" x14ac:dyDescent="0.25">
      <c r="B3" s="2">
        <v>100</v>
      </c>
      <c r="C3" s="2">
        <v>120</v>
      </c>
      <c r="E3">
        <v>210</v>
      </c>
      <c r="G3">
        <f>'2. Implementatie Utrecht'!D14</f>
        <v>210</v>
      </c>
    </row>
    <row r="4" spans="2:7" x14ac:dyDescent="0.25">
      <c r="B4" s="2">
        <v>75</v>
      </c>
      <c r="C4" s="2">
        <v>100</v>
      </c>
      <c r="E4">
        <v>360</v>
      </c>
      <c r="G4">
        <f>E4-G3</f>
        <v>150</v>
      </c>
    </row>
    <row r="5" spans="2:7" x14ac:dyDescent="0.25">
      <c r="B5" s="2">
        <v>0</v>
      </c>
      <c r="C5" s="2">
        <v>55</v>
      </c>
    </row>
    <row r="15" spans="2:7" x14ac:dyDescent="0.25">
      <c r="B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B18AD22EB42443B53291C4C4C024AD" ma:contentTypeVersion="10" ma:contentTypeDescription="Een nieuw document maken." ma:contentTypeScope="" ma:versionID="3ea0831c1acf6ba3911db81977dab1fc">
  <xsd:schema xmlns:xsd="http://www.w3.org/2001/XMLSchema" xmlns:xs="http://www.w3.org/2001/XMLSchema" xmlns:p="http://schemas.microsoft.com/office/2006/metadata/properties" xmlns:ns2="8aa6f555-b9bf-4114-b931-16d8a0ded655" xmlns:ns3="197ea8a0-88b0-4572-a744-3fcb2bbfe831" targetNamespace="http://schemas.microsoft.com/office/2006/metadata/properties" ma:root="true" ma:fieldsID="4d5ae8672d4da6e2d4c6c8fcbd60500c" ns2:_="" ns3:_="">
    <xsd:import namespace="8aa6f555-b9bf-4114-b931-16d8a0ded655"/>
    <xsd:import namespace="197ea8a0-88b0-4572-a744-3fcb2bbfe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6f555-b9bf-4114-b931-16d8a0ded6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7ea8a0-88b0-4572-a744-3fcb2bbfe83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A9E8C1-2466-4DE3-807F-727CF25DA4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6f555-b9bf-4114-b931-16d8a0ded655"/>
    <ds:schemaRef ds:uri="197ea8a0-88b0-4572-a744-3fcb2bbfe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E8BAAB-BEC2-415A-BC02-6FA647D272B8}">
  <ds:schemaRefs>
    <ds:schemaRef ds:uri="http://schemas.microsoft.com/sharepoint/v3/contenttype/forms"/>
  </ds:schemaRefs>
</ds:datastoreItem>
</file>

<file path=customXml/itemProps3.xml><?xml version="1.0" encoding="utf-8"?>
<ds:datastoreItem xmlns:ds="http://schemas.openxmlformats.org/officeDocument/2006/customXml" ds:itemID="{B59B4C0B-A0B6-425E-91E3-6230E2B2BA4C}">
  <ds:schemaRefs>
    <ds:schemaRef ds:uri="8aa6f555-b9bf-4114-b931-16d8a0ded655"/>
    <ds:schemaRef ds:uri="http://schemas.microsoft.com/office/2006/documentManagement/types"/>
    <ds:schemaRef ds:uri="http://www.w3.org/XML/1998/namespace"/>
    <ds:schemaRef ds:uri="http://purl.org/dc/dcmitype/"/>
    <ds:schemaRef ds:uri="http://purl.org/dc/elements/1.1/"/>
    <ds:schemaRef ds:uri="http://schemas.openxmlformats.org/package/2006/metadata/core-properties"/>
    <ds:schemaRef ds:uri="197ea8a0-88b0-4572-a744-3fcb2bbfe83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Uitleg Prijslijst</vt:lpstr>
      <vt:lpstr>1. Totalen</vt:lpstr>
      <vt:lpstr>2. Implementatie Utrecht</vt:lpstr>
      <vt:lpstr>3. Beheerkosten Utrecht</vt:lpstr>
      <vt:lpstr>4. Stuksprijzen beheer</vt:lpstr>
      <vt:lpstr>5. GC 1 Displayconfig </vt:lpstr>
      <vt:lpstr>Gegevensvalidatie</vt:lpstr>
    </vt:vector>
  </TitlesOfParts>
  <Company>Mov ensis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Quincent Ripassa</dc:creator>
  <cp:lastModifiedBy>Windows User</cp:lastModifiedBy>
  <dcterms:created xsi:type="dcterms:W3CDTF">2015-03-24T07:28:26Z</dcterms:created>
  <dcterms:modified xsi:type="dcterms:W3CDTF">2020-12-18T14:45:03Z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0x010100FDB18AD22EB42443B53291C4C4C024AD</vt:lpwstr>
  </property>
</Properties>
</file>