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unitedqualitybv.sharepoint.com/klanten/Docs/RAD/EA 2020/Verwerking restafval (776)/Nota van inlichtingen/"/>
    </mc:Choice>
  </mc:AlternateContent>
  <xr:revisionPtr revIDLastSave="17" documentId="8_{538918EE-2D89-4895-9858-5A3CCCC7B4F7}" xr6:coauthVersionLast="45" xr6:coauthVersionMax="45" xr10:uidLastSave="{6A8A46AD-FFF3-4ECB-9474-85A006A9A3DB}"/>
  <bookViews>
    <workbookView xWindow="6840" yWindow="4560" windowWidth="21600" windowHeight="11385" tabRatio="766" xr2:uid="{00000000-000D-0000-FFFF-FFFF00000000}"/>
  </bookViews>
  <sheets>
    <sheet name="T0 Voorblad" sheetId="6" r:id="rId1"/>
    <sheet name="T1 Criterium KG-1 P1" sheetId="21" r:id="rId2"/>
    <sheet name="T2 KG-2 Verwerking HRA P1" sheetId="26" r:id="rId3"/>
    <sheet name="T3 Prijsinvulformulier P1" sheetId="20" r:id="rId4"/>
    <sheet name="T4 Fictieve inschrijfprijs P1" sheetId="27" r:id="rId5"/>
  </sheets>
  <definedNames>
    <definedName name="_xlnm.Print_Area" localSheetId="0">'T0 Voorblad'!$A$1:$E$29</definedName>
    <definedName name="_xlnm.Print_Area" localSheetId="1">'T1 Criterium KG-1 P1'!$A$1:$G$11</definedName>
    <definedName name="_xlnm.Print_Area" localSheetId="3">'T3 Prijsinvulformulier P1'!$A$1:$G$35</definedName>
    <definedName name="_xlnm.Print_Area" localSheetId="4">'T4 Fictieve inschrijfprijs P1'!$A$1:$C$6</definedName>
    <definedName name="_xlnm.Print_Titles" localSheetId="1">'T1 Criterium KG-1 P1'!$1:$1</definedName>
    <definedName name="_xlnm.Print_Titles" localSheetId="2">'T2 KG-2 Verwerking HRA P1'!$1:$1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0" l="1"/>
  <c r="E9" i="20"/>
  <c r="D3" i="21" l="1"/>
  <c r="C76" i="26" l="1"/>
  <c r="C75" i="26"/>
  <c r="C73" i="26"/>
  <c r="C72" i="26"/>
  <c r="C71" i="26"/>
  <c r="C70" i="26"/>
  <c r="C68" i="26"/>
  <c r="C67" i="26"/>
  <c r="C65" i="26"/>
  <c r="C64" i="26"/>
  <c r="C62" i="26"/>
  <c r="C47" i="26"/>
  <c r="D45" i="26"/>
  <c r="E45" i="26" s="1"/>
  <c r="D44" i="26"/>
  <c r="E44" i="26" s="1"/>
  <c r="D43" i="26"/>
  <c r="E43" i="26" s="1"/>
  <c r="D42" i="26"/>
  <c r="E42" i="26" s="1"/>
  <c r="D41" i="26"/>
  <c r="E41" i="26" s="1"/>
  <c r="D40" i="26"/>
  <c r="E40" i="26" s="1"/>
  <c r="D33" i="26"/>
  <c r="E33" i="26" s="1"/>
  <c r="D32" i="26"/>
  <c r="E32" i="26" s="1"/>
  <c r="D31" i="26"/>
  <c r="E31" i="26" s="1"/>
  <c r="D30" i="26"/>
  <c r="E30" i="26" s="1"/>
  <c r="D29" i="26"/>
  <c r="E29" i="26" s="1"/>
  <c r="D28" i="26"/>
  <c r="E28" i="26" s="1"/>
  <c r="D21" i="26"/>
  <c r="E21" i="26" s="1"/>
  <c r="D20" i="26"/>
  <c r="E20" i="26" s="1"/>
  <c r="D19" i="26"/>
  <c r="E19" i="26" s="1"/>
  <c r="D18" i="26"/>
  <c r="E18" i="26" s="1"/>
  <c r="D17" i="26"/>
  <c r="E17" i="26" s="1"/>
  <c r="D16" i="26"/>
  <c r="E16" i="26" s="1"/>
  <c r="G4" i="20"/>
  <c r="C3" i="21"/>
  <c r="F10" i="21"/>
  <c r="G10" i="21" s="1"/>
  <c r="C18" i="20"/>
  <c r="E49" i="26" l="1"/>
  <c r="E50" i="26" s="1"/>
  <c r="E51" i="26" s="1"/>
  <c r="C4" i="27" s="1"/>
  <c r="E8" i="20"/>
  <c r="E3" i="21"/>
  <c r="C3" i="27" s="1"/>
  <c r="G8" i="20" l="1"/>
  <c r="G20" i="20" s="1"/>
  <c r="C5" i="27" s="1"/>
  <c r="C6" i="27" s="1"/>
</calcChain>
</file>

<file path=xl/sharedStrings.xml><?xml version="1.0" encoding="utf-8"?>
<sst xmlns="http://schemas.openxmlformats.org/spreadsheetml/2006/main" count="251" uniqueCount="158">
  <si>
    <t>Verwerking</t>
  </si>
  <si>
    <t>Inhoud:</t>
  </si>
  <si>
    <t>Totaal</t>
  </si>
  <si>
    <t>Fictieve inschrijfprijs</t>
  </si>
  <si>
    <t>Antwoord</t>
  </si>
  <si>
    <t>Fictieve korting (behaalde kwaliteitswaarde):</t>
  </si>
  <si>
    <t>NR.</t>
  </si>
  <si>
    <t>Omschrijving</t>
  </si>
  <si>
    <t>Eenheid</t>
  </si>
  <si>
    <t>Prijs per eenheid (1)</t>
  </si>
  <si>
    <t>Aantal (2)</t>
  </si>
  <si>
    <t>PR-1</t>
  </si>
  <si>
    <t>Prijs componenten</t>
  </si>
  <si>
    <t>Ton</t>
  </si>
  <si>
    <t>PR-2A</t>
  </si>
  <si>
    <t>Prijs voor verwerking (excl. WBM)</t>
  </si>
  <si>
    <t>Aandeel WBM</t>
  </si>
  <si>
    <t>Afvalstoffenbelasting, zijnde wet belastingen op milieugrondslag (WBM)</t>
  </si>
  <si>
    <t>Prijs per eenheid</t>
  </si>
  <si>
    <t>PR-3</t>
  </si>
  <si>
    <t>Percentage</t>
  </si>
  <si>
    <t>PR-4</t>
  </si>
  <si>
    <t>Naam</t>
  </si>
  <si>
    <t>Adres en plaats</t>
  </si>
  <si>
    <t>Verwerkingsmethode</t>
  </si>
  <si>
    <t>Deelstromen</t>
  </si>
  <si>
    <t>Eigenaar</t>
  </si>
  <si>
    <t>PR-5</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</si>
  <si>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</si>
  <si>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</si>
  <si>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</si>
  <si>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</si>
  <si>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PR-2. </t>
  </si>
  <si>
    <t>Deze prijs wordt gebruikt voor de beoordeling van het onderdeel prijs.</t>
  </si>
  <si>
    <t>Naam inschrijver: …………………………………….</t>
  </si>
  <si>
    <t>Vraagstelling</t>
  </si>
  <si>
    <t>Antwoordinstructie</t>
  </si>
  <si>
    <t>Max. kwaliteitswaarde</t>
  </si>
  <si>
    <t>Fictieve korting (behaalde kwaliteitswaarde)</t>
  </si>
  <si>
    <t>Systematiek voor toekennen van de score</t>
  </si>
  <si>
    <t>Beantwoording door inschrijver</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</si>
  <si>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</si>
  <si>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</si>
  <si>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</si>
  <si>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</si>
  <si>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</si>
  <si>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</si>
  <si>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</si>
  <si>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</si>
  <si>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</si>
  <si>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zie eis O-6</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</si>
  <si>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t>Antwoord vraag A: Benoemen van de ontvangstlocatie ↓</t>
  </si>
  <si>
    <t>Tonnage 2019</t>
  </si>
  <si>
    <t>Antwoord vraag B: Reistijd enkele reis ↓</t>
  </si>
  <si>
    <t>Reistijd enkele reis</t>
  </si>
  <si>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O-6 uitgewerkte methode indienen (als separaat PDF document). Als niet alle informatie (incl. de gekozen instellingen) zoals in OT-6 gevraagd is inzichtelijk is leid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 tot ongeldig verklaring van de inschrijving. </t>
    </r>
  </si>
  <si>
    <t>Ontvangstlocatie HRA - perceel 1 Hoeksche Waard</t>
  </si>
  <si>
    <t>Naam inschrijver ….....</t>
  </si>
  <si>
    <t>Prijs voor ontvangst (incl. op-, overslag en eventueel transport) voor HRA</t>
  </si>
  <si>
    <t xml:space="preserve">Verwerkingsprijs voor HRA </t>
  </si>
  <si>
    <t>WBM d.d. 11-10-2020</t>
  </si>
  <si>
    <t>Ontvangst (incl. op- en overslag) en transport</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</si>
  <si>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</si>
  <si>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Vaste eenheidsprijzen conform alle voorwaarden uit het programma van eisen. Het invullen van een 0-prijs is m.u.v. PR-1 verboden.</t>
  </si>
  <si>
    <t>PR-2 wordt door het formulier berekend a.d.h.v. de door inschrijver in PR-2A en PR-2B ingevulde waarden.</t>
  </si>
  <si>
    <t xml:space="preserve">Inschrijver moet in PR-2B het maximale (gewichts)percentage invullen dat per aangeleverde ton HRA wordt verwerkt in een AEC. Voor het resterende percentage (tot 100%, wat door het formulier berekend wordt in PR-4) wordt verondersteld dat dit deel van het HRA middels een vorm van (na)scheiding uitgesorteerd wordt en dus niet voor verbranding in aanmerking komt. Opdrachtgever betaald geen WBM over de uitgesorteerde (niet in een AEC verwerkte) deelstromen. </t>
  </si>
  <si>
    <t>PR-2 (3)</t>
  </si>
  <si>
    <t>PR-2B (4)</t>
  </si>
  <si>
    <t>Omschrijving (5)</t>
  </si>
  <si>
    <t>Inschrijfprijs (6)</t>
  </si>
  <si>
    <t>Verwerkingslocatie (7)</t>
  </si>
  <si>
    <t>Inschrijver vermeldt in de correcte NAW gegevens van de verwerkingslocatie, alsmede de eigenaar van de verwerkingsinrichting. Het gaat hierbij minimaal om de locatie van de AEC.</t>
  </si>
  <si>
    <t>Algemene informatie: weging en tonnage te verwerken HRA</t>
  </si>
  <si>
    <t>Vormvereisten</t>
  </si>
  <si>
    <t>Tonnage te verwerken HRA per contractjaar</t>
  </si>
  <si>
    <r>
      <rPr>
        <b/>
        <sz val="9"/>
        <rFont val="Century Gothic"/>
        <family val="2"/>
      </rPr>
      <t>Algemeen:</t>
    </r>
    <r>
      <rPr>
        <sz val="9"/>
        <rFont val="Century Gothic"/>
        <family val="2"/>
      </rPr>
      <t xml:space="preserve"> 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Som procentuele verdeling:</t>
    </r>
    <r>
      <rPr>
        <sz val="9"/>
        <rFont val="Century Gothic"/>
        <family val="2"/>
      </rPr>
      <t xml:space="preserve"> Inschrijver moet er voor zorgen dat de som 100% is. Inschrijvingen met een afwijkende som worden ongeldig verklaard.</t>
    </r>
  </si>
  <si>
    <t>Weging: CO2-prijs/kg CO2-eq</t>
  </si>
  <si>
    <t>Beoordelingsmethode: formule voor toekenning kwaliteit waarde (fictieve korting/fictieve opslag op inschrijfprijs)</t>
  </si>
  <si>
    <t>Kwaliteitswaarde = tonnage HRA verwerkt in één contractjaar * kg CO2-eq. bespaard/tonnage verwerkt HRA *
CO2-prijs/kg CO2-eq</t>
  </si>
  <si>
    <t>Type vraag en antwoordinstructie</t>
  </si>
  <si>
    <t>Toelichting</t>
  </si>
  <si>
    <t>Verwerkingslocatie(s)</t>
  </si>
  <si>
    <r>
      <rPr>
        <b/>
        <sz val="9"/>
        <rFont val="Century Gothic"/>
        <family val="2"/>
      </rPr>
      <t>Vraag A:</t>
    </r>
    <r>
      <rPr>
        <sz val="9"/>
        <rFont val="Century Gothic"/>
        <family val="2"/>
      </rPr>
      <t xml:space="preserve"> Maakt inschrijver gebruik van meerdere verschillende verwerkingslocaties?</t>
    </r>
  </si>
  <si>
    <t>Keuze maken uit de antwoord opties.</t>
  </si>
  <si>
    <t>[Invullen]</t>
  </si>
  <si>
    <t xml:space="preserve">Als inschrijver meerdere verwerkingslocaties toepast moet vraag B t/m G voor iedere locatie apart ingevuld worden. </t>
  </si>
  <si>
    <t>Verwerkingslocatie 1</t>
  </si>
  <si>
    <t>KG CO2-eq./ton HRA</t>
  </si>
  <si>
    <t>Equivalent impact verwerking</t>
  </si>
  <si>
    <r>
      <rPr>
        <b/>
        <sz val="9"/>
        <rFont val="Century Gothic"/>
        <family val="2"/>
      </rPr>
      <t>Vraag B:</t>
    </r>
    <r>
      <rPr>
        <sz val="9"/>
        <rFont val="Century Gothic"/>
        <family val="2"/>
      </rPr>
      <t xml:space="preserve"> Wie is de verwerker?</t>
    </r>
  </si>
  <si>
    <t>Volledige naam van de verwerker opgeven.</t>
  </si>
  <si>
    <r>
      <rPr>
        <b/>
        <sz val="9"/>
        <rFont val="Century Gothic"/>
        <family val="2"/>
      </rPr>
      <t>Vraag C:</t>
    </r>
    <r>
      <rPr>
        <sz val="9"/>
        <rFont val="Century Gothic"/>
        <family val="2"/>
      </rPr>
      <t xml:space="preserve"> Wat is de verwerkingslocatie?</t>
    </r>
  </si>
  <si>
    <t>Locatie van de installatie opgeven (volledige NAW gegevens).</t>
  </si>
  <si>
    <r>
      <rPr>
        <b/>
        <sz val="9"/>
        <rFont val="Century Gothic"/>
        <family val="2"/>
      </rPr>
      <t>Vraag D:</t>
    </r>
    <r>
      <rPr>
        <sz val="9"/>
        <rFont val="Century Gothic"/>
        <family val="2"/>
      </rPr>
      <t xml:space="preserve"> Welk deel van het door opdrachtgever aangeboden HRA wordt op deze verwerkingslocatie verwerkt?</t>
    </r>
  </si>
  <si>
    <t>Procentuele verdeling hoeveelheid t.o.v. totaal volume perceel.</t>
  </si>
  <si>
    <r>
      <rPr>
        <b/>
        <sz val="9"/>
        <rFont val="Century Gothic"/>
        <family val="2"/>
      </rPr>
      <t xml:space="preserve">Vraag E: </t>
    </r>
    <r>
      <rPr>
        <sz val="9"/>
        <rFont val="Century Gothic"/>
        <family val="2"/>
      </rPr>
      <t>Past inschrijver terugwinning van grondstoffen, toe op het door opdrachtgever aangeleverde HRA?</t>
    </r>
  </si>
  <si>
    <r>
      <rPr>
        <b/>
        <sz val="9"/>
        <rFont val="Century Gothic"/>
        <family val="2"/>
      </rPr>
      <t>E.1:</t>
    </r>
    <r>
      <rPr>
        <sz val="9"/>
        <rFont val="Century Gothic"/>
        <family val="2"/>
      </rPr>
      <t xml:space="preserve"> Glas afscheiding</t>
    </r>
  </si>
  <si>
    <r>
      <rPr>
        <b/>
        <sz val="9"/>
        <rFont val="Century Gothic"/>
        <family val="2"/>
      </rPr>
      <t>E.2:</t>
    </r>
    <r>
      <rPr>
        <sz val="9"/>
        <rFont val="Century Gothic"/>
        <family val="2"/>
      </rPr>
      <t xml:space="preserve"> Kunststof afscheiding</t>
    </r>
  </si>
  <si>
    <r>
      <rPr>
        <b/>
        <sz val="9"/>
        <rFont val="Century Gothic"/>
        <family val="2"/>
      </rPr>
      <t xml:space="preserve">E.3: </t>
    </r>
    <r>
      <rPr>
        <sz val="9"/>
        <rFont val="Century Gothic"/>
        <family val="2"/>
      </rPr>
      <t>Metaal afscheiding</t>
    </r>
  </si>
  <si>
    <r>
      <rPr>
        <b/>
        <sz val="9"/>
        <rFont val="Century Gothic"/>
        <family val="2"/>
      </rPr>
      <t xml:space="preserve">E.4: </t>
    </r>
    <r>
      <rPr>
        <sz val="9"/>
        <rFont val="Century Gothic"/>
        <family val="2"/>
      </rPr>
      <t>ONF vergisting</t>
    </r>
  </si>
  <si>
    <r>
      <rPr>
        <b/>
        <sz val="9"/>
        <rFont val="Century Gothic"/>
        <family val="2"/>
      </rPr>
      <t>Vraag F:</t>
    </r>
    <r>
      <rPr>
        <sz val="9"/>
        <rFont val="Century Gothic"/>
        <family val="2"/>
      </rPr>
      <t xml:space="preserve"> Is er sprake van energieterugwinning zonder CO2-afvang?</t>
    </r>
  </si>
  <si>
    <r>
      <rPr>
        <b/>
        <sz val="9"/>
        <rFont val="Century Gothic"/>
        <family val="2"/>
      </rPr>
      <t>Vraag G:</t>
    </r>
    <r>
      <rPr>
        <sz val="9"/>
        <rFont val="Century Gothic"/>
        <family val="2"/>
      </rPr>
      <t xml:space="preserve"> Is er sprake van energieterugwinning met CO2-afvang?</t>
    </r>
  </si>
  <si>
    <t>Verwerkingslocatie 2</t>
  </si>
  <si>
    <t>Verwerkingslocatie 3</t>
  </si>
  <si>
    <t xml:space="preserve">Som procentuele verdeling te verwerken hoeveelheid HRA over verwerkingslocaties: </t>
  </si>
  <si>
    <t>Totale CO2-equivalent impact HRA-verwerking:
Negatieve waarde = besparing</t>
  </si>
  <si>
    <t>KG Co2-eq. bespaard/ton verwerk HRA:</t>
  </si>
  <si>
    <t>Lijst
Verbergen/verwijderen</t>
  </si>
  <si>
    <t>Ja, van 2 verschillende verwerkingslocaties.</t>
  </si>
  <si>
    <t>Ja, van 3 verschillende verwerkingslocaties.</t>
  </si>
  <si>
    <t>Nee, inschrijver schrijft voor dit perceel in met één verwerkingslocatie.</t>
  </si>
  <si>
    <t>Antwoordopties: Afscheiding</t>
  </si>
  <si>
    <t>Weging: kg Co2-eq./ton HRA</t>
  </si>
  <si>
    <t>Antwoordopties: Energieterugwinning</t>
  </si>
  <si>
    <t>Weging: kg CO2-eq./ton compost</t>
  </si>
  <si>
    <t>Nee.</t>
  </si>
  <si>
    <t>Ja. Vul vraag E.1 t/m E.4 in.</t>
  </si>
  <si>
    <t>Ja. Met R1-waarde AEC: &lt;0,8</t>
  </si>
  <si>
    <t>Ja. Met R1-waarde AEC: 0,8 -1,0</t>
  </si>
  <si>
    <t>Ja. Met R1-waarde AEC: &gt;1,0</t>
  </si>
  <si>
    <t>Ja. Glas afscheiding wordt toegepast.</t>
  </si>
  <si>
    <t>Ja. Kunststof afscheiding wordt toegepast.</t>
  </si>
  <si>
    <t>Ja, met CO2-afvang Met R1-waarde AEC: &lt;0,8</t>
  </si>
  <si>
    <t>Ja, met CO2-afvang Met R1-waarde AEC: 0,8-1,0</t>
  </si>
  <si>
    <t>Ja, met CO2-afvang Met R1-waarde AEC: &gt;1,0</t>
  </si>
  <si>
    <t>Ja. Metaal afscheiding middels nascheiding</t>
  </si>
  <si>
    <t>Ja. Metaal afscheiding middels bodemas</t>
  </si>
  <si>
    <t>Ja. Metaal afscheiding middels nascheiding en bodemas</t>
  </si>
  <si>
    <t>Ja. ONF vergisting wordt toegepast.</t>
  </si>
  <si>
    <t>Kwalitatieve gunning KG-1 t.b.v. perceel 1</t>
  </si>
  <si>
    <t>Kwalitatieve gunning KG-2 t.b.v. perceel 1</t>
  </si>
  <si>
    <t>Gunning onderdeel prijs t.b.v. perceel 1</t>
  </si>
  <si>
    <t>Fictieve inschrijfprijs t.b.v. perceel 1</t>
  </si>
  <si>
    <t>Onderdeel</t>
  </si>
  <si>
    <t>KG-1: Logistiek efficiëntie</t>
  </si>
  <si>
    <t>Kwalitatieve waarde</t>
  </si>
  <si>
    <t>KG-2: Verwerkingsmethode</t>
  </si>
  <si>
    <t>Prijs</t>
  </si>
  <si>
    <t>Inschrijfprijs</t>
  </si>
  <si>
    <t>Gegarandeerd percentage uitgesorteerde deelstromen</t>
  </si>
  <si>
    <t xml:space="preserve">Percentage (gewichtspercentage) van het aangeleverde tonnage dat wordt uitgestorteerd en niet wordt verwerkt in AEC </t>
  </si>
  <si>
    <t>Bijlage 04A - Kwalitatieve gunningscriteria perceel 1  HRA Hoeksche Waard
Kwalitatief gunningscriterium KG-2 Verwerking HRA</t>
  </si>
  <si>
    <t>Bijlage 04A - Kwalitatieve gunningscriteria perceel 1 HRA Hoeksche Waard
Kwalitatief gunningscriterium KG-1 Logistiek efficiëntie</t>
  </si>
  <si>
    <t>Bijlage 04A - Prijsinvulformulier perceel 1 HRA Hoeksche Waard
Gunningscriterium Prijs</t>
  </si>
  <si>
    <t>Bijlage 04A - Fictieve inschrijfprijs perceel 1 HRA Hoeksche Waard
Resultaat gunningscriteria</t>
  </si>
  <si>
    <t>Tab 1</t>
  </si>
  <si>
    <t>Tab 2</t>
  </si>
  <si>
    <t>Tab 3</t>
  </si>
  <si>
    <t>Tab 4</t>
  </si>
  <si>
    <t>Onderdeel van</t>
  </si>
  <si>
    <t>Bijlage 04A</t>
  </si>
  <si>
    <t>(potentiële) meerprijs voor verwerking (per ton) o.b.v. antwoordoptie</t>
  </si>
  <si>
    <r>
      <t>Inschrijver moet de reistijd opgeven van een enkele reis vanaf de in tabblad 1 opgegeven rekenlocatie (t.b.v. logistiek) naar de door inschrijver aangeboden ontvangstlocatie. 
De door inschrijver opgegeven enkele reistijd moet berekend zijn conform de in eis O-6 (en instructie uit bijlage 08)</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</si>
  <si>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eis O-6 uitgewerkte methode, zie ook de instructie conform bijlage 08. In een PDF document bijvoegen achter onderdeel 05 van de inschrijving.</t>
    </r>
  </si>
  <si>
    <t>Behorende bij de aanbesteding 'Verwerking HRA en GHA' van RAD HW B.V. voor gemeenten Hoeksche Waard en Goeree Overflakkee</t>
  </si>
  <si>
    <t>Bijlage 04A - Gunningscriteria (kwaliteit &amp; prijs) perceel 1
Versie Defintief 2 na aanpassing in nota van inlichtingen</t>
  </si>
  <si>
    <t>Er is sprake van CO2 afvang bij de verbranding met energieterugwinning, zie daarom het antwoord op vraag G.</t>
  </si>
  <si>
    <t>Er is geen sprake van CO2 afvang bij de verbranding met energieterugwinning, zie daarom het antwoord op vraag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</si>
</sst>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31" x14ac:knownFonts="1">
    <font>
      <sz val="10"/>
      <name val="Arial"/>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0"/>
      <color indexed="9"/>
      <name val="Century Gothic"/>
      <family val="2"/>
    </font>
    <font>
      <b/>
      <sz val="12"/>
      <name val="Century Gothic"/>
      <family val="2"/>
    </font>
    <font>
      <b/>
      <sz val="10"/>
      <name val="Century Gothic"/>
      <family val="2"/>
    </font>
    <font>
      <i/>
      <sz val="9"/>
      <color theme="1"/>
      <name val="Century Gothic"/>
      <family val="2"/>
    </font>
    <font>
      <b/>
      <sz val="10"/>
      <color theme="1"/>
      <name val="Century Gothic"/>
      <family val="2"/>
    </font>
    <font>
      <b/>
      <sz val="9"/>
      <color theme="0"/>
      <name val="Century Gothic"/>
      <family val="2"/>
    </font>
    <font>
      <b/>
      <sz val="14"/>
      <color theme="0"/>
      <name val="Century Gothic"/>
      <family val="2"/>
    </font>
    <font>
      <b/>
      <sz val="14"/>
      <color indexed="9"/>
      <name val="Century Gothic"/>
      <family val="2"/>
    </font>
    <font>
      <b/>
      <sz val="10"/>
      <color theme="9" tint="-0.249977111117893"/>
      <name val="Century Gothic"/>
      <family val="2"/>
    </font>
  </fonts>
  <fills count="13">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theme="5" tint="0.59999389629810485"/>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FF0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0" fontId="3" fillId="0" borderId="0"/>
    <xf numFmtId="0" fontId="3" fillId="0" borderId="0"/>
    <xf numFmtId="0" fontId="14"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21" fillId="5"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47">
    <xf numFmtId="0" fontId="0" fillId="0" borderId="0" xfId="0"/>
    <xf numFmtId="0" fontId="6" fillId="0" borderId="1" xfId="1" applyFont="1" applyBorder="1" applyAlignment="1">
      <alignment vertical="center" wrapText="1"/>
    </xf>
    <xf numFmtId="0" fontId="8" fillId="0" borderId="0" xfId="2" applyFont="1" applyAlignment="1">
      <alignment horizontal="left" vertical="center" wrapText="1"/>
    </xf>
    <xf numFmtId="0" fontId="22" fillId="2" borderId="0" xfId="2" applyFont="1" applyFill="1" applyAlignment="1">
      <alignment horizontal="left" vertical="center" wrapText="1"/>
    </xf>
    <xf numFmtId="0" fontId="22" fillId="2" borderId="9" xfId="2" applyFont="1" applyFill="1" applyBorder="1" applyAlignment="1">
      <alignment horizontal="left" vertical="center" wrapText="1"/>
    </xf>
    <xf numFmtId="0" fontId="8" fillId="0" borderId="9" xfId="2" applyFont="1" applyBorder="1" applyAlignment="1">
      <alignment horizontal="left" vertical="center" wrapText="1"/>
    </xf>
    <xf numFmtId="0" fontId="22" fillId="2" borderId="8" xfId="2" applyFont="1" applyFill="1" applyBorder="1" applyAlignment="1">
      <alignment horizontal="left" vertical="center" wrapText="1"/>
    </xf>
    <xf numFmtId="0" fontId="22" fillId="2" borderId="0" xfId="2" applyFont="1" applyFill="1" applyAlignment="1">
      <alignment horizontal="center" vertical="center" wrapText="1"/>
    </xf>
    <xf numFmtId="0" fontId="6" fillId="0" borderId="1" xfId="2" applyFont="1" applyBorder="1" applyAlignment="1">
      <alignment horizontal="center" vertical="center" wrapText="1"/>
    </xf>
    <xf numFmtId="0" fontId="8" fillId="0" borderId="0" xfId="2" applyFont="1" applyAlignment="1">
      <alignment horizontal="center" vertical="center" wrapText="1"/>
    </xf>
    <xf numFmtId="165" fontId="15" fillId="6" borderId="1" xfId="13" applyNumberFormat="1" applyFont="1" applyFill="1" applyBorder="1" applyAlignment="1" applyProtection="1">
      <alignment horizontal="center" vertical="center" wrapText="1"/>
      <protection locked="0"/>
    </xf>
    <xf numFmtId="0" fontId="6" fillId="6" borderId="1" xfId="13" applyFont="1" applyFill="1" applyBorder="1" applyAlignment="1" applyProtection="1">
      <alignment horizontal="left" vertical="center"/>
      <protection locked="0"/>
    </xf>
    <xf numFmtId="0" fontId="6" fillId="6" borderId="1" xfId="13" applyFont="1" applyFill="1" applyBorder="1" applyAlignment="1" applyProtection="1">
      <alignment horizontal="center" vertical="center"/>
      <protection locked="0"/>
    </xf>
    <xf numFmtId="0" fontId="6" fillId="6" borderId="1" xfId="13" applyFont="1" applyFill="1" applyBorder="1" applyAlignment="1" applyProtection="1">
      <alignment horizontal="center" vertical="center" wrapText="1"/>
      <protection locked="0"/>
    </xf>
    <xf numFmtId="0" fontId="6" fillId="6" borderId="20" xfId="13" applyFont="1" applyFill="1" applyBorder="1" applyAlignment="1" applyProtection="1">
      <alignment horizontal="center" vertical="center" wrapText="1"/>
      <protection locked="0"/>
    </xf>
    <xf numFmtId="0" fontId="28" fillId="2" borderId="7" xfId="1" applyFont="1" applyFill="1" applyBorder="1" applyAlignment="1">
      <alignment vertical="center" wrapText="1"/>
    </xf>
    <xf numFmtId="0" fontId="6" fillId="0" borderId="19" xfId="1" applyFont="1" applyBorder="1" applyAlignment="1">
      <alignment vertical="center" wrapText="1"/>
    </xf>
    <xf numFmtId="2" fontId="7" fillId="0" borderId="1" xfId="1" applyNumberFormat="1" applyFont="1" applyBorder="1" applyAlignment="1">
      <alignment horizontal="center" vertical="center" wrapText="1"/>
    </xf>
    <xf numFmtId="44" fontId="6" fillId="0" borderId="1" xfId="1" applyNumberFormat="1" applyFont="1" applyBorder="1" applyAlignment="1">
      <alignment vertical="center" wrapText="1"/>
    </xf>
    <xf numFmtId="44" fontId="7" fillId="10" borderId="1" xfId="1" applyNumberFormat="1" applyFont="1" applyFill="1" applyBorder="1" applyAlignment="1">
      <alignment vertical="center" wrapText="1"/>
    </xf>
    <xf numFmtId="0" fontId="6" fillId="0" borderId="20" xfId="4" quotePrefix="1" applyNumberFormat="1" applyFont="1" applyBorder="1" applyAlignment="1">
      <alignment vertical="center" wrapText="1"/>
    </xf>
    <xf numFmtId="0" fontId="24" fillId="8" borderId="8" xfId="2" applyFont="1" applyFill="1" applyBorder="1" applyAlignment="1">
      <alignment horizontal="left" vertical="center" wrapText="1"/>
    </xf>
    <xf numFmtId="0" fontId="24" fillId="8" borderId="0" xfId="2" applyFont="1" applyFill="1" applyAlignment="1">
      <alignment horizontal="left" vertical="center" wrapText="1"/>
    </xf>
    <xf numFmtId="0" fontId="24" fillId="8" borderId="9" xfId="2" applyFont="1" applyFill="1" applyBorder="1" applyAlignment="1">
      <alignment horizontal="left" vertical="center" wrapText="1"/>
    </xf>
    <xf numFmtId="1" fontId="6" fillId="6" borderId="1" xfId="1" applyNumberFormat="1" applyFont="1" applyFill="1" applyBorder="1" applyAlignment="1" applyProtection="1">
      <alignment horizontal="center" vertical="center" wrapText="1"/>
      <protection locked="0"/>
    </xf>
    <xf numFmtId="0" fontId="6" fillId="0" borderId="0" xfId="2" applyFont="1" applyAlignment="1">
      <alignment vertical="center" wrapText="1"/>
    </xf>
    <xf numFmtId="0" fontId="24" fillId="8" borderId="1" xfId="2" applyFont="1" applyFill="1" applyBorder="1" applyAlignment="1">
      <alignment horizontal="left" vertical="center" wrapText="1"/>
    </xf>
    <xf numFmtId="0" fontId="22" fillId="0" borderId="0" xfId="2" applyFont="1" applyAlignment="1">
      <alignment horizontal="left" vertical="center" wrapText="1"/>
    </xf>
    <xf numFmtId="0" fontId="6" fillId="4" borderId="0" xfId="2" applyFont="1" applyFill="1" applyAlignment="1">
      <alignment horizontal="center" vertical="center" wrapText="1"/>
    </xf>
    <xf numFmtId="44" fontId="6" fillId="4" borderId="0" xfId="2" applyNumberFormat="1" applyFont="1" applyFill="1" applyAlignment="1">
      <alignment horizontal="center" vertical="center" wrapText="1"/>
    </xf>
    <xf numFmtId="0" fontId="6" fillId="0" borderId="0" xfId="2" applyFont="1" applyAlignment="1">
      <alignment horizontal="center" vertical="center" wrapText="1"/>
    </xf>
    <xf numFmtId="44" fontId="6" fillId="0" borderId="0" xfId="4" applyFont="1" applyFill="1" applyBorder="1" applyAlignment="1">
      <alignment horizontal="center" vertical="center" wrapText="1"/>
    </xf>
    <xf numFmtId="3" fontId="6" fillId="0" borderId="0" xfId="2" applyNumberFormat="1" applyFont="1" applyAlignment="1">
      <alignment horizontal="center" vertical="center" wrapText="1"/>
    </xf>
    <xf numFmtId="44" fontId="6" fillId="0" borderId="0" xfId="2" applyNumberFormat="1" applyFont="1" applyAlignment="1">
      <alignment horizontal="center" vertical="center" wrapText="1"/>
    </xf>
    <xf numFmtId="0" fontId="6" fillId="0" borderId="0" xfId="2" applyFont="1" applyAlignment="1">
      <alignment horizontal="left" vertical="center" wrapText="1"/>
    </xf>
    <xf numFmtId="0" fontId="6" fillId="0" borderId="0" xfId="12" applyFont="1" applyFill="1" applyBorder="1" applyAlignment="1">
      <alignment vertical="center"/>
    </xf>
    <xf numFmtId="1" fontId="6" fillId="0" borderId="0" xfId="12" applyNumberFormat="1" applyFont="1" applyFill="1" applyBorder="1" applyAlignment="1">
      <alignment vertical="center"/>
    </xf>
    <xf numFmtId="0" fontId="7" fillId="0" borderId="0" xfId="2" applyFont="1" applyAlignment="1">
      <alignment horizontal="left" vertical="center" wrapText="1"/>
    </xf>
    <xf numFmtId="0" fontId="24" fillId="0" borderId="0" xfId="2" applyFont="1" applyAlignment="1">
      <alignment horizontal="left" vertical="center" wrapText="1"/>
    </xf>
    <xf numFmtId="0" fontId="6" fillId="0" borderId="18" xfId="1" applyFont="1" applyBorder="1" applyAlignment="1">
      <alignment horizontal="left" vertical="center" wrapText="1"/>
    </xf>
    <xf numFmtId="166" fontId="6" fillId="0" borderId="23" xfId="4" applyNumberFormat="1" applyFont="1" applyFill="1" applyBorder="1" applyAlignment="1">
      <alignment horizontal="center" vertical="center" wrapText="1"/>
    </xf>
    <xf numFmtId="0" fontId="6" fillId="0" borderId="24" xfId="4" quotePrefix="1" applyNumberFormat="1" applyFont="1" applyBorder="1" applyAlignment="1">
      <alignment horizontal="left" vertical="center" wrapText="1"/>
    </xf>
    <xf numFmtId="0" fontId="22" fillId="2" borderId="33" xfId="2" applyFont="1" applyFill="1" applyBorder="1" applyAlignment="1">
      <alignment horizontal="left" vertical="center" wrapText="1"/>
    </xf>
    <xf numFmtId="0" fontId="22" fillId="2" borderId="27" xfId="2" applyFont="1" applyFill="1" applyBorder="1" applyAlignment="1">
      <alignment horizontal="left" vertical="center" wrapText="1"/>
    </xf>
    <xf numFmtId="0" fontId="22" fillId="2" borderId="27" xfId="2" applyFont="1" applyFill="1" applyBorder="1" applyAlignment="1">
      <alignment horizontal="center" vertical="center" wrapText="1"/>
    </xf>
    <xf numFmtId="0" fontId="6" fillId="0" borderId="29" xfId="2" applyFont="1" applyBorder="1" applyAlignment="1">
      <alignment horizontal="left" vertical="center" wrapText="1"/>
    </xf>
    <xf numFmtId="3" fontId="6" fillId="0" borderId="26" xfId="2" applyNumberFormat="1" applyFont="1" applyBorder="1" applyAlignment="1">
      <alignment horizontal="center" vertical="center" wrapText="1"/>
    </xf>
    <xf numFmtId="0" fontId="6" fillId="0" borderId="19" xfId="2" applyFont="1" applyBorder="1" applyAlignment="1">
      <alignment horizontal="left" vertical="center" wrapText="1"/>
    </xf>
    <xf numFmtId="7" fontId="24" fillId="0" borderId="0" xfId="2" applyNumberFormat="1" applyFont="1" applyAlignment="1">
      <alignment horizontal="left" vertical="center" wrapText="1"/>
    </xf>
    <xf numFmtId="0" fontId="15" fillId="0" borderId="1" xfId="2" applyFont="1" applyBorder="1" applyAlignment="1">
      <alignment horizontal="center" vertical="center" wrapText="1"/>
    </xf>
    <xf numFmtId="0" fontId="8" fillId="0" borderId="8" xfId="2" applyFont="1" applyBorder="1" applyAlignment="1">
      <alignment horizontal="left" vertical="center" wrapText="1"/>
    </xf>
    <xf numFmtId="0" fontId="14" fillId="0" borderId="0" xfId="2" applyFont="1" applyAlignment="1">
      <alignment horizontal="center" vertical="center" wrapText="1"/>
    </xf>
    <xf numFmtId="0" fontId="6" fillId="0" borderId="1" xfId="2" applyFont="1" applyBorder="1" applyAlignment="1">
      <alignment horizontal="left" vertical="center" wrapText="1"/>
    </xf>
    <xf numFmtId="0" fontId="6" fillId="6" borderId="1" xfId="2" applyFont="1" applyFill="1" applyBorder="1" applyAlignment="1" applyProtection="1">
      <alignment horizontal="center" vertical="center" wrapText="1"/>
      <protection locked="0"/>
    </xf>
    <xf numFmtId="0" fontId="24" fillId="8" borderId="19" xfId="2" applyFont="1" applyFill="1" applyBorder="1" applyAlignment="1">
      <alignment horizontal="left" vertical="center" wrapText="1"/>
    </xf>
    <xf numFmtId="0" fontId="24" fillId="8" borderId="1" xfId="2" applyFont="1" applyFill="1" applyBorder="1" applyAlignment="1">
      <alignment horizontal="center" vertical="center" wrapText="1"/>
    </xf>
    <xf numFmtId="0" fontId="24" fillId="8" borderId="20" xfId="2" applyFont="1" applyFill="1" applyBorder="1" applyAlignment="1">
      <alignment horizontal="center" vertical="center" wrapText="1"/>
    </xf>
    <xf numFmtId="0" fontId="6" fillId="0" borderId="26" xfId="2" applyFont="1" applyBorder="1" applyAlignment="1">
      <alignment horizontal="left" vertical="center" wrapText="1"/>
    </xf>
    <xf numFmtId="0" fontId="15" fillId="6" borderId="17" xfId="2" applyFont="1" applyFill="1" applyBorder="1" applyAlignment="1" applyProtection="1">
      <alignment horizontal="left" vertical="center" wrapText="1"/>
      <protection locked="0"/>
    </xf>
    <xf numFmtId="0" fontId="15" fillId="6" borderId="2" xfId="2" applyFont="1" applyFill="1" applyBorder="1" applyAlignment="1" applyProtection="1">
      <alignment horizontal="left" vertical="center" wrapText="1"/>
      <protection locked="0"/>
    </xf>
    <xf numFmtId="0" fontId="6" fillId="0" borderId="18" xfId="2" applyFont="1" applyBorder="1" applyAlignment="1">
      <alignment horizontal="left" vertical="center" wrapText="1"/>
    </xf>
    <xf numFmtId="0" fontId="6" fillId="0" borderId="23" xfId="2" applyFont="1" applyBorder="1" applyAlignment="1">
      <alignment horizontal="left" vertical="center" wrapText="1"/>
    </xf>
    <xf numFmtId="9" fontId="6" fillId="6" borderId="13" xfId="9" applyFont="1" applyFill="1" applyBorder="1" applyAlignment="1" applyProtection="1">
      <alignment horizontal="center" vertical="center" wrapText="1"/>
      <protection locked="0"/>
    </xf>
    <xf numFmtId="0" fontId="6" fillId="0" borderId="13" xfId="2" applyFont="1" applyBorder="1" applyAlignment="1">
      <alignment horizontal="left" vertical="center" wrapText="1"/>
    </xf>
    <xf numFmtId="3" fontId="6" fillId="0" borderId="1" xfId="2" applyNumberFormat="1" applyFont="1" applyBorder="1" applyAlignment="1">
      <alignment horizontal="center" vertical="center" wrapText="1"/>
    </xf>
    <xf numFmtId="0" fontId="6" fillId="0" borderId="36" xfId="2" applyFont="1" applyBorder="1" applyAlignment="1">
      <alignment horizontal="left" vertical="center" wrapText="1"/>
    </xf>
    <xf numFmtId="0" fontId="6" fillId="0" borderId="26" xfId="2" applyFont="1" applyBorder="1" applyAlignment="1">
      <alignment horizontal="center" vertical="center" wrapText="1"/>
    </xf>
    <xf numFmtId="0" fontId="6" fillId="0" borderId="17" xfId="2" applyFont="1" applyBorder="1" applyAlignment="1">
      <alignment horizontal="left" vertical="center" wrapText="1"/>
    </xf>
    <xf numFmtId="0" fontId="6" fillId="6" borderId="2" xfId="2" applyFont="1" applyFill="1" applyBorder="1" applyAlignment="1" applyProtection="1">
      <alignment horizontal="center" vertical="center" wrapText="1"/>
      <protection locked="0"/>
    </xf>
    <xf numFmtId="0" fontId="6" fillId="6" borderId="17" xfId="2" applyFont="1" applyFill="1" applyBorder="1" applyAlignment="1" applyProtection="1">
      <alignment horizontal="center" vertical="center" wrapText="1"/>
      <protection locked="0"/>
    </xf>
    <xf numFmtId="0" fontId="15" fillId="6" borderId="26" xfId="2" applyFont="1" applyFill="1" applyBorder="1" applyAlignment="1" applyProtection="1">
      <alignment horizontal="left" vertical="center" wrapText="1"/>
      <protection locked="0"/>
    </xf>
    <xf numFmtId="0" fontId="6" fillId="0" borderId="9" xfId="2" applyFont="1" applyBorder="1" applyAlignment="1">
      <alignment horizontal="left" vertical="center" wrapText="1"/>
    </xf>
    <xf numFmtId="0" fontId="15" fillId="6" borderId="1" xfId="2" applyFont="1" applyFill="1" applyBorder="1" applyAlignment="1" applyProtection="1">
      <alignment horizontal="left" vertical="center" wrapText="1"/>
      <protection locked="0"/>
    </xf>
    <xf numFmtId="9" fontId="6" fillId="6" borderId="23" xfId="9" applyFont="1" applyFill="1" applyBorder="1" applyAlignment="1" applyProtection="1">
      <alignment horizontal="center" vertical="center" wrapText="1"/>
      <protection locked="0"/>
    </xf>
    <xf numFmtId="0" fontId="24" fillId="0" borderId="8" xfId="2" applyFont="1" applyBorder="1" applyAlignment="1">
      <alignment horizontal="left" vertical="center" wrapText="1"/>
    </xf>
    <xf numFmtId="0" fontId="24" fillId="0" borderId="9" xfId="2" applyFont="1" applyBorder="1" applyAlignment="1">
      <alignment horizontal="left" vertical="center" wrapText="1"/>
    </xf>
    <xf numFmtId="0" fontId="24" fillId="0" borderId="37" xfId="2" applyFont="1" applyBorder="1" applyAlignment="1">
      <alignment horizontal="left" vertical="center" wrapText="1"/>
    </xf>
    <xf numFmtId="9" fontId="30" fillId="0" borderId="38" xfId="2" applyNumberFormat="1" applyFont="1" applyBorder="1" applyAlignment="1">
      <alignment horizontal="center" vertical="center" wrapText="1"/>
    </xf>
    <xf numFmtId="0" fontId="24" fillId="0" borderId="8" xfId="2" applyFont="1" applyBorder="1" applyAlignment="1">
      <alignment horizontal="right" vertical="center" wrapText="1"/>
    </xf>
    <xf numFmtId="3" fontId="24" fillId="0" borderId="7" xfId="2" applyNumberFormat="1" applyFont="1" applyBorder="1" applyAlignment="1">
      <alignment horizontal="center" vertical="center" wrapText="1"/>
    </xf>
    <xf numFmtId="0" fontId="24" fillId="0" borderId="9" xfId="2" applyFont="1" applyBorder="1" applyAlignment="1">
      <alignment horizontal="center" vertical="center" wrapText="1"/>
    </xf>
    <xf numFmtId="7" fontId="24" fillId="10" borderId="12" xfId="2" applyNumberFormat="1" applyFont="1" applyFill="1" applyBorder="1" applyAlignment="1">
      <alignment horizontal="center" vertical="center" wrapText="1"/>
    </xf>
    <xf numFmtId="0" fontId="16" fillId="11" borderId="19" xfId="2" applyFont="1" applyFill="1" applyBorder="1" applyAlignment="1">
      <alignment horizontal="center" vertical="center" wrapText="1"/>
    </xf>
    <xf numFmtId="0" fontId="7" fillId="0" borderId="9" xfId="2" applyFont="1" applyBorder="1" applyAlignment="1">
      <alignment horizontal="left" vertical="center" wrapText="1"/>
    </xf>
    <xf numFmtId="9" fontId="7" fillId="0" borderId="0" xfId="9" applyFont="1" applyFill="1" applyBorder="1" applyAlignment="1" applyProtection="1">
      <alignment horizontal="center" vertical="center" wrapText="1"/>
    </xf>
    <xf numFmtId="0" fontId="7" fillId="4" borderId="39" xfId="2" applyFont="1" applyFill="1" applyBorder="1" applyAlignment="1">
      <alignment horizontal="left" vertical="center" wrapText="1"/>
    </xf>
    <xf numFmtId="0" fontId="7" fillId="4" borderId="40" xfId="2" applyFont="1" applyFill="1" applyBorder="1" applyAlignment="1">
      <alignment horizontal="center" vertical="center" wrapText="1"/>
    </xf>
    <xf numFmtId="0" fontId="7" fillId="4" borderId="15" xfId="2" applyFont="1" applyFill="1" applyBorder="1" applyAlignment="1">
      <alignment horizontal="left" vertical="center" wrapText="1"/>
    </xf>
    <xf numFmtId="0" fontId="7" fillId="4" borderId="41" xfId="2" applyFont="1" applyFill="1" applyBorder="1" applyAlignment="1">
      <alignment horizontal="center" vertical="center" wrapText="1"/>
    </xf>
    <xf numFmtId="0" fontId="6" fillId="6" borderId="19" xfId="2" applyFont="1" applyFill="1" applyBorder="1" applyAlignment="1">
      <alignment horizontal="left" vertical="center" wrapText="1"/>
    </xf>
    <xf numFmtId="0" fontId="7" fillId="4" borderId="17" xfId="2" applyFont="1" applyFill="1" applyBorder="1" applyAlignment="1">
      <alignment horizontal="left" vertical="center" wrapText="1"/>
    </xf>
    <xf numFmtId="0" fontId="6" fillId="6" borderId="19" xfId="2" applyFont="1" applyFill="1" applyBorder="1" applyAlignment="1">
      <alignment horizontal="center" vertical="center" wrapText="1"/>
    </xf>
    <xf numFmtId="0" fontId="6" fillId="0" borderId="42" xfId="2" applyFont="1" applyBorder="1" applyAlignment="1">
      <alignment horizontal="center" vertical="center" wrapText="1"/>
    </xf>
    <xf numFmtId="0" fontId="6" fillId="0" borderId="24" xfId="2" applyFont="1" applyBorder="1" applyAlignment="1">
      <alignment horizontal="center" vertical="center" wrapText="1"/>
    </xf>
    <xf numFmtId="165" fontId="6" fillId="0" borderId="2" xfId="2" applyNumberFormat="1" applyFont="1" applyBorder="1" applyAlignment="1">
      <alignment horizontal="center" vertical="center" wrapText="1"/>
    </xf>
    <xf numFmtId="0" fontId="6" fillId="0" borderId="20" xfId="2" applyFont="1" applyBorder="1" applyAlignment="1">
      <alignment horizontal="center" vertical="center" wrapText="1"/>
    </xf>
    <xf numFmtId="0" fontId="6" fillId="0" borderId="3" xfId="2" applyFont="1" applyBorder="1" applyAlignment="1">
      <alignment horizontal="center" vertical="center" wrapText="1"/>
    </xf>
    <xf numFmtId="0" fontId="6" fillId="0" borderId="0" xfId="12" applyFont="1" applyFill="1" applyBorder="1" applyAlignment="1" applyProtection="1">
      <alignment vertical="center"/>
    </xf>
    <xf numFmtId="0" fontId="16" fillId="0" borderId="0" xfId="1" applyFont="1" applyAlignment="1">
      <alignment vertical="center"/>
    </xf>
    <xf numFmtId="0" fontId="6" fillId="0" borderId="0" xfId="1" applyFont="1" applyAlignment="1">
      <alignment vertical="center"/>
    </xf>
    <xf numFmtId="0" fontId="6" fillId="0" borderId="8" xfId="1" applyFont="1" applyBorder="1" applyAlignment="1">
      <alignment vertical="center"/>
    </xf>
    <xf numFmtId="0" fontId="6" fillId="0" borderId="0" xfId="1" applyFont="1" applyAlignment="1">
      <alignment horizontal="left" vertical="center"/>
    </xf>
    <xf numFmtId="44" fontId="6" fillId="0" borderId="9" xfId="4" applyFont="1" applyBorder="1" applyAlignment="1">
      <alignment vertical="center"/>
    </xf>
    <xf numFmtId="0" fontId="16" fillId="0" borderId="0" xfId="1" applyFont="1" applyAlignment="1">
      <alignment vertical="center" wrapText="1"/>
    </xf>
    <xf numFmtId="0" fontId="6" fillId="0" borderId="0" xfId="1" applyFont="1" applyAlignment="1">
      <alignment vertical="center" wrapText="1"/>
    </xf>
    <xf numFmtId="0" fontId="7" fillId="0" borderId="8" xfId="1" applyFont="1" applyBorder="1" applyAlignment="1">
      <alignment vertical="center"/>
    </xf>
    <xf numFmtId="0" fontId="7" fillId="0" borderId="0" xfId="1" applyFont="1" applyAlignment="1">
      <alignment horizontal="center" vertical="center"/>
    </xf>
    <xf numFmtId="44" fontId="7" fillId="7" borderId="9" xfId="1" applyNumberFormat="1" applyFont="1" applyFill="1" applyBorder="1" applyAlignment="1">
      <alignment vertical="center"/>
    </xf>
    <xf numFmtId="0" fontId="6" fillId="0" borderId="0" xfId="1" applyFont="1" applyAlignment="1">
      <alignment horizontal="center" vertical="center"/>
    </xf>
    <xf numFmtId="0" fontId="22" fillId="2" borderId="0" xfId="2" applyFont="1" applyFill="1" applyBorder="1" applyAlignment="1">
      <alignment horizontal="left" vertical="center" wrapText="1"/>
    </xf>
    <xf numFmtId="0" fontId="22" fillId="2" borderId="0" xfId="2" applyFont="1" applyFill="1" applyBorder="1" applyAlignment="1">
      <alignment horizontal="center" vertical="center" wrapText="1"/>
    </xf>
    <xf numFmtId="0" fontId="24" fillId="8" borderId="0" xfId="2" applyFont="1" applyFill="1" applyBorder="1" applyAlignment="1">
      <alignment horizontal="center" vertical="center" wrapText="1"/>
    </xf>
    <xf numFmtId="7" fontId="7" fillId="0" borderId="1" xfId="4" applyNumberFormat="1" applyFont="1" applyFill="1" applyBorder="1" applyAlignment="1" applyProtection="1">
      <alignment horizontal="center" vertical="center" wrapText="1"/>
    </xf>
    <xf numFmtId="7" fontId="24" fillId="0" borderId="9" xfId="2" applyNumberFormat="1" applyFont="1" applyBorder="1" applyAlignment="1">
      <alignment horizontal="left" vertical="center" wrapText="1"/>
    </xf>
    <xf numFmtId="0" fontId="18" fillId="0" borderId="0" xfId="1" applyFont="1" applyAlignment="1" applyProtection="1">
      <alignment horizontal="center" vertical="center" wrapText="1"/>
    </xf>
    <xf numFmtId="0" fontId="3" fillId="0" borderId="0" xfId="1" applyAlignment="1" applyProtection="1">
      <alignment vertical="center"/>
    </xf>
    <xf numFmtId="0" fontId="8" fillId="0" borderId="0" xfId="1" applyFont="1" applyAlignment="1" applyProtection="1">
      <alignment vertical="center"/>
    </xf>
    <xf numFmtId="0" fontId="3" fillId="0" borderId="0" xfId="1" applyAlignment="1" applyProtection="1">
      <alignment horizontal="center" vertical="center"/>
    </xf>
    <xf numFmtId="0" fontId="8" fillId="0" borderId="0" xfId="1" applyFont="1" applyAlignment="1" applyProtection="1">
      <alignment horizontal="center" vertical="center"/>
    </xf>
    <xf numFmtId="0" fontId="9" fillId="0" borderId="0" xfId="1" applyFont="1" applyBorder="1" applyAlignment="1" applyProtection="1">
      <alignment horizontal="center" vertical="center"/>
    </xf>
    <xf numFmtId="0" fontId="13" fillId="0" borderId="0" xfId="1" applyFont="1" applyBorder="1" applyAlignment="1" applyProtection="1">
      <alignment horizontal="left" vertical="center"/>
    </xf>
    <xf numFmtId="0" fontId="8" fillId="0" borderId="0" xfId="1" applyFont="1" applyAlignment="1" applyProtection="1">
      <alignment horizontal="left" vertical="center"/>
    </xf>
    <xf numFmtId="0" fontId="19" fillId="0" borderId="0" xfId="1" applyFont="1" applyFill="1" applyBorder="1" applyAlignment="1" applyProtection="1">
      <alignment horizontal="center" vertical="center" wrapText="1"/>
    </xf>
    <xf numFmtId="0" fontId="3" fillId="0" borderId="0" xfId="1" applyAlignment="1" applyProtection="1">
      <alignment vertical="center" wrapText="1"/>
    </xf>
    <xf numFmtId="0" fontId="8" fillId="0" borderId="0" xfId="1" applyFont="1" applyAlignment="1" applyProtection="1">
      <alignment vertical="center" wrapText="1"/>
    </xf>
    <xf numFmtId="0" fontId="8" fillId="0" borderId="0" xfId="1" applyFont="1" applyBorder="1" applyAlignment="1" applyProtection="1">
      <alignment vertical="center"/>
    </xf>
    <xf numFmtId="0" fontId="10" fillId="0" borderId="0" xfId="1" applyFont="1" applyAlignment="1" applyProtection="1">
      <alignment vertical="center"/>
    </xf>
    <xf numFmtId="0" fontId="11" fillId="0" borderId="0" xfId="1" applyFont="1" applyAlignment="1" applyProtection="1">
      <alignment vertical="center"/>
    </xf>
    <xf numFmtId="0" fontId="4" fillId="2" borderId="6" xfId="1" applyFont="1" applyFill="1" applyBorder="1" applyAlignment="1" applyProtection="1">
      <alignment horizontal="left" vertical="center" wrapText="1"/>
    </xf>
    <xf numFmtId="0" fontId="22" fillId="2" borderId="6" xfId="2" applyFont="1" applyFill="1" applyBorder="1" applyAlignment="1" applyProtection="1">
      <alignment horizontal="right" vertical="center" wrapText="1"/>
    </xf>
    <xf numFmtId="0" fontId="22" fillId="2" borderId="7" xfId="2" applyFont="1" applyFill="1" applyBorder="1" applyAlignment="1" applyProtection="1">
      <alignment horizontal="left" vertical="center" wrapText="1"/>
    </xf>
    <xf numFmtId="0" fontId="6" fillId="0" borderId="0" xfId="11" applyFont="1" applyAlignment="1" applyProtection="1">
      <alignment vertical="center"/>
    </xf>
    <xf numFmtId="0" fontId="5" fillId="2" borderId="8"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2" borderId="9" xfId="1" applyFont="1" applyFill="1" applyBorder="1" applyAlignment="1" applyProtection="1">
      <alignment horizontal="center" vertical="center" wrapText="1"/>
    </xf>
    <xf numFmtId="0" fontId="7" fillId="8" borderId="8" xfId="2" applyFont="1" applyFill="1" applyBorder="1" applyAlignment="1" applyProtection="1">
      <alignment vertical="center" wrapText="1"/>
    </xf>
    <xf numFmtId="0" fontId="7" fillId="8" borderId="0" xfId="2" applyFont="1" applyFill="1" applyBorder="1" applyAlignment="1" applyProtection="1">
      <alignment vertical="center" wrapText="1"/>
    </xf>
    <xf numFmtId="0" fontId="7" fillId="8" borderId="0" xfId="2" applyFont="1" applyFill="1" applyBorder="1" applyAlignment="1" applyProtection="1">
      <alignment horizontal="center" vertical="center" wrapText="1"/>
    </xf>
    <xf numFmtId="0" fontId="7" fillId="8" borderId="9" xfId="2" applyFont="1" applyFill="1" applyBorder="1" applyAlignment="1" applyProtection="1">
      <alignment horizontal="center" vertical="center" wrapText="1"/>
    </xf>
    <xf numFmtId="0" fontId="6" fillId="0" borderId="19" xfId="11" applyFont="1" applyBorder="1" applyAlignment="1" applyProtection="1">
      <alignment vertical="center"/>
    </xf>
    <xf numFmtId="0" fontId="15" fillId="0" borderId="1" xfId="13" applyFont="1" applyBorder="1" applyAlignment="1" applyProtection="1">
      <alignment horizontal="left" vertical="center" wrapText="1"/>
    </xf>
    <xf numFmtId="3" fontId="15" fillId="0" borderId="1" xfId="13" applyNumberFormat="1" applyFont="1" applyBorder="1" applyAlignment="1" applyProtection="1">
      <alignment horizontal="center" vertical="center" wrapText="1"/>
    </xf>
    <xf numFmtId="165" fontId="15" fillId="0" borderId="20" xfId="13" applyNumberFormat="1" applyFont="1" applyBorder="1" applyAlignment="1" applyProtection="1">
      <alignment horizontal="center" vertical="center" wrapText="1"/>
    </xf>
    <xf numFmtId="0" fontId="6" fillId="0" borderId="8" xfId="11" applyFont="1" applyBorder="1" applyAlignment="1" applyProtection="1">
      <alignment vertical="center"/>
    </xf>
    <xf numFmtId="0" fontId="15" fillId="0" borderId="0" xfId="13" applyFont="1" applyBorder="1" applyAlignment="1" applyProtection="1">
      <alignment horizontal="left" vertical="center" wrapText="1"/>
    </xf>
    <xf numFmtId="166" fontId="15" fillId="0" borderId="0" xfId="13" applyNumberFormat="1" applyFont="1" applyBorder="1" applyAlignment="1" applyProtection="1">
      <alignment horizontal="center" vertical="center"/>
    </xf>
    <xf numFmtId="165" fontId="15" fillId="0" borderId="0" xfId="13" applyNumberFormat="1" applyFont="1" applyBorder="1" applyAlignment="1" applyProtection="1">
      <alignment horizontal="center" vertical="center" wrapText="1"/>
    </xf>
    <xf numFmtId="3" fontId="15" fillId="0" borderId="0" xfId="13" applyNumberFormat="1" applyFont="1" applyBorder="1" applyAlignment="1" applyProtection="1">
      <alignment horizontal="center" vertical="center" wrapText="1"/>
    </xf>
    <xf numFmtId="165" fontId="15" fillId="0" borderId="9" xfId="13" applyNumberFormat="1" applyFont="1" applyBorder="1" applyAlignment="1" applyProtection="1">
      <alignment horizontal="center" vertical="center" wrapText="1"/>
    </xf>
    <xf numFmtId="166" fontId="15" fillId="0" borderId="1" xfId="13" applyNumberFormat="1" applyFont="1" applyBorder="1" applyAlignment="1" applyProtection="1">
      <alignment horizontal="center" vertical="center"/>
    </xf>
    <xf numFmtId="165" fontId="15" fillId="0" borderId="1" xfId="13" applyNumberFormat="1" applyFont="1" applyBorder="1" applyAlignment="1" applyProtection="1">
      <alignment horizontal="center" vertical="center" wrapText="1"/>
    </xf>
    <xf numFmtId="0" fontId="25" fillId="0" borderId="1" xfId="13" applyFont="1" applyBorder="1" applyAlignment="1" applyProtection="1">
      <alignment horizontal="left" vertical="center"/>
    </xf>
    <xf numFmtId="0" fontId="15" fillId="0" borderId="0" xfId="13" applyFont="1" applyBorder="1" applyAlignment="1" applyProtection="1">
      <alignment horizontal="left" vertical="center"/>
    </xf>
    <xf numFmtId="0" fontId="6" fillId="0" borderId="19" xfId="13" applyFont="1" applyBorder="1" applyAlignment="1" applyProtection="1">
      <alignment vertical="center"/>
    </xf>
    <xf numFmtId="0" fontId="15" fillId="0" borderId="1" xfId="13" applyFont="1" applyBorder="1" applyAlignment="1" applyProtection="1">
      <alignment horizontal="left" vertical="center"/>
    </xf>
    <xf numFmtId="165" fontId="25" fillId="0" borderId="1" xfId="13" applyNumberFormat="1" applyFont="1" applyBorder="1" applyAlignment="1" applyProtection="1">
      <alignment horizontal="center" vertical="center" wrapText="1"/>
    </xf>
    <xf numFmtId="44" fontId="15" fillId="0" borderId="0" xfId="13" applyNumberFormat="1" applyFont="1" applyBorder="1" applyAlignment="1" applyProtection="1">
      <alignment horizontal="center" vertical="center"/>
    </xf>
    <xf numFmtId="0" fontId="15" fillId="0" borderId="0" xfId="13" applyFont="1" applyBorder="1" applyAlignment="1" applyProtection="1">
      <alignment horizontal="center" vertical="center" wrapText="1"/>
    </xf>
    <xf numFmtId="0" fontId="22" fillId="2" borderId="0" xfId="1" applyFont="1" applyFill="1" applyBorder="1" applyAlignment="1" applyProtection="1">
      <alignment horizontal="center" vertical="center" wrapText="1"/>
    </xf>
    <xf numFmtId="165" fontId="26" fillId="9" borderId="9" xfId="13" applyNumberFormat="1" applyFont="1" applyFill="1" applyBorder="1" applyAlignment="1" applyProtection="1">
      <alignment horizontal="center" vertical="center" wrapText="1"/>
    </xf>
    <xf numFmtId="44" fontId="6" fillId="0" borderId="0" xfId="15" applyFont="1" applyAlignment="1" applyProtection="1">
      <alignment vertical="center"/>
    </xf>
    <xf numFmtId="0" fontId="15" fillId="0" borderId="9" xfId="13" applyFont="1" applyBorder="1" applyAlignment="1" applyProtection="1">
      <alignment horizontal="center" vertical="center" wrapText="1"/>
    </xf>
    <xf numFmtId="0" fontId="27" fillId="2" borderId="0" xfId="1" applyFont="1" applyFill="1" applyBorder="1" applyAlignment="1" applyProtection="1">
      <alignment vertical="center" wrapText="1"/>
    </xf>
    <xf numFmtId="0" fontId="6" fillId="3" borderId="19" xfId="2" applyFont="1" applyFill="1" applyBorder="1" applyAlignment="1" applyProtection="1">
      <alignment horizontal="center" vertical="center" wrapText="1"/>
    </xf>
    <xf numFmtId="0" fontId="6" fillId="0" borderId="19" xfId="11" applyFont="1" applyBorder="1" applyAlignment="1" applyProtection="1">
      <alignment horizontal="center" vertical="center"/>
    </xf>
    <xf numFmtId="0" fontId="6" fillId="0" borderId="30" xfId="11" applyFont="1" applyBorder="1" applyAlignment="1" applyProtection="1">
      <alignment horizontal="center" vertical="center"/>
    </xf>
    <xf numFmtId="0" fontId="6" fillId="0" borderId="0" xfId="11" applyFont="1" applyAlignment="1" applyProtection="1">
      <alignment horizontal="center" vertical="center"/>
    </xf>
    <xf numFmtId="9" fontId="15" fillId="6" borderId="1" xfId="14" applyFont="1" applyFill="1" applyBorder="1" applyAlignment="1" applyProtection="1">
      <alignment horizontal="center" vertical="center"/>
      <protection locked="0"/>
    </xf>
    <xf numFmtId="0" fontId="18" fillId="0" borderId="0" xfId="1" applyFont="1" applyAlignment="1" applyProtection="1">
      <alignment horizontal="center" vertical="center" wrapText="1"/>
    </xf>
    <xf numFmtId="0" fontId="19" fillId="0" borderId="0" xfId="1" applyFont="1" applyFill="1" applyBorder="1" applyAlignment="1" applyProtection="1">
      <alignment horizontal="center" vertical="center" wrapText="1"/>
    </xf>
    <xf numFmtId="0" fontId="12" fillId="0" borderId="0" xfId="1" applyFont="1" applyBorder="1" applyAlignment="1" applyProtection="1">
      <alignment horizontal="center" vertical="center" wrapText="1"/>
    </xf>
    <xf numFmtId="0" fontId="22" fillId="2" borderId="10"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22" fillId="2" borderId="12" xfId="1" applyFont="1" applyFill="1" applyBorder="1" applyAlignment="1">
      <alignment horizontal="center" vertical="center" wrapText="1"/>
    </xf>
    <xf numFmtId="0" fontId="17" fillId="11" borderId="0" xfId="2" applyFont="1" applyFill="1" applyAlignment="1">
      <alignment horizontal="center" vertical="center" wrapText="1"/>
    </xf>
    <xf numFmtId="0" fontId="24" fillId="8" borderId="27" xfId="2" applyFont="1" applyFill="1" applyBorder="1" applyAlignment="1">
      <alignment horizontal="left" vertical="center" wrapText="1"/>
    </xf>
    <xf numFmtId="0" fontId="6" fillId="6" borderId="2" xfId="1" applyFont="1" applyFill="1" applyBorder="1" applyAlignment="1" applyProtection="1">
      <alignment horizontal="left" vertical="center" wrapText="1"/>
      <protection locked="0"/>
    </xf>
    <xf numFmtId="0" fontId="6" fillId="6" borderId="4" xfId="1" applyFont="1" applyFill="1" applyBorder="1" applyAlignment="1" applyProtection="1">
      <alignment horizontal="left" vertical="center" wrapText="1"/>
      <protection locked="0"/>
    </xf>
    <xf numFmtId="0" fontId="23" fillId="6" borderId="6" xfId="2" applyFont="1" applyFill="1" applyBorder="1" applyAlignment="1" applyProtection="1">
      <alignment horizontal="left" vertical="center" wrapText="1"/>
      <protection locked="0"/>
    </xf>
    <xf numFmtId="0" fontId="28" fillId="2" borderId="5" xfId="1" applyFont="1" applyFill="1" applyBorder="1" applyAlignment="1">
      <alignment vertical="center" wrapText="1"/>
    </xf>
    <xf numFmtId="0" fontId="28" fillId="2" borderId="6" xfId="1" applyFont="1" applyFill="1" applyBorder="1" applyAlignment="1">
      <alignment vertical="center" wrapText="1"/>
    </xf>
    <xf numFmtId="0" fontId="6" fillId="0" borderId="1" xfId="2" applyFont="1" applyBorder="1" applyAlignment="1">
      <alignment horizontal="left" vertical="center" wrapText="1"/>
    </xf>
    <xf numFmtId="0" fontId="6" fillId="0" borderId="20" xfId="2" applyFont="1" applyBorder="1" applyAlignment="1">
      <alignment horizontal="left" vertical="center" wrapText="1"/>
    </xf>
    <xf numFmtId="0" fontId="28" fillId="2" borderId="14" xfId="1" applyFont="1" applyFill="1" applyBorder="1" applyAlignment="1">
      <alignment horizontal="left" vertical="center" wrapText="1"/>
    </xf>
    <xf numFmtId="0" fontId="28" fillId="2" borderId="32" xfId="1" applyFont="1" applyFill="1" applyBorder="1" applyAlignment="1">
      <alignment horizontal="left" vertical="center" wrapText="1"/>
    </xf>
    <xf numFmtId="0" fontId="23" fillId="6" borderId="6" xfId="2" applyFont="1" applyFill="1" applyBorder="1" applyAlignment="1" applyProtection="1">
      <alignment horizontal="center" vertical="center" wrapText="1"/>
      <protection locked="0"/>
    </xf>
    <xf numFmtId="0" fontId="22" fillId="2" borderId="27" xfId="2" applyFont="1" applyFill="1" applyBorder="1" applyAlignment="1">
      <alignment horizontal="center" vertical="center" wrapText="1"/>
    </xf>
    <xf numFmtId="0" fontId="22" fillId="2" borderId="28" xfId="2" applyFont="1" applyFill="1" applyBorder="1" applyAlignment="1">
      <alignment horizontal="center" vertical="center" wrapText="1"/>
    </xf>
    <xf numFmtId="0" fontId="6" fillId="0" borderId="34" xfId="2" quotePrefix="1" applyFont="1" applyBorder="1" applyAlignment="1">
      <alignment horizontal="left" vertical="center" wrapText="1"/>
    </xf>
    <xf numFmtId="0" fontId="6" fillId="0" borderId="35" xfId="2" quotePrefix="1" applyFont="1" applyBorder="1" applyAlignment="1">
      <alignment horizontal="left" vertical="center" wrapText="1"/>
    </xf>
    <xf numFmtId="0" fontId="6" fillId="0" borderId="0" xfId="2" quotePrefix="1" applyFont="1" applyAlignment="1">
      <alignment horizontal="left" vertical="center" wrapText="1"/>
    </xf>
    <xf numFmtId="0" fontId="6" fillId="0" borderId="9" xfId="2" quotePrefix="1" applyFont="1" applyBorder="1" applyAlignment="1">
      <alignment horizontal="left" vertical="center" wrapText="1"/>
    </xf>
    <xf numFmtId="0" fontId="22" fillId="2" borderId="0" xfId="2" applyFont="1" applyFill="1" applyAlignment="1">
      <alignment horizontal="center" vertical="center" wrapText="1"/>
    </xf>
    <xf numFmtId="0" fontId="22" fillId="2" borderId="9" xfId="2" applyFont="1" applyFill="1" applyBorder="1" applyAlignment="1">
      <alignment horizontal="center" vertical="center" wrapText="1"/>
    </xf>
    <xf numFmtId="0" fontId="16" fillId="11" borderId="18" xfId="2" applyFont="1" applyFill="1" applyBorder="1" applyAlignment="1">
      <alignment horizontal="center" vertical="center" wrapText="1"/>
    </xf>
    <xf numFmtId="0" fontId="16" fillId="11" borderId="23" xfId="2" applyFont="1" applyFill="1" applyBorder="1" applyAlignment="1">
      <alignment horizontal="center" vertical="center" wrapText="1"/>
    </xf>
    <xf numFmtId="0" fontId="16" fillId="11" borderId="24" xfId="2" applyFont="1" applyFill="1" applyBorder="1" applyAlignment="1">
      <alignment horizontal="center" vertical="center" wrapText="1"/>
    </xf>
    <xf numFmtId="0" fontId="27" fillId="12" borderId="10" xfId="1" applyFont="1" applyFill="1" applyBorder="1" applyAlignment="1">
      <alignment horizontal="center" vertical="center" wrapText="1"/>
    </xf>
    <xf numFmtId="0" fontId="27" fillId="12" borderId="11" xfId="1" applyFont="1" applyFill="1" applyBorder="1" applyAlignment="1">
      <alignment horizontal="center" vertical="center" wrapText="1"/>
    </xf>
    <xf numFmtId="0" fontId="27" fillId="12" borderId="12" xfId="1" applyFont="1" applyFill="1" applyBorder="1" applyAlignment="1">
      <alignment horizontal="center" vertical="center" wrapText="1"/>
    </xf>
    <xf numFmtId="0" fontId="6" fillId="0" borderId="23" xfId="2" applyFont="1" applyBorder="1" applyAlignment="1">
      <alignment horizontal="left" vertical="center" wrapText="1"/>
    </xf>
    <xf numFmtId="0" fontId="6" fillId="0" borderId="25" xfId="2" applyFont="1" applyBorder="1" applyAlignment="1">
      <alignment horizontal="left" vertical="center" wrapText="1"/>
    </xf>
    <xf numFmtId="0" fontId="6" fillId="0" borderId="26" xfId="2" applyFont="1" applyBorder="1" applyAlignment="1">
      <alignment horizontal="left" vertical="center" wrapText="1"/>
    </xf>
    <xf numFmtId="0" fontId="24" fillId="0" borderId="5" xfId="2" applyFont="1" applyBorder="1" applyAlignment="1">
      <alignment horizontal="right" vertical="center" wrapText="1"/>
    </xf>
    <xf numFmtId="0" fontId="24" fillId="0" borderId="6" xfId="2" applyFont="1" applyBorder="1" applyAlignment="1">
      <alignment horizontal="right" vertical="center" wrapText="1"/>
    </xf>
    <xf numFmtId="0" fontId="24" fillId="0" borderId="8" xfId="2" applyFont="1" applyBorder="1" applyAlignment="1">
      <alignment horizontal="right" vertical="center" wrapText="1" indent="1"/>
    </xf>
    <xf numFmtId="0" fontId="24" fillId="0" borderId="0" xfId="2" applyFont="1" applyAlignment="1">
      <alignment horizontal="right" vertical="center" wrapText="1" indent="1"/>
    </xf>
    <xf numFmtId="0" fontId="24" fillId="0" borderId="10" xfId="2" applyFont="1" applyBorder="1" applyAlignment="1">
      <alignment horizontal="right" vertical="center" wrapText="1"/>
    </xf>
    <xf numFmtId="0" fontId="24" fillId="0" borderId="11" xfId="2" applyFont="1" applyBorder="1" applyAlignment="1">
      <alignment horizontal="right" vertical="center" wrapText="1"/>
    </xf>
    <xf numFmtId="0" fontId="29" fillId="2" borderId="5" xfId="1" applyFont="1" applyFill="1" applyBorder="1" applyAlignment="1" applyProtection="1">
      <alignment horizontal="left" vertical="center" wrapText="1"/>
    </xf>
    <xf numFmtId="0" fontId="29" fillId="2" borderId="6" xfId="1" applyFont="1" applyFill="1" applyBorder="1" applyAlignment="1" applyProtection="1">
      <alignment horizontal="left" vertical="center" wrapText="1"/>
    </xf>
    <xf numFmtId="0" fontId="7" fillId="8" borderId="22" xfId="2" applyFont="1" applyFill="1" applyBorder="1" applyAlignment="1" applyProtection="1">
      <alignment horizontal="center" vertical="center" wrapText="1"/>
    </xf>
    <xf numFmtId="166" fontId="15" fillId="0" borderId="2" xfId="13" applyNumberFormat="1" applyFont="1" applyBorder="1" applyAlignment="1" applyProtection="1">
      <alignment horizontal="center" vertical="center"/>
    </xf>
    <xf numFmtId="166" fontId="15" fillId="0" borderId="4" xfId="13" applyNumberFormat="1" applyFont="1" applyBorder="1" applyAlignment="1" applyProtection="1">
      <alignment horizontal="center" vertical="center"/>
    </xf>
    <xf numFmtId="0" fontId="15" fillId="0" borderId="1" xfId="13" applyFont="1" applyBorder="1" applyAlignment="1" applyProtection="1">
      <alignment horizontal="center" vertical="center"/>
    </xf>
    <xf numFmtId="3" fontId="15" fillId="0" borderId="1" xfId="13" applyNumberFormat="1" applyFont="1" applyBorder="1" applyAlignment="1" applyProtection="1">
      <alignment horizontal="center" vertical="center" wrapText="1"/>
    </xf>
    <xf numFmtId="0" fontId="6" fillId="0" borderId="2" xfId="13" applyFont="1" applyBorder="1" applyAlignment="1" applyProtection="1">
      <alignment horizontal="left" vertical="center"/>
    </xf>
    <xf numFmtId="0" fontId="6" fillId="0" borderId="27" xfId="13" applyFont="1" applyBorder="1" applyAlignment="1" applyProtection="1">
      <alignment horizontal="left" vertical="center"/>
    </xf>
    <xf numFmtId="0" fontId="6" fillId="0" borderId="28" xfId="13" applyFont="1" applyBorder="1" applyAlignment="1" applyProtection="1">
      <alignment horizontal="left" vertical="center"/>
    </xf>
    <xf numFmtId="165" fontId="15" fillId="0" borderId="20" xfId="13" applyNumberFormat="1" applyFont="1" applyBorder="1" applyAlignment="1" applyProtection="1">
      <alignment horizontal="center" vertical="center" wrapText="1"/>
    </xf>
    <xf numFmtId="0" fontId="5" fillId="2" borderId="0" xfId="1" applyFont="1" applyFill="1" applyBorder="1" applyAlignment="1" applyProtection="1">
      <alignment horizontal="left" vertical="center" wrapText="1"/>
    </xf>
    <xf numFmtId="0" fontId="7" fillId="8" borderId="0" xfId="2" applyFont="1" applyFill="1" applyBorder="1" applyAlignment="1" applyProtection="1">
      <alignment horizontal="center" vertical="center" wrapText="1"/>
    </xf>
    <xf numFmtId="44" fontId="15" fillId="0" borderId="1" xfId="13" applyNumberFormat="1" applyFont="1" applyBorder="1" applyAlignment="1" applyProtection="1">
      <alignment horizontal="center" vertical="center"/>
    </xf>
    <xf numFmtId="0" fontId="15" fillId="0" borderId="1" xfId="13" applyFont="1" applyBorder="1" applyAlignment="1" applyProtection="1">
      <alignment horizontal="center" vertical="center" wrapText="1"/>
    </xf>
    <xf numFmtId="0" fontId="15" fillId="0" borderId="20" xfId="13" applyFont="1" applyBorder="1" applyAlignment="1" applyProtection="1">
      <alignment horizontal="center" vertical="center" wrapText="1"/>
    </xf>
    <xf numFmtId="9" fontId="15" fillId="0" borderId="1" xfId="14" applyFont="1" applyBorder="1" applyAlignment="1" applyProtection="1">
      <alignment horizontal="center" vertical="center"/>
    </xf>
    <xf numFmtId="165" fontId="25" fillId="0" borderId="2" xfId="13" applyNumberFormat="1" applyFont="1" applyBorder="1" applyAlignment="1" applyProtection="1">
      <alignment horizontal="center" vertical="center" wrapText="1"/>
    </xf>
    <xf numFmtId="165" fontId="25" fillId="0" borderId="27" xfId="13" applyNumberFormat="1" applyFont="1" applyBorder="1" applyAlignment="1" applyProtection="1">
      <alignment horizontal="center" vertical="center" wrapText="1"/>
    </xf>
    <xf numFmtId="165" fontId="25" fillId="0" borderId="28" xfId="13" applyNumberFormat="1" applyFont="1" applyBorder="1" applyAlignment="1" applyProtection="1">
      <alignment horizontal="center" vertical="center" wrapText="1"/>
    </xf>
    <xf numFmtId="0" fontId="7" fillId="8" borderId="0" xfId="2" applyFont="1" applyFill="1" applyBorder="1" applyAlignment="1" applyProtection="1">
      <alignment horizontal="left" vertical="center" wrapText="1"/>
    </xf>
    <xf numFmtId="0" fontId="7" fillId="8" borderId="9" xfId="2" applyFont="1" applyFill="1" applyBorder="1" applyAlignment="1" applyProtection="1">
      <alignment horizontal="left" vertical="center" wrapText="1"/>
    </xf>
    <xf numFmtId="0" fontId="15" fillId="0" borderId="2" xfId="13" applyFont="1" applyBorder="1" applyAlignment="1" applyProtection="1">
      <alignment horizontal="left" vertical="center" wrapText="1"/>
    </xf>
    <xf numFmtId="0" fontId="15" fillId="0" borderId="27" xfId="13" applyFont="1" applyBorder="1" applyAlignment="1" applyProtection="1">
      <alignment horizontal="left" vertical="center" wrapText="1"/>
    </xf>
    <xf numFmtId="0" fontId="15" fillId="0" borderId="28" xfId="13" applyFont="1" applyBorder="1" applyAlignment="1" applyProtection="1">
      <alignment horizontal="left" vertical="center" wrapText="1"/>
    </xf>
    <xf numFmtId="0" fontId="6" fillId="0" borderId="16" xfId="13" applyFont="1" applyBorder="1" applyAlignment="1" applyProtection="1">
      <alignment horizontal="left" vertical="center" wrapText="1"/>
    </xf>
    <xf numFmtId="0" fontId="6" fillId="0" borderId="21" xfId="13" applyFont="1" applyBorder="1" applyAlignment="1" applyProtection="1">
      <alignment horizontal="left" vertical="center" wrapText="1"/>
    </xf>
    <xf numFmtId="0" fontId="6" fillId="0" borderId="31" xfId="13" applyFont="1" applyBorder="1" applyAlignment="1" applyProtection="1">
      <alignment horizontal="left" vertical="center" wrapText="1"/>
    </xf>
    <xf numFmtId="0" fontId="6" fillId="0" borderId="2" xfId="13" applyFont="1" applyBorder="1" applyAlignment="1" applyProtection="1">
      <alignment horizontal="left" vertical="center" wrapText="1"/>
    </xf>
    <xf numFmtId="0" fontId="6" fillId="0" borderId="27" xfId="13" applyFont="1" applyBorder="1" applyAlignment="1" applyProtection="1">
      <alignment horizontal="left" vertical="center" wrapText="1"/>
    </xf>
    <xf numFmtId="0" fontId="6" fillId="0" borderId="28" xfId="13" applyFont="1" applyBorder="1" applyAlignment="1" applyProtection="1">
      <alignment horizontal="left" vertical="center" wrapText="1"/>
    </xf>
    <xf numFmtId="0" fontId="28" fillId="2" borderId="5" xfId="1" applyFont="1" applyFill="1" applyBorder="1" applyAlignment="1">
      <alignment horizontal="left" vertical="center" wrapText="1"/>
    </xf>
    <xf numFmtId="0" fontId="28" fillId="2" borderId="6" xfId="1" applyFont="1" applyFill="1" applyBorder="1" applyAlignment="1">
      <alignment horizontal="left" vertical="center" wrapText="1"/>
    </xf>
    <xf numFmtId="0" fontId="28" fillId="2" borderId="7" xfId="1" applyFont="1" applyFill="1" applyBorder="1" applyAlignment="1">
      <alignment horizontal="left" vertical="center" wrapText="1"/>
    </xf>
    <xf numFmtId="0" fontId="7" fillId="8" borderId="8" xfId="2" applyFont="1" applyFill="1" applyBorder="1" applyAlignment="1">
      <alignment horizontal="left" vertical="center" wrapText="1"/>
    </xf>
    <xf numFmtId="0" fontId="7" fillId="8" borderId="0" xfId="2" applyFont="1" applyFill="1" applyAlignment="1">
      <alignment horizontal="left" vertical="center" wrapText="1"/>
    </xf>
    <xf numFmtId="0" fontId="7" fillId="8" borderId="9" xfId="2" applyFont="1" applyFill="1" applyBorder="1" applyAlignment="1">
      <alignment horizontal="left" vertical="center" wrapText="1"/>
    </xf>
  </cellXfs>
  <cellStyles count="16">
    <cellStyle name="Komma 2" xfId="5" xr:uid="{00000000-0005-0000-0000-000000000000}"/>
    <cellStyle name="Ongeldig" xfId="12" builtinId="27"/>
    <cellStyle name="Procent 2" xfId="9" xr:uid="{00000000-0005-0000-0000-000003000000}"/>
    <cellStyle name="Procent 3" xfId="14" xr:uid="{F9FC06D4-9F0D-430E-A484-29F91BE9C84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87C5C101-1EF7-4960-B003-30EDFD316FF3}"/>
    <cellStyle name="Standaard 58" xfId="10" xr:uid="{00000000-0005-0000-0000-000009000000}"/>
    <cellStyle name="Valuta 2" xfId="4" xr:uid="{00000000-0005-0000-0000-00000B000000}"/>
    <cellStyle name="Valuta 3" xfId="15" xr:uid="{A0C8E4D9-1FD9-4458-93FB-352DB8F4F53E}"/>
    <cellStyle name="Valuta 5" xfId="6" xr:uid="{00000000-0005-0000-0000-00000C000000}"/>
    <cellStyle name="Valuta 6" xfId="8" xr:uid="{00000000-0005-0000-0000-00000D000000}"/>
  </cellStyles>
  <dxfs count="1">
    <dxf>
      <font>
        <b/>
        <i val="0"/>
        <color rgb="FFFF000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1075267</xdr:colOff>
      <xdr:row>0</xdr:row>
      <xdr:rowOff>472017</xdr:rowOff>
    </xdr:from>
    <xdr:to>
      <xdr:col>2</xdr:col>
      <xdr:colOff>5153237</xdr:colOff>
      <xdr:row>0</xdr:row>
      <xdr:rowOff>2624667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7317" y="47201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29"/>
  <sheetViews>
    <sheetView showGridLines="0" tabSelected="1" view="pageBreakPreview" zoomScale="90" zoomScaleNormal="100" zoomScaleSheetLayoutView="90" workbookViewId="0">
      <selection activeCell="B4" sqref="B4:D4"/>
    </sheetView>
  </sheetViews>
  <sheetFormatPr defaultRowHeight="13.5" x14ac:dyDescent="0.2"/>
  <cols>
    <col min="1" max="1" width="8.85546875" style="116"/>
    <col min="2" max="2" width="8.140625" style="116" customWidth="1"/>
    <col min="3" max="3" width="79.28515625" style="116" customWidth="1"/>
    <col min="4" max="4" width="15.140625" style="116" customWidth="1"/>
    <col min="5" max="258" width="8.85546875" style="116"/>
    <col min="259" max="259" width="50.28515625" style="116" customWidth="1"/>
    <col min="260" max="514" width="8.85546875" style="116"/>
    <col min="515" max="515" width="50.28515625" style="116" customWidth="1"/>
    <col min="516" max="770" width="8.85546875" style="116"/>
    <col min="771" max="771" width="50.28515625" style="116" customWidth="1"/>
    <col min="772" max="1026" width="8.85546875" style="116"/>
    <col min="1027" max="1027" width="50.28515625" style="116" customWidth="1"/>
    <col min="1028" max="1282" width="8.85546875" style="116"/>
    <col min="1283" max="1283" width="50.28515625" style="116" customWidth="1"/>
    <col min="1284" max="1538" width="8.85546875" style="116"/>
    <col min="1539" max="1539" width="50.28515625" style="116" customWidth="1"/>
    <col min="1540" max="1794" width="8.85546875" style="116"/>
    <col min="1795" max="1795" width="50.28515625" style="116" customWidth="1"/>
    <col min="1796" max="2050" width="8.85546875" style="116"/>
    <col min="2051" max="2051" width="50.28515625" style="116" customWidth="1"/>
    <col min="2052" max="2306" width="8.85546875" style="116"/>
    <col min="2307" max="2307" width="50.28515625" style="116" customWidth="1"/>
    <col min="2308" max="2562" width="8.85546875" style="116"/>
    <col min="2563" max="2563" width="50.28515625" style="116" customWidth="1"/>
    <col min="2564" max="2818" width="8.85546875" style="116"/>
    <col min="2819" max="2819" width="50.28515625" style="116" customWidth="1"/>
    <col min="2820" max="3074" width="8.85546875" style="116"/>
    <col min="3075" max="3075" width="50.28515625" style="116" customWidth="1"/>
    <col min="3076" max="3330" width="8.85546875" style="116"/>
    <col min="3331" max="3331" width="50.28515625" style="116" customWidth="1"/>
    <col min="3332" max="3586" width="8.85546875" style="116"/>
    <col min="3587" max="3587" width="50.28515625" style="116" customWidth="1"/>
    <col min="3588" max="3842" width="8.85546875" style="116"/>
    <col min="3843" max="3843" width="50.28515625" style="116" customWidth="1"/>
    <col min="3844" max="4098" width="8.85546875" style="116"/>
    <col min="4099" max="4099" width="50.28515625" style="116" customWidth="1"/>
    <col min="4100" max="4354" width="8.85546875" style="116"/>
    <col min="4355" max="4355" width="50.28515625" style="116" customWidth="1"/>
    <col min="4356" max="4610" width="8.85546875" style="116"/>
    <col min="4611" max="4611" width="50.28515625" style="116" customWidth="1"/>
    <col min="4612" max="4866" width="8.85546875" style="116"/>
    <col min="4867" max="4867" width="50.28515625" style="116" customWidth="1"/>
    <col min="4868" max="5122" width="8.85546875" style="116"/>
    <col min="5123" max="5123" width="50.28515625" style="116" customWidth="1"/>
    <col min="5124" max="5378" width="8.85546875" style="116"/>
    <col min="5379" max="5379" width="50.28515625" style="116" customWidth="1"/>
    <col min="5380" max="5634" width="8.85546875" style="116"/>
    <col min="5635" max="5635" width="50.28515625" style="116" customWidth="1"/>
    <col min="5636" max="5890" width="8.85546875" style="116"/>
    <col min="5891" max="5891" width="50.28515625" style="116" customWidth="1"/>
    <col min="5892" max="6146" width="8.85546875" style="116"/>
    <col min="6147" max="6147" width="50.28515625" style="116" customWidth="1"/>
    <col min="6148" max="6402" width="8.85546875" style="116"/>
    <col min="6403" max="6403" width="50.28515625" style="116" customWidth="1"/>
    <col min="6404" max="6658" width="8.85546875" style="116"/>
    <col min="6659" max="6659" width="50.28515625" style="116" customWidth="1"/>
    <col min="6660" max="6914" width="8.85546875" style="116"/>
    <col min="6915" max="6915" width="50.28515625" style="116" customWidth="1"/>
    <col min="6916" max="7170" width="8.85546875" style="116"/>
    <col min="7171" max="7171" width="50.28515625" style="116" customWidth="1"/>
    <col min="7172" max="7426" width="8.85546875" style="116"/>
    <col min="7427" max="7427" width="50.28515625" style="116" customWidth="1"/>
    <col min="7428" max="7682" width="8.85546875" style="116"/>
    <col min="7683" max="7683" width="50.28515625" style="116" customWidth="1"/>
    <col min="7684" max="7938" width="8.85546875" style="116"/>
    <col min="7939" max="7939" width="50.28515625" style="116" customWidth="1"/>
    <col min="7940" max="8194" width="8.85546875" style="116"/>
    <col min="8195" max="8195" width="50.28515625" style="116" customWidth="1"/>
    <col min="8196" max="8450" width="8.85546875" style="116"/>
    <col min="8451" max="8451" width="50.28515625" style="116" customWidth="1"/>
    <col min="8452" max="8706" width="8.85546875" style="116"/>
    <col min="8707" max="8707" width="50.28515625" style="116" customWidth="1"/>
    <col min="8708" max="8962" width="8.85546875" style="116"/>
    <col min="8963" max="8963" width="50.28515625" style="116" customWidth="1"/>
    <col min="8964" max="9218" width="8.85546875" style="116"/>
    <col min="9219" max="9219" width="50.28515625" style="116" customWidth="1"/>
    <col min="9220" max="9474" width="8.85546875" style="116"/>
    <col min="9475" max="9475" width="50.28515625" style="116" customWidth="1"/>
    <col min="9476" max="9730" width="8.85546875" style="116"/>
    <col min="9731" max="9731" width="50.28515625" style="116" customWidth="1"/>
    <col min="9732" max="9986" width="8.85546875" style="116"/>
    <col min="9987" max="9987" width="50.28515625" style="116" customWidth="1"/>
    <col min="9988" max="10242" width="8.85546875" style="116"/>
    <col min="10243" max="10243" width="50.28515625" style="116" customWidth="1"/>
    <col min="10244" max="10498" width="8.85546875" style="116"/>
    <col min="10499" max="10499" width="50.28515625" style="116" customWidth="1"/>
    <col min="10500" max="10754" width="8.85546875" style="116"/>
    <col min="10755" max="10755" width="50.28515625" style="116" customWidth="1"/>
    <col min="10756" max="11010" width="8.85546875" style="116"/>
    <col min="11011" max="11011" width="50.28515625" style="116" customWidth="1"/>
    <col min="11012" max="11266" width="8.85546875" style="116"/>
    <col min="11267" max="11267" width="50.28515625" style="116" customWidth="1"/>
    <col min="11268" max="11522" width="8.85546875" style="116"/>
    <col min="11523" max="11523" width="50.28515625" style="116" customWidth="1"/>
    <col min="11524" max="11778" width="8.85546875" style="116"/>
    <col min="11779" max="11779" width="50.28515625" style="116" customWidth="1"/>
    <col min="11780" max="12034" width="8.85546875" style="116"/>
    <col min="12035" max="12035" width="50.28515625" style="116" customWidth="1"/>
    <col min="12036" max="12290" width="8.85546875" style="116"/>
    <col min="12291" max="12291" width="50.28515625" style="116" customWidth="1"/>
    <col min="12292" max="12546" width="8.85546875" style="116"/>
    <col min="12547" max="12547" width="50.28515625" style="116" customWidth="1"/>
    <col min="12548" max="12802" width="8.85546875" style="116"/>
    <col min="12803" max="12803" width="50.28515625" style="116" customWidth="1"/>
    <col min="12804" max="13058" width="8.85546875" style="116"/>
    <col min="13059" max="13059" width="50.28515625" style="116" customWidth="1"/>
    <col min="13060" max="13314" width="8.85546875" style="116"/>
    <col min="13315" max="13315" width="50.28515625" style="116" customWidth="1"/>
    <col min="13316" max="13570" width="8.85546875" style="116"/>
    <col min="13571" max="13571" width="50.28515625" style="116" customWidth="1"/>
    <col min="13572" max="13826" width="8.85546875" style="116"/>
    <col min="13827" max="13827" width="50.28515625" style="116" customWidth="1"/>
    <col min="13828" max="14082" width="8.85546875" style="116"/>
    <col min="14083" max="14083" width="50.28515625" style="116" customWidth="1"/>
    <col min="14084" max="14338" width="8.85546875" style="116"/>
    <col min="14339" max="14339" width="50.28515625" style="116" customWidth="1"/>
    <col min="14340" max="14594" width="8.85546875" style="116"/>
    <col min="14595" max="14595" width="50.28515625" style="116" customWidth="1"/>
    <col min="14596" max="14850" width="8.85546875" style="116"/>
    <col min="14851" max="14851" width="50.28515625" style="116" customWidth="1"/>
    <col min="14852" max="15106" width="8.85546875" style="116"/>
    <col min="15107" max="15107" width="50.28515625" style="116" customWidth="1"/>
    <col min="15108" max="15362" width="8.85546875" style="116"/>
    <col min="15363" max="15363" width="50.28515625" style="116" customWidth="1"/>
    <col min="15364" max="15618" width="8.85546875" style="116"/>
    <col min="15619" max="15619" width="50.28515625" style="116" customWidth="1"/>
    <col min="15620" max="15874" width="8.85546875" style="116"/>
    <col min="15875" max="15875" width="50.28515625" style="116" customWidth="1"/>
    <col min="15876" max="16130" width="8.85546875" style="116"/>
    <col min="16131" max="16131" width="50.28515625" style="116" customWidth="1"/>
    <col min="16132" max="16384" width="8.85546875" style="116"/>
  </cols>
  <sheetData>
    <row r="1" spans="2:5" ht="231.6" customHeight="1" x14ac:dyDescent="0.2">
      <c r="B1" s="169"/>
      <c r="C1" s="169"/>
      <c r="D1" s="114"/>
      <c r="E1" s="115"/>
    </row>
    <row r="2" spans="2:5" s="118" customFormat="1" ht="69.75" customHeight="1" x14ac:dyDescent="0.2">
      <c r="B2" s="171" t="s">
        <v>155</v>
      </c>
      <c r="C2" s="171"/>
      <c r="D2" s="171"/>
      <c r="E2" s="117"/>
    </row>
    <row r="3" spans="2:5" ht="65.099999999999994" customHeight="1" x14ac:dyDescent="0.2">
      <c r="B3" s="171"/>
      <c r="C3" s="171"/>
      <c r="D3" s="171"/>
      <c r="E3" s="115"/>
    </row>
    <row r="4" spans="2:5" ht="54.6" customHeight="1" x14ac:dyDescent="0.2">
      <c r="B4" s="171" t="s">
        <v>154</v>
      </c>
      <c r="C4" s="171"/>
      <c r="D4" s="171"/>
      <c r="E4" s="115"/>
    </row>
    <row r="5" spans="2:5" ht="17.25" x14ac:dyDescent="0.2">
      <c r="B5" s="119"/>
      <c r="C5" s="119"/>
      <c r="D5" s="119"/>
      <c r="E5" s="115"/>
    </row>
    <row r="6" spans="2:5" x14ac:dyDescent="0.2">
      <c r="B6" s="120" t="s">
        <v>1</v>
      </c>
      <c r="C6" s="120"/>
      <c r="D6" s="120" t="s">
        <v>149</v>
      </c>
      <c r="E6" s="115"/>
    </row>
    <row r="7" spans="2:5" x14ac:dyDescent="0.2">
      <c r="B7" s="121" t="s">
        <v>145</v>
      </c>
      <c r="C7" s="121" t="s">
        <v>129</v>
      </c>
      <c r="D7" s="118" t="s">
        <v>150</v>
      </c>
      <c r="E7" s="115"/>
    </row>
    <row r="8" spans="2:5" x14ac:dyDescent="0.2">
      <c r="B8" s="121" t="s">
        <v>146</v>
      </c>
      <c r="C8" s="121" t="s">
        <v>130</v>
      </c>
      <c r="D8" s="118" t="s">
        <v>150</v>
      </c>
      <c r="E8" s="115"/>
    </row>
    <row r="9" spans="2:5" x14ac:dyDescent="0.2">
      <c r="B9" s="121" t="s">
        <v>147</v>
      </c>
      <c r="C9" s="121" t="s">
        <v>131</v>
      </c>
      <c r="D9" s="118" t="s">
        <v>150</v>
      </c>
      <c r="E9" s="115"/>
    </row>
    <row r="10" spans="2:5" x14ac:dyDescent="0.2">
      <c r="B10" s="121" t="s">
        <v>148</v>
      </c>
      <c r="C10" s="121" t="s">
        <v>132</v>
      </c>
      <c r="D10" s="118" t="s">
        <v>150</v>
      </c>
      <c r="E10" s="115"/>
    </row>
    <row r="11" spans="2:5" x14ac:dyDescent="0.2">
      <c r="B11" s="121"/>
      <c r="C11" s="121"/>
      <c r="D11" s="118"/>
      <c r="E11" s="115"/>
    </row>
    <row r="12" spans="2:5" x14ac:dyDescent="0.2">
      <c r="E12" s="115"/>
    </row>
    <row r="13" spans="2:5" x14ac:dyDescent="0.2">
      <c r="B13" s="121"/>
      <c r="C13" s="121"/>
      <c r="D13" s="118"/>
      <c r="E13" s="115"/>
    </row>
    <row r="14" spans="2:5" x14ac:dyDescent="0.2">
      <c r="B14" s="121"/>
      <c r="C14" s="121"/>
      <c r="D14" s="118"/>
      <c r="E14" s="115"/>
    </row>
    <row r="15" spans="2:5" x14ac:dyDescent="0.2">
      <c r="B15" s="121"/>
      <c r="C15" s="121"/>
      <c r="D15" s="118"/>
      <c r="E15" s="115"/>
    </row>
    <row r="16" spans="2:5" x14ac:dyDescent="0.2">
      <c r="E16" s="115"/>
    </row>
    <row r="17" spans="2:5" x14ac:dyDescent="0.2">
      <c r="B17" s="121"/>
      <c r="C17" s="121"/>
      <c r="D17" s="118"/>
      <c r="E17" s="115"/>
    </row>
    <row r="18" spans="2:5" x14ac:dyDescent="0.2">
      <c r="E18" s="115"/>
    </row>
    <row r="19" spans="2:5" x14ac:dyDescent="0.2">
      <c r="B19" s="121"/>
      <c r="C19" s="121"/>
      <c r="D19" s="118"/>
      <c r="E19" s="115"/>
    </row>
    <row r="20" spans="2:5" x14ac:dyDescent="0.2">
      <c r="B20" s="121"/>
      <c r="C20" s="121"/>
      <c r="D20" s="118"/>
      <c r="E20" s="115"/>
    </row>
    <row r="21" spans="2:5" x14ac:dyDescent="0.2">
      <c r="B21" s="121"/>
      <c r="C21" s="121"/>
      <c r="D21" s="118"/>
      <c r="E21" s="115"/>
    </row>
    <row r="22" spans="2:5" x14ac:dyDescent="0.2">
      <c r="E22" s="115"/>
    </row>
    <row r="23" spans="2:5" x14ac:dyDescent="0.2">
      <c r="B23" s="121"/>
      <c r="C23" s="121"/>
      <c r="D23" s="118"/>
      <c r="E23" s="115"/>
    </row>
    <row r="24" spans="2:5" x14ac:dyDescent="0.2">
      <c r="B24" s="121"/>
      <c r="C24" s="121"/>
      <c r="D24" s="118"/>
      <c r="E24" s="115"/>
    </row>
    <row r="25" spans="2:5" x14ac:dyDescent="0.2">
      <c r="B25" s="121"/>
      <c r="C25" s="121"/>
      <c r="D25" s="118"/>
      <c r="E25" s="115"/>
    </row>
    <row r="26" spans="2:5" s="124" customFormat="1" ht="87" customHeight="1" x14ac:dyDescent="0.2">
      <c r="B26" s="170"/>
      <c r="C26" s="170"/>
      <c r="D26" s="122"/>
      <c r="E26" s="123"/>
    </row>
    <row r="27" spans="2:5" x14ac:dyDescent="0.2">
      <c r="B27" s="125"/>
      <c r="C27" s="125"/>
      <c r="D27" s="125"/>
      <c r="E27" s="115"/>
    </row>
    <row r="28" spans="2:5" ht="17.25" x14ac:dyDescent="0.2">
      <c r="B28" s="126"/>
      <c r="C28" s="126"/>
      <c r="D28" s="126"/>
      <c r="E28" s="115"/>
    </row>
    <row r="29" spans="2:5" ht="17.25" x14ac:dyDescent="0.2">
      <c r="B29" s="127"/>
      <c r="C29" s="127"/>
      <c r="D29" s="127"/>
      <c r="E29" s="115"/>
    </row>
  </sheetData>
  <mergeCells count="4">
    <mergeCell ref="B1:C1"/>
    <mergeCell ref="B26:C26"/>
    <mergeCell ref="B2:D3"/>
    <mergeCell ref="B4:D4"/>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7AB53-9781-47ED-B5F9-D31B0D25AE19}">
  <sheetPr>
    <tabColor theme="4"/>
    <pageSetUpPr fitToPage="1"/>
  </sheetPr>
  <dimension ref="A1:H23"/>
  <sheetViews>
    <sheetView showGridLines="0" view="pageBreakPreview" zoomScale="80" zoomScaleNormal="80" zoomScaleSheetLayoutView="80" workbookViewId="0">
      <selection activeCell="D5" sqref="D5"/>
    </sheetView>
  </sheetViews>
  <sheetFormatPr defaultColWidth="9.140625" defaultRowHeight="13.5" x14ac:dyDescent="0.2"/>
  <cols>
    <col min="1" max="1" width="37.42578125" style="2" customWidth="1"/>
    <col min="2" max="2" width="64.28515625" style="2" customWidth="1"/>
    <col min="3" max="5" width="21.7109375" style="2" customWidth="1"/>
    <col min="6" max="6" width="125.5703125" style="2" customWidth="1"/>
    <col min="7" max="7" width="14.28515625" style="2" customWidth="1"/>
    <col min="8" max="8" width="13.42578125" style="9" customWidth="1"/>
    <col min="9" max="9" width="14.85546875" style="2" customWidth="1"/>
    <col min="10" max="16384" width="9.140625" style="2"/>
  </cols>
  <sheetData>
    <row r="1" spans="1:8" ht="36.75" customHeight="1" x14ac:dyDescent="0.2">
      <c r="A1" s="180" t="s">
        <v>142</v>
      </c>
      <c r="B1" s="181"/>
      <c r="C1" s="181"/>
      <c r="D1" s="179" t="s">
        <v>34</v>
      </c>
      <c r="E1" s="179"/>
      <c r="F1" s="15"/>
      <c r="G1" s="9"/>
      <c r="H1" s="2"/>
    </row>
    <row r="2" spans="1:8" ht="40.5" customHeight="1" x14ac:dyDescent="0.2">
      <c r="A2" s="6" t="s">
        <v>35</v>
      </c>
      <c r="B2" s="109" t="s">
        <v>36</v>
      </c>
      <c r="C2" s="110" t="s">
        <v>54</v>
      </c>
      <c r="D2" s="110" t="s">
        <v>37</v>
      </c>
      <c r="E2" s="110" t="s">
        <v>38</v>
      </c>
      <c r="F2" s="4" t="s">
        <v>39</v>
      </c>
      <c r="G2" s="9"/>
      <c r="H2" s="2"/>
    </row>
    <row r="3" spans="1:8" ht="202.5" customHeight="1" x14ac:dyDescent="0.2">
      <c r="A3" s="16" t="s">
        <v>152</v>
      </c>
      <c r="B3" s="1" t="s">
        <v>153</v>
      </c>
      <c r="C3" s="17">
        <f>D5</f>
        <v>0</v>
      </c>
      <c r="D3" s="18">
        <f>-G11</f>
        <v>-175000</v>
      </c>
      <c r="E3" s="19">
        <f>IF(C3&lt;=4,0,(1-(C3-B10)/(A10-B10))*D3)</f>
        <v>0</v>
      </c>
      <c r="F3" s="20" t="s">
        <v>50</v>
      </c>
      <c r="G3" s="9"/>
      <c r="H3" s="2"/>
    </row>
    <row r="4" spans="1:8" ht="25.5" x14ac:dyDescent="0.2">
      <c r="A4" s="21" t="s">
        <v>40</v>
      </c>
      <c r="B4" s="176" t="s">
        <v>51</v>
      </c>
      <c r="C4" s="176"/>
      <c r="D4" s="111" t="s">
        <v>53</v>
      </c>
      <c r="E4" s="111" t="s">
        <v>52</v>
      </c>
      <c r="F4" s="23" t="s">
        <v>41</v>
      </c>
      <c r="G4" s="9"/>
      <c r="H4" s="2"/>
    </row>
    <row r="5" spans="1:8" ht="228.75" customHeight="1" x14ac:dyDescent="0.2">
      <c r="A5" s="39" t="s">
        <v>56</v>
      </c>
      <c r="B5" s="177" t="s">
        <v>42</v>
      </c>
      <c r="C5" s="178"/>
      <c r="D5" s="24"/>
      <c r="E5" s="40">
        <v>13944</v>
      </c>
      <c r="F5" s="41" t="s">
        <v>55</v>
      </c>
      <c r="G5" s="25"/>
      <c r="H5" s="2"/>
    </row>
    <row r="6" spans="1:8" ht="14.25" thickBot="1" x14ac:dyDescent="0.25">
      <c r="A6" s="172"/>
      <c r="B6" s="173"/>
      <c r="C6" s="173"/>
      <c r="D6" s="173"/>
      <c r="E6" s="173"/>
      <c r="F6" s="174"/>
      <c r="G6" s="9"/>
      <c r="H6" s="2"/>
    </row>
    <row r="7" spans="1:8" ht="13.15" hidden="1" customHeight="1" x14ac:dyDescent="0.2">
      <c r="A7" s="27"/>
      <c r="B7" s="27"/>
      <c r="C7" s="27"/>
      <c r="D7" s="27"/>
      <c r="E7" s="27"/>
      <c r="F7" s="27"/>
    </row>
    <row r="8" spans="1:8" ht="32.25" hidden="1" customHeight="1" x14ac:dyDescent="0.2">
      <c r="A8" s="175" t="s">
        <v>43</v>
      </c>
      <c r="B8" s="175"/>
      <c r="C8" s="175"/>
      <c r="D8" s="175"/>
      <c r="E8" s="175"/>
      <c r="F8" s="175"/>
      <c r="G8" s="175"/>
    </row>
    <row r="9" spans="1:8" ht="14.25" hidden="1" x14ac:dyDescent="0.2">
      <c r="A9" s="28" t="s">
        <v>44</v>
      </c>
      <c r="B9" s="28" t="s">
        <v>45</v>
      </c>
      <c r="C9" s="28" t="s">
        <v>46</v>
      </c>
      <c r="D9" s="28" t="s">
        <v>47</v>
      </c>
      <c r="E9" s="28" t="s">
        <v>48</v>
      </c>
      <c r="F9" s="28" t="s">
        <v>49</v>
      </c>
      <c r="G9" s="29"/>
    </row>
    <row r="10" spans="1:8" ht="14.25" hidden="1" x14ac:dyDescent="0.2">
      <c r="A10" s="30">
        <v>70</v>
      </c>
      <c r="B10" s="30">
        <v>5</v>
      </c>
      <c r="C10" s="31">
        <v>95</v>
      </c>
      <c r="D10" s="32">
        <v>14000</v>
      </c>
      <c r="E10" s="30">
        <v>18</v>
      </c>
      <c r="F10" s="32">
        <f>D10/E10</f>
        <v>777.77777777777783</v>
      </c>
      <c r="G10" s="33">
        <f>(((F10*A10)/60)*C10)*2</f>
        <v>172407.40740740742</v>
      </c>
    </row>
    <row r="11" spans="1:8" s="34" customFormat="1" ht="14.25" hidden="1" x14ac:dyDescent="0.2">
      <c r="D11" s="35"/>
      <c r="E11" s="36"/>
      <c r="F11" s="30"/>
      <c r="G11" s="33">
        <v>175000</v>
      </c>
      <c r="H11" s="30"/>
    </row>
    <row r="12" spans="1:8" s="34" customFormat="1" ht="14.25" x14ac:dyDescent="0.2">
      <c r="A12" s="37"/>
      <c r="B12" s="37"/>
      <c r="C12" s="37"/>
      <c r="D12" s="35"/>
      <c r="E12" s="36"/>
      <c r="F12" s="30"/>
      <c r="G12" s="30"/>
      <c r="H12" s="30"/>
    </row>
    <row r="13" spans="1:8" s="34" customFormat="1" ht="14.25" x14ac:dyDescent="0.2">
      <c r="D13" s="35"/>
      <c r="E13" s="36"/>
      <c r="F13" s="30"/>
      <c r="H13" s="30"/>
    </row>
    <row r="14" spans="1:8" s="34" customFormat="1" ht="14.25" x14ac:dyDescent="0.2">
      <c r="A14" s="37"/>
      <c r="B14" s="37"/>
      <c r="C14" s="37"/>
      <c r="D14" s="37"/>
      <c r="E14" s="37"/>
      <c r="F14" s="37"/>
      <c r="H14" s="30"/>
    </row>
    <row r="15" spans="1:8" s="34" customFormat="1" ht="14.25" x14ac:dyDescent="0.2">
      <c r="H15" s="30"/>
    </row>
    <row r="16" spans="1:8" s="34" customFormat="1" ht="14.25" x14ac:dyDescent="0.2">
      <c r="H16" s="30"/>
    </row>
    <row r="17" spans="1:8" s="34" customFormat="1" ht="14.25" x14ac:dyDescent="0.2">
      <c r="A17" s="37"/>
      <c r="B17" s="37"/>
      <c r="C17" s="37"/>
      <c r="D17" s="37"/>
      <c r="E17" s="37"/>
      <c r="F17" s="37"/>
      <c r="H17" s="30"/>
    </row>
    <row r="21" spans="1:8" x14ac:dyDescent="0.2">
      <c r="A21" s="38"/>
      <c r="B21" s="38"/>
      <c r="C21" s="38"/>
      <c r="D21" s="38"/>
      <c r="E21" s="38"/>
      <c r="F21" s="38"/>
    </row>
    <row r="23" spans="1:8" x14ac:dyDescent="0.2">
      <c r="A23" s="38"/>
      <c r="B23" s="38"/>
      <c r="C23" s="38"/>
      <c r="D23" s="38"/>
      <c r="E23" s="38"/>
      <c r="F23" s="38"/>
    </row>
  </sheetData>
  <sheetProtection algorithmName="SHA-512" hashValue="AE/cSbAQn502dwMktcWbe7YOO6Gzh6MaBFSW3e4REZVH/dF7B6Rkc5vxZLv3GdQLTAHciaHszx8sPGLm7B60QQ==" saltValue="YKw08E1ugjjLEMWVUuVGkA==" spinCount="100000" sheet="1" selectLockedCells="1"/>
  <mergeCells count="6">
    <mergeCell ref="A6:F6"/>
    <mergeCell ref="A8:G8"/>
    <mergeCell ref="B4:C4"/>
    <mergeCell ref="B5:C5"/>
    <mergeCell ref="D1:E1"/>
    <mergeCell ref="A1:C1"/>
  </mergeCells>
  <dataValidations count="1">
    <dataValidation type="whole" allowBlank="1" showInputMessage="1" showErrorMessage="1" sqref="D5" xr:uid="{683183F6-2770-47A1-8720-298BBD66CB5E}">
      <formula1>$B$10</formula1>
      <formula2>$A$10</formula2>
    </dataValidation>
  </dataValidations>
  <pageMargins left="0.74803149606299213" right="0.74803149606299213" top="0.98425196850393704" bottom="0.98425196850393704" header="0.51181102362204722" footer="0.51181102362204722"/>
  <pageSetup paperSize="9" scale="4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44B3-5715-4EF7-9C67-24ABBDE9C68E}">
  <sheetPr>
    <tabColor theme="4"/>
    <pageSetUpPr fitToPage="1"/>
  </sheetPr>
  <dimension ref="A1:J90"/>
  <sheetViews>
    <sheetView showGridLines="0" view="pageBreakPreview" zoomScale="90" zoomScaleNormal="80" zoomScaleSheetLayoutView="90" zoomScalePageLayoutView="55" workbookViewId="0">
      <selection activeCell="C15" sqref="C15"/>
    </sheetView>
  </sheetViews>
  <sheetFormatPr defaultColWidth="9.140625" defaultRowHeight="13.5" x14ac:dyDescent="0.2"/>
  <cols>
    <col min="1" max="1" width="70.28515625" style="2" customWidth="1"/>
    <col min="2" max="2" width="42" style="2" customWidth="1"/>
    <col min="3" max="3" width="33.5703125" style="2" customWidth="1"/>
    <col min="4" max="5" width="28.7109375" style="2" customWidth="1"/>
    <col min="6" max="6" width="43.5703125" style="2" customWidth="1"/>
    <col min="7" max="7" width="37.140625" style="2" customWidth="1"/>
    <col min="8" max="8" width="3.7109375" style="2" customWidth="1"/>
    <col min="9" max="9" width="35.140625" style="2" customWidth="1"/>
    <col min="10" max="10" width="34" style="9" customWidth="1"/>
    <col min="11" max="16384" width="9.140625" style="2"/>
  </cols>
  <sheetData>
    <row r="1" spans="1:10" ht="36.6" customHeight="1" x14ac:dyDescent="0.2">
      <c r="A1" s="184" t="s">
        <v>141</v>
      </c>
      <c r="B1" s="185"/>
      <c r="C1" s="186" t="s">
        <v>34</v>
      </c>
      <c r="D1" s="186"/>
      <c r="E1" s="15"/>
    </row>
    <row r="2" spans="1:10" ht="21" customHeight="1" x14ac:dyDescent="0.2">
      <c r="A2" s="42" t="s">
        <v>72</v>
      </c>
      <c r="B2" s="43"/>
      <c r="C2" s="44"/>
      <c r="D2" s="187" t="s">
        <v>73</v>
      </c>
      <c r="E2" s="188"/>
    </row>
    <row r="3" spans="1:10" ht="27" customHeight="1" x14ac:dyDescent="0.2">
      <c r="A3" s="45" t="s">
        <v>74</v>
      </c>
      <c r="B3" s="46">
        <v>14000</v>
      </c>
      <c r="C3" s="38"/>
      <c r="D3" s="189" t="s">
        <v>75</v>
      </c>
      <c r="E3" s="190"/>
    </row>
    <row r="4" spans="1:10" ht="27" customHeight="1" x14ac:dyDescent="0.2">
      <c r="A4" s="47" t="s">
        <v>76</v>
      </c>
      <c r="B4" s="112">
        <v>0.03</v>
      </c>
      <c r="C4" s="48"/>
      <c r="D4" s="191"/>
      <c r="E4" s="192"/>
    </row>
    <row r="5" spans="1:10" ht="57" x14ac:dyDescent="0.2">
      <c r="A5" s="47" t="s">
        <v>77</v>
      </c>
      <c r="B5" s="49" t="s">
        <v>78</v>
      </c>
      <c r="C5" s="38"/>
      <c r="D5" s="191"/>
      <c r="E5" s="192"/>
    </row>
    <row r="6" spans="1:10" ht="10.15" customHeight="1" x14ac:dyDescent="0.2">
      <c r="A6" s="50"/>
      <c r="B6" s="51"/>
      <c r="C6" s="38"/>
      <c r="D6" s="191"/>
      <c r="E6" s="192"/>
    </row>
    <row r="7" spans="1:10" ht="21" customHeight="1" x14ac:dyDescent="0.2">
      <c r="A7" s="6" t="s">
        <v>35</v>
      </c>
      <c r="B7" s="3" t="s">
        <v>79</v>
      </c>
      <c r="C7" s="7" t="s">
        <v>4</v>
      </c>
      <c r="D7" s="193" t="s">
        <v>80</v>
      </c>
      <c r="E7" s="194"/>
    </row>
    <row r="8" spans="1:10" x14ac:dyDescent="0.2">
      <c r="A8" s="21" t="s">
        <v>81</v>
      </c>
      <c r="B8" s="22"/>
      <c r="C8" s="22"/>
      <c r="D8" s="22"/>
      <c r="E8" s="23"/>
    </row>
    <row r="9" spans="1:10" ht="28.5" x14ac:dyDescent="0.2">
      <c r="A9" s="47" t="s">
        <v>82</v>
      </c>
      <c r="B9" s="52" t="s">
        <v>83</v>
      </c>
      <c r="C9" s="53" t="s">
        <v>84</v>
      </c>
      <c r="D9" s="182" t="s">
        <v>85</v>
      </c>
      <c r="E9" s="183"/>
    </row>
    <row r="10" spans="1:10" x14ac:dyDescent="0.2">
      <c r="A10" s="50"/>
      <c r="E10" s="5"/>
    </row>
    <row r="11" spans="1:10" ht="25.5" customHeight="1" x14ac:dyDescent="0.2">
      <c r="A11" s="54" t="s">
        <v>86</v>
      </c>
      <c r="B11" s="26"/>
      <c r="C11" s="26"/>
      <c r="D11" s="55" t="s">
        <v>87</v>
      </c>
      <c r="E11" s="56" t="s">
        <v>88</v>
      </c>
    </row>
    <row r="12" spans="1:10" ht="30.75" customHeight="1" x14ac:dyDescent="0.2">
      <c r="A12" s="45" t="s">
        <v>89</v>
      </c>
      <c r="B12" s="57" t="s">
        <v>90</v>
      </c>
      <c r="C12" s="58"/>
      <c r="D12" s="52"/>
      <c r="E12" s="52"/>
    </row>
    <row r="13" spans="1:10" ht="30.75" customHeight="1" x14ac:dyDescent="0.2">
      <c r="A13" s="47" t="s">
        <v>91</v>
      </c>
      <c r="B13" s="52" t="s">
        <v>92</v>
      </c>
      <c r="C13" s="59"/>
      <c r="D13" s="52"/>
      <c r="E13" s="52"/>
      <c r="J13" s="2"/>
    </row>
    <row r="14" spans="1:10" ht="28.5" x14ac:dyDescent="0.2">
      <c r="A14" s="60" t="s">
        <v>93</v>
      </c>
      <c r="B14" s="61" t="s">
        <v>94</v>
      </c>
      <c r="C14" s="62">
        <v>1</v>
      </c>
      <c r="D14" s="52"/>
      <c r="E14" s="52"/>
      <c r="J14" s="2"/>
    </row>
    <row r="15" spans="1:10" ht="28.5" x14ac:dyDescent="0.2">
      <c r="A15" s="63" t="s">
        <v>95</v>
      </c>
      <c r="B15" s="201" t="s">
        <v>83</v>
      </c>
      <c r="C15" s="53" t="s">
        <v>84</v>
      </c>
      <c r="D15" s="8"/>
      <c r="E15" s="64"/>
      <c r="J15" s="2"/>
    </row>
    <row r="16" spans="1:10" ht="14.25" x14ac:dyDescent="0.2">
      <c r="A16" s="65" t="s">
        <v>96</v>
      </c>
      <c r="B16" s="202"/>
      <c r="C16" s="53" t="s">
        <v>84</v>
      </c>
      <c r="D16" s="66">
        <f>VLOOKUP($C$16,$A$63:$B$65,2,FALSE)</f>
        <v>0</v>
      </c>
      <c r="E16" s="46">
        <f t="shared" ref="E16:E21" si="0">D16*$B$3*$C$14</f>
        <v>0</v>
      </c>
      <c r="J16" s="2"/>
    </row>
    <row r="17" spans="1:10" ht="14.25" x14ac:dyDescent="0.2">
      <c r="A17" s="65" t="s">
        <v>97</v>
      </c>
      <c r="B17" s="202"/>
      <c r="C17" s="53" t="s">
        <v>84</v>
      </c>
      <c r="D17" s="8">
        <f>VLOOKUP($C$17,$A$66:$B$68,2,FALSE)</f>
        <v>0</v>
      </c>
      <c r="E17" s="64">
        <f t="shared" si="0"/>
        <v>0</v>
      </c>
      <c r="J17" s="2"/>
    </row>
    <row r="18" spans="1:10" ht="14.25" x14ac:dyDescent="0.2">
      <c r="A18" s="65" t="s">
        <v>98</v>
      </c>
      <c r="B18" s="202"/>
      <c r="C18" s="53" t="s">
        <v>84</v>
      </c>
      <c r="D18" s="8">
        <f>VLOOKUP($C$18,$A$69:$B$73,2,FALSE)</f>
        <v>0</v>
      </c>
      <c r="E18" s="64">
        <f t="shared" si="0"/>
        <v>0</v>
      </c>
      <c r="J18" s="2"/>
    </row>
    <row r="19" spans="1:10" ht="14.25" x14ac:dyDescent="0.2">
      <c r="A19" s="67" t="s">
        <v>99</v>
      </c>
      <c r="B19" s="203"/>
      <c r="C19" s="53" t="s">
        <v>84</v>
      </c>
      <c r="D19" s="8">
        <f>VLOOKUP($C$19,$A$74:$B$76,2,FALSE)</f>
        <v>0</v>
      </c>
      <c r="E19" s="64">
        <f t="shared" si="0"/>
        <v>0</v>
      </c>
      <c r="J19" s="2"/>
    </row>
    <row r="20" spans="1:10" ht="14.25" x14ac:dyDescent="0.2">
      <c r="A20" s="52" t="s">
        <v>100</v>
      </c>
      <c r="B20" s="57" t="s">
        <v>83</v>
      </c>
      <c r="C20" s="68" t="s">
        <v>84</v>
      </c>
      <c r="D20" s="8">
        <f>VLOOKUP($C$20,$D$60:$E$76,2,FALSE)</f>
        <v>0</v>
      </c>
      <c r="E20" s="64">
        <f t="shared" si="0"/>
        <v>0</v>
      </c>
      <c r="J20" s="2"/>
    </row>
    <row r="21" spans="1:10" ht="14.25" x14ac:dyDescent="0.2">
      <c r="A21" s="45" t="s">
        <v>101</v>
      </c>
      <c r="B21" s="57" t="s">
        <v>83</v>
      </c>
      <c r="C21" s="69" t="s">
        <v>84</v>
      </c>
      <c r="D21" s="8">
        <f>VLOOKUP($C$21,$D$60:$E$76,2,FALSE)</f>
        <v>0</v>
      </c>
      <c r="E21" s="64">
        <f t="shared" si="0"/>
        <v>0</v>
      </c>
      <c r="J21" s="2"/>
    </row>
    <row r="22" spans="1:10" x14ac:dyDescent="0.2">
      <c r="A22" s="50"/>
      <c r="E22" s="5"/>
      <c r="J22" s="2"/>
    </row>
    <row r="23" spans="1:10" ht="25.5" x14ac:dyDescent="0.2">
      <c r="A23" s="54" t="s">
        <v>102</v>
      </c>
      <c r="B23" s="26"/>
      <c r="C23" s="26"/>
      <c r="D23" s="55" t="s">
        <v>87</v>
      </c>
      <c r="E23" s="56" t="s">
        <v>88</v>
      </c>
      <c r="J23" s="2"/>
    </row>
    <row r="24" spans="1:10" ht="14.25" x14ac:dyDescent="0.2">
      <c r="A24" s="45" t="s">
        <v>89</v>
      </c>
      <c r="B24" s="57" t="s">
        <v>90</v>
      </c>
      <c r="C24" s="70"/>
      <c r="D24" s="34"/>
      <c r="E24" s="71"/>
      <c r="J24" s="2"/>
    </row>
    <row r="25" spans="1:10" ht="28.5" x14ac:dyDescent="0.2">
      <c r="A25" s="47" t="s">
        <v>91</v>
      </c>
      <c r="B25" s="52" t="s">
        <v>92</v>
      </c>
      <c r="C25" s="72"/>
      <c r="D25" s="34"/>
      <c r="E25" s="71"/>
      <c r="J25" s="2"/>
    </row>
    <row r="26" spans="1:10" ht="28.5" x14ac:dyDescent="0.2">
      <c r="A26" s="60" t="s">
        <v>93</v>
      </c>
      <c r="B26" s="61" t="s">
        <v>94</v>
      </c>
      <c r="C26" s="73">
        <v>0</v>
      </c>
      <c r="D26" s="34"/>
      <c r="E26" s="71"/>
      <c r="J26" s="2"/>
    </row>
    <row r="27" spans="1:10" ht="28.5" x14ac:dyDescent="0.2">
      <c r="A27" s="63" t="s">
        <v>95</v>
      </c>
      <c r="B27" s="201" t="s">
        <v>83</v>
      </c>
      <c r="C27" s="53" t="s">
        <v>84</v>
      </c>
      <c r="D27" s="8"/>
      <c r="E27" s="64"/>
      <c r="J27" s="2"/>
    </row>
    <row r="28" spans="1:10" ht="14.25" x14ac:dyDescent="0.2">
      <c r="A28" s="65" t="s">
        <v>96</v>
      </c>
      <c r="B28" s="202"/>
      <c r="C28" s="53" t="s">
        <v>84</v>
      </c>
      <c r="D28" s="8">
        <f>VLOOKUP(C28,$A$63:$B$65,2,FALSE)</f>
        <v>0</v>
      </c>
      <c r="E28" s="64">
        <f>D28*$B$3*$C$26</f>
        <v>0</v>
      </c>
      <c r="J28" s="2"/>
    </row>
    <row r="29" spans="1:10" ht="14.25" x14ac:dyDescent="0.2">
      <c r="A29" s="65" t="s">
        <v>97</v>
      </c>
      <c r="B29" s="202"/>
      <c r="C29" s="53" t="s">
        <v>84</v>
      </c>
      <c r="D29" s="8">
        <f t="shared" ref="D29:D33" si="1">VLOOKUP(C29,$A$63:$B$65,2,FALSE)</f>
        <v>0</v>
      </c>
      <c r="E29" s="64">
        <f t="shared" ref="E29:E33" si="2">D29*$B$3*$C$26</f>
        <v>0</v>
      </c>
      <c r="J29" s="2"/>
    </row>
    <row r="30" spans="1:10" ht="14.25" x14ac:dyDescent="0.2">
      <c r="A30" s="65" t="s">
        <v>98</v>
      </c>
      <c r="B30" s="202"/>
      <c r="C30" s="53" t="s">
        <v>84</v>
      </c>
      <c r="D30" s="8">
        <f t="shared" si="1"/>
        <v>0</v>
      </c>
      <c r="E30" s="64">
        <f t="shared" si="2"/>
        <v>0</v>
      </c>
      <c r="J30" s="2"/>
    </row>
    <row r="31" spans="1:10" ht="14.25" x14ac:dyDescent="0.2">
      <c r="A31" s="67" t="s">
        <v>99</v>
      </c>
      <c r="B31" s="203"/>
      <c r="C31" s="53" t="s">
        <v>84</v>
      </c>
      <c r="D31" s="8">
        <f t="shared" si="1"/>
        <v>0</v>
      </c>
      <c r="E31" s="64">
        <f t="shared" si="2"/>
        <v>0</v>
      </c>
      <c r="J31" s="2"/>
    </row>
    <row r="32" spans="1:10" ht="14.25" x14ac:dyDescent="0.2">
      <c r="A32" s="52" t="s">
        <v>100</v>
      </c>
      <c r="B32" s="57" t="s">
        <v>83</v>
      </c>
      <c r="C32" s="68" t="s">
        <v>84</v>
      </c>
      <c r="D32" s="8">
        <f t="shared" si="1"/>
        <v>0</v>
      </c>
      <c r="E32" s="64">
        <f t="shared" si="2"/>
        <v>0</v>
      </c>
      <c r="J32" s="2"/>
    </row>
    <row r="33" spans="1:10" ht="14.25" x14ac:dyDescent="0.2">
      <c r="A33" s="45" t="s">
        <v>101</v>
      </c>
      <c r="B33" s="57" t="s">
        <v>83</v>
      </c>
      <c r="C33" s="69" t="s">
        <v>84</v>
      </c>
      <c r="D33" s="8">
        <f t="shared" si="1"/>
        <v>0</v>
      </c>
      <c r="E33" s="64">
        <f t="shared" si="2"/>
        <v>0</v>
      </c>
      <c r="J33" s="2"/>
    </row>
    <row r="34" spans="1:10" x14ac:dyDescent="0.2">
      <c r="A34" s="74"/>
      <c r="B34" s="38"/>
      <c r="C34" s="38"/>
      <c r="D34" s="38"/>
      <c r="E34" s="75"/>
      <c r="J34" s="2"/>
    </row>
    <row r="35" spans="1:10" ht="25.5" x14ac:dyDescent="0.2">
      <c r="A35" s="54" t="s">
        <v>103</v>
      </c>
      <c r="B35" s="26"/>
      <c r="C35" s="26"/>
      <c r="D35" s="55" t="s">
        <v>87</v>
      </c>
      <c r="E35" s="56" t="s">
        <v>88</v>
      </c>
      <c r="J35" s="2"/>
    </row>
    <row r="36" spans="1:10" ht="14.25" x14ac:dyDescent="0.2">
      <c r="A36" s="45" t="s">
        <v>89</v>
      </c>
      <c r="B36" s="57" t="s">
        <v>90</v>
      </c>
      <c r="C36" s="70"/>
      <c r="D36" s="34"/>
      <c r="E36" s="71"/>
      <c r="J36" s="2"/>
    </row>
    <row r="37" spans="1:10" ht="28.5" x14ac:dyDescent="0.2">
      <c r="A37" s="47" t="s">
        <v>91</v>
      </c>
      <c r="B37" s="52" t="s">
        <v>92</v>
      </c>
      <c r="C37" s="72"/>
      <c r="D37" s="34"/>
      <c r="E37" s="71"/>
      <c r="J37" s="2"/>
    </row>
    <row r="38" spans="1:10" ht="28.5" x14ac:dyDescent="0.2">
      <c r="A38" s="60" t="s">
        <v>93</v>
      </c>
      <c r="B38" s="61" t="s">
        <v>94</v>
      </c>
      <c r="C38" s="73">
        <v>0</v>
      </c>
      <c r="D38" s="34"/>
      <c r="E38" s="71"/>
      <c r="J38" s="2"/>
    </row>
    <row r="39" spans="1:10" ht="28.5" x14ac:dyDescent="0.2">
      <c r="A39" s="63" t="s">
        <v>95</v>
      </c>
      <c r="B39" s="201" t="s">
        <v>83</v>
      </c>
      <c r="C39" s="53" t="s">
        <v>84</v>
      </c>
      <c r="D39" s="8"/>
      <c r="E39" s="64"/>
      <c r="J39" s="2"/>
    </row>
    <row r="40" spans="1:10" ht="14.25" x14ac:dyDescent="0.2">
      <c r="A40" s="65" t="s">
        <v>96</v>
      </c>
      <c r="B40" s="202"/>
      <c r="C40" s="53" t="s">
        <v>84</v>
      </c>
      <c r="D40" s="8">
        <f>VLOOKUP(C40,$A$63:$B$65,2,FALSE)</f>
        <v>0</v>
      </c>
      <c r="E40" s="64">
        <f>D40*$B$3*$C$38</f>
        <v>0</v>
      </c>
      <c r="J40" s="2"/>
    </row>
    <row r="41" spans="1:10" ht="14.25" x14ac:dyDescent="0.2">
      <c r="A41" s="65" t="s">
        <v>97</v>
      </c>
      <c r="B41" s="202"/>
      <c r="C41" s="53" t="s">
        <v>84</v>
      </c>
      <c r="D41" s="8">
        <f t="shared" ref="D41:D45" si="3">VLOOKUP(C41,$A$63:$B$65,2,FALSE)</f>
        <v>0</v>
      </c>
      <c r="E41" s="64">
        <f t="shared" ref="E41:E45" si="4">D41*$B$3*$C$38</f>
        <v>0</v>
      </c>
      <c r="J41" s="2"/>
    </row>
    <row r="42" spans="1:10" ht="14.25" x14ac:dyDescent="0.2">
      <c r="A42" s="65" t="s">
        <v>98</v>
      </c>
      <c r="B42" s="202"/>
      <c r="C42" s="53" t="s">
        <v>84</v>
      </c>
      <c r="D42" s="8">
        <f t="shared" si="3"/>
        <v>0</v>
      </c>
      <c r="E42" s="64">
        <f t="shared" si="4"/>
        <v>0</v>
      </c>
      <c r="J42" s="2"/>
    </row>
    <row r="43" spans="1:10" ht="14.25" x14ac:dyDescent="0.2">
      <c r="A43" s="67" t="s">
        <v>99</v>
      </c>
      <c r="B43" s="203"/>
      <c r="C43" s="53" t="s">
        <v>84</v>
      </c>
      <c r="D43" s="8">
        <f t="shared" si="3"/>
        <v>0</v>
      </c>
      <c r="E43" s="64">
        <f t="shared" si="4"/>
        <v>0</v>
      </c>
      <c r="J43" s="2"/>
    </row>
    <row r="44" spans="1:10" ht="14.25" x14ac:dyDescent="0.2">
      <c r="A44" s="52" t="s">
        <v>100</v>
      </c>
      <c r="B44" s="57" t="s">
        <v>83</v>
      </c>
      <c r="C44" s="68" t="s">
        <v>84</v>
      </c>
      <c r="D44" s="8">
        <f t="shared" si="3"/>
        <v>0</v>
      </c>
      <c r="E44" s="64">
        <f t="shared" si="4"/>
        <v>0</v>
      </c>
      <c r="J44" s="2"/>
    </row>
    <row r="45" spans="1:10" ht="14.25" x14ac:dyDescent="0.2">
      <c r="A45" s="45" t="s">
        <v>101</v>
      </c>
      <c r="B45" s="57" t="s">
        <v>83</v>
      </c>
      <c r="C45" s="69" t="s">
        <v>84</v>
      </c>
      <c r="D45" s="8">
        <f t="shared" si="3"/>
        <v>0</v>
      </c>
      <c r="E45" s="64">
        <f t="shared" si="4"/>
        <v>0</v>
      </c>
      <c r="J45" s="2"/>
    </row>
    <row r="46" spans="1:10" ht="14.25" thickBot="1" x14ac:dyDescent="0.25">
      <c r="A46" s="74"/>
      <c r="B46" s="38"/>
      <c r="C46" s="38"/>
      <c r="D46" s="38"/>
      <c r="E46" s="75"/>
      <c r="J46" s="2"/>
    </row>
    <row r="47" spans="1:10" ht="26.25" thickBot="1" x14ac:dyDescent="0.25">
      <c r="A47" s="74"/>
      <c r="B47" s="76" t="s">
        <v>104</v>
      </c>
      <c r="C47" s="77">
        <f>C14+C26+C38</f>
        <v>1</v>
      </c>
      <c r="D47" s="38"/>
      <c r="E47" s="113"/>
      <c r="J47" s="2"/>
    </row>
    <row r="48" spans="1:10" ht="14.25" thickBot="1" x14ac:dyDescent="0.25">
      <c r="A48" s="74"/>
      <c r="B48" s="38"/>
      <c r="C48" s="38"/>
      <c r="D48" s="38"/>
      <c r="E48" s="75"/>
      <c r="J48" s="2"/>
    </row>
    <row r="49" spans="1:10" ht="26.25" customHeight="1" x14ac:dyDescent="0.2">
      <c r="A49" s="78"/>
      <c r="B49" s="38"/>
      <c r="C49" s="204" t="s">
        <v>105</v>
      </c>
      <c r="D49" s="205"/>
      <c r="E49" s="79">
        <f>(SUM(E15:E21))+(SUM(E27:E28))+(SUM(E39:E40))</f>
        <v>0</v>
      </c>
      <c r="J49" s="2"/>
    </row>
    <row r="50" spans="1:10" ht="13.5" customHeight="1" x14ac:dyDescent="0.2">
      <c r="A50" s="74"/>
      <c r="B50" s="38"/>
      <c r="C50" s="206" t="s">
        <v>106</v>
      </c>
      <c r="D50" s="207"/>
      <c r="E50" s="80">
        <f>E49/B3</f>
        <v>0</v>
      </c>
      <c r="J50" s="2"/>
    </row>
    <row r="51" spans="1:10" ht="14.25" customHeight="1" thickBot="1" x14ac:dyDescent="0.25">
      <c r="A51" s="74"/>
      <c r="B51" s="38"/>
      <c r="C51" s="208" t="s">
        <v>5</v>
      </c>
      <c r="D51" s="209"/>
      <c r="E51" s="81">
        <f>$B$3*E50*$B$4</f>
        <v>0</v>
      </c>
      <c r="J51" s="2"/>
    </row>
    <row r="52" spans="1:10" x14ac:dyDescent="0.2">
      <c r="A52" s="74"/>
      <c r="B52" s="38"/>
      <c r="C52" s="38"/>
      <c r="D52" s="38"/>
      <c r="E52" s="75"/>
    </row>
    <row r="53" spans="1:10" ht="28.5" hidden="1" x14ac:dyDescent="0.2">
      <c r="A53" s="82" t="s">
        <v>107</v>
      </c>
      <c r="B53" s="34"/>
      <c r="C53" s="34"/>
      <c r="D53" s="34"/>
      <c r="E53" s="71"/>
      <c r="F53" s="9"/>
      <c r="J53" s="2"/>
    </row>
    <row r="54" spans="1:10" ht="14.25" hidden="1" x14ac:dyDescent="0.2">
      <c r="A54" s="47" t="s">
        <v>108</v>
      </c>
      <c r="B54" s="37"/>
      <c r="C54" s="37"/>
      <c r="D54" s="37"/>
      <c r="E54" s="83"/>
    </row>
    <row r="55" spans="1:10" ht="14.25" hidden="1" x14ac:dyDescent="0.2">
      <c r="A55" s="47" t="s">
        <v>109</v>
      </c>
      <c r="B55" s="37"/>
      <c r="C55" s="84">
        <v>1</v>
      </c>
      <c r="D55" s="37"/>
      <c r="E55" s="83"/>
    </row>
    <row r="56" spans="1:10" ht="14.25" hidden="1" x14ac:dyDescent="0.2">
      <c r="A56" s="47" t="s">
        <v>110</v>
      </c>
      <c r="B56" s="37"/>
      <c r="C56" s="37"/>
      <c r="D56" s="37"/>
      <c r="E56" s="83"/>
    </row>
    <row r="57" spans="1:10" ht="14.25" hidden="1" x14ac:dyDescent="0.2">
      <c r="A57" s="47" t="s">
        <v>84</v>
      </c>
      <c r="B57" s="37"/>
      <c r="C57" s="37"/>
      <c r="D57" s="37"/>
      <c r="E57" s="83"/>
    </row>
    <row r="58" spans="1:10" ht="57" hidden="1" customHeight="1" thickBot="1" x14ac:dyDescent="0.25">
      <c r="A58" s="195" t="s">
        <v>43</v>
      </c>
      <c r="B58" s="196"/>
      <c r="C58" s="196"/>
      <c r="D58" s="196"/>
      <c r="E58" s="197"/>
    </row>
    <row r="59" spans="1:10" ht="40.5" hidden="1" x14ac:dyDescent="0.2">
      <c r="A59" s="85" t="s">
        <v>111</v>
      </c>
      <c r="B59" s="86" t="s">
        <v>112</v>
      </c>
      <c r="C59" s="87" t="s">
        <v>151</v>
      </c>
      <c r="D59" s="85" t="s">
        <v>113</v>
      </c>
      <c r="E59" s="88" t="s">
        <v>114</v>
      </c>
    </row>
    <row r="60" spans="1:10" ht="15" hidden="1" thickBot="1" x14ac:dyDescent="0.25">
      <c r="A60" s="89" t="s">
        <v>84</v>
      </c>
      <c r="B60" s="8">
        <v>0</v>
      </c>
      <c r="C60" s="90"/>
      <c r="D60" s="91" t="s">
        <v>84</v>
      </c>
      <c r="E60" s="92">
        <v>0</v>
      </c>
    </row>
    <row r="61" spans="1:10" ht="71.25" hidden="1" x14ac:dyDescent="0.2">
      <c r="A61" s="89" t="s">
        <v>115</v>
      </c>
      <c r="B61" s="8">
        <v>0</v>
      </c>
      <c r="C61" s="90"/>
      <c r="D61" s="91" t="s">
        <v>156</v>
      </c>
      <c r="E61" s="93">
        <v>0</v>
      </c>
    </row>
    <row r="62" spans="1:10" ht="14.25" hidden="1" x14ac:dyDescent="0.2">
      <c r="A62" s="89" t="s">
        <v>116</v>
      </c>
      <c r="B62" s="8">
        <v>0</v>
      </c>
      <c r="C62" s="94">
        <f>($B$3*B62*$B$4)/$B$3</f>
        <v>0</v>
      </c>
      <c r="D62" s="91" t="s">
        <v>117</v>
      </c>
      <c r="E62" s="93">
        <v>250</v>
      </c>
    </row>
    <row r="63" spans="1:10" ht="14.25" hidden="1" x14ac:dyDescent="0.2">
      <c r="A63" s="89" t="s">
        <v>84</v>
      </c>
      <c r="B63" s="8">
        <v>0</v>
      </c>
      <c r="C63" s="90"/>
      <c r="D63" s="91" t="s">
        <v>118</v>
      </c>
      <c r="E63" s="93">
        <v>150</v>
      </c>
    </row>
    <row r="64" spans="1:10" ht="14.25" hidden="1" customHeight="1" x14ac:dyDescent="0.2">
      <c r="A64" s="89" t="s">
        <v>115</v>
      </c>
      <c r="B64" s="8">
        <v>0</v>
      </c>
      <c r="C64" s="94">
        <f>($B$3*B64*$B$4)/$B$3</f>
        <v>0</v>
      </c>
      <c r="D64" s="91" t="s">
        <v>119</v>
      </c>
      <c r="E64" s="95">
        <v>50</v>
      </c>
    </row>
    <row r="65" spans="1:5" ht="14.25" hidden="1" customHeight="1" x14ac:dyDescent="0.2">
      <c r="A65" s="89" t="s">
        <v>120</v>
      </c>
      <c r="B65" s="8">
        <v>-25</v>
      </c>
      <c r="C65" s="94">
        <f>($B$3*B65*$B$4)/$B$3</f>
        <v>-0.75</v>
      </c>
      <c r="D65" s="91"/>
      <c r="E65" s="95"/>
    </row>
    <row r="66" spans="1:5" ht="14.25" hidden="1" customHeight="1" x14ac:dyDescent="0.2">
      <c r="A66" s="89" t="s">
        <v>84</v>
      </c>
      <c r="B66" s="8">
        <v>0</v>
      </c>
      <c r="C66" s="90"/>
      <c r="D66" s="91" t="s">
        <v>84</v>
      </c>
      <c r="E66" s="95">
        <v>0</v>
      </c>
    </row>
    <row r="67" spans="1:5" ht="71.25" hidden="1" x14ac:dyDescent="0.2">
      <c r="A67" s="89" t="s">
        <v>115</v>
      </c>
      <c r="B67" s="8">
        <v>0</v>
      </c>
      <c r="C67" s="94">
        <f>($B$3*B67*$B$4)/$B$3</f>
        <v>0</v>
      </c>
      <c r="D67" s="91" t="s">
        <v>157</v>
      </c>
      <c r="E67" s="95">
        <v>0</v>
      </c>
    </row>
    <row r="68" spans="1:5" ht="28.5" hidden="1" x14ac:dyDescent="0.2">
      <c r="A68" s="89" t="s">
        <v>121</v>
      </c>
      <c r="B68" s="8">
        <v>-70</v>
      </c>
      <c r="C68" s="94">
        <f>($B$3*B68*$B$4)/$B$3</f>
        <v>-2.1</v>
      </c>
      <c r="D68" s="91" t="s">
        <v>122</v>
      </c>
      <c r="E68" s="95">
        <v>25</v>
      </c>
    </row>
    <row r="69" spans="1:5" ht="28.5" hidden="1" x14ac:dyDescent="0.2">
      <c r="A69" s="89" t="s">
        <v>84</v>
      </c>
      <c r="B69" s="8">
        <v>0</v>
      </c>
      <c r="C69" s="90"/>
      <c r="D69" s="91" t="s">
        <v>123</v>
      </c>
      <c r="E69" s="95">
        <v>-75</v>
      </c>
    </row>
    <row r="70" spans="1:5" ht="28.5" hidden="1" x14ac:dyDescent="0.2">
      <c r="A70" s="89" t="s">
        <v>115</v>
      </c>
      <c r="B70" s="8">
        <v>0</v>
      </c>
      <c r="C70" s="94">
        <f>($B$3*B70*$B$4)/$B$3</f>
        <v>0</v>
      </c>
      <c r="D70" s="91" t="s">
        <v>124</v>
      </c>
      <c r="E70" s="95">
        <v>-175</v>
      </c>
    </row>
    <row r="71" spans="1:5" ht="13.15" hidden="1" customHeight="1" x14ac:dyDescent="0.2">
      <c r="A71" s="89" t="s">
        <v>125</v>
      </c>
      <c r="B71" s="8">
        <v>-95</v>
      </c>
      <c r="C71" s="94">
        <f t="shared" ref="C71:C76" si="5">($B$3*B71*$B$4)/$B$3</f>
        <v>-2.85</v>
      </c>
      <c r="D71" s="91"/>
      <c r="E71" s="95"/>
    </row>
    <row r="72" spans="1:5" ht="13.5" hidden="1" customHeight="1" x14ac:dyDescent="0.2">
      <c r="A72" s="89" t="s">
        <v>126</v>
      </c>
      <c r="B72" s="8">
        <v>-70</v>
      </c>
      <c r="C72" s="94">
        <f t="shared" si="5"/>
        <v>-2.1</v>
      </c>
      <c r="D72" s="91"/>
      <c r="E72" s="95"/>
    </row>
    <row r="73" spans="1:5" ht="13.5" hidden="1" customHeight="1" x14ac:dyDescent="0.2">
      <c r="A73" s="89" t="s">
        <v>127</v>
      </c>
      <c r="B73" s="8">
        <v>-110</v>
      </c>
      <c r="C73" s="94">
        <f t="shared" si="5"/>
        <v>-3.3</v>
      </c>
      <c r="D73" s="91"/>
      <c r="E73" s="95"/>
    </row>
    <row r="74" spans="1:5" ht="13.5" hidden="1" customHeight="1" x14ac:dyDescent="0.2">
      <c r="A74" s="89" t="s">
        <v>84</v>
      </c>
      <c r="B74" s="8">
        <v>0</v>
      </c>
      <c r="C74" s="90"/>
      <c r="D74" s="91"/>
      <c r="E74" s="95"/>
    </row>
    <row r="75" spans="1:5" ht="14.25" hidden="1" x14ac:dyDescent="0.2">
      <c r="A75" s="89" t="s">
        <v>115</v>
      </c>
      <c r="B75" s="8">
        <v>0</v>
      </c>
      <c r="C75" s="94">
        <f t="shared" si="5"/>
        <v>0</v>
      </c>
      <c r="D75" s="91"/>
      <c r="E75" s="95"/>
    </row>
    <row r="76" spans="1:5" ht="15" hidden="1" thickBot="1" x14ac:dyDescent="0.25">
      <c r="A76" s="89" t="s">
        <v>128</v>
      </c>
      <c r="B76" s="96">
        <v>-100</v>
      </c>
      <c r="C76" s="94">
        <f t="shared" si="5"/>
        <v>-3</v>
      </c>
      <c r="D76" s="91"/>
      <c r="E76" s="95"/>
    </row>
    <row r="77" spans="1:5" ht="14.25" thickBot="1" x14ac:dyDescent="0.25">
      <c r="A77" s="172"/>
      <c r="B77" s="173"/>
      <c r="C77" s="173"/>
      <c r="D77" s="173"/>
      <c r="E77" s="174"/>
    </row>
    <row r="78" spans="1:5" ht="15" hidden="1" customHeight="1" thickBot="1" x14ac:dyDescent="0.25">
      <c r="A78" s="198"/>
      <c r="B78" s="199"/>
      <c r="C78" s="199"/>
      <c r="D78" s="199"/>
      <c r="E78" s="200"/>
    </row>
    <row r="79" spans="1:5" ht="14.25" x14ac:dyDescent="0.2">
      <c r="A79" s="38"/>
      <c r="B79" s="38"/>
      <c r="C79" s="97"/>
      <c r="D79" s="97"/>
      <c r="E79" s="97"/>
    </row>
    <row r="80" spans="1:5" ht="14.25" x14ac:dyDescent="0.2">
      <c r="C80" s="97"/>
      <c r="D80" s="97"/>
      <c r="E80" s="97"/>
    </row>
    <row r="81" spans="1:5" x14ac:dyDescent="0.2">
      <c r="A81" s="38"/>
      <c r="B81" s="38"/>
      <c r="C81" s="38"/>
      <c r="D81" s="38"/>
      <c r="E81" s="38"/>
    </row>
    <row r="84" spans="1:5" x14ac:dyDescent="0.2">
      <c r="A84" s="38"/>
      <c r="B84" s="38"/>
      <c r="C84" s="38"/>
      <c r="D84" s="38"/>
      <c r="E84" s="38"/>
    </row>
    <row r="88" spans="1:5" x14ac:dyDescent="0.2">
      <c r="A88" s="38"/>
      <c r="B88" s="38"/>
      <c r="C88" s="38"/>
      <c r="D88" s="38"/>
      <c r="E88" s="38"/>
    </row>
    <row r="90" spans="1:5" x14ac:dyDescent="0.2">
      <c r="A90" s="38"/>
      <c r="B90" s="38"/>
      <c r="C90" s="38"/>
      <c r="D90" s="38"/>
      <c r="E90" s="38"/>
    </row>
  </sheetData>
  <sheetProtection algorithmName="SHA-512" hashValue="vE9XjZEqLurBzCjPFHeWgke5SPqJqEsMCEeHvEL/01QBB1d4emyYyikjPDZDqW1EujXKupebGY6GupbvHW1kcg==" saltValue="nfegYtRT7pRCUzu4iVi4Yg==" spinCount="100000" sheet="1" selectLockedCells="1"/>
  <mergeCells count="15">
    <mergeCell ref="A58:E58"/>
    <mergeCell ref="A77:E77"/>
    <mergeCell ref="A78:E78"/>
    <mergeCell ref="B15:B19"/>
    <mergeCell ref="B27:B31"/>
    <mergeCell ref="B39:B43"/>
    <mergeCell ref="C49:D49"/>
    <mergeCell ref="C50:D50"/>
    <mergeCell ref="C51:D51"/>
    <mergeCell ref="D9:E9"/>
    <mergeCell ref="A1:B1"/>
    <mergeCell ref="C1:D1"/>
    <mergeCell ref="D2:E2"/>
    <mergeCell ref="D3:E6"/>
    <mergeCell ref="D7:E7"/>
  </mergeCells>
  <conditionalFormatting sqref="C47">
    <cfRule type="cellIs" dxfId="0" priority="1" operator="notEqual">
      <formula>$C$55</formula>
    </cfRule>
  </conditionalFormatting>
  <dataValidations count="9">
    <dataValidation type="list" allowBlank="1" showInputMessage="1" showErrorMessage="1" sqref="C21 C45 C33" xr:uid="{82674FD1-1E72-4448-85F0-F447D4A3ED4C}">
      <formula1>$D$66:$D$70</formula1>
    </dataValidation>
    <dataValidation type="list" allowBlank="1" showInputMessage="1" showErrorMessage="1" sqref="C20 C44 C32" xr:uid="{EC493E46-EA82-435C-BD89-CC11A8683750}">
      <formula1>$D$60:$D$64</formula1>
    </dataValidation>
    <dataValidation type="list" allowBlank="1" showInputMessage="1" showErrorMessage="1" sqref="C15 C39 C27" xr:uid="{161C1BF3-09C1-4E74-B449-A1711AA0422B}">
      <formula1>$A$60:$A$62</formula1>
    </dataValidation>
    <dataValidation type="list" allowBlank="1" showInputMessage="1" showErrorMessage="1" sqref="C19 C43 C31" xr:uid="{C78B0165-7004-48D0-8A68-525578C16980}">
      <formula1>$A$74:$A$76</formula1>
    </dataValidation>
    <dataValidation type="list" allowBlank="1" showInputMessage="1" showErrorMessage="1" sqref="C18 C42 C30" xr:uid="{89E93916-F42E-4448-AEDC-2FC351416C9C}">
      <formula1>$A$69:$A$73</formula1>
    </dataValidation>
    <dataValidation type="list" allowBlank="1" showInputMessage="1" showErrorMessage="1" sqref="C17 C41 C29" xr:uid="{5771F613-4C5B-48D7-8026-030DADF9741C}">
      <formula1>$A$66:$A$68</formula1>
    </dataValidation>
    <dataValidation type="list" allowBlank="1" showInputMessage="1" showErrorMessage="1" sqref="C16 C40 C28" xr:uid="{E0BCC1EA-9446-46CD-8B4F-F7584DF8C4C8}">
      <formula1>$A$63:$A$65</formula1>
    </dataValidation>
    <dataValidation type="list" allowBlank="1" showInputMessage="1" showErrorMessage="1" sqref="C9" xr:uid="{E15D47C8-1FAF-452B-82EA-9991EB66A817}">
      <formula1>$A$54:$A$57</formula1>
    </dataValidation>
    <dataValidation type="list" allowBlank="1" showInputMessage="1" showErrorMessage="1" sqref="C10" xr:uid="{7474B6C9-AB29-4C29-A8EB-E5E9CECB23AA}">
      <formula1>$F$9:$F$12</formula1>
    </dataValidation>
  </dataValidations>
  <pageMargins left="0.74803149606299213" right="0.74803149606299213" top="0.98425196850393704" bottom="0.98425196850393704" header="0.51181102362204722" footer="0.51181102362204722"/>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33792-D019-4401-884F-BA7324D3A973}">
  <sheetPr>
    <tabColor theme="5"/>
    <pageSetUpPr fitToPage="1"/>
  </sheetPr>
  <dimension ref="A1:J35"/>
  <sheetViews>
    <sheetView showGridLines="0" view="pageBreakPreview" zoomScale="90" zoomScaleNormal="90" zoomScaleSheetLayoutView="90" workbookViewId="0">
      <selection activeCell="B24" sqref="B24"/>
    </sheetView>
  </sheetViews>
  <sheetFormatPr defaultColWidth="8.85546875" defaultRowHeight="14.25" x14ac:dyDescent="0.2"/>
  <cols>
    <col min="1" max="1" width="8.28515625" style="131" customWidth="1"/>
    <col min="2" max="2" width="72.5703125" style="131" customWidth="1"/>
    <col min="3" max="3" width="17.7109375" style="131" customWidth="1"/>
    <col min="4" max="4" width="17.7109375" style="167" customWidth="1"/>
    <col min="5" max="5" width="28.42578125" style="167" customWidth="1"/>
    <col min="6" max="7" width="32.7109375" style="167" customWidth="1"/>
    <col min="8" max="8" width="28.85546875" style="131" customWidth="1"/>
    <col min="9" max="9" width="8.85546875" style="131"/>
    <col min="10" max="10" width="11.28515625" style="131" bestFit="1" customWidth="1"/>
    <col min="11" max="16384" width="8.85546875" style="131"/>
  </cols>
  <sheetData>
    <row r="1" spans="1:7" ht="36.75" customHeight="1" x14ac:dyDescent="0.2">
      <c r="A1" s="210" t="s">
        <v>143</v>
      </c>
      <c r="B1" s="211"/>
      <c r="C1" s="128"/>
      <c r="D1" s="129"/>
      <c r="E1" s="186" t="s">
        <v>57</v>
      </c>
      <c r="F1" s="186"/>
      <c r="G1" s="130"/>
    </row>
    <row r="2" spans="1:7" x14ac:dyDescent="0.2">
      <c r="A2" s="132"/>
      <c r="B2" s="133" t="s">
        <v>61</v>
      </c>
      <c r="C2" s="133"/>
      <c r="D2" s="134"/>
      <c r="E2" s="134"/>
      <c r="F2" s="134"/>
      <c r="G2" s="135"/>
    </row>
    <row r="3" spans="1:7" ht="14.45" customHeight="1" x14ac:dyDescent="0.2">
      <c r="A3" s="136" t="s">
        <v>6</v>
      </c>
      <c r="B3" s="137" t="s">
        <v>7</v>
      </c>
      <c r="C3" s="212" t="s">
        <v>8</v>
      </c>
      <c r="D3" s="212"/>
      <c r="E3" s="138" t="s">
        <v>9</v>
      </c>
      <c r="F3" s="138" t="s">
        <v>10</v>
      </c>
      <c r="G3" s="139" t="s">
        <v>2</v>
      </c>
    </row>
    <row r="4" spans="1:7" ht="14.45" customHeight="1" x14ac:dyDescent="0.2">
      <c r="A4" s="140" t="s">
        <v>11</v>
      </c>
      <c r="B4" s="141" t="s">
        <v>58</v>
      </c>
      <c r="C4" s="213" t="s">
        <v>13</v>
      </c>
      <c r="D4" s="214"/>
      <c r="E4" s="10">
        <v>0</v>
      </c>
      <c r="F4" s="142">
        <v>14000</v>
      </c>
      <c r="G4" s="143">
        <f>E4*F4</f>
        <v>0</v>
      </c>
    </row>
    <row r="5" spans="1:7" x14ac:dyDescent="0.2">
      <c r="A5" s="144"/>
      <c r="B5" s="145"/>
      <c r="C5" s="145"/>
      <c r="D5" s="146"/>
      <c r="E5" s="147"/>
      <c r="F5" s="148"/>
      <c r="G5" s="149"/>
    </row>
    <row r="6" spans="1:7" x14ac:dyDescent="0.2">
      <c r="A6" s="132"/>
      <c r="B6" s="133" t="s">
        <v>0</v>
      </c>
      <c r="C6" s="133"/>
      <c r="D6" s="134"/>
      <c r="E6" s="134"/>
      <c r="F6" s="134"/>
      <c r="G6" s="135"/>
    </row>
    <row r="7" spans="1:7" x14ac:dyDescent="0.2">
      <c r="A7" s="136" t="s">
        <v>6</v>
      </c>
      <c r="B7" s="137" t="s">
        <v>7</v>
      </c>
      <c r="C7" s="138" t="s">
        <v>8</v>
      </c>
      <c r="D7" s="138" t="s">
        <v>12</v>
      </c>
      <c r="E7" s="138" t="s">
        <v>9</v>
      </c>
      <c r="F7" s="138" t="s">
        <v>10</v>
      </c>
      <c r="G7" s="139" t="s">
        <v>2</v>
      </c>
    </row>
    <row r="8" spans="1:7" x14ac:dyDescent="0.2">
      <c r="A8" s="140" t="s">
        <v>66</v>
      </c>
      <c r="B8" s="141" t="s">
        <v>59</v>
      </c>
      <c r="C8" s="215" t="s">
        <v>13</v>
      </c>
      <c r="D8" s="150"/>
      <c r="E8" s="151">
        <f>SUM(E9:E10)</f>
        <v>0</v>
      </c>
      <c r="F8" s="216">
        <v>14000</v>
      </c>
      <c r="G8" s="220">
        <f>F8*E8</f>
        <v>0</v>
      </c>
    </row>
    <row r="9" spans="1:7" x14ac:dyDescent="0.2">
      <c r="A9" s="140" t="s">
        <v>14</v>
      </c>
      <c r="B9" s="152" t="s">
        <v>15</v>
      </c>
      <c r="C9" s="215"/>
      <c r="D9" s="10">
        <v>0</v>
      </c>
      <c r="E9" s="151">
        <f>D9</f>
        <v>0</v>
      </c>
      <c r="F9" s="216"/>
      <c r="G9" s="220"/>
    </row>
    <row r="10" spans="1:7" x14ac:dyDescent="0.2">
      <c r="A10" s="140" t="s">
        <v>67</v>
      </c>
      <c r="B10" s="152" t="s">
        <v>16</v>
      </c>
      <c r="C10" s="215"/>
      <c r="D10" s="168">
        <v>0</v>
      </c>
      <c r="E10" s="151">
        <f>D10*E14</f>
        <v>0</v>
      </c>
      <c r="F10" s="216"/>
      <c r="G10" s="220"/>
    </row>
    <row r="11" spans="1:7" x14ac:dyDescent="0.2">
      <c r="A11" s="144"/>
      <c r="B11" s="153"/>
      <c r="C11" s="153"/>
      <c r="D11" s="146"/>
      <c r="E11" s="147"/>
      <c r="F11" s="148"/>
      <c r="G11" s="149"/>
    </row>
    <row r="12" spans="1:7" x14ac:dyDescent="0.2">
      <c r="A12" s="132"/>
      <c r="B12" s="221" t="s">
        <v>17</v>
      </c>
      <c r="C12" s="221"/>
      <c r="D12" s="221"/>
      <c r="E12" s="221"/>
      <c r="F12" s="134"/>
      <c r="G12" s="135"/>
    </row>
    <row r="13" spans="1:7" x14ac:dyDescent="0.2">
      <c r="A13" s="136" t="s">
        <v>6</v>
      </c>
      <c r="B13" s="137" t="s">
        <v>68</v>
      </c>
      <c r="C13" s="222" t="s">
        <v>8</v>
      </c>
      <c r="D13" s="222"/>
      <c r="E13" s="138" t="s">
        <v>18</v>
      </c>
      <c r="F13" s="138"/>
      <c r="G13" s="139"/>
    </row>
    <row r="14" spans="1:7" x14ac:dyDescent="0.2">
      <c r="A14" s="154" t="s">
        <v>19</v>
      </c>
      <c r="B14" s="155" t="s">
        <v>60</v>
      </c>
      <c r="C14" s="223" t="s">
        <v>13</v>
      </c>
      <c r="D14" s="223"/>
      <c r="E14" s="156">
        <v>32.630000000000003</v>
      </c>
      <c r="F14" s="224"/>
      <c r="G14" s="225"/>
    </row>
    <row r="15" spans="1:7" x14ac:dyDescent="0.2">
      <c r="A15" s="144"/>
      <c r="B15" s="153"/>
      <c r="C15" s="153"/>
      <c r="D15" s="146"/>
      <c r="E15" s="147"/>
      <c r="F15" s="148"/>
      <c r="G15" s="149"/>
    </row>
    <row r="16" spans="1:7" x14ac:dyDescent="0.2">
      <c r="A16" s="132"/>
      <c r="B16" s="221" t="s">
        <v>139</v>
      </c>
      <c r="C16" s="221"/>
      <c r="D16" s="221"/>
      <c r="E16" s="221"/>
      <c r="F16" s="134"/>
      <c r="G16" s="135"/>
    </row>
    <row r="17" spans="1:10" x14ac:dyDescent="0.2">
      <c r="A17" s="136" t="s">
        <v>6</v>
      </c>
      <c r="B17" s="137" t="s">
        <v>7</v>
      </c>
      <c r="C17" s="222" t="s">
        <v>20</v>
      </c>
      <c r="D17" s="222"/>
      <c r="E17" s="138"/>
      <c r="F17" s="138"/>
      <c r="G17" s="139"/>
    </row>
    <row r="18" spans="1:10" ht="28.5" x14ac:dyDescent="0.2">
      <c r="A18" s="154" t="s">
        <v>21</v>
      </c>
      <c r="B18" s="141" t="s">
        <v>140</v>
      </c>
      <c r="C18" s="226">
        <f>1-D10</f>
        <v>1</v>
      </c>
      <c r="D18" s="226"/>
      <c r="E18" s="227"/>
      <c r="F18" s="228"/>
      <c r="G18" s="229"/>
    </row>
    <row r="19" spans="1:10" x14ac:dyDescent="0.2">
      <c r="A19" s="144"/>
      <c r="B19" s="153"/>
      <c r="C19" s="153"/>
      <c r="D19" s="146"/>
      <c r="E19" s="147"/>
      <c r="F19" s="148"/>
      <c r="G19" s="149"/>
    </row>
    <row r="20" spans="1:10" ht="26.45" customHeight="1" x14ac:dyDescent="0.2">
      <c r="A20" s="144"/>
      <c r="B20" s="153"/>
      <c r="C20" s="153"/>
      <c r="D20" s="157"/>
      <c r="E20" s="158"/>
      <c r="F20" s="159" t="s">
        <v>69</v>
      </c>
      <c r="G20" s="160">
        <f>SUM(G4:G19)</f>
        <v>0</v>
      </c>
      <c r="J20" s="161"/>
    </row>
    <row r="21" spans="1:10" x14ac:dyDescent="0.2">
      <c r="A21" s="144"/>
      <c r="B21" s="153"/>
      <c r="C21" s="153"/>
      <c r="D21" s="157"/>
      <c r="E21" s="158"/>
      <c r="F21" s="158"/>
      <c r="G21" s="162"/>
    </row>
    <row r="22" spans="1:10" x14ac:dyDescent="0.2">
      <c r="A22" s="132"/>
      <c r="B22" s="163" t="s">
        <v>70</v>
      </c>
      <c r="C22" s="163"/>
      <c r="D22" s="134"/>
      <c r="E22" s="134"/>
      <c r="F22" s="134"/>
      <c r="G22" s="135"/>
    </row>
    <row r="23" spans="1:10" x14ac:dyDescent="0.2">
      <c r="A23" s="136" t="s">
        <v>6</v>
      </c>
      <c r="B23" s="137" t="s">
        <v>22</v>
      </c>
      <c r="C23" s="137"/>
      <c r="D23" s="138" t="s">
        <v>23</v>
      </c>
      <c r="E23" s="138" t="s">
        <v>24</v>
      </c>
      <c r="F23" s="138" t="s">
        <v>25</v>
      </c>
      <c r="G23" s="139" t="s">
        <v>26</v>
      </c>
    </row>
    <row r="24" spans="1:10" x14ac:dyDescent="0.2">
      <c r="A24" s="140" t="s">
        <v>27</v>
      </c>
      <c r="B24" s="11"/>
      <c r="C24" s="11"/>
      <c r="D24" s="12"/>
      <c r="E24" s="13"/>
      <c r="F24" s="13"/>
      <c r="G24" s="14"/>
    </row>
    <row r="25" spans="1:10" x14ac:dyDescent="0.2">
      <c r="A25" s="144"/>
      <c r="B25" s="153"/>
      <c r="C25" s="153"/>
      <c r="D25" s="157"/>
      <c r="E25" s="158"/>
      <c r="F25" s="158"/>
      <c r="G25" s="162"/>
    </row>
    <row r="26" spans="1:10" x14ac:dyDescent="0.2">
      <c r="A26" s="132"/>
      <c r="B26" s="133" t="s">
        <v>28</v>
      </c>
      <c r="C26" s="133"/>
      <c r="D26" s="134"/>
      <c r="E26" s="134"/>
      <c r="F26" s="134"/>
      <c r="G26" s="135"/>
    </row>
    <row r="27" spans="1:10" x14ac:dyDescent="0.2">
      <c r="A27" s="136" t="s">
        <v>6</v>
      </c>
      <c r="B27" s="230" t="s">
        <v>29</v>
      </c>
      <c r="C27" s="230"/>
      <c r="D27" s="230"/>
      <c r="E27" s="230"/>
      <c r="F27" s="230"/>
      <c r="G27" s="231"/>
    </row>
    <row r="28" spans="1:10" ht="28.9" customHeight="1" x14ac:dyDescent="0.2">
      <c r="A28" s="164" t="s">
        <v>30</v>
      </c>
      <c r="B28" s="232" t="s">
        <v>62</v>
      </c>
      <c r="C28" s="233"/>
      <c r="D28" s="233"/>
      <c r="E28" s="233"/>
      <c r="F28" s="233"/>
      <c r="G28" s="234"/>
    </row>
    <row r="29" spans="1:10" x14ac:dyDescent="0.2">
      <c r="A29" s="165">
        <v>1</v>
      </c>
      <c r="B29" s="217" t="s">
        <v>63</v>
      </c>
      <c r="C29" s="218"/>
      <c r="D29" s="218"/>
      <c r="E29" s="218"/>
      <c r="F29" s="218"/>
      <c r="G29" s="219"/>
    </row>
    <row r="30" spans="1:10" ht="27.6" customHeight="1" x14ac:dyDescent="0.2">
      <c r="A30" s="165">
        <v>2</v>
      </c>
      <c r="B30" s="238" t="s">
        <v>31</v>
      </c>
      <c r="C30" s="239"/>
      <c r="D30" s="239"/>
      <c r="E30" s="239"/>
      <c r="F30" s="239"/>
      <c r="G30" s="240"/>
    </row>
    <row r="31" spans="1:10" x14ac:dyDescent="0.2">
      <c r="A31" s="165">
        <v>3</v>
      </c>
      <c r="B31" s="238" t="s">
        <v>64</v>
      </c>
      <c r="C31" s="239"/>
      <c r="D31" s="239"/>
      <c r="E31" s="239"/>
      <c r="F31" s="239"/>
      <c r="G31" s="240"/>
    </row>
    <row r="32" spans="1:10" ht="40.15" customHeight="1" x14ac:dyDescent="0.2">
      <c r="A32" s="165">
        <v>4</v>
      </c>
      <c r="B32" s="238" t="s">
        <v>65</v>
      </c>
      <c r="C32" s="239"/>
      <c r="D32" s="239"/>
      <c r="E32" s="239"/>
      <c r="F32" s="239"/>
      <c r="G32" s="240"/>
    </row>
    <row r="33" spans="1:7" ht="33.6" customHeight="1" x14ac:dyDescent="0.2">
      <c r="A33" s="165">
        <v>5</v>
      </c>
      <c r="B33" s="238" t="s">
        <v>32</v>
      </c>
      <c r="C33" s="239"/>
      <c r="D33" s="239"/>
      <c r="E33" s="239"/>
      <c r="F33" s="239"/>
      <c r="G33" s="240"/>
    </row>
    <row r="34" spans="1:7" x14ac:dyDescent="0.2">
      <c r="A34" s="165">
        <v>6</v>
      </c>
      <c r="B34" s="217" t="s">
        <v>33</v>
      </c>
      <c r="C34" s="218"/>
      <c r="D34" s="218"/>
      <c r="E34" s="218"/>
      <c r="F34" s="218"/>
      <c r="G34" s="219"/>
    </row>
    <row r="35" spans="1:7" ht="15" thickBot="1" x14ac:dyDescent="0.25">
      <c r="A35" s="166">
        <v>7</v>
      </c>
      <c r="B35" s="235" t="s">
        <v>71</v>
      </c>
      <c r="C35" s="236"/>
      <c r="D35" s="236"/>
      <c r="E35" s="236"/>
      <c r="F35" s="236"/>
      <c r="G35" s="237"/>
    </row>
  </sheetData>
  <sheetProtection algorithmName="SHA-512" hashValue="sz5zCFKkxyoXWxTEgpl99MCvdO32awcqvTxCQA38W2jf/BNtIdKCUBd1ZGch0r7HVe6BNzh6OrpDFwdIIa4DhQ==" saltValue="goA3VwiXLF3iU+8jBHXTtg==" spinCount="100000" sheet="1" selectLockedCells="1"/>
  <mergeCells count="24">
    <mergeCell ref="B34:G34"/>
    <mergeCell ref="B35:G35"/>
    <mergeCell ref="B30:G30"/>
    <mergeCell ref="B31:G31"/>
    <mergeCell ref="B32:G32"/>
    <mergeCell ref="B33:G33"/>
    <mergeCell ref="B29:G29"/>
    <mergeCell ref="G8:G10"/>
    <mergeCell ref="B12:E12"/>
    <mergeCell ref="C13:D13"/>
    <mergeCell ref="C14:D14"/>
    <mergeCell ref="F14:G14"/>
    <mergeCell ref="B16:E16"/>
    <mergeCell ref="C17:D17"/>
    <mergeCell ref="C18:D18"/>
    <mergeCell ref="E18:G18"/>
    <mergeCell ref="B27:G27"/>
    <mergeCell ref="B28:G28"/>
    <mergeCell ref="A1:B1"/>
    <mergeCell ref="E1:F1"/>
    <mergeCell ref="C3:D3"/>
    <mergeCell ref="C4:D4"/>
    <mergeCell ref="C8:C10"/>
    <mergeCell ref="F8:F10"/>
  </mergeCells>
  <dataValidations count="1">
    <dataValidation operator="lessThanOrEqual" allowBlank="1" showInputMessage="1" showErrorMessage="1" sqref="C7:C8 E3:G4 C3:C4 C5:G5 E13:F14 C11 G13 B7:B11 F7:G8 F11:G11 B15:G15 B17:C18 F17:G17 E17:E18 C27:C30 B19:G21 B3:B5 H7:H15 D7:E11 B13:C14 B27:B35 C32:C35 B23:G25 H19:H35" xr:uid="{323A6A9E-C095-48C2-9138-8F85879AF21E}"/>
  </dataValidations>
  <pageMargins left="0.7" right="0.7" top="0.75" bottom="0.75" header="0.3" footer="0.3"/>
  <pageSetup paperSize="9" scale="63"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rowBreaks count="1" manualBreakCount="1">
    <brk id="7" max="6" man="1"/>
  </rowBreaks>
  <colBreaks count="1" manualBreakCount="1">
    <brk id="4"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C1C7-8E68-4756-A1D8-1162830CB50E}">
  <sheetPr>
    <tabColor theme="1"/>
    <pageSetUpPr fitToPage="1"/>
  </sheetPr>
  <dimension ref="A1:S24"/>
  <sheetViews>
    <sheetView showGridLines="0" view="pageBreakPreview" zoomScale="90" zoomScaleNormal="100" zoomScaleSheetLayoutView="90" workbookViewId="0">
      <selection sqref="A1:C6"/>
    </sheetView>
  </sheetViews>
  <sheetFormatPr defaultColWidth="8.85546875" defaultRowHeight="14.25" x14ac:dyDescent="0.2"/>
  <cols>
    <col min="1" max="1" width="43.7109375" style="99" customWidth="1"/>
    <col min="2" max="2" width="25.140625" style="108" customWidth="1"/>
    <col min="3" max="3" width="20.85546875" style="108" customWidth="1"/>
    <col min="4" max="4" width="28.85546875" style="99" customWidth="1"/>
    <col min="5" max="16384" width="8.85546875" style="99"/>
  </cols>
  <sheetData>
    <row r="1" spans="1:19" ht="36" customHeight="1" x14ac:dyDescent="0.2">
      <c r="A1" s="241" t="s">
        <v>144</v>
      </c>
      <c r="B1" s="242"/>
      <c r="C1" s="243"/>
      <c r="D1" s="98"/>
    </row>
    <row r="2" spans="1:19" x14ac:dyDescent="0.2">
      <c r="A2" s="244" t="s">
        <v>133</v>
      </c>
      <c r="B2" s="245"/>
      <c r="C2" s="246"/>
    </row>
    <row r="3" spans="1:19" x14ac:dyDescent="0.2">
      <c r="A3" s="100" t="s">
        <v>134</v>
      </c>
      <c r="B3" s="101" t="s">
        <v>135</v>
      </c>
      <c r="C3" s="102">
        <f>'T1 Criterium KG-1 P1'!E3</f>
        <v>0</v>
      </c>
      <c r="D3" s="103"/>
      <c r="S3" s="104"/>
    </row>
    <row r="4" spans="1:19" x14ac:dyDescent="0.2">
      <c r="A4" s="100" t="s">
        <v>136</v>
      </c>
      <c r="B4" s="101" t="s">
        <v>135</v>
      </c>
      <c r="C4" s="102">
        <f>'T2 KG-2 Verwerking HRA P1'!E51</f>
        <v>0</v>
      </c>
    </row>
    <row r="5" spans="1:19" x14ac:dyDescent="0.2">
      <c r="A5" s="100" t="s">
        <v>137</v>
      </c>
      <c r="B5" s="101" t="s">
        <v>138</v>
      </c>
      <c r="C5" s="102">
        <f>'T3 Prijsinvulformulier P1'!G20</f>
        <v>0</v>
      </c>
    </row>
    <row r="6" spans="1:19" x14ac:dyDescent="0.2">
      <c r="A6" s="105" t="s">
        <v>3</v>
      </c>
      <c r="B6" s="106"/>
      <c r="C6" s="107">
        <f>SUM(C2:C5)</f>
        <v>0</v>
      </c>
    </row>
    <row r="7" spans="1:19" x14ac:dyDescent="0.2">
      <c r="B7" s="99"/>
      <c r="C7" s="99"/>
    </row>
    <row r="8" spans="1:19" ht="26.45" customHeight="1" x14ac:dyDescent="0.2">
      <c r="B8" s="99"/>
      <c r="C8" s="99"/>
    </row>
    <row r="9" spans="1:19" x14ac:dyDescent="0.2">
      <c r="B9" s="99"/>
      <c r="C9" s="99"/>
    </row>
    <row r="10" spans="1:19" x14ac:dyDescent="0.2">
      <c r="B10" s="99"/>
      <c r="C10" s="99"/>
    </row>
    <row r="11" spans="1:19" x14ac:dyDescent="0.2">
      <c r="B11" s="99"/>
      <c r="C11" s="99"/>
    </row>
    <row r="12" spans="1:19" x14ac:dyDescent="0.2">
      <c r="B12" s="99"/>
      <c r="C12" s="99"/>
    </row>
    <row r="13" spans="1:19" x14ac:dyDescent="0.2">
      <c r="B13" s="99"/>
      <c r="C13" s="99"/>
    </row>
    <row r="14" spans="1:19" ht="27.6" customHeight="1" x14ac:dyDescent="0.2">
      <c r="B14" s="99"/>
      <c r="C14" s="99"/>
    </row>
    <row r="15" spans="1:19" ht="27.6" customHeight="1" x14ac:dyDescent="0.2">
      <c r="B15" s="99"/>
      <c r="C15" s="99"/>
    </row>
    <row r="16" spans="1:19" ht="27.6" customHeight="1" x14ac:dyDescent="0.2">
      <c r="B16" s="99"/>
      <c r="C16" s="99"/>
    </row>
    <row r="17" s="99" customFormat="1" x14ac:dyDescent="0.2"/>
    <row r="18" s="99" customFormat="1" x14ac:dyDescent="0.2"/>
    <row r="19" s="99" customFormat="1" x14ac:dyDescent="0.2"/>
    <row r="20" s="99" customFormat="1" x14ac:dyDescent="0.2"/>
    <row r="21" s="99" customFormat="1" x14ac:dyDescent="0.2"/>
    <row r="22" s="99" customFormat="1" x14ac:dyDescent="0.2"/>
    <row r="23" s="99" customFormat="1" x14ac:dyDescent="0.2"/>
    <row r="24" s="99" customFormat="1" ht="36.6" customHeight="1" x14ac:dyDescent="0.2"/>
  </sheetData>
  <sheetProtection algorithmName="SHA-512" hashValue="UblZZflnZ9Oiwq7sRXDv+EiqtRsY1Q1hSUShnrnlRBuzGBR5zBVRyOxkL6PMmZY5HYqfnQxJ2rVyQQLyFJe2dQ==" saltValue="wLvH21IQqvGClI9goSu7Dw==" spinCount="100000" sheet="1" selectLockedCells="1"/>
  <mergeCells count="2">
    <mergeCell ref="A1:C1"/>
    <mergeCell ref="A2:C2"/>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F28B7C-33FE-4A69-A39F-289202B4B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2FA099-B896-45FC-B9EF-062FEA769C85}">
  <ds:schemaRefs>
    <ds:schemaRef ds:uri="http://schemas.microsoft.com/office/2006/documentManagement/types"/>
    <ds:schemaRef ds:uri="http://purl.org/dc/terms/"/>
    <ds:schemaRef ds:uri="b77e2b43-37d4-4532-953b-53983e0992e2"/>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infopath/2007/PartnerControls"/>
    <ds:schemaRef ds:uri="962d65e8-ec2e-4f08-b510-02888a857b6e"/>
    <ds:schemaRef ds:uri="http://purl.org/dc/elements/1.1/"/>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T0 Voorblad</vt:lpstr>
      <vt:lpstr>T1 Criterium KG-1 P1</vt:lpstr>
      <vt:lpstr>T2 KG-2 Verwerking HRA P1</vt:lpstr>
      <vt:lpstr>T3 Prijsinvulformulier P1</vt:lpstr>
      <vt:lpstr>T4 Fictieve inschrijfprijs P1</vt:lpstr>
      <vt:lpstr>'T0 Voorblad'!Afdrukbereik</vt:lpstr>
      <vt:lpstr>'T1 Criterium KG-1 P1'!Afdrukbereik</vt:lpstr>
      <vt:lpstr>'T3 Prijsinvulformulier P1'!Afdrukbereik</vt:lpstr>
      <vt:lpstr>'T4 Fictieve inschrijfprijs P1'!Afdrukbereik</vt:lpstr>
      <vt:lpstr>'T1 Criterium KG-1 P1'!Afdruktitels</vt:lpstr>
      <vt:lpstr>'T2 KG-2 Verwerking HRA P1'!Afdruktitels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2020-10-12T07:37:42Z</cp:lastPrinted>
  <dcterms:created xsi:type="dcterms:W3CDTF">2019-01-23T09:30:55Z</dcterms:created>
  <dcterms:modified xsi:type="dcterms:W3CDTF">2020-12-03T19:11:53Z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