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DeniseH\OpenText\DM\"/>
    </mc:Choice>
  </mc:AlternateContent>
  <bookViews>
    <workbookView xWindow="0" yWindow="0" windowWidth="19200" windowHeight="8316"/>
  </bookViews>
  <sheets>
    <sheet name="Gunnen op waarde" sheetId="3" r:id="rId1"/>
    <sheet name="Consensusbeoordeling" sheetId="4" r:id="rId2"/>
  </sheets>
  <definedNames>
    <definedName name="_xlnm.Print_Area" localSheetId="0">'Gunnen op waarde'!$B$56:$M$65</definedName>
  </definedNames>
  <calcPr calcId="162913"/>
</workbook>
</file>

<file path=xl/calcChain.xml><?xml version="1.0" encoding="utf-8"?>
<calcChain xmlns="http://schemas.openxmlformats.org/spreadsheetml/2006/main">
  <c r="D59" i="3" l="1"/>
  <c r="F60" i="3"/>
  <c r="E59" i="3"/>
  <c r="G60" i="3"/>
  <c r="H59" i="3" l="1"/>
  <c r="I59" i="3" s="1"/>
  <c r="H60" i="3"/>
  <c r="I60" i="3" s="1"/>
  <c r="F59" i="3"/>
  <c r="G59" i="3" s="1"/>
  <c r="J59" i="3"/>
  <c r="K59" i="3" s="1"/>
  <c r="L59" i="3"/>
  <c r="M59" i="3" s="1"/>
  <c r="D60" i="3"/>
  <c r="E60" i="3" s="1"/>
  <c r="J60" i="3"/>
  <c r="K60" i="3" s="1"/>
  <c r="L60" i="3"/>
  <c r="M60" i="3" s="1"/>
  <c r="B39" i="4"/>
  <c r="B38" i="4"/>
  <c r="B31" i="4"/>
  <c r="B30" i="4"/>
  <c r="B23" i="4"/>
  <c r="B22" i="4"/>
  <c r="B15" i="4"/>
  <c r="B14" i="4"/>
  <c r="B7" i="4"/>
  <c r="B6" i="4"/>
  <c r="A39" i="4" l="1"/>
  <c r="A38" i="4"/>
  <c r="A31" i="4"/>
  <c r="A30" i="4"/>
  <c r="A23" i="4"/>
  <c r="A22" i="4"/>
  <c r="A15" i="4"/>
  <c r="A14" i="4"/>
  <c r="A7" i="4"/>
  <c r="A6" i="4"/>
  <c r="A35" i="4"/>
  <c r="A27" i="4"/>
  <c r="A19" i="4"/>
  <c r="A11" i="4"/>
  <c r="A3" i="4"/>
  <c r="C30" i="3" l="1"/>
  <c r="I30" i="3" s="1"/>
  <c r="G30" i="3"/>
  <c r="H29" i="3" l="1"/>
  <c r="H28" i="3"/>
  <c r="C60" i="3" l="1"/>
  <c r="E39" i="3"/>
  <c r="E37" i="3"/>
  <c r="E34" i="3"/>
  <c r="E38" i="3"/>
  <c r="E36" i="3"/>
  <c r="C59" i="3"/>
  <c r="D38" i="3"/>
  <c r="D36" i="3"/>
  <c r="D39" i="3"/>
  <c r="D37" i="3"/>
  <c r="D34" i="3"/>
  <c r="H30" i="3"/>
  <c r="M63" i="3"/>
  <c r="K63" i="3"/>
  <c r="I63" i="3"/>
  <c r="G63" i="3"/>
  <c r="E63" i="3"/>
  <c r="C61" i="3" l="1"/>
  <c r="B56" i="3" l="1"/>
  <c r="B60" i="3" l="1"/>
  <c r="B59" i="3"/>
  <c r="B45" i="3"/>
  <c r="B44" i="3"/>
  <c r="B29" i="3"/>
  <c r="B28" i="3"/>
  <c r="B50" i="3" l="1"/>
  <c r="F57" i="3" s="1"/>
  <c r="B51" i="3"/>
  <c r="E43" i="3" s="1"/>
  <c r="B52" i="3"/>
  <c r="J57" i="3" s="1"/>
  <c r="B53" i="3"/>
  <c r="L57" i="3" s="1"/>
  <c r="B49" i="3"/>
  <c r="D57" i="3" l="1"/>
  <c r="C43" i="3"/>
  <c r="D43" i="3"/>
  <c r="H57" i="3"/>
  <c r="F43" i="3"/>
  <c r="G43" i="3"/>
  <c r="E61" i="3" l="1"/>
  <c r="E65" i="3" s="1"/>
  <c r="G61" i="3"/>
  <c r="I61" i="3"/>
  <c r="K61" i="3"/>
  <c r="M61" i="3"/>
  <c r="R59" i="3" l="1"/>
  <c r="S59" i="3" s="1"/>
  <c r="M65" i="3"/>
  <c r="K65" i="3"/>
  <c r="I65" i="3"/>
  <c r="G65" i="3"/>
  <c r="R60" i="3" s="1"/>
  <c r="S60" i="3" s="1"/>
  <c r="T60" i="3" l="1"/>
  <c r="T59" i="3"/>
</calcChain>
</file>

<file path=xl/sharedStrings.xml><?xml version="1.0" encoding="utf-8"?>
<sst xmlns="http://schemas.openxmlformats.org/spreadsheetml/2006/main" count="92" uniqueCount="57">
  <si>
    <t>Totaal beoordeling</t>
  </si>
  <si>
    <t>1. Gegevens Inschrijver</t>
  </si>
  <si>
    <t>2. Conformiteitenlijst</t>
  </si>
  <si>
    <t>3. Tarievenblad</t>
  </si>
  <si>
    <t>4. Plan van Aanpak</t>
  </si>
  <si>
    <t>5. Referentieproject</t>
  </si>
  <si>
    <t>Naam 1</t>
  </si>
  <si>
    <t>Naam 2</t>
  </si>
  <si>
    <t>ja/nee</t>
  </si>
  <si>
    <r>
      <t>Voorbeelden van verplichte bijlagen</t>
    </r>
    <r>
      <rPr>
        <sz val="11"/>
        <rFont val="Arial"/>
        <family val="2"/>
      </rPr>
      <t xml:space="preserve"> </t>
    </r>
  </si>
  <si>
    <t>Stap 1</t>
  </si>
  <si>
    <t>Stap 3</t>
  </si>
  <si>
    <t>Stap 4</t>
  </si>
  <si>
    <t>Vul de prijs per aanbieder in</t>
  </si>
  <si>
    <t>Waardering o.b.v. wegings-factor</t>
  </si>
  <si>
    <t>Stap 2</t>
  </si>
  <si>
    <t>Kwaliteitscriterium A</t>
  </si>
  <si>
    <t>Kwaliteitscriterium B</t>
  </si>
  <si>
    <t>Stap 5</t>
  </si>
  <si>
    <t>Kwaliteitscriteria</t>
  </si>
  <si>
    <t>Vul hieronder de kwaliteitscriteria in waarop beoordeeld is (bv. Plan van aanpak, duurzaamheid, etc)</t>
  </si>
  <si>
    <t>Naam aanbesteding</t>
  </si>
  <si>
    <t>Vul hieronder de naam van de aanbesteding in</t>
  </si>
  <si>
    <t>Vul hieronder de namen van de inschrijvers in</t>
  </si>
  <si>
    <t>Inschrijver 1</t>
  </si>
  <si>
    <t>Inschrijver 2</t>
  </si>
  <si>
    <t>Inschrijver 5</t>
  </si>
  <si>
    <t>Inschrijver 3</t>
  </si>
  <si>
    <t>Inschrijver 4</t>
  </si>
  <si>
    <t xml:space="preserve"> </t>
  </si>
  <si>
    <t>Stap 6</t>
  </si>
  <si>
    <t>Stap 7</t>
  </si>
  <si>
    <t>Stap 8</t>
  </si>
  <si>
    <t>Formulier gunnen op waarde</t>
  </si>
  <si>
    <t>Fictieve korting</t>
  </si>
  <si>
    <t>Fictieve korting maximaal</t>
  </si>
  <si>
    <t>Totaal fictieve korting kwaliteit</t>
  </si>
  <si>
    <t>Inschrijfprijs</t>
  </si>
  <si>
    <t>Vul de maximale fictieve korting in</t>
  </si>
  <si>
    <t>Vul de puntenschaal in die je wilt gebruiken (meestal 10, soms 5)</t>
  </si>
  <si>
    <t>Waardering in cijfers</t>
  </si>
  <si>
    <t>Verhouding</t>
  </si>
  <si>
    <t>OF</t>
  </si>
  <si>
    <t>(Vul in het onderstaande formulier alleen de oranje vlakken in)</t>
  </si>
  <si>
    <t>Totale fictieve korting</t>
  </si>
  <si>
    <t xml:space="preserve">Vul per kwaliteitscriterium de fictieve korting in OF het aantal punten (totaal = 100) waarvoor de fictieve korting meetelt </t>
  </si>
  <si>
    <t>Kwaliteitscriterium</t>
  </si>
  <si>
    <t>Punt</t>
  </si>
  <si>
    <t>Motivering</t>
  </si>
  <si>
    <t>Uitvoeren NEN-EN-ISO/IEC 33020:2015 procesassessment t.b.v. dijkversterkingsproject Sterke Lekdijk</t>
  </si>
  <si>
    <t>Analyse op de processtandaard</t>
  </si>
  <si>
    <t>Bijdrage aan groei in procesvolwasseneheid</t>
  </si>
  <si>
    <t xml:space="preserve">Vul per inschrijver de waardering per kwaliteitscriterium in </t>
  </si>
  <si>
    <t>Cijfer</t>
  </si>
  <si>
    <t>%</t>
  </si>
  <si>
    <t>Fictieve korting K1</t>
  </si>
  <si>
    <t>Fictieve korting 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</si>
</sst>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€&quot;* #,##0_);_(&quot;€&quot;* \(#,##0\);_(&quot;€&quot;* &quot;-&quot;_);_(@_)"/>
    <numFmt numFmtId="165" formatCode="_(&quot;€&quot;* #,##0.00_);_(&quot;€&quot;* \(#,##0.00\);_(&quot;€&quot;* &quot;-&quot;??_);_(@_)"/>
    <numFmt numFmtId="166" formatCode="&quot;€&quot;\ #,##0.00"/>
    <numFmt numFmtId="167" formatCode="0.0"/>
    <numFmt numFmtId="168" formatCode="_ &quot;€&quot;\ * #,##0_ ;_ &quot;€&quot;\ * \-#,##0_ ;_ &quot;€&quot;\ * &quot;-&quot;??_ ;_ @_ "/>
    <numFmt numFmtId="169" formatCode="&quot;€&quot;\ #,##0"/>
    <numFmt numFmtId="170" formatCode="_ [$€-413]\ * #,##0.00_ ;_ [$€-413]\ * \-#,##0.00_ ;_ [$€-413]\ * &quot;-&quot;??_ ;_ @_ "/>
  </numFmts>
  <fonts count="16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color rgb="FF3F3F76"/>
      <name val="Arial"/>
      <family val="2"/>
    </font>
    <font>
      <b/>
      <sz val="10"/>
      <color theme="0"/>
      <name val="Arial"/>
      <family val="2"/>
    </font>
    <font>
      <b/>
      <sz val="10"/>
      <color rgb="FF3F3F76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99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7" borderId="23" applyNumberFormat="0" applyAlignment="0" applyProtection="0"/>
  </cellStyleXfs>
  <cellXfs count="113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Fill="1"/>
    <xf numFmtId="0" fontId="2" fillId="0" borderId="0" xfId="0" applyFont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Fill="1" applyBorder="1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6" fillId="4" borderId="6" xfId="0" applyFont="1" applyFill="1" applyBorder="1"/>
    <xf numFmtId="1" fontId="1" fillId="4" borderId="7" xfId="0" applyNumberFormat="1" applyFont="1" applyFill="1" applyBorder="1"/>
    <xf numFmtId="0" fontId="1" fillId="4" borderId="8" xfId="0" applyFont="1" applyFill="1" applyBorder="1"/>
    <xf numFmtId="0" fontId="5" fillId="4" borderId="9" xfId="0" applyFont="1" applyFill="1" applyBorder="1"/>
    <xf numFmtId="1" fontId="1" fillId="4" borderId="5" xfId="0" applyNumberFormat="1" applyFont="1" applyFill="1" applyBorder="1"/>
    <xf numFmtId="0" fontId="1" fillId="4" borderId="10" xfId="0" applyFont="1" applyFill="1" applyBorder="1"/>
    <xf numFmtId="0" fontId="2" fillId="5" borderId="13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1" fontId="2" fillId="2" borderId="17" xfId="0" applyNumberFormat="1" applyFont="1" applyFill="1" applyBorder="1" applyAlignment="1">
      <alignment horizontal="center"/>
    </xf>
    <xf numFmtId="167" fontId="2" fillId="2" borderId="18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67" fontId="2" fillId="2" borderId="20" xfId="0" applyNumberFormat="1" applyFont="1" applyFill="1" applyBorder="1" applyAlignment="1">
      <alignment horizontal="center"/>
    </xf>
    <xf numFmtId="167" fontId="2" fillId="2" borderId="17" xfId="0" applyNumberFormat="1" applyFont="1" applyFill="1" applyBorder="1" applyAlignment="1">
      <alignment horizontal="center"/>
    </xf>
    <xf numFmtId="1" fontId="4" fillId="6" borderId="22" xfId="0" applyNumberFormat="1" applyFont="1" applyFill="1" applyBorder="1" applyAlignment="1">
      <alignment horizontal="center"/>
    </xf>
    <xf numFmtId="0" fontId="1" fillId="4" borderId="7" xfId="0" applyFont="1" applyFill="1" applyBorder="1"/>
    <xf numFmtId="0" fontId="1" fillId="4" borderId="5" xfId="0" applyFont="1" applyFill="1" applyBorder="1"/>
    <xf numFmtId="167" fontId="1" fillId="0" borderId="0" xfId="0" applyNumberFormat="1" applyFont="1" applyFill="1" applyAlignment="1">
      <alignment horizontal="center"/>
    </xf>
    <xf numFmtId="167" fontId="1" fillId="0" borderId="0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168" fontId="2" fillId="2" borderId="18" xfId="1" applyNumberFormat="1" applyFont="1" applyFill="1" applyBorder="1" applyAlignment="1">
      <alignment horizontal="center"/>
    </xf>
    <xf numFmtId="168" fontId="2" fillId="2" borderId="17" xfId="1" applyNumberFormat="1" applyFont="1" applyFill="1" applyBorder="1" applyAlignment="1">
      <alignment horizontal="center"/>
    </xf>
    <xf numFmtId="168" fontId="2" fillId="2" borderId="14" xfId="1" applyNumberFormat="1" applyFont="1" applyFill="1" applyBorder="1" applyAlignment="1">
      <alignment horizontal="center"/>
    </xf>
    <xf numFmtId="168" fontId="3" fillId="6" borderId="21" xfId="1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167" fontId="1" fillId="0" borderId="0" xfId="0" applyNumberFormat="1" applyFont="1" applyBorder="1"/>
    <xf numFmtId="168" fontId="1" fillId="0" borderId="0" xfId="1" applyNumberFormat="1" applyFont="1" applyAlignment="1">
      <alignment horizontal="center"/>
    </xf>
    <xf numFmtId="164" fontId="1" fillId="0" borderId="0" xfId="0" applyNumberFormat="1" applyFont="1"/>
    <xf numFmtId="168" fontId="2" fillId="2" borderId="20" xfId="1" applyNumberFormat="1" applyFont="1" applyFill="1" applyBorder="1" applyAlignment="1">
      <alignment horizontal="center"/>
    </xf>
    <xf numFmtId="168" fontId="2" fillId="2" borderId="16" xfId="1" applyNumberFormat="1" applyFont="1" applyFill="1" applyBorder="1" applyAlignment="1">
      <alignment horizontal="center"/>
    </xf>
    <xf numFmtId="0" fontId="2" fillId="2" borderId="17" xfId="0" applyFont="1" applyFill="1" applyBorder="1"/>
    <xf numFmtId="168" fontId="2" fillId="0" borderId="18" xfId="1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0" fontId="2" fillId="2" borderId="13" xfId="0" applyFont="1" applyFill="1" applyBorder="1"/>
    <xf numFmtId="1" fontId="2" fillId="0" borderId="14" xfId="0" applyNumberFormat="1" applyFont="1" applyFill="1" applyBorder="1" applyAlignment="1">
      <alignment horizontal="center"/>
    </xf>
    <xf numFmtId="0" fontId="2" fillId="2" borderId="19" xfId="0" applyFont="1" applyFill="1" applyBorder="1"/>
    <xf numFmtId="1" fontId="2" fillId="0" borderId="20" xfId="0" applyNumberFormat="1" applyFont="1" applyFill="1" applyBorder="1" applyAlignment="1">
      <alignment horizontal="center"/>
    </xf>
    <xf numFmtId="0" fontId="2" fillId="6" borderId="22" xfId="0" applyFont="1" applyFill="1" applyBorder="1"/>
    <xf numFmtId="1" fontId="2" fillId="6" borderId="21" xfId="0" applyNumberFormat="1" applyFont="1" applyFill="1" applyBorder="1" applyAlignment="1">
      <alignment horizontal="center"/>
    </xf>
    <xf numFmtId="168" fontId="2" fillId="2" borderId="0" xfId="1" applyNumberFormat="1" applyFont="1" applyFill="1" applyBorder="1"/>
    <xf numFmtId="1" fontId="2" fillId="2" borderId="0" xfId="0" applyNumberFormat="1" applyFont="1" applyFill="1" applyBorder="1" applyAlignment="1">
      <alignment horizontal="center"/>
    </xf>
    <xf numFmtId="167" fontId="2" fillId="5" borderId="13" xfId="2" applyNumberFormat="1" applyFont="1" applyFill="1" applyBorder="1" applyAlignment="1">
      <alignment horizontal="center"/>
    </xf>
    <xf numFmtId="167" fontId="2" fillId="5" borderId="15" xfId="2" applyNumberFormat="1" applyFont="1" applyFill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/>
    </xf>
    <xf numFmtId="2" fontId="12" fillId="8" borderId="1" xfId="0" applyNumberFormat="1" applyFont="1" applyFill="1" applyBorder="1" applyAlignment="1">
      <alignment horizontal="right"/>
    </xf>
    <xf numFmtId="0" fontId="12" fillId="8" borderId="3" xfId="0" applyFont="1" applyFill="1" applyBorder="1"/>
    <xf numFmtId="0" fontId="13" fillId="8" borderId="3" xfId="0" applyFont="1" applyFill="1" applyBorder="1"/>
    <xf numFmtId="0" fontId="13" fillId="8" borderId="4" xfId="0" applyFont="1" applyFill="1" applyBorder="1"/>
    <xf numFmtId="0" fontId="12" fillId="8" borderId="1" xfId="0" applyFont="1" applyFill="1" applyBorder="1" applyAlignment="1">
      <alignment horizontal="right"/>
    </xf>
    <xf numFmtId="1" fontId="12" fillId="8" borderId="3" xfId="0" applyNumberFormat="1" applyFont="1" applyFill="1" applyBorder="1"/>
    <xf numFmtId="2" fontId="13" fillId="8" borderId="3" xfId="0" applyNumberFormat="1" applyFont="1" applyFill="1" applyBorder="1"/>
    <xf numFmtId="0" fontId="12" fillId="8" borderId="4" xfId="0" applyFont="1" applyFill="1" applyBorder="1"/>
    <xf numFmtId="168" fontId="2" fillId="0" borderId="0" xfId="1" applyNumberFormat="1" applyFont="1"/>
    <xf numFmtId="168" fontId="1" fillId="9" borderId="2" xfId="1" applyNumberFormat="1" applyFont="1" applyFill="1" applyBorder="1"/>
    <xf numFmtId="0" fontId="2" fillId="6" borderId="2" xfId="0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center" wrapText="1"/>
    </xf>
    <xf numFmtId="1" fontId="2" fillId="3" borderId="2" xfId="0" applyNumberFormat="1" applyFont="1" applyFill="1" applyBorder="1" applyAlignment="1">
      <alignment horizontal="right"/>
    </xf>
    <xf numFmtId="0" fontId="15" fillId="3" borderId="2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0" fillId="8" borderId="2" xfId="0" applyFont="1" applyFill="1" applyBorder="1"/>
    <xf numFmtId="0" fontId="10" fillId="8" borderId="2" xfId="0" applyFont="1" applyFill="1" applyBorder="1" applyAlignment="1">
      <alignment horizontal="center"/>
    </xf>
    <xf numFmtId="0" fontId="10" fillId="8" borderId="2" xfId="0" applyFont="1" applyFill="1" applyBorder="1" applyAlignment="1">
      <alignment wrapText="1"/>
    </xf>
    <xf numFmtId="0" fontId="0" fillId="6" borderId="2" xfId="0" applyFill="1" applyBorder="1" applyAlignment="1">
      <alignment horizontal="right"/>
    </xf>
    <xf numFmtId="0" fontId="9" fillId="7" borderId="23" xfId="3" applyAlignment="1">
      <alignment horizontal="center"/>
    </xf>
    <xf numFmtId="0" fontId="9" fillId="7" borderId="23" xfId="3" applyAlignment="1">
      <alignment wrapText="1"/>
    </xf>
    <xf numFmtId="0" fontId="2" fillId="6" borderId="2" xfId="0" applyFont="1" applyFill="1" applyBorder="1" applyAlignment="1">
      <alignment horizontal="right" wrapText="1"/>
    </xf>
    <xf numFmtId="9" fontId="1" fillId="9" borderId="2" xfId="2" applyFont="1" applyFill="1" applyBorder="1" applyAlignment="1">
      <alignment horizontal="center"/>
    </xf>
    <xf numFmtId="170" fontId="1" fillId="9" borderId="2" xfId="0" applyNumberFormat="1" applyFont="1" applyFill="1" applyBorder="1" applyAlignment="1">
      <alignment horizontal="center"/>
    </xf>
    <xf numFmtId="1" fontId="14" fillId="8" borderId="25" xfId="0" applyNumberFormat="1" applyFont="1" applyFill="1" applyBorder="1" applyAlignment="1">
      <alignment horizontal="center"/>
    </xf>
    <xf numFmtId="1" fontId="14" fillId="8" borderId="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" fillId="0" borderId="13" xfId="0" applyFont="1" applyBorder="1" applyAlignment="1"/>
    <xf numFmtId="0" fontId="2" fillId="0" borderId="18" xfId="0" applyFont="1" applyBorder="1" applyAlignment="1">
      <alignment wrapText="1"/>
    </xf>
    <xf numFmtId="0" fontId="1" fillId="0" borderId="14" xfId="0" applyFont="1" applyBorder="1" applyAlignment="1"/>
    <xf numFmtId="1" fontId="2" fillId="3" borderId="17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168" fontId="2" fillId="2" borderId="14" xfId="1" quotePrefix="1" applyNumberFormat="1" applyFont="1" applyFill="1" applyBorder="1" applyAlignment="1">
      <alignment horizontal="center"/>
    </xf>
    <xf numFmtId="168" fontId="2" fillId="2" borderId="16" xfId="1" quotePrefix="1" applyNumberFormat="1" applyFont="1" applyFill="1" applyBorder="1" applyAlignment="1">
      <alignment horizontal="center"/>
    </xf>
    <xf numFmtId="167" fontId="1" fillId="10" borderId="2" xfId="0" applyNumberFormat="1" applyFont="1" applyFill="1" applyBorder="1" applyAlignment="1" applyProtection="1">
      <alignment horizontal="center"/>
      <protection locked="0"/>
    </xf>
    <xf numFmtId="169" fontId="11" fillId="7" borderId="2" xfId="3" applyNumberFormat="1" applyFont="1" applyBorder="1" applyProtection="1">
      <protection locked="0"/>
    </xf>
    <xf numFmtId="1" fontId="11" fillId="7" borderId="2" xfId="3" applyNumberFormat="1" applyFont="1" applyBorder="1" applyAlignment="1" applyProtection="1">
      <alignment horizontal="left"/>
      <protection locked="0"/>
    </xf>
    <xf numFmtId="1" fontId="11" fillId="2" borderId="24" xfId="3" applyNumberFormat="1" applyFont="1" applyFill="1" applyBorder="1" applyAlignment="1">
      <alignment horizontal="left" wrapText="1"/>
    </xf>
    <xf numFmtId="1" fontId="11" fillId="2" borderId="2" xfId="3" applyNumberFormat="1" applyFont="1" applyFill="1" applyBorder="1" applyAlignment="1">
      <alignment horizontal="left"/>
    </xf>
    <xf numFmtId="164" fontId="11" fillId="2" borderId="2" xfId="3" applyNumberFormat="1" applyFont="1" applyFill="1" applyBorder="1"/>
    <xf numFmtId="168" fontId="11" fillId="2" borderId="2" xfId="3" applyNumberFormat="1" applyFont="1" applyFill="1" applyBorder="1"/>
    <xf numFmtId="1" fontId="11" fillId="2" borderId="2" xfId="3" applyNumberFormat="1" applyFont="1" applyFill="1" applyBorder="1" applyAlignment="1">
      <alignment horizontal="center"/>
    </xf>
  </cellXfs>
  <cellStyles count="4">
    <cellStyle name="Invoer" xfId="3" builtinId="20"/>
    <cellStyle name="Procent" xfId="2" builtinId="5"/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91"/>
  <sheetViews>
    <sheetView showGridLines="0" tabSelected="1" zoomScale="85" zoomScaleNormal="85" workbookViewId="0">
      <selection activeCell="C10" sqref="C10:F10"/>
    </sheetView>
  </sheetViews>
  <sheetFormatPr defaultColWidth="9.109375" defaultRowHeight="13.8" x14ac:dyDescent="0.25"/>
  <cols>
    <col min="1" max="1" width="1" style="1" customWidth="1"/>
    <col min="2" max="2" width="32.6640625" style="1" customWidth="1"/>
    <col min="3" max="3" width="25.5546875" style="7" customWidth="1"/>
    <col min="4" max="4" width="22" style="1" customWidth="1"/>
    <col min="5" max="5" width="23" style="1" customWidth="1"/>
    <col min="6" max="6" width="21.33203125" style="1" customWidth="1"/>
    <col min="7" max="7" width="14.33203125" style="1" bestFit="1" customWidth="1"/>
    <col min="8" max="8" width="13.109375" style="1" customWidth="1"/>
    <col min="9" max="9" width="14.33203125" style="1" bestFit="1" customWidth="1"/>
    <col min="10" max="10" width="13.88671875" style="1" customWidth="1"/>
    <col min="11" max="11" width="12.88671875" style="1" customWidth="1"/>
    <col min="12" max="12" width="13.5546875" style="1" customWidth="1"/>
    <col min="13" max="13" width="12.88671875" style="1" customWidth="1"/>
    <col min="14" max="14" width="11.88671875" style="1" bestFit="1" customWidth="1"/>
    <col min="15" max="15" width="13.109375" style="6" bestFit="1" customWidth="1"/>
    <col min="16" max="16" width="12.109375" style="5" customWidth="1"/>
    <col min="17" max="17" width="9.109375" style="1" hidden="1" customWidth="1"/>
    <col min="18" max="18" width="11.88671875" style="1" hidden="1" customWidth="1"/>
    <col min="19" max="20" width="13.109375" style="1" hidden="1" customWidth="1"/>
    <col min="21" max="21" width="13.33203125" style="1" bestFit="1" customWidth="1"/>
    <col min="22" max="22" width="9.109375" style="1"/>
    <col min="23" max="23" width="11.44140625" style="1" bestFit="1" customWidth="1"/>
    <col min="24" max="16384" width="9.109375" style="1"/>
  </cols>
  <sheetData>
    <row r="1" spans="2:16" ht="7.5" customHeight="1" thickBot="1" x14ac:dyDescent="0.3"/>
    <row r="2" spans="2:16" ht="21" x14ac:dyDescent="0.4">
      <c r="B2" s="20" t="s">
        <v>33</v>
      </c>
      <c r="C2" s="21"/>
      <c r="D2" s="35"/>
      <c r="E2" s="22"/>
      <c r="O2" s="1"/>
      <c r="P2" s="1"/>
    </row>
    <row r="3" spans="2:16" ht="14.4" thickBot="1" x14ac:dyDescent="0.3">
      <c r="B3" s="23" t="s">
        <v>43</v>
      </c>
      <c r="C3" s="24"/>
      <c r="D3" s="36"/>
      <c r="E3" s="25"/>
    </row>
    <row r="4" spans="2:16" x14ac:dyDescent="0.25">
      <c r="B4" s="11"/>
      <c r="C4" s="1"/>
      <c r="I4" s="11"/>
      <c r="K4" s="4"/>
      <c r="O4" s="1"/>
      <c r="P4" s="1"/>
    </row>
    <row r="5" spans="2:16" x14ac:dyDescent="0.25">
      <c r="B5" s="68" t="s">
        <v>10</v>
      </c>
      <c r="C5" s="69" t="s">
        <v>22</v>
      </c>
      <c r="D5" s="70"/>
      <c r="E5" s="70"/>
      <c r="F5" s="71"/>
      <c r="I5" s="11"/>
      <c r="K5" s="4"/>
      <c r="O5" s="1"/>
      <c r="P5" s="1"/>
    </row>
    <row r="6" spans="2:16" ht="29.25" customHeight="1" x14ac:dyDescent="0.25">
      <c r="B6" s="12" t="s">
        <v>21</v>
      </c>
      <c r="C6" s="108" t="s">
        <v>49</v>
      </c>
      <c r="D6" s="108"/>
      <c r="E6" s="108"/>
      <c r="F6" s="108"/>
      <c r="K6" s="4"/>
      <c r="O6" s="1"/>
      <c r="P6" s="1"/>
    </row>
    <row r="7" spans="2:16" x14ac:dyDescent="0.25">
      <c r="K7" s="4"/>
      <c r="O7" s="1"/>
      <c r="P7" s="1"/>
    </row>
    <row r="8" spans="2:16" x14ac:dyDescent="0.25">
      <c r="I8" s="11"/>
      <c r="K8" s="4"/>
      <c r="O8" s="1"/>
      <c r="P8" s="1"/>
    </row>
    <row r="9" spans="2:16" x14ac:dyDescent="0.25">
      <c r="B9" s="72" t="s">
        <v>15</v>
      </c>
      <c r="C9" s="73" t="s">
        <v>23</v>
      </c>
      <c r="D9" s="70"/>
      <c r="E9" s="70"/>
      <c r="F9" s="71"/>
      <c r="I9" s="11"/>
      <c r="K9" s="4"/>
      <c r="O9" s="1"/>
      <c r="P9" s="1"/>
    </row>
    <row r="10" spans="2:16" x14ac:dyDescent="0.25">
      <c r="B10" s="12" t="s">
        <v>24</v>
      </c>
      <c r="C10" s="107"/>
      <c r="D10" s="107"/>
      <c r="E10" s="107"/>
      <c r="F10" s="107"/>
      <c r="I10" s="11"/>
      <c r="K10" s="4"/>
      <c r="O10" s="1"/>
      <c r="P10" s="1"/>
    </row>
    <row r="11" spans="2:16" x14ac:dyDescent="0.25">
      <c r="B11" s="12" t="s">
        <v>25</v>
      </c>
      <c r="C11" s="107"/>
      <c r="D11" s="107"/>
      <c r="E11" s="107"/>
      <c r="F11" s="107"/>
      <c r="I11" s="11"/>
      <c r="K11" s="4"/>
      <c r="O11" s="1"/>
      <c r="P11" s="1"/>
    </row>
    <row r="12" spans="2:16" x14ac:dyDescent="0.25">
      <c r="B12" s="12" t="s">
        <v>27</v>
      </c>
      <c r="C12" s="107"/>
      <c r="D12" s="107"/>
      <c r="E12" s="107"/>
      <c r="F12" s="107"/>
      <c r="I12" s="11"/>
      <c r="K12" s="4"/>
      <c r="O12" s="1"/>
      <c r="P12" s="1"/>
    </row>
    <row r="13" spans="2:16" x14ac:dyDescent="0.25">
      <c r="B13" s="12" t="s">
        <v>28</v>
      </c>
      <c r="C13" s="107"/>
      <c r="D13" s="107"/>
      <c r="E13" s="107"/>
      <c r="F13" s="107"/>
      <c r="I13" s="11"/>
      <c r="K13" s="4"/>
      <c r="O13" s="1"/>
      <c r="P13" s="1"/>
    </row>
    <row r="14" spans="2:16" x14ac:dyDescent="0.25">
      <c r="B14" s="12" t="s">
        <v>26</v>
      </c>
      <c r="C14" s="107"/>
      <c r="D14" s="107"/>
      <c r="E14" s="107"/>
      <c r="F14" s="107"/>
      <c r="I14" s="11"/>
      <c r="K14" s="4"/>
      <c r="O14" s="1"/>
      <c r="P14" s="1"/>
    </row>
    <row r="15" spans="2:16" x14ac:dyDescent="0.25">
      <c r="I15" s="11"/>
      <c r="K15" s="4"/>
      <c r="O15" s="1"/>
      <c r="P15" s="1"/>
    </row>
    <row r="16" spans="2:16" x14ac:dyDescent="0.25">
      <c r="I16" s="11"/>
      <c r="K16" s="4"/>
      <c r="O16" s="1"/>
      <c r="P16" s="1"/>
    </row>
    <row r="17" spans="2:18" x14ac:dyDescent="0.25">
      <c r="B17" s="72" t="s">
        <v>11</v>
      </c>
      <c r="C17" s="73" t="s">
        <v>20</v>
      </c>
      <c r="D17" s="70"/>
      <c r="E17" s="70"/>
      <c r="F17" s="70"/>
      <c r="G17" s="70"/>
      <c r="H17" s="70"/>
      <c r="I17" s="74"/>
      <c r="J17" s="71"/>
      <c r="K17" s="4"/>
      <c r="O17" s="1"/>
      <c r="P17" s="1"/>
    </row>
    <row r="18" spans="2:18" x14ac:dyDescent="0.25">
      <c r="B18" s="12" t="s">
        <v>16</v>
      </c>
      <c r="C18" s="109" t="s">
        <v>50</v>
      </c>
      <c r="D18" s="109"/>
      <c r="E18" s="109"/>
      <c r="F18" s="109"/>
      <c r="I18" s="11"/>
      <c r="K18" s="4"/>
      <c r="O18" s="1"/>
      <c r="P18" s="1"/>
    </row>
    <row r="19" spans="2:18" x14ac:dyDescent="0.25">
      <c r="B19" s="12" t="s">
        <v>17</v>
      </c>
      <c r="C19" s="109" t="s">
        <v>51</v>
      </c>
      <c r="D19" s="109"/>
      <c r="E19" s="109"/>
      <c r="F19" s="109"/>
      <c r="I19" s="11"/>
      <c r="K19" s="4"/>
      <c r="O19" s="1"/>
      <c r="P19" s="1"/>
    </row>
    <row r="20" spans="2:18" x14ac:dyDescent="0.25">
      <c r="I20" s="11"/>
      <c r="K20" s="4"/>
      <c r="O20" s="1"/>
      <c r="P20" s="1"/>
    </row>
    <row r="21" spans="2:18" x14ac:dyDescent="0.25">
      <c r="I21" s="11"/>
      <c r="K21" s="4"/>
      <c r="O21" s="1"/>
      <c r="P21" s="1"/>
    </row>
    <row r="22" spans="2:18" x14ac:dyDescent="0.25">
      <c r="B22" s="72" t="s">
        <v>12</v>
      </c>
      <c r="C22" s="73" t="s">
        <v>38</v>
      </c>
      <c r="D22" s="70"/>
      <c r="E22" s="71"/>
      <c r="I22" s="11"/>
      <c r="K22" s="4"/>
      <c r="O22" s="1"/>
      <c r="P22" s="1"/>
    </row>
    <row r="23" spans="2:18" x14ac:dyDescent="0.25">
      <c r="B23" s="12" t="s">
        <v>44</v>
      </c>
      <c r="C23" s="110">
        <v>200000</v>
      </c>
      <c r="I23" s="11"/>
      <c r="K23" s="4"/>
      <c r="O23" s="1"/>
      <c r="P23" s="1"/>
    </row>
    <row r="24" spans="2:18" x14ac:dyDescent="0.25">
      <c r="I24" s="11"/>
      <c r="K24" s="4"/>
      <c r="O24" s="1"/>
      <c r="P24" s="1"/>
    </row>
    <row r="25" spans="2:18" x14ac:dyDescent="0.25">
      <c r="I25" s="11"/>
      <c r="K25" s="4"/>
      <c r="O25" s="1"/>
      <c r="P25" s="1"/>
    </row>
    <row r="26" spans="2:18" x14ac:dyDescent="0.25">
      <c r="B26" s="72" t="s">
        <v>18</v>
      </c>
      <c r="C26" s="73" t="s">
        <v>45</v>
      </c>
      <c r="D26" s="70"/>
      <c r="E26" s="70"/>
      <c r="F26" s="70"/>
      <c r="G26" s="70"/>
      <c r="H26" s="70"/>
      <c r="I26" s="74"/>
      <c r="J26" s="70"/>
      <c r="K26" s="75"/>
    </row>
    <row r="27" spans="2:18" x14ac:dyDescent="0.25">
      <c r="B27" s="12"/>
      <c r="C27" s="4" t="s">
        <v>34</v>
      </c>
      <c r="G27" s="13" t="s">
        <v>41</v>
      </c>
      <c r="H27" s="4" t="s">
        <v>34</v>
      </c>
    </row>
    <row r="28" spans="2:18" x14ac:dyDescent="0.25">
      <c r="B28" s="78" t="str">
        <f>IF($C$18="",$B$18,$C$18)</f>
        <v>Analyse op de processtandaard</v>
      </c>
      <c r="C28" s="111">
        <v>80000</v>
      </c>
      <c r="E28" s="67" t="s">
        <v>42</v>
      </c>
      <c r="G28" s="112">
        <v>40</v>
      </c>
      <c r="H28" s="77">
        <f>IF($G$30=0,"",(G28/$G$30)*$C$23)</f>
        <v>80000</v>
      </c>
      <c r="Q28" s="17"/>
      <c r="R28" s="13"/>
    </row>
    <row r="29" spans="2:18" x14ac:dyDescent="0.25">
      <c r="B29" s="78" t="str">
        <f>IF($C$19="",$B$19,$C$19)</f>
        <v>Bijdrage aan groei in procesvolwasseneheid</v>
      </c>
      <c r="C29" s="111">
        <v>120000</v>
      </c>
      <c r="G29" s="112">
        <v>60</v>
      </c>
      <c r="H29" s="77">
        <f>IF($G$30=0,"",(G29/$G$30)*$C$23)</f>
        <v>120000</v>
      </c>
      <c r="Q29" s="17"/>
      <c r="R29" s="13"/>
    </row>
    <row r="30" spans="2:18" x14ac:dyDescent="0.25">
      <c r="B30" s="12"/>
      <c r="C30" s="76">
        <f>SUM(C28:C29)</f>
        <v>200000</v>
      </c>
      <c r="G30" s="63">
        <f>SUM(G28:G29)</f>
        <v>100</v>
      </c>
      <c r="H30" s="62">
        <f>SUM(H28:H29)</f>
        <v>200000</v>
      </c>
      <c r="I30" s="66" t="str">
        <f>IF(C30=C23,"",IF(C30&gt;0,IF(C30&lt;C23,"Fictieve korting is lager dan ingevulde maximale korting (zie stap 4)"),""))</f>
        <v/>
      </c>
      <c r="Q30" s="12"/>
      <c r="R30" s="13"/>
    </row>
    <row r="31" spans="2:18" x14ac:dyDescent="0.25">
      <c r="B31" s="12"/>
      <c r="C31" s="13"/>
      <c r="I31" s="11"/>
      <c r="K31" s="4"/>
      <c r="Q31" s="12"/>
      <c r="R31" s="13"/>
    </row>
    <row r="32" spans="2:18" x14ac:dyDescent="0.25">
      <c r="B32" s="72" t="s">
        <v>30</v>
      </c>
      <c r="C32" s="69" t="s">
        <v>39</v>
      </c>
      <c r="D32" s="70"/>
      <c r="E32" s="70"/>
      <c r="F32" s="70"/>
      <c r="G32" s="71"/>
      <c r="I32" s="11"/>
      <c r="K32" s="4"/>
      <c r="Q32" s="12"/>
      <c r="R32" s="13"/>
    </row>
    <row r="33" spans="2:24" x14ac:dyDescent="0.25">
      <c r="B33" s="12" t="s">
        <v>53</v>
      </c>
      <c r="C33" s="79" t="s">
        <v>54</v>
      </c>
      <c r="D33" s="79" t="s">
        <v>55</v>
      </c>
      <c r="E33" s="79" t="s">
        <v>56</v>
      </c>
      <c r="I33" s="11"/>
      <c r="K33" s="4"/>
      <c r="Q33" s="12"/>
      <c r="R33" s="13"/>
    </row>
    <row r="34" spans="2:24" x14ac:dyDescent="0.25">
      <c r="B34" s="78">
        <v>5</v>
      </c>
      <c r="C34" s="91">
        <v>-0.25</v>
      </c>
      <c r="D34" s="92">
        <f>H28*C34</f>
        <v>-20000</v>
      </c>
      <c r="E34" s="92">
        <f>H29*C34</f>
        <v>-30000</v>
      </c>
      <c r="I34" s="11"/>
      <c r="K34" s="4"/>
      <c r="Q34" s="12"/>
      <c r="R34" s="13"/>
    </row>
    <row r="35" spans="2:24" x14ac:dyDescent="0.25">
      <c r="B35" s="78">
        <v>6</v>
      </c>
      <c r="C35" s="91">
        <v>0</v>
      </c>
      <c r="D35" s="92">
        <v>0</v>
      </c>
      <c r="E35" s="92">
        <v>0</v>
      </c>
      <c r="I35" s="11"/>
      <c r="K35" s="4"/>
      <c r="Q35" s="12"/>
      <c r="R35" s="13"/>
    </row>
    <row r="36" spans="2:24" x14ac:dyDescent="0.25">
      <c r="B36" s="90">
        <v>7</v>
      </c>
      <c r="C36" s="91">
        <v>0.25</v>
      </c>
      <c r="D36" s="92">
        <f>H28*C36</f>
        <v>20000</v>
      </c>
      <c r="E36" s="92">
        <f>H29*C36</f>
        <v>30000</v>
      </c>
      <c r="I36" s="11"/>
      <c r="K36" s="4"/>
      <c r="Q36" s="12"/>
      <c r="R36" s="13"/>
    </row>
    <row r="37" spans="2:24" x14ac:dyDescent="0.25">
      <c r="B37" s="78">
        <v>8</v>
      </c>
      <c r="C37" s="91">
        <v>0.5</v>
      </c>
      <c r="D37" s="92">
        <f>H28*C37</f>
        <v>40000</v>
      </c>
      <c r="E37" s="92">
        <f>H29*C37</f>
        <v>60000</v>
      </c>
      <c r="I37" s="11"/>
      <c r="K37" s="4"/>
      <c r="Q37" s="12"/>
      <c r="R37" s="13"/>
    </row>
    <row r="38" spans="2:24" x14ac:dyDescent="0.25">
      <c r="B38" s="78">
        <v>9</v>
      </c>
      <c r="C38" s="91">
        <v>0.75</v>
      </c>
      <c r="D38" s="92">
        <f>H28*C38</f>
        <v>60000</v>
      </c>
      <c r="E38" s="92">
        <f>H29*C38</f>
        <v>90000</v>
      </c>
      <c r="I38" s="11"/>
      <c r="K38" s="4"/>
      <c r="Q38" s="12"/>
      <c r="R38" s="13"/>
    </row>
    <row r="39" spans="2:24" x14ac:dyDescent="0.25">
      <c r="B39" s="90">
        <v>10</v>
      </c>
      <c r="C39" s="91">
        <v>1</v>
      </c>
      <c r="D39" s="92">
        <f>H28*C39</f>
        <v>80000</v>
      </c>
      <c r="E39" s="92">
        <f>H29*C39</f>
        <v>120000</v>
      </c>
      <c r="I39" s="11"/>
      <c r="K39" s="4"/>
      <c r="Q39" s="12"/>
      <c r="R39" s="13"/>
    </row>
    <row r="40" spans="2:24" x14ac:dyDescent="0.25">
      <c r="B40" s="12"/>
      <c r="C40" s="13"/>
      <c r="I40" s="11"/>
      <c r="K40" s="4"/>
      <c r="Q40" s="12"/>
      <c r="R40" s="13"/>
    </row>
    <row r="41" spans="2:24" x14ac:dyDescent="0.25">
      <c r="C41" s="1"/>
      <c r="I41" s="11"/>
      <c r="K41" s="4"/>
    </row>
    <row r="42" spans="2:24" x14ac:dyDescent="0.25">
      <c r="B42" s="72" t="s">
        <v>31</v>
      </c>
      <c r="C42" s="69" t="s">
        <v>52</v>
      </c>
      <c r="D42" s="70"/>
      <c r="E42" s="70"/>
      <c r="F42" s="70"/>
      <c r="G42" s="70"/>
      <c r="H42" s="70"/>
      <c r="I42" s="74"/>
      <c r="J42" s="71"/>
      <c r="K42" s="4"/>
      <c r="P42" s="1"/>
    </row>
    <row r="43" spans="2:24" ht="15" customHeight="1" x14ac:dyDescent="0.25">
      <c r="B43" s="12"/>
      <c r="C43" s="79" t="str">
        <f>B49</f>
        <v>Inschrijver 1</v>
      </c>
      <c r="D43" s="79" t="str">
        <f>B50</f>
        <v>Inschrijver 2</v>
      </c>
      <c r="E43" s="79" t="str">
        <f>B51</f>
        <v>Inschrijver 3</v>
      </c>
      <c r="F43" s="79" t="str">
        <f>B52</f>
        <v>Inschrijver 4</v>
      </c>
      <c r="G43" s="79" t="str">
        <f>B53</f>
        <v>Inschrijver 5</v>
      </c>
      <c r="I43" s="11"/>
      <c r="K43" s="4"/>
      <c r="P43" s="1"/>
    </row>
    <row r="44" spans="2:24" x14ac:dyDescent="0.25">
      <c r="B44" s="78" t="str">
        <f>IF($C$18="",$B$18,$C$18)</f>
        <v>Analyse op de processtandaard</v>
      </c>
      <c r="C44" s="105"/>
      <c r="D44" s="105"/>
      <c r="E44" s="105"/>
      <c r="F44" s="105"/>
      <c r="G44" s="105"/>
      <c r="I44" s="11"/>
      <c r="K44" s="4"/>
      <c r="P44" s="1"/>
    </row>
    <row r="45" spans="2:24" ht="27.6" x14ac:dyDescent="0.25">
      <c r="B45" s="90" t="str">
        <f>IF($C$19="",$B$19,$C$19)</f>
        <v>Bijdrage aan groei in procesvolwasseneheid</v>
      </c>
      <c r="C45" s="105"/>
      <c r="D45" s="105"/>
      <c r="E45" s="105"/>
      <c r="F45" s="105"/>
      <c r="G45" s="105"/>
      <c r="I45" s="11"/>
      <c r="K45" s="4"/>
      <c r="P45" s="1"/>
    </row>
    <row r="46" spans="2:24" x14ac:dyDescent="0.25">
      <c r="B46" s="12"/>
      <c r="C46" s="4"/>
      <c r="I46" s="11"/>
      <c r="K46" s="4"/>
      <c r="P46" s="1"/>
    </row>
    <row r="47" spans="2:24" x14ac:dyDescent="0.25">
      <c r="C47" s="1"/>
      <c r="I47" s="11"/>
      <c r="K47" s="4"/>
      <c r="O47" s="1"/>
      <c r="P47" s="1"/>
    </row>
    <row r="48" spans="2:24" x14ac:dyDescent="0.25">
      <c r="B48" s="72" t="s">
        <v>32</v>
      </c>
      <c r="C48" s="69" t="s">
        <v>13</v>
      </c>
      <c r="D48" s="70"/>
      <c r="E48" s="71"/>
      <c r="I48" s="11"/>
      <c r="K48" s="4"/>
      <c r="O48" s="1"/>
      <c r="P48" s="1"/>
      <c r="S48" s="18"/>
      <c r="V48" s="45"/>
      <c r="W48" s="45"/>
      <c r="X48" s="45"/>
    </row>
    <row r="49" spans="2:24" x14ac:dyDescent="0.25">
      <c r="B49" s="80" t="str">
        <f>IF(C10="",B10,C10)</f>
        <v>Inschrijver 1</v>
      </c>
      <c r="C49" s="106"/>
      <c r="D49" s="38"/>
      <c r="I49" s="11"/>
      <c r="K49" s="4"/>
      <c r="O49" s="1"/>
      <c r="P49" s="1"/>
      <c r="Q49" s="14"/>
      <c r="R49" s="37"/>
      <c r="S49" s="18"/>
      <c r="V49" s="46"/>
      <c r="W49" s="47"/>
      <c r="X49" s="48"/>
    </row>
    <row r="50" spans="2:24" x14ac:dyDescent="0.25">
      <c r="B50" s="80" t="str">
        <f>IF(C11="",B11,C11)</f>
        <v>Inschrijver 2</v>
      </c>
      <c r="C50" s="106"/>
      <c r="D50" s="38"/>
      <c r="I50" s="11"/>
      <c r="K50" s="4"/>
      <c r="O50" s="1"/>
      <c r="P50" s="1"/>
      <c r="Q50" s="14"/>
      <c r="R50" s="37"/>
      <c r="S50" s="18"/>
      <c r="V50" s="46"/>
      <c r="W50" s="47"/>
      <c r="X50" s="48"/>
    </row>
    <row r="51" spans="2:24" x14ac:dyDescent="0.25">
      <c r="B51" s="80" t="str">
        <f>IF(C12="",B12,C12)</f>
        <v>Inschrijver 3</v>
      </c>
      <c r="C51" s="106"/>
      <c r="D51" s="38"/>
      <c r="I51" s="11"/>
      <c r="K51" s="4"/>
      <c r="O51" s="1"/>
      <c r="P51" s="1"/>
      <c r="Q51" s="14"/>
      <c r="R51" s="37"/>
      <c r="S51" s="18"/>
      <c r="V51" s="46"/>
      <c r="W51" s="47"/>
      <c r="X51" s="48"/>
    </row>
    <row r="52" spans="2:24" x14ac:dyDescent="0.25">
      <c r="B52" s="80" t="str">
        <f>IF(C13="",B13,C13)</f>
        <v>Inschrijver 4</v>
      </c>
      <c r="C52" s="106"/>
      <c r="D52" s="38"/>
      <c r="I52" s="11"/>
      <c r="K52" s="4"/>
      <c r="O52" s="1"/>
      <c r="P52" s="1"/>
      <c r="Q52" s="14"/>
      <c r="R52" s="37"/>
      <c r="S52" s="18"/>
      <c r="V52" s="46"/>
      <c r="W52" s="47"/>
      <c r="X52" s="48"/>
    </row>
    <row r="53" spans="2:24" x14ac:dyDescent="0.25">
      <c r="B53" s="80" t="str">
        <f>IF(C14="",B14,C14)</f>
        <v>Inschrijver 5</v>
      </c>
      <c r="C53" s="106"/>
      <c r="D53" s="38"/>
      <c r="I53" s="11"/>
      <c r="K53" s="4"/>
      <c r="O53" s="1"/>
      <c r="P53" s="1"/>
      <c r="Q53" s="14"/>
      <c r="R53" s="37"/>
      <c r="S53" s="18"/>
      <c r="V53" s="46"/>
      <c r="W53" s="47"/>
      <c r="X53" s="48"/>
    </row>
    <row r="54" spans="2:24" x14ac:dyDescent="0.25">
      <c r="I54" s="11"/>
      <c r="K54" s="4"/>
      <c r="O54" s="1"/>
      <c r="P54" s="1"/>
      <c r="Q54" s="14"/>
      <c r="R54" s="19"/>
      <c r="S54" s="3"/>
    </row>
    <row r="55" spans="2:24" x14ac:dyDescent="0.25">
      <c r="J55" s="4"/>
      <c r="K55" s="4"/>
    </row>
    <row r="56" spans="2:24" ht="21.6" thickBot="1" x14ac:dyDescent="0.45">
      <c r="B56" s="93" t="str">
        <f>IF(C6="","Naam aanbesteding", C6)</f>
        <v>Uitvoeren NEN-EN-ISO/IEC 33020:2015 procesassessment t.b.v. dijkversterkingsproject Sterke Lekdijk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2:24" x14ac:dyDescent="0.25">
      <c r="B57" s="97" t="s">
        <v>19</v>
      </c>
      <c r="C57" s="99" t="s">
        <v>35</v>
      </c>
      <c r="D57" s="101" t="str">
        <f>B49</f>
        <v>Inschrijver 1</v>
      </c>
      <c r="E57" s="102"/>
      <c r="F57" s="95" t="str">
        <f>B50</f>
        <v>Inschrijver 2</v>
      </c>
      <c r="G57" s="96"/>
      <c r="H57" s="95" t="str">
        <f>B51</f>
        <v>Inschrijver 3</v>
      </c>
      <c r="I57" s="96"/>
      <c r="J57" s="95" t="str">
        <f>B52</f>
        <v>Inschrijver 4</v>
      </c>
      <c r="K57" s="96"/>
      <c r="L57" s="95" t="str">
        <f>B53</f>
        <v>Inschrijver 5</v>
      </c>
      <c r="M57" s="96"/>
      <c r="O57" s="1"/>
      <c r="P57" s="1"/>
    </row>
    <row r="58" spans="2:24" ht="55.2" x14ac:dyDescent="0.25">
      <c r="B58" s="98"/>
      <c r="C58" s="100"/>
      <c r="D58" s="26" t="s">
        <v>40</v>
      </c>
      <c r="E58" s="27" t="s">
        <v>34</v>
      </c>
      <c r="F58" s="26" t="s">
        <v>40</v>
      </c>
      <c r="G58" s="27" t="s">
        <v>14</v>
      </c>
      <c r="H58" s="26" t="s">
        <v>40</v>
      </c>
      <c r="I58" s="27" t="s">
        <v>14</v>
      </c>
      <c r="J58" s="26" t="s">
        <v>40</v>
      </c>
      <c r="K58" s="27" t="s">
        <v>14</v>
      </c>
      <c r="L58" s="26" t="s">
        <v>40</v>
      </c>
      <c r="M58" s="27" t="s">
        <v>14</v>
      </c>
      <c r="O58" s="1"/>
      <c r="P58" s="1"/>
    </row>
    <row r="59" spans="2:24" x14ac:dyDescent="0.25">
      <c r="B59" s="39" t="str">
        <f>IF($C$18="",$B$18,$C$18)</f>
        <v>Analyse op de processtandaard</v>
      </c>
      <c r="C59" s="51">
        <f>IF(H28&lt;&gt;"",H28,IF(C28&lt;&gt;"",C28,0))</f>
        <v>80000</v>
      </c>
      <c r="D59" s="64">
        <f>C44</f>
        <v>0</v>
      </c>
      <c r="E59" s="103" t="e">
        <f>VLOOKUP(D59,B34:E39,3,TRUE)</f>
        <v>#N/A</v>
      </c>
      <c r="F59" s="64">
        <f>D44</f>
        <v>0</v>
      </c>
      <c r="G59" s="43" t="e">
        <f>VLOOKUP(F59,B34:E39,3,TRUE)</f>
        <v>#N/A</v>
      </c>
      <c r="H59" s="64">
        <f>E44</f>
        <v>0</v>
      </c>
      <c r="I59" s="43" t="e">
        <f>VLOOKUP(H59,B34:E39,3,TRUE)</f>
        <v>#N/A</v>
      </c>
      <c r="J59" s="64">
        <f>F44</f>
        <v>0</v>
      </c>
      <c r="K59" s="103" t="e">
        <f>VLOOKUP(J59,B34:E39,3,TRUE)</f>
        <v>#N/A</v>
      </c>
      <c r="L59" s="64">
        <f>G44</f>
        <v>0</v>
      </c>
      <c r="M59" s="43" t="e">
        <f>VLOOKUP(L59,B34:E39,3,TRUE)</f>
        <v>#N/A</v>
      </c>
      <c r="N59" s="6"/>
      <c r="O59" s="5"/>
      <c r="P59" s="1"/>
      <c r="Q59" s="1" t="s">
        <v>6</v>
      </c>
      <c r="R59" s="49" t="str">
        <f>IF(E65&lt;0,"",E65)</f>
        <v/>
      </c>
      <c r="S59" s="50" t="str">
        <f>IF(R59&lt;&gt;0,R59,"")</f>
        <v/>
      </c>
      <c r="T59" s="1" t="str">
        <f>IF(S59="","",_xlfn.RANK.EQ(S59,$S$59:$S$60,1))</f>
        <v/>
      </c>
    </row>
    <row r="60" spans="2:24" ht="14.4" thickBot="1" x14ac:dyDescent="0.3">
      <c r="B60" s="40" t="str">
        <f>IF($C$19="",$B$19,$C$19)</f>
        <v>Bijdrage aan groei in procesvolwasseneheid</v>
      </c>
      <c r="C60" s="52">
        <f>IF(H29&lt;&gt;"",H29,IF(C29&lt;&gt;"",C29,0))</f>
        <v>120000</v>
      </c>
      <c r="D60" s="65">
        <f>C45</f>
        <v>0</v>
      </c>
      <c r="E60" s="104" t="e">
        <f>VLOOKUP(D60,B34:E39,4,TRUE)</f>
        <v>#N/A</v>
      </c>
      <c r="F60" s="65">
        <f>D45</f>
        <v>0</v>
      </c>
      <c r="G60" s="104" t="e">
        <f>VLOOKUP(F60,B34:E39,4,TRUE)</f>
        <v>#N/A</v>
      </c>
      <c r="H60" s="65">
        <f>E45</f>
        <v>0</v>
      </c>
      <c r="I60" s="104" t="e">
        <f>VLOOKUP(H60,B34:E39,4,TRUE)</f>
        <v>#N/A</v>
      </c>
      <c r="J60" s="65">
        <f>F45</f>
        <v>0</v>
      </c>
      <c r="K60" s="104" t="e">
        <f>VLOOKUP(J60,B34:E39,4,TRUE)</f>
        <v>#N/A</v>
      </c>
      <c r="L60" s="65">
        <f>G45</f>
        <v>0</v>
      </c>
      <c r="M60" s="104" t="e">
        <f>VLOOKUP(L60,B34:E39,4,TRUE)</f>
        <v>#N/A</v>
      </c>
      <c r="N60" s="6"/>
      <c r="O60" s="5"/>
      <c r="P60" s="1"/>
      <c r="Q60" s="1" t="s">
        <v>7</v>
      </c>
      <c r="R60" s="49" t="str">
        <f>IF(G65&lt;0,"",G65)</f>
        <v/>
      </c>
      <c r="S60" s="50" t="str">
        <f t="shared" ref="S60" si="0">IF(R60&lt;&gt;0,R60,"")</f>
        <v/>
      </c>
      <c r="T60" s="1" t="str">
        <f>IF(S60="","",_xlfn.RANK.EQ(S60,$S$59:$S$60,1))</f>
        <v/>
      </c>
    </row>
    <row r="61" spans="2:24" x14ac:dyDescent="0.25">
      <c r="B61" s="53" t="s">
        <v>36</v>
      </c>
      <c r="C61" s="54">
        <f>SUM(C59:C60)</f>
        <v>200000</v>
      </c>
      <c r="D61" s="28"/>
      <c r="E61" s="41" t="e">
        <f>SUM(E59:E60)</f>
        <v>#N/A</v>
      </c>
      <c r="F61" s="42"/>
      <c r="G61" s="41" t="e">
        <f>SUM(G59:G60)</f>
        <v>#N/A</v>
      </c>
      <c r="H61" s="42"/>
      <c r="I61" s="41" t="e">
        <f>SUM(I59:I60)</f>
        <v>#N/A</v>
      </c>
      <c r="J61" s="42"/>
      <c r="K61" s="41" t="e">
        <f>SUM(K59:K60)</f>
        <v>#N/A</v>
      </c>
      <c r="L61" s="42"/>
      <c r="M61" s="41" t="e">
        <f>SUM(M59:M60)</f>
        <v>#N/A</v>
      </c>
      <c r="O61" s="1"/>
      <c r="P61" s="1"/>
      <c r="S61" s="16"/>
    </row>
    <row r="62" spans="2:24" x14ac:dyDescent="0.25">
      <c r="B62" s="53"/>
      <c r="C62" s="55"/>
      <c r="D62" s="28"/>
      <c r="E62" s="29"/>
      <c r="F62" s="33"/>
      <c r="G62" s="29"/>
      <c r="H62" s="33"/>
      <c r="I62" s="29"/>
      <c r="J62" s="33"/>
      <c r="K62" s="29"/>
      <c r="L62" s="33"/>
      <c r="M62" s="29"/>
      <c r="O62" s="1"/>
      <c r="P62" s="1"/>
      <c r="S62" s="16"/>
    </row>
    <row r="63" spans="2:24" x14ac:dyDescent="0.25">
      <c r="B63" s="56" t="s">
        <v>37</v>
      </c>
      <c r="C63" s="57"/>
      <c r="D63" s="30"/>
      <c r="E63" s="43">
        <f>C49</f>
        <v>0</v>
      </c>
      <c r="F63" s="30"/>
      <c r="G63" s="43">
        <f>C50</f>
        <v>0</v>
      </c>
      <c r="H63" s="30"/>
      <c r="I63" s="43">
        <f>C51</f>
        <v>0</v>
      </c>
      <c r="J63" s="30"/>
      <c r="K63" s="43">
        <f>C52</f>
        <v>0</v>
      </c>
      <c r="L63" s="30"/>
      <c r="M63" s="43">
        <f>C53</f>
        <v>0</v>
      </c>
      <c r="O63" s="1"/>
      <c r="P63" s="1"/>
      <c r="Q63" s="10"/>
      <c r="R63" s="15"/>
    </row>
    <row r="64" spans="2:24" x14ac:dyDescent="0.25">
      <c r="B64" s="58"/>
      <c r="C64" s="59"/>
      <c r="D64" s="31"/>
      <c r="E64" s="32"/>
      <c r="F64" s="31"/>
      <c r="G64" s="32"/>
      <c r="H64" s="31"/>
      <c r="I64" s="32"/>
      <c r="J64" s="31"/>
      <c r="K64" s="32"/>
      <c r="L64" s="31"/>
      <c r="M64" s="32"/>
      <c r="O64" s="1"/>
      <c r="P64" s="1"/>
      <c r="Q64" s="10"/>
      <c r="R64" s="15"/>
    </row>
    <row r="65" spans="2:24" ht="14.4" thickBot="1" x14ac:dyDescent="0.3">
      <c r="B65" s="60" t="s">
        <v>0</v>
      </c>
      <c r="C65" s="61"/>
      <c r="D65" s="34"/>
      <c r="E65" s="44" t="str">
        <f>IF(E63=0,"",E63-E61)</f>
        <v/>
      </c>
      <c r="F65" s="34"/>
      <c r="G65" s="44" t="str">
        <f>IF(G63=0,"",G63-G61)</f>
        <v/>
      </c>
      <c r="H65" s="34"/>
      <c r="I65" s="44" t="str">
        <f>IF(I63=0,"",I63-I61)</f>
        <v/>
      </c>
      <c r="J65" s="34"/>
      <c r="K65" s="44" t="str">
        <f>IF(K63=0,"",K63-K61)</f>
        <v/>
      </c>
      <c r="L65" s="34"/>
      <c r="M65" s="44" t="str">
        <f>IF(M63=0,"",M63-M61)</f>
        <v/>
      </c>
      <c r="O65" s="1"/>
      <c r="P65" s="1"/>
      <c r="Q65" s="10"/>
      <c r="R65" s="15"/>
    </row>
    <row r="66" spans="2:24" ht="14.4" thickTop="1" x14ac:dyDescent="0.25">
      <c r="B66" s="2"/>
      <c r="C66" s="8"/>
      <c r="D66" s="2"/>
      <c r="E66" s="2"/>
      <c r="F66" s="2"/>
      <c r="G66" s="2"/>
      <c r="H66" s="2"/>
      <c r="I66" s="2"/>
      <c r="J66" s="3"/>
      <c r="K66" s="3"/>
      <c r="L66" s="3"/>
      <c r="M66" s="3"/>
      <c r="N66" s="3"/>
    </row>
    <row r="67" spans="2:24" x14ac:dyDescent="0.25">
      <c r="B67" s="2"/>
      <c r="C67" s="8"/>
      <c r="D67" s="2"/>
      <c r="E67" s="2"/>
      <c r="F67" s="2"/>
      <c r="G67" s="2"/>
      <c r="H67" s="2"/>
      <c r="I67" s="2"/>
      <c r="J67" s="3"/>
      <c r="K67" s="3"/>
      <c r="L67" s="3"/>
      <c r="M67" s="3"/>
      <c r="N67" s="3"/>
    </row>
    <row r="68" spans="2:24" x14ac:dyDescent="0.25">
      <c r="B68" s="2" t="s">
        <v>29</v>
      </c>
      <c r="C68" s="8"/>
      <c r="D68" s="2"/>
      <c r="E68" s="2"/>
      <c r="F68" s="2"/>
      <c r="G68" s="2"/>
      <c r="H68" s="2"/>
      <c r="I68" s="2"/>
      <c r="J68" s="3"/>
      <c r="K68" s="3"/>
      <c r="L68" s="3"/>
      <c r="M68" s="3"/>
      <c r="N68" s="3"/>
    </row>
    <row r="69" spans="2:24" x14ac:dyDescent="0.25">
      <c r="B69" s="2"/>
      <c r="C69" s="8"/>
      <c r="D69" s="2"/>
      <c r="E69" s="2"/>
      <c r="F69" s="2"/>
      <c r="G69" s="2"/>
      <c r="H69" s="2"/>
      <c r="I69" s="2"/>
      <c r="J69" s="3"/>
      <c r="K69" s="3"/>
      <c r="L69" s="3"/>
      <c r="M69" s="3"/>
      <c r="N69" s="3"/>
    </row>
    <row r="70" spans="2:24" x14ac:dyDescent="0.25">
      <c r="B70" s="2"/>
      <c r="C70" s="8"/>
      <c r="D70" s="2"/>
      <c r="E70" s="2"/>
      <c r="F70" s="2"/>
      <c r="G70" s="2"/>
      <c r="H70" s="2"/>
      <c r="I70" s="2"/>
      <c r="J70" s="3"/>
      <c r="K70" s="3"/>
      <c r="L70" s="3"/>
      <c r="M70" s="3"/>
      <c r="N70" s="3"/>
    </row>
    <row r="71" spans="2:24" hidden="1" x14ac:dyDescent="0.25">
      <c r="B71" s="2" t="s">
        <v>9</v>
      </c>
      <c r="C71" s="8"/>
      <c r="D71" s="2"/>
      <c r="E71" s="2"/>
      <c r="F71" s="2"/>
      <c r="G71" s="2"/>
      <c r="H71" s="2"/>
      <c r="I71" s="2"/>
      <c r="J71" s="3"/>
      <c r="K71" s="3"/>
      <c r="L71" s="3"/>
      <c r="M71" s="3"/>
      <c r="N71" s="3"/>
    </row>
    <row r="72" spans="2:24" hidden="1" x14ac:dyDescent="0.25">
      <c r="B72" s="2" t="s">
        <v>1</v>
      </c>
      <c r="C72" s="8"/>
      <c r="D72" s="3" t="s">
        <v>8</v>
      </c>
      <c r="E72" s="3"/>
      <c r="F72" s="3" t="s">
        <v>8</v>
      </c>
      <c r="G72" s="3"/>
      <c r="H72" s="3" t="s">
        <v>8</v>
      </c>
    </row>
    <row r="73" spans="2:24" hidden="1" x14ac:dyDescent="0.25">
      <c r="B73" s="2" t="s">
        <v>2</v>
      </c>
      <c r="C73" s="8"/>
      <c r="D73" s="3" t="s">
        <v>8</v>
      </c>
      <c r="E73" s="2"/>
      <c r="F73" s="3" t="s">
        <v>8</v>
      </c>
      <c r="G73" s="3"/>
      <c r="H73" s="3" t="s">
        <v>8</v>
      </c>
    </row>
    <row r="74" spans="2:24" hidden="1" x14ac:dyDescent="0.25">
      <c r="B74" s="2" t="s">
        <v>3</v>
      </c>
      <c r="C74" s="8"/>
      <c r="D74" s="3" t="s">
        <v>8</v>
      </c>
      <c r="E74" s="2"/>
      <c r="F74" s="3" t="s">
        <v>8</v>
      </c>
      <c r="G74" s="3"/>
      <c r="H74" s="3" t="s">
        <v>8</v>
      </c>
    </row>
    <row r="75" spans="2:24" hidden="1" x14ac:dyDescent="0.25">
      <c r="B75" s="2" t="s">
        <v>4</v>
      </c>
      <c r="C75" s="8"/>
      <c r="D75" s="3" t="s">
        <v>8</v>
      </c>
      <c r="E75" s="3"/>
      <c r="F75" s="3" t="s">
        <v>8</v>
      </c>
      <c r="G75" s="3"/>
      <c r="H75" s="3" t="s">
        <v>8</v>
      </c>
    </row>
    <row r="76" spans="2:24" hidden="1" x14ac:dyDescent="0.25">
      <c r="B76" s="2" t="s">
        <v>5</v>
      </c>
      <c r="C76" s="8"/>
      <c r="D76" s="3" t="s">
        <v>8</v>
      </c>
      <c r="E76" s="3"/>
      <c r="F76" s="3" t="s">
        <v>8</v>
      </c>
      <c r="G76" s="3"/>
      <c r="H76" s="3" t="s">
        <v>8</v>
      </c>
    </row>
    <row r="77" spans="2:24" hidden="1" x14ac:dyDescent="0.25">
      <c r="B77" s="2"/>
      <c r="C77" s="8"/>
      <c r="D77" s="2"/>
      <c r="E77" s="2"/>
      <c r="F77" s="2"/>
      <c r="G77" s="2"/>
      <c r="H77" s="2"/>
      <c r="I77" s="2"/>
      <c r="J77" s="3"/>
      <c r="K77" s="3"/>
      <c r="L77" s="3"/>
      <c r="M77" s="3"/>
      <c r="N77" s="3"/>
    </row>
    <row r="78" spans="2:24" x14ac:dyDescent="0.25">
      <c r="B78" s="2"/>
      <c r="C78" s="8"/>
      <c r="D78" s="2"/>
      <c r="E78" s="2"/>
      <c r="F78" s="2"/>
      <c r="G78" s="2"/>
      <c r="H78" s="2"/>
      <c r="I78" s="2"/>
      <c r="J78" s="3"/>
      <c r="K78" s="3"/>
      <c r="L78" s="3"/>
      <c r="M78" s="3"/>
      <c r="N78" s="3"/>
      <c r="T78" s="6"/>
      <c r="X78" s="5"/>
    </row>
    <row r="79" spans="2:24" x14ac:dyDescent="0.25">
      <c r="B79" s="9"/>
      <c r="C79" s="8"/>
      <c r="D79" s="2"/>
      <c r="E79" s="2"/>
      <c r="F79" s="2"/>
      <c r="G79" s="2"/>
      <c r="H79" s="2"/>
      <c r="I79" s="2"/>
      <c r="J79" s="3"/>
      <c r="K79" s="3"/>
      <c r="L79" s="3"/>
      <c r="M79" s="3"/>
      <c r="N79" s="3"/>
    </row>
    <row r="80" spans="2:24" x14ac:dyDescent="0.25">
      <c r="B80" s="9"/>
      <c r="C80" s="8"/>
      <c r="D80" s="2"/>
      <c r="E80" s="2"/>
      <c r="F80" s="2"/>
      <c r="G80" s="2"/>
      <c r="H80" s="2"/>
      <c r="I80" s="2"/>
      <c r="J80" s="3"/>
      <c r="K80" s="3"/>
      <c r="L80" s="3"/>
      <c r="M80" s="3"/>
      <c r="N80" s="3"/>
    </row>
    <row r="81" spans="2:16" x14ac:dyDescent="0.25">
      <c r="D81" s="2"/>
      <c r="E81" s="2"/>
      <c r="F81" s="2"/>
      <c r="G81" s="2"/>
      <c r="H81" s="2"/>
      <c r="I81" s="2"/>
      <c r="J81" s="3"/>
      <c r="K81" s="3"/>
      <c r="L81" s="3"/>
      <c r="M81" s="3"/>
      <c r="N81" s="3"/>
      <c r="O81" s="1"/>
      <c r="P81" s="1"/>
    </row>
    <row r="82" spans="2:16" x14ac:dyDescent="0.25">
      <c r="B82" s="9"/>
      <c r="C82" s="8"/>
      <c r="D82" s="2"/>
      <c r="E82" s="2"/>
      <c r="F82" s="2"/>
      <c r="G82" s="2"/>
      <c r="H82" s="2"/>
      <c r="I82" s="2"/>
      <c r="J82" s="3"/>
      <c r="K82" s="3"/>
      <c r="L82" s="3"/>
      <c r="M82" s="3"/>
      <c r="N82" s="3"/>
      <c r="O82" s="1"/>
      <c r="P82" s="1"/>
    </row>
    <row r="83" spans="2:16" x14ac:dyDescent="0.25">
      <c r="B83" s="9"/>
      <c r="C83" s="8"/>
      <c r="D83" s="2"/>
      <c r="E83" s="2"/>
      <c r="F83" s="2"/>
      <c r="G83" s="2"/>
      <c r="H83" s="2"/>
      <c r="I83" s="2"/>
      <c r="J83" s="3"/>
      <c r="K83" s="3"/>
      <c r="L83" s="3"/>
      <c r="M83" s="3"/>
      <c r="N83" s="3"/>
      <c r="O83" s="1"/>
      <c r="P83" s="1"/>
    </row>
    <row r="84" spans="2:16" x14ac:dyDescent="0.25">
      <c r="B84" s="10"/>
      <c r="O84" s="1"/>
      <c r="P84" s="1"/>
    </row>
    <row r="85" spans="2:16" x14ac:dyDescent="0.25">
      <c r="B85" s="10"/>
      <c r="O85" s="1"/>
      <c r="P85" s="1"/>
    </row>
    <row r="86" spans="2:16" x14ac:dyDescent="0.25">
      <c r="B86" s="10"/>
      <c r="O86" s="1"/>
      <c r="P86" s="1"/>
    </row>
    <row r="87" spans="2:16" x14ac:dyDescent="0.25">
      <c r="B87" s="10"/>
      <c r="O87" s="1"/>
      <c r="P87" s="1"/>
    </row>
    <row r="88" spans="2:16" x14ac:dyDescent="0.25">
      <c r="B88" s="10"/>
      <c r="O88" s="1"/>
      <c r="P88" s="1"/>
    </row>
    <row r="89" spans="2:16" x14ac:dyDescent="0.25">
      <c r="C89" s="1"/>
      <c r="O89" s="1"/>
      <c r="P89" s="1"/>
    </row>
    <row r="90" spans="2:16" x14ac:dyDescent="0.25">
      <c r="C90" s="1"/>
      <c r="O90" s="1"/>
      <c r="P90" s="1"/>
    </row>
    <row r="91" spans="2:16" x14ac:dyDescent="0.25">
      <c r="B91" s="10"/>
      <c r="O91" s="1"/>
      <c r="P91" s="1"/>
    </row>
  </sheetData>
  <sheetProtection sheet="1" objects="1" scenarios="1"/>
  <mergeCells count="16">
    <mergeCell ref="J57:K57"/>
    <mergeCell ref="L57:M57"/>
    <mergeCell ref="B57:B58"/>
    <mergeCell ref="C57:C58"/>
    <mergeCell ref="D57:E57"/>
    <mergeCell ref="F57:G57"/>
    <mergeCell ref="H57:I57"/>
    <mergeCell ref="B56:M56"/>
    <mergeCell ref="C6:F6"/>
    <mergeCell ref="C18:F18"/>
    <mergeCell ref="C19:F19"/>
    <mergeCell ref="C10:F10"/>
    <mergeCell ref="C11:F11"/>
    <mergeCell ref="C12:F12"/>
    <mergeCell ref="C13:F13"/>
    <mergeCell ref="C14:F14"/>
  </mergeCells>
  <conditionalFormatting sqref="D65 F65 H65 J65 L65">
    <cfRule type="cellIs" dxfId="0" priority="1" operator="equal">
      <formula>1</formula>
    </cfRule>
  </conditionalFormatting>
  <pageMargins left="0.7" right="0.7" top="0.75" bottom="0.75" header="0.3" footer="0.3"/>
  <pageSetup paperSize="9" scale="77" orientation="landscape" r:id="rId1"/>
  <ignoredErrors>
    <ignoredError sqref="F59:F60 H59:H60 J59:J60 L59:L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9"/>
  <sheetViews>
    <sheetView workbookViewId="0">
      <selection activeCell="B40" sqref="B40"/>
    </sheetView>
  </sheetViews>
  <sheetFormatPr defaultRowHeight="13.2" x14ac:dyDescent="0.25"/>
  <cols>
    <col min="1" max="1" width="36.6640625" customWidth="1"/>
    <col min="2" max="2" width="9.109375" style="82"/>
    <col min="3" max="3" width="142.33203125" style="83" customWidth="1"/>
  </cols>
  <sheetData>
    <row r="3" spans="1:3" x14ac:dyDescent="0.25">
      <c r="A3" s="81" t="str">
        <f>IF('Gunnen op waarde'!C10="",'Gunnen op waarde'!B10,'Gunnen op waarde'!C10)</f>
        <v>Inschrijver 1</v>
      </c>
    </row>
    <row r="5" spans="1:3" x14ac:dyDescent="0.25">
      <c r="A5" s="84" t="s">
        <v>46</v>
      </c>
      <c r="B5" s="85" t="s">
        <v>47</v>
      </c>
      <c r="C5" s="86" t="s">
        <v>48</v>
      </c>
    </row>
    <row r="6" spans="1:3" x14ac:dyDescent="0.25">
      <c r="A6" s="87" t="str">
        <f>IF('Gunnen op waarde'!$C$18="",'Gunnen op waarde'!$B$18,'Gunnen op waarde'!$C$18)</f>
        <v>Analyse op de processtandaard</v>
      </c>
      <c r="B6" s="88">
        <f>'Gunnen op waarde'!C44</f>
        <v>0</v>
      </c>
      <c r="C6" s="89"/>
    </row>
    <row r="7" spans="1:3" x14ac:dyDescent="0.25">
      <c r="A7" s="87" t="str">
        <f>IF('Gunnen op waarde'!$C$19="",'Gunnen op waarde'!$B$19,'Gunnen op waarde'!$C$19)</f>
        <v>Bijdrage aan groei in procesvolwasseneheid</v>
      </c>
      <c r="B7" s="88">
        <f>'Gunnen op waarde'!C45</f>
        <v>0</v>
      </c>
      <c r="C7" s="89"/>
    </row>
    <row r="11" spans="1:3" x14ac:dyDescent="0.25">
      <c r="A11" s="81" t="str">
        <f>IF('Gunnen op waarde'!C11="",'Gunnen op waarde'!B11,'Gunnen op waarde'!C11)</f>
        <v>Inschrijver 2</v>
      </c>
    </row>
    <row r="13" spans="1:3" x14ac:dyDescent="0.25">
      <c r="A13" s="84" t="s">
        <v>46</v>
      </c>
      <c r="B13" s="85" t="s">
        <v>47</v>
      </c>
      <c r="C13" s="86" t="s">
        <v>48</v>
      </c>
    </row>
    <row r="14" spans="1:3" x14ac:dyDescent="0.25">
      <c r="A14" s="87" t="str">
        <f>IF('Gunnen op waarde'!$C$18="",'Gunnen op waarde'!$B$18,'Gunnen op waarde'!$C$18)</f>
        <v>Analyse op de processtandaard</v>
      </c>
      <c r="B14" s="88">
        <f>'Gunnen op waarde'!D44</f>
        <v>0</v>
      </c>
      <c r="C14" s="89"/>
    </row>
    <row r="15" spans="1:3" x14ac:dyDescent="0.25">
      <c r="A15" s="87" t="str">
        <f>IF('Gunnen op waarde'!$C$19="",'Gunnen op waarde'!$B$19,'Gunnen op waarde'!$C$19)</f>
        <v>Bijdrage aan groei in procesvolwasseneheid</v>
      </c>
      <c r="B15" s="88">
        <f>'Gunnen op waarde'!D45</f>
        <v>0</v>
      </c>
      <c r="C15" s="89"/>
    </row>
    <row r="19" spans="1:3" x14ac:dyDescent="0.25">
      <c r="A19" s="81" t="str">
        <f>IF('Gunnen op waarde'!C12="",'Gunnen op waarde'!B12,'Gunnen op waarde'!C12)</f>
        <v>Inschrijver 3</v>
      </c>
    </row>
    <row r="21" spans="1:3" x14ac:dyDescent="0.25">
      <c r="A21" s="84" t="s">
        <v>46</v>
      </c>
      <c r="B21" s="85" t="s">
        <v>47</v>
      </c>
      <c r="C21" s="86" t="s">
        <v>48</v>
      </c>
    </row>
    <row r="22" spans="1:3" x14ac:dyDescent="0.25">
      <c r="A22" s="87" t="str">
        <f>IF('Gunnen op waarde'!$C$18="",'Gunnen op waarde'!$B$18,'Gunnen op waarde'!$C$18)</f>
        <v>Analyse op de processtandaard</v>
      </c>
      <c r="B22" s="88">
        <f>'Gunnen op waarde'!E44</f>
        <v>0</v>
      </c>
      <c r="C22" s="89"/>
    </row>
    <row r="23" spans="1:3" x14ac:dyDescent="0.25">
      <c r="A23" s="87" t="str">
        <f>IF('Gunnen op waarde'!$C$19="",'Gunnen op waarde'!$B$19,'Gunnen op waarde'!$C$19)</f>
        <v>Bijdrage aan groei in procesvolwasseneheid</v>
      </c>
      <c r="B23" s="88">
        <f>'Gunnen op waarde'!E45</f>
        <v>0</v>
      </c>
      <c r="C23" s="89"/>
    </row>
    <row r="27" spans="1:3" x14ac:dyDescent="0.25">
      <c r="A27" s="81" t="str">
        <f>IF('Gunnen op waarde'!C13="",'Gunnen op waarde'!B13,'Gunnen op waarde'!C13)</f>
        <v>Inschrijver 4</v>
      </c>
    </row>
    <row r="29" spans="1:3" x14ac:dyDescent="0.25">
      <c r="A29" s="84" t="s">
        <v>46</v>
      </c>
      <c r="B29" s="85" t="s">
        <v>47</v>
      </c>
      <c r="C29" s="86" t="s">
        <v>48</v>
      </c>
    </row>
    <row r="30" spans="1:3" x14ac:dyDescent="0.25">
      <c r="A30" s="87" t="str">
        <f>IF('Gunnen op waarde'!$C$18="",'Gunnen op waarde'!$B$18,'Gunnen op waarde'!$C$18)</f>
        <v>Analyse op de processtandaard</v>
      </c>
      <c r="B30" s="88">
        <f>'Gunnen op waarde'!F44</f>
        <v>0</v>
      </c>
      <c r="C30" s="89"/>
    </row>
    <row r="31" spans="1:3" x14ac:dyDescent="0.25">
      <c r="A31" s="87" t="str">
        <f>IF('Gunnen op waarde'!$C$19="",'Gunnen op waarde'!$B$19,'Gunnen op waarde'!$C$19)</f>
        <v>Bijdrage aan groei in procesvolwasseneheid</v>
      </c>
      <c r="B31" s="88">
        <f>'Gunnen op waarde'!F45</f>
        <v>0</v>
      </c>
      <c r="C31" s="89"/>
    </row>
    <row r="35" spans="1:3" x14ac:dyDescent="0.25">
      <c r="A35" s="81" t="str">
        <f>IF('Gunnen op waarde'!C14="",'Gunnen op waarde'!B14,'Gunnen op waarde'!C14)</f>
        <v>Inschrijver 5</v>
      </c>
    </row>
    <row r="37" spans="1:3" x14ac:dyDescent="0.25">
      <c r="A37" s="84" t="s">
        <v>46</v>
      </c>
      <c r="B37" s="85" t="s">
        <v>47</v>
      </c>
      <c r="C37" s="86" t="s">
        <v>48</v>
      </c>
    </row>
    <row r="38" spans="1:3" x14ac:dyDescent="0.25">
      <c r="A38" s="87" t="str">
        <f>IF('Gunnen op waarde'!$C$18="",'Gunnen op waarde'!$B$18,'Gunnen op waarde'!$C$18)</f>
        <v>Analyse op de processtandaard</v>
      </c>
      <c r="B38" s="88">
        <f>'Gunnen op waarde'!G44</f>
        <v>0</v>
      </c>
      <c r="C38" s="89"/>
    </row>
    <row r="39" spans="1:3" x14ac:dyDescent="0.25">
      <c r="A39" s="87" t="str">
        <f>IF('Gunnen op waarde'!$C$19="",'Gunnen op waarde'!$B$19,'Gunnen op waarde'!$C$19)</f>
        <v>Bijdrage aan groei in procesvolwasseneheid</v>
      </c>
      <c r="B39" s="88">
        <f>'Gunnen op waarde'!G45</f>
        <v>0</v>
      </c>
      <c r="C39" s="8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Gunnen op waarde</vt:lpstr>
      <vt:lpstr>Consensusbeoordeling</vt:lpstr>
      <vt:lpstr>'Gunnen op waarde'!Afdrukbereik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Troost</dc:creator>
  <cp:lastModifiedBy>Denise Hofman</cp:lastModifiedBy>
  <cp:lastPrinted>2015-10-30T09:37:24Z</cp:lastPrinted>
  <dcterms:created xsi:type="dcterms:W3CDTF">2006-03-07T06:30:21Z</dcterms:created>
  <dcterms:modified xsi:type="dcterms:W3CDTF">2021-04-08T13:23:59Z</dcterms:modified>
</cp:coreProperties>
</file>