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duchatel\Documents\"/>
    </mc:Choice>
  </mc:AlternateContent>
  <xr:revisionPtr revIDLastSave="0" documentId="8_{76C95E81-5963-4934-BBBE-1909349BB075}" xr6:coauthVersionLast="45" xr6:coauthVersionMax="45" xr10:uidLastSave="{00000000-0000-0000-0000-000000000000}"/>
  <bookViews>
    <workbookView xWindow="2160" yWindow="320" windowWidth="16490" windowHeight="8990" xr2:uid="{A34C5559-B2A2-4905-9FEC-E1F6A41700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1" i="1" l="1"/>
  <c r="G102" i="1" s="1"/>
  <c r="H97" i="1"/>
  <c r="F88" i="1"/>
  <c r="F87" i="1"/>
  <c r="F86" i="1"/>
  <c r="F85" i="1"/>
  <c r="F84" i="1"/>
  <c r="F83" i="1"/>
  <c r="E78" i="1"/>
  <c r="J78" i="1" s="1"/>
  <c r="E77" i="1"/>
  <c r="I77" i="1" s="1"/>
  <c r="E76" i="1"/>
  <c r="E75" i="1"/>
  <c r="E69" i="1"/>
  <c r="H69" i="1" s="1"/>
  <c r="E68" i="1"/>
  <c r="J67" i="1"/>
  <c r="E67" i="1"/>
  <c r="H67" i="1" s="1"/>
  <c r="E61" i="1"/>
  <c r="H61" i="1" s="1"/>
  <c r="I61" i="1" s="1"/>
  <c r="E60" i="1"/>
  <c r="H60" i="1" s="1"/>
  <c r="I60" i="1" s="1"/>
  <c r="E59" i="1"/>
  <c r="H59" i="1" s="1"/>
  <c r="I59" i="1" s="1"/>
  <c r="E58" i="1"/>
  <c r="E57" i="1"/>
  <c r="H57" i="1" s="1"/>
  <c r="H51" i="1"/>
  <c r="E51" i="1"/>
  <c r="H50" i="1"/>
  <c r="E50" i="1"/>
  <c r="E49" i="1"/>
  <c r="H48" i="1"/>
  <c r="E48" i="1"/>
  <c r="E47" i="1"/>
  <c r="J41" i="1"/>
  <c r="E41" i="1"/>
  <c r="I41" i="1" s="1"/>
  <c r="E40" i="1"/>
  <c r="I40" i="1" s="1"/>
  <c r="J39" i="1"/>
  <c r="E39" i="1"/>
  <c r="I39" i="1" s="1"/>
  <c r="E38" i="1"/>
  <c r="I38" i="1" s="1"/>
  <c r="E37" i="1"/>
  <c r="E36" i="1"/>
  <c r="E35" i="1"/>
  <c r="I29" i="1"/>
  <c r="H29" i="1"/>
  <c r="E29" i="1"/>
  <c r="E28" i="1"/>
  <c r="H28" i="1" s="1"/>
  <c r="I28" i="1" s="1"/>
  <c r="I27" i="1"/>
  <c r="H27" i="1"/>
  <c r="E27" i="1"/>
  <c r="E26" i="1"/>
  <c r="H26" i="1" s="1"/>
  <c r="I26" i="1" s="1"/>
  <c r="I25" i="1"/>
  <c r="H25" i="1"/>
  <c r="E25" i="1"/>
  <c r="E24" i="1"/>
  <c r="H24" i="1" s="1"/>
  <c r="I24" i="1" s="1"/>
  <c r="I23" i="1"/>
  <c r="H23" i="1"/>
  <c r="E23" i="1"/>
  <c r="E22" i="1"/>
  <c r="H22" i="1" s="1"/>
  <c r="I22" i="1" s="1"/>
  <c r="I21" i="1"/>
  <c r="I30" i="1" s="1"/>
  <c r="H21" i="1"/>
  <c r="E21" i="1"/>
  <c r="H10" i="1"/>
  <c r="H9" i="1"/>
  <c r="J24" i="1" l="1"/>
  <c r="H30" i="1"/>
  <c r="H83" i="1" s="1"/>
  <c r="J29" i="1"/>
  <c r="J25" i="1"/>
  <c r="J28" i="1"/>
  <c r="J26" i="1"/>
  <c r="I83" i="1"/>
  <c r="J30" i="1"/>
  <c r="I57" i="1"/>
  <c r="J23" i="1"/>
  <c r="J27" i="1"/>
  <c r="J38" i="1"/>
  <c r="J40" i="1"/>
  <c r="I67" i="1"/>
  <c r="I69" i="1"/>
  <c r="J77" i="1"/>
  <c r="I101" i="1"/>
  <c r="J101" i="1" s="1"/>
  <c r="J21" i="1"/>
  <c r="J22" i="1"/>
  <c r="H47" i="1"/>
  <c r="H52" i="1" s="1"/>
  <c r="H85" i="1" s="1"/>
  <c r="H49" i="1"/>
  <c r="H35" i="1"/>
  <c r="H37" i="1"/>
  <c r="I37" i="1" s="1"/>
  <c r="H39" i="1"/>
  <c r="H41" i="1"/>
  <c r="I49" i="1"/>
  <c r="J49" i="1" s="1"/>
  <c r="I51" i="1"/>
  <c r="H76" i="1"/>
  <c r="H78" i="1"/>
  <c r="H68" i="1"/>
  <c r="H70" i="1" s="1"/>
  <c r="I76" i="1"/>
  <c r="J76" i="1" s="1"/>
  <c r="I78" i="1"/>
  <c r="H58" i="1"/>
  <c r="I58" i="1" s="1"/>
  <c r="H75" i="1"/>
  <c r="H79" i="1" s="1"/>
  <c r="H88" i="1" s="1"/>
  <c r="H77" i="1"/>
  <c r="H36" i="1"/>
  <c r="I36" i="1" s="1"/>
  <c r="H38" i="1"/>
  <c r="H40" i="1"/>
  <c r="I48" i="1"/>
  <c r="J48" i="1" s="1"/>
  <c r="I50" i="1"/>
  <c r="J50" i="1" s="1"/>
  <c r="H87" i="1" l="1"/>
  <c r="J69" i="1"/>
  <c r="J58" i="1"/>
  <c r="I70" i="1"/>
  <c r="I75" i="1"/>
  <c r="I68" i="1"/>
  <c r="J68" i="1" s="1"/>
  <c r="J51" i="1"/>
  <c r="I47" i="1"/>
  <c r="J83" i="1"/>
  <c r="I62" i="1"/>
  <c r="H42" i="1"/>
  <c r="H84" i="1" s="1"/>
  <c r="H62" i="1"/>
  <c r="J57" i="1" s="1"/>
  <c r="I35" i="1"/>
  <c r="I52" i="1" l="1"/>
  <c r="J47" i="1"/>
  <c r="I79" i="1"/>
  <c r="J75" i="1"/>
  <c r="I42" i="1"/>
  <c r="J35" i="1"/>
  <c r="J70" i="1"/>
  <c r="I87" i="1"/>
  <c r="J87" i="1" s="1"/>
  <c r="J36" i="1"/>
  <c r="I86" i="1"/>
  <c r="J86" i="1" s="1"/>
  <c r="J62" i="1"/>
  <c r="J37" i="1"/>
  <c r="H86" i="1"/>
  <c r="H90" i="1" s="1"/>
  <c r="H100" i="1" s="1"/>
  <c r="J59" i="1"/>
  <c r="J61" i="1"/>
  <c r="J60" i="1"/>
  <c r="H101" i="1" l="1"/>
  <c r="H102" i="1" s="1"/>
  <c r="J52" i="1"/>
  <c r="I85" i="1"/>
  <c r="J85" i="1" s="1"/>
  <c r="J79" i="1"/>
  <c r="I88" i="1"/>
  <c r="J88" i="1" s="1"/>
  <c r="J42" i="1"/>
  <c r="I84" i="1"/>
  <c r="J84" i="1" l="1"/>
  <c r="I90" i="1"/>
  <c r="J90" i="1" l="1"/>
  <c r="I100" i="1"/>
  <c r="J100" i="1" l="1"/>
  <c r="I102" i="1"/>
  <c r="I104" i="1" l="1"/>
  <c r="J102" i="1"/>
</calcChain>
</file>

<file path=xl/sharedStrings.xml><?xml version="1.0" encoding="utf-8"?>
<sst xmlns="http://schemas.openxmlformats.org/spreadsheetml/2006/main" count="243" uniqueCount="133">
  <si>
    <t>Tender reference or description</t>
  </si>
  <si>
    <t>SourceUp platform support &amp; Development</t>
  </si>
  <si>
    <t>Date submitted :</t>
  </si>
  <si>
    <t>Legend for weight categories</t>
  </si>
  <si>
    <t>weight</t>
  </si>
  <si>
    <t>Weighted score</t>
  </si>
  <si>
    <t>M</t>
  </si>
  <si>
    <t xml:space="preserve"> - must haves: Solutions that do not meet this requirement cannot be considered as viable options (Knock Out)</t>
  </si>
  <si>
    <t>K.O.</t>
  </si>
  <si>
    <t>n.a.</t>
  </si>
  <si>
    <t>S</t>
  </si>
  <si>
    <t xml:space="preserve"> - should haves: Functionality is highly desired, but the solution is viable without it.</t>
  </si>
  <si>
    <t>C</t>
  </si>
  <si>
    <t xml:space="preserve"> - could haves: Functionality that add extra value to the solution but are not necessary for core operations</t>
  </si>
  <si>
    <t>W</t>
  </si>
  <si>
    <t xml:space="preserve"> - would haves: Functionality that goes beyond the current scope of the solution but might support future use cases.</t>
  </si>
  <si>
    <t>Scoring definition</t>
  </si>
  <si>
    <t>Answer missing or non-compliant</t>
  </si>
  <si>
    <t>Answer is partially compliant</t>
  </si>
  <si>
    <t>Answer is compliant</t>
  </si>
  <si>
    <t>Answer is surpassing requirement or K.O. criteria is met</t>
  </si>
  <si>
    <t>1: Platform Development</t>
  </si>
  <si>
    <t xml:space="preserve">The maintenance and Support section covers all requirements that involve 
- Methods, experience, common practices and procedures regarding development acitivites
- Resoucing requirements on development teams
- Experience regarding the development of certain key features
- Common practices on platform and infrastructure architecture and datamodelling </t>
  </si>
  <si>
    <t>TO BE COMPLETED BY VENDOR</t>
  </si>
  <si>
    <t>No.</t>
  </si>
  <si>
    <t>Description of Requirement</t>
  </si>
  <si>
    <t>Category</t>
  </si>
  <si>
    <t>Weight</t>
  </si>
  <si>
    <t>Remarks by tender issuer</t>
  </si>
  <si>
    <t>Awarded score</t>
  </si>
  <si>
    <t>Weighted max score</t>
  </si>
  <si>
    <t>SCORE</t>
  </si>
  <si>
    <t>Score percentage</t>
  </si>
  <si>
    <t>Compliant</t>
  </si>
  <si>
    <t>Vendor commentary and remarks</t>
  </si>
  <si>
    <t>1.1</t>
  </si>
  <si>
    <t>Applicant  is able to provide a minimum of two (2) refrences demonstrating the Applicant has applied adequate pre-existing knowledge, experience and (where applicable) certification to perform development activities on the platforms technologies, software and infrastructure</t>
  </si>
  <si>
    <t>An overview of relevant technologies, software and infrastructure is listed in Appendix 1b (technology stack overview) of this tender</t>
  </si>
  <si>
    <t>1.2</t>
  </si>
  <si>
    <t>Applicant is able to provide a minimum of two (2) refrences demonstrating the Applicant has succesfully achieved predetermined feature development goals using  sprint-based Scrum and other complementary Agile methodologies as defined way of working</t>
  </si>
  <si>
    <t>Specification of the exact amount of hours per sprint will be covered in contract negotiations.</t>
  </si>
  <si>
    <t>1.3</t>
  </si>
  <si>
    <t>Applicant will provide a team of relevant developers/engineers or other content-specific experts and a dedicated certified Scrum Master, that is responsible for developing features and improvements on the platform</t>
  </si>
  <si>
    <t>1.4</t>
  </si>
  <si>
    <t>Applicant will commit to dedicating specific personnel to the development team for an agreed amount of hours per sprint, thus minimizing the number of personnel changes between sprints and ensuring continuity of the development team.</t>
  </si>
  <si>
    <t>1.5</t>
  </si>
  <si>
    <t xml:space="preserve">Applicant is able and willing to, if the circumstances demand so and the development team is unable to provide this by themselves, (temporarily) involve additional expertise to the development team to tackle specific circumstances, either from within the applicants organisation or from an external source. </t>
  </si>
  <si>
    <t>1.6</t>
  </si>
  <si>
    <t>Applicant will structure their efforts in such a way that it accomodates a possible production release of new features at least once per month</t>
  </si>
  <si>
    <t>1.7</t>
  </si>
  <si>
    <t>Aoolicant is albe to provide a minimum of two (2) references demonstrating Applicants ability to produce, maintain and adapt platform, infrastructure and database architecture designs to suport feature and functionality development</t>
  </si>
  <si>
    <t>1.8</t>
  </si>
  <si>
    <t>Applicant is able to provide a minimum of two (2) refrences demonstrating the Applicants experience in developing multi-sided platforms and associated data models</t>
  </si>
  <si>
    <t>1.9</t>
  </si>
  <si>
    <t>Applicant is able to provide refrences demonstrating the Applicants experience in developingplatforms with 3rd party integrations using geospacial data</t>
  </si>
  <si>
    <t>Total</t>
  </si>
  <si>
    <t>2: Maintenance and Support activities</t>
  </si>
  <si>
    <t>The maintenance and Support section covers all requirements that involve 
- Methods, experience, common practices and procedures regarding service and support acitivites
- Automatic, proactive monitoring and loggingon technical performance of various components of the Platform Infrastructure
- Security-related activities aimed ad preventing and/or containing security issues within the Platform Infrastructure domain.
- Patchmanagement</t>
  </si>
  <si>
    <t>2.1</t>
  </si>
  <si>
    <t>Applicant is able to provide a minimum of two (2) refrences demonstrating the applicant has applied adequate pre-existing knowledge, experience and (where applicable) certification to perform support activities on the relevant platforms technologies, software, tooling and infrastructure.</t>
  </si>
  <si>
    <t>2.2</t>
  </si>
  <si>
    <t xml:space="preserve">Applicant has implemented monitoring and alerting capabilities on a 24/7 basis on KPI's regarding security issues involving comparable platform infrastructure, databases and external connections. This includes monitoring and alerting on activities like unauthorised login attempts, DDOS and unauthorised data manipulation / retrieval. </t>
  </si>
  <si>
    <t>2.3</t>
  </si>
  <si>
    <t>Applicant will, whenever such case has been identified, report  a (possible) security incident within 1 hrs after discovery, to a specific email address provided to him by the tender issuer</t>
  </si>
  <si>
    <t>2.4</t>
  </si>
  <si>
    <t>Applicant will ensure that relevant security related patches are implemented in the time and manner that is recommended by the patch supplier and is able to provide at least two (2) references on how this process has been succesfully implemented by the Applicant in the past.</t>
  </si>
  <si>
    <t>2.5</t>
  </si>
  <si>
    <t>Applicant has implemented monitoring and alerting capabilities on a 24/7 basis on KPI's regarding the availability of the underlying platform infrastructure, URL's, Databases, external connections or other resources that could impact user experience</t>
  </si>
  <si>
    <t>2.6</t>
  </si>
  <si>
    <t>Applicant will proactively take action to ensure any detected service disruptions of the platform are corrected in adherence with SLA Mean Time To Restore (MTTR) KPI's</t>
  </si>
  <si>
    <t>2.7</t>
  </si>
  <si>
    <t>Applicant will proactively monitor, manage and implement relevant patches and updates provided by any platform, technology, software or infrastructure supplier involved in supporting or running the platform and is able to provide at least two (2) references on how this process has been succesfully implemented by the Applicant in the past</t>
  </si>
  <si>
    <t>3: Customer support and contact</t>
  </si>
  <si>
    <t>The maintenance and Support section covers all requirements that involve
- Support for IDH key users
- service- and contact windows
- Knowledge level of support staff
- commercial contacts and escalation lines</t>
  </si>
  <si>
    <t>3.1</t>
  </si>
  <si>
    <t>Applicant will offer customer support to IDH key-users for requests for information, reporting incidents and requests for changes via  e-mail and telephone which is at minimum available within office hours (Mo-Fr 08.00-17.00 hrs CET).</t>
  </si>
  <si>
    <t>IDH key-users are specific IDH appointed resources tasked with managerial or operational roles regarding the platform</t>
  </si>
  <si>
    <t>3.2</t>
  </si>
  <si>
    <t>For Technical support, Applicant ensures the availability of technical support staff with adequate technical and platform specific knowledge and capabilities to render such support within the time window specified in 3.1</t>
  </si>
  <si>
    <t>3.3</t>
  </si>
  <si>
    <t>Applicant appoints a dedicated commercial contact person with adequate knowledge of the agreements between IDH and the applicant and the mandate to discuss such items with IDH</t>
  </si>
  <si>
    <t>3.4</t>
  </si>
  <si>
    <t>Applicant will offer customer support to IDH key-users for requests for information, reporting incidents and requests for changes via an online portal or platform</t>
  </si>
  <si>
    <t>3.5</t>
  </si>
  <si>
    <t>Applicant will appoint appropriate level escalation contacts for technical, commercial and legal matters</t>
  </si>
  <si>
    <t>4: SEO and digital marketing</t>
  </si>
  <si>
    <t>This OPTIONAL section covers requirements on digital marketing support, including
- Experience and common practices regarding SEO activities and Google Analytics management
- Ability to Implement content related digital marketing improvements
- Support on Google Adwords campaigns</t>
  </si>
  <si>
    <t>Remarks by tender authority</t>
  </si>
  <si>
    <t>4.1</t>
  </si>
  <si>
    <t>Applicant  is able to provide a minimum of two (2) refrences demonstrating the Applicant has expertise in Search Engine Optimization, Google Analytics implementations and Google Trends dashboard development</t>
  </si>
  <si>
    <t>4.2</t>
  </si>
  <si>
    <t>Applicant is able to provide a minimum of two (2) refrences demonstrating the Applicant has used insights gained from SEO activities and Google analytics feedback to edit and optimize structure, headings and content on the SourceUp platform to improve the platform's SEO results using the platforms content management Systems.</t>
  </si>
  <si>
    <t>4.3</t>
  </si>
  <si>
    <t>Applicant is able to provide a minimum of two (2) refrences demonstrating the Applicant has expertise in Digital Marketing and can leverage the platform's existing content to increase the platform's digital growth, including providing tactics, recommendations and competitor/audience analysis</t>
  </si>
  <si>
    <t>4.4</t>
  </si>
  <si>
    <t>Applicant is, on IDH request, able to implement an manage the results and improvements from activities mentioned under 4.3 on behalf of IDH</t>
  </si>
  <si>
    <t>4.5</t>
  </si>
  <si>
    <t>Applicant has expertise in Google AdWords and experience with managing Google AdWords campaigns, including a successful track record of applying for and achieving a Google AdWords Grant.</t>
  </si>
  <si>
    <t>5: SLA</t>
  </si>
  <si>
    <t>The SLA section covers all requirements regarding the structure of the SLA and minimal key features that should be included.</t>
  </si>
  <si>
    <t>5.1</t>
  </si>
  <si>
    <t>Applicant will provide a comprehensive SLA detailing  agreed reporting elements and frequencies, service windows,  Mean Time To Restore (MTTR) for high, medium and low priority (security) issues,  problem management processes, contact information and escalation matrices</t>
  </si>
  <si>
    <t>5.2</t>
  </si>
  <si>
    <t>Applicant will ensure end-to-end platform availability of 99%, excluding downtime for planned maintenance, which is sufficiently backed and secured by, if any, Applicants supporting 3rd party agreements.</t>
  </si>
  <si>
    <t>5.3</t>
  </si>
  <si>
    <t>Applicant commits to an Mean Time To Restore (MTTR) of maximum 4 hours for high prioriy issues, applicable within office hours (Mo-Fr 08.00-17.00 hrs CET)</t>
  </si>
  <si>
    <t>High priority issues include events like complete functional platform outage or platform-wide data loss</t>
  </si>
  <si>
    <t>6: Applicants general company profile requirements</t>
  </si>
  <si>
    <t>The general company profile requrements include
- Requirements regarding location and frequency of periodic management meetings
- Language support requirements
- Currency and financial requirements
- Applicants commitment to sustainability themes</t>
  </si>
  <si>
    <t>6.1</t>
  </si>
  <si>
    <t>Applicant is willing and able to facilitate or participate in periodic in-person meetings located in The Netherlands, with a minimum of once per year</t>
  </si>
  <si>
    <t>6.2</t>
  </si>
  <si>
    <t>Applicant can produce documentation or presentations showing the applicants affinity or commitment to environmental sustainability, working conditions in less-developed countries or other sustainability goals and efforts</t>
  </si>
  <si>
    <t>6.3</t>
  </si>
  <si>
    <t>Applicant is able to proficiently use the English language in alle forms of communication throughout the duration of the contract</t>
  </si>
  <si>
    <t>6.4</t>
  </si>
  <si>
    <t>Applicant will submit all invoices and financial settlements in Euros (€). Any currency risk is borne by the applicant</t>
  </si>
  <si>
    <t>Requirement scores</t>
  </si>
  <si>
    <t>Subject</t>
  </si>
  <si>
    <t>Total weighted requirement scores</t>
  </si>
  <si>
    <t>Pricing scores</t>
  </si>
  <si>
    <r>
      <t xml:space="preserve">Applicant submitted pricing </t>
    </r>
    <r>
      <rPr>
        <b/>
        <sz val="10"/>
        <color theme="1"/>
        <rFont val="Calibri"/>
        <family val="2"/>
        <scheme val="minor"/>
      </rPr>
      <t>including</t>
    </r>
    <r>
      <rPr>
        <sz val="10"/>
        <color theme="1"/>
        <rFont val="Calibri"/>
        <family val="2"/>
        <scheme val="minor"/>
      </rPr>
      <t xml:space="preserve"> growht hacking</t>
    </r>
  </si>
  <si>
    <r>
      <t xml:space="preserve">Applicant submitted pricing </t>
    </r>
    <r>
      <rPr>
        <b/>
        <sz val="10"/>
        <color theme="1"/>
        <rFont val="Calibri"/>
        <family val="2"/>
        <scheme val="minor"/>
      </rPr>
      <t>excluding</t>
    </r>
    <r>
      <rPr>
        <sz val="10"/>
        <color theme="1"/>
        <rFont val="Calibri"/>
        <family val="2"/>
        <scheme val="minor"/>
      </rPr>
      <t xml:space="preserve"> growht hacking</t>
    </r>
  </si>
  <si>
    <r>
      <t xml:space="preserve">Overall lowest received pricing </t>
    </r>
    <r>
      <rPr>
        <b/>
        <sz val="10"/>
        <color theme="1"/>
        <rFont val="Calibri"/>
        <family val="2"/>
        <scheme val="minor"/>
      </rPr>
      <t>including</t>
    </r>
    <r>
      <rPr>
        <sz val="10"/>
        <color theme="1"/>
        <rFont val="Calibri"/>
        <family val="2"/>
        <scheme val="minor"/>
      </rPr>
      <t xml:space="preserve"> growth hacking</t>
    </r>
  </si>
  <si>
    <r>
      <t xml:space="preserve">Overall lowest received pricing </t>
    </r>
    <r>
      <rPr>
        <b/>
        <sz val="10"/>
        <color theme="1"/>
        <rFont val="Calibri"/>
        <family val="2"/>
        <scheme val="minor"/>
      </rPr>
      <t>excluding</t>
    </r>
    <r>
      <rPr>
        <sz val="10"/>
        <color theme="1"/>
        <rFont val="Calibri"/>
        <family val="2"/>
        <scheme val="minor"/>
      </rPr>
      <t xml:space="preserve"> growht hacking</t>
    </r>
  </si>
  <si>
    <t>Pricing score weight</t>
  </si>
  <si>
    <t>Price and quality weight factor</t>
  </si>
  <si>
    <t>Final score</t>
  </si>
  <si>
    <t>Percentage</t>
  </si>
  <si>
    <t>Weight factor Quality (%)</t>
  </si>
  <si>
    <t>Weight factor Pricing (%)</t>
  </si>
  <si>
    <t>Total score</t>
  </si>
  <si>
    <t>Final Tender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</si>
</sst>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5" formatCode="_ * #,##0.00_ ;_ * \-#,##0.00_ ;_ * &quot;-&quot;??_ ;_ @_ "/>
  </numFmts>
  <fonts count="14" x14ac:knownFonts="1">
    <font>
      <sz val="11"/>
      <color theme="1"/>
      <name val="Calibri"/>
      <family val="2"/>
      <scheme val="minor"/>
    </font>
    <font>
      <sz val="11"/>
      <color theme="1"/>
      <name val="Calibri"/>
      <family val="2"/>
      <scheme val="minor"/>
    </font>
    <font>
      <sz val="10"/>
      <color theme="1"/>
      <name val="Calibri"/>
      <family val="2"/>
      <scheme val="minor"/>
    </font>
    <font>
      <b/>
      <sz val="14"/>
      <name val="Calibri"/>
      <family val="2"/>
      <scheme val="minor"/>
    </font>
    <font>
      <sz val="14"/>
      <name val="Calibri"/>
      <family val="2"/>
      <scheme val="minor"/>
    </font>
    <font>
      <sz val="10"/>
      <name val="Calibri"/>
      <family val="2"/>
      <scheme val="minor"/>
    </font>
    <font>
      <b/>
      <sz val="10"/>
      <color theme="1"/>
      <name val="Calibri"/>
      <family val="2"/>
      <scheme val="minor"/>
    </font>
    <font>
      <b/>
      <sz val="10"/>
      <color theme="0"/>
      <name val="Calibri"/>
      <family val="2"/>
      <scheme val="minor"/>
    </font>
    <font>
      <sz val="10"/>
      <color theme="0"/>
      <name val="Calibri"/>
      <family val="2"/>
      <scheme val="minor"/>
    </font>
    <font>
      <b/>
      <sz val="10"/>
      <color indexed="8"/>
      <name val="Calibri"/>
      <family val="2"/>
      <scheme val="minor"/>
    </font>
    <font>
      <b/>
      <sz val="12"/>
      <color theme="0"/>
      <name val="Calibri"/>
      <family val="2"/>
      <scheme val="minor"/>
    </font>
    <font>
      <b/>
      <sz val="22"/>
      <color theme="0"/>
      <name val="Calibri"/>
      <family val="2"/>
      <scheme val="minor"/>
    </font>
    <font>
      <b/>
      <sz val="18"/>
      <color theme="1"/>
      <name val="Calibri"/>
      <family val="2"/>
      <scheme val="minor"/>
    </font>
    <font>
      <b/>
      <sz val="22"/>
      <name val="Calibri"/>
      <family val="2"/>
      <scheme val="minor"/>
    </font>
  </fonts>
  <fills count="13">
    <fill>
      <patternFill patternType="none"/>
    </fill>
    <fill>
      <patternFill patternType="gray125"/>
    </fill>
    <fill>
      <patternFill patternType="solid">
        <fgColor rgb="FFFFFF99"/>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7979"/>
        <bgColor indexed="64"/>
      </patternFill>
    </fill>
    <fill>
      <patternFill patternType="solid">
        <fgColor theme="0"/>
        <bgColor indexed="64"/>
      </patternFill>
    </fill>
    <fill>
      <patternFill patternType="solid">
        <fgColor rgb="FF0000FF"/>
        <bgColor indexed="64"/>
      </patternFill>
    </fill>
    <fill>
      <patternFill patternType="solid">
        <fgColor rgb="FFFF000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theme="2"/>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auto="1"/>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thin">
        <color indexed="64"/>
      </bottom>
      <diagonal/>
    </border>
    <border>
      <left/>
      <right/>
      <top/>
      <bottom style="thin">
        <color auto="1"/>
      </bottom>
      <diagonal/>
    </border>
    <border>
      <left/>
      <right style="medium">
        <color rgb="FFFF0000"/>
      </right>
      <top/>
      <bottom style="thin">
        <color auto="1"/>
      </bottom>
      <diagonal/>
    </border>
    <border>
      <left style="medium">
        <color rgb="FFFF0000"/>
      </left>
      <right/>
      <top/>
      <bottom style="medium">
        <color rgb="FFFF0000"/>
      </bottom>
      <diagonal/>
    </border>
    <border>
      <left/>
      <right/>
      <top/>
      <bottom style="medium">
        <color rgb="FFFF0000"/>
      </bottom>
      <diagonal/>
    </border>
    <border>
      <left style="medium">
        <color rgb="FFFF0000"/>
      </left>
      <right style="thin">
        <color theme="1"/>
      </right>
      <top style="medium">
        <color rgb="FFFF0000"/>
      </top>
      <bottom style="thin">
        <color theme="1"/>
      </bottom>
      <diagonal/>
    </border>
    <border>
      <left style="thin">
        <color theme="1"/>
      </left>
      <right/>
      <top style="medium">
        <color rgb="FFFF0000"/>
      </top>
      <bottom style="thin">
        <color theme="1"/>
      </bottom>
      <diagonal/>
    </border>
    <border>
      <left/>
      <right/>
      <top style="medium">
        <color rgb="FFFF0000"/>
      </top>
      <bottom style="thin">
        <color theme="1"/>
      </bottom>
      <diagonal/>
    </border>
    <border>
      <left/>
      <right style="medium">
        <color rgb="FFFF0000"/>
      </right>
      <top style="medium">
        <color rgb="FFFF0000"/>
      </top>
      <bottom style="thin">
        <color theme="1"/>
      </bottom>
      <diagonal/>
    </border>
    <border>
      <left style="medium">
        <color rgb="FFFF0000"/>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medium">
        <color rgb="FFFF0000"/>
      </right>
      <top style="thin">
        <color theme="1"/>
      </top>
      <bottom style="thin">
        <color theme="1"/>
      </bottom>
      <diagonal/>
    </border>
    <border>
      <left style="medium">
        <color rgb="FFFF0000"/>
      </left>
      <right style="thin">
        <color theme="1"/>
      </right>
      <top style="thin">
        <color theme="1"/>
      </top>
      <bottom style="medium">
        <color rgb="FFFF0000"/>
      </bottom>
      <diagonal/>
    </border>
    <border>
      <left style="thin">
        <color theme="1"/>
      </left>
      <right style="thin">
        <color theme="1"/>
      </right>
      <top style="thin">
        <color theme="1"/>
      </top>
      <bottom style="medium">
        <color rgb="FFFF0000"/>
      </bottom>
      <diagonal/>
    </border>
    <border>
      <left style="thin">
        <color theme="1"/>
      </left>
      <right style="medium">
        <color rgb="FFFF0000"/>
      </right>
      <top style="thin">
        <color theme="1"/>
      </top>
      <bottom style="medium">
        <color rgb="FFFF0000"/>
      </bottom>
      <diagonal/>
    </border>
    <border>
      <left style="medium">
        <color rgb="FFFF0000"/>
      </left>
      <right/>
      <top/>
      <bottom/>
      <diagonal/>
    </border>
    <border>
      <left style="thin">
        <color theme="1"/>
      </left>
      <right style="thin">
        <color theme="1"/>
      </right>
      <top style="thin">
        <color theme="1"/>
      </top>
      <bottom style="thin">
        <color theme="1"/>
      </bottom>
      <diagonal/>
    </border>
    <border>
      <left style="thin">
        <color theme="1"/>
      </left>
      <right style="medium">
        <color rgb="FFFF0000"/>
      </right>
      <top style="thin">
        <color theme="1"/>
      </top>
      <bottom style="thin">
        <color theme="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2">
    <xf numFmtId="0" fontId="0" fillId="0" borderId="0" xfId="0"/>
    <xf numFmtId="0" fontId="2" fillId="0" borderId="0" xfId="0" applyFont="1"/>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3" fontId="3" fillId="3" borderId="1" xfId="0" applyNumberFormat="1" applyFont="1" applyFill="1" applyBorder="1" applyAlignment="1">
      <alignment horizontal="left"/>
    </xf>
    <xf numFmtId="3" fontId="3" fillId="3" borderId="3" xfId="0" applyNumberFormat="1" applyFont="1" applyFill="1" applyBorder="1" applyAlignment="1">
      <alignment horizontal="left"/>
    </xf>
    <xf numFmtId="0" fontId="4" fillId="0" borderId="0" xfId="0" applyFont="1"/>
    <xf numFmtId="0" fontId="5" fillId="0" borderId="0" xfId="0" applyFont="1"/>
    <xf numFmtId="3" fontId="3" fillId="0" borderId="0" xfId="0" applyNumberFormat="1" applyFont="1"/>
    <xf numFmtId="0" fontId="2" fillId="4" borderId="4" xfId="0" applyFont="1" applyFill="1" applyBorder="1" applyAlignment="1">
      <alignment horizontal="right"/>
    </xf>
    <xf numFmtId="14" fontId="2" fillId="3" borderId="4" xfId="0" applyNumberFormat="1" applyFont="1" applyFill="1" applyBorder="1" applyAlignment="1">
      <alignment horizontal="center" vertical="top"/>
    </xf>
    <xf numFmtId="0" fontId="6" fillId="4" borderId="5" xfId="0" applyFont="1" applyFill="1" applyBorder="1" applyAlignment="1">
      <alignment vertical="center"/>
    </xf>
    <xf numFmtId="0" fontId="2" fillId="4" borderId="6" xfId="0" applyFont="1" applyFill="1" applyBorder="1" applyAlignment="1">
      <alignment vertical="center"/>
    </xf>
    <xf numFmtId="0" fontId="2" fillId="4" borderId="7" xfId="0" applyFont="1" applyFill="1" applyBorder="1" applyAlignment="1">
      <alignment vertical="center"/>
    </xf>
    <xf numFmtId="0" fontId="2" fillId="4" borderId="4" xfId="0" applyFont="1" applyFill="1" applyBorder="1" applyAlignment="1">
      <alignment horizontal="center" vertical="center"/>
    </xf>
    <xf numFmtId="0" fontId="6" fillId="4" borderId="1" xfId="0" applyFont="1" applyFill="1" applyBorder="1" applyAlignment="1">
      <alignmen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7" fillId="5" borderId="4" xfId="0" applyFont="1" applyFill="1" applyBorder="1" applyAlignment="1">
      <alignment horizontal="center" vertical="center"/>
    </xf>
    <xf numFmtId="0" fontId="2" fillId="0" borderId="4" xfId="0" applyFont="1" applyBorder="1" applyAlignment="1">
      <alignment horizontal="center"/>
    </xf>
    <xf numFmtId="9" fontId="6" fillId="3" borderId="4" xfId="3" applyFont="1" applyFill="1" applyBorder="1" applyAlignment="1" applyProtection="1">
      <alignment horizontal="center" vertical="center"/>
    </xf>
    <xf numFmtId="0" fontId="5" fillId="3" borderId="4" xfId="0" applyFont="1" applyFill="1" applyBorder="1" applyAlignment="1">
      <alignment horizontal="center"/>
    </xf>
    <xf numFmtId="0" fontId="6" fillId="0" borderId="0" xfId="0" applyFont="1" applyAlignment="1">
      <alignment vertical="center"/>
    </xf>
    <xf numFmtId="0" fontId="2" fillId="0" borderId="0" xfId="0" applyFont="1" applyAlignment="1">
      <alignment horizontal="left" vertical="center"/>
    </xf>
    <xf numFmtId="9" fontId="6" fillId="0" borderId="0" xfId="3" applyFont="1" applyFill="1" applyBorder="1" applyAlignment="1" applyProtection="1">
      <alignment horizontal="center" vertical="center"/>
    </xf>
    <xf numFmtId="0" fontId="2" fillId="6" borderId="8" xfId="0" applyFont="1" applyFill="1" applyBorder="1" applyAlignment="1">
      <alignment horizontal="center" vertical="center"/>
    </xf>
    <xf numFmtId="0" fontId="6" fillId="6" borderId="9" xfId="0" applyFont="1" applyFill="1" applyBorder="1" applyAlignment="1">
      <alignment horizontal="left" vertical="center"/>
    </xf>
    <xf numFmtId="0" fontId="6" fillId="6" borderId="10" xfId="0" applyFont="1" applyFill="1" applyBorder="1" applyAlignment="1">
      <alignment vertical="center"/>
    </xf>
    <xf numFmtId="0" fontId="2" fillId="0" borderId="0" xfId="0" applyFont="1" applyAlignment="1">
      <alignment vertical="center"/>
    </xf>
    <xf numFmtId="9" fontId="2" fillId="4" borderId="11" xfId="3" applyFont="1" applyFill="1" applyBorder="1" applyAlignment="1" applyProtection="1">
      <alignment horizontal="left" vertical="center"/>
    </xf>
    <xf numFmtId="9" fontId="2" fillId="4" borderId="12" xfId="3" applyFont="1" applyFill="1" applyBorder="1" applyAlignment="1" applyProtection="1">
      <alignment horizontal="left" vertical="center"/>
    </xf>
    <xf numFmtId="0" fontId="2" fillId="3" borderId="13" xfId="0" applyFont="1" applyFill="1" applyBorder="1" applyAlignment="1">
      <alignment horizontal="center"/>
    </xf>
    <xf numFmtId="0" fontId="2" fillId="0" borderId="0" xfId="0" quotePrefix="1" applyFont="1"/>
    <xf numFmtId="0" fontId="2" fillId="3" borderId="14" xfId="0" applyFont="1" applyFill="1" applyBorder="1" applyAlignment="1">
      <alignment horizontal="center"/>
    </xf>
    <xf numFmtId="0" fontId="2" fillId="4" borderId="15" xfId="0" applyFont="1" applyFill="1" applyBorder="1" applyAlignment="1">
      <alignment horizontal="left"/>
    </xf>
    <xf numFmtId="0" fontId="2" fillId="4" borderId="16" xfId="0" applyFont="1" applyFill="1" applyBorder="1" applyAlignment="1">
      <alignment horizontal="left"/>
    </xf>
    <xf numFmtId="0" fontId="2" fillId="3" borderId="17" xfId="0" applyFont="1" applyFill="1" applyBorder="1" applyAlignment="1">
      <alignment horizontal="center"/>
    </xf>
    <xf numFmtId="0" fontId="2" fillId="0" borderId="0" xfId="0" applyFont="1" applyAlignment="1">
      <alignment horizontal="right"/>
    </xf>
    <xf numFmtId="0" fontId="2" fillId="0" borderId="0" xfId="0" applyFont="1" applyAlignment="1">
      <alignment horizontal="left"/>
    </xf>
    <xf numFmtId="0" fontId="7" fillId="7" borderId="5" xfId="0" applyFont="1" applyFill="1" applyBorder="1" applyAlignment="1">
      <alignment vertical="center"/>
    </xf>
    <xf numFmtId="0" fontId="8" fillId="7" borderId="6" xfId="0" applyFont="1" applyFill="1" applyBorder="1" applyAlignment="1">
      <alignment vertical="center"/>
    </xf>
    <xf numFmtId="0" fontId="8" fillId="7" borderId="0" xfId="0" applyFont="1" applyFill="1" applyAlignment="1">
      <alignment horizontal="center" vertical="center"/>
    </xf>
    <xf numFmtId="0" fontId="6" fillId="4" borderId="18"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xf>
    <xf numFmtId="0" fontId="7" fillId="8" borderId="21" xfId="0" applyFont="1" applyFill="1" applyBorder="1" applyAlignment="1">
      <alignment horizontal="center" vertical="center"/>
    </xf>
    <xf numFmtId="0" fontId="7" fillId="8" borderId="22" xfId="0" applyFont="1" applyFill="1" applyBorder="1" applyAlignment="1">
      <alignment horizontal="center" vertical="center"/>
    </xf>
    <xf numFmtId="0" fontId="9" fillId="2" borderId="4" xfId="0" applyFont="1" applyFill="1" applyBorder="1" applyAlignment="1">
      <alignment vertical="center" wrapText="1"/>
    </xf>
    <xf numFmtId="0" fontId="6" fillId="2" borderId="4" xfId="0" applyFont="1" applyFill="1" applyBorder="1" applyAlignment="1">
      <alignment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vertical="top" wrapText="1"/>
    </xf>
    <xf numFmtId="0" fontId="2" fillId="3" borderId="4" xfId="0" applyFont="1" applyFill="1" applyBorder="1" applyAlignment="1">
      <alignment horizontal="center" vertical="top"/>
    </xf>
    <xf numFmtId="9" fontId="2" fillId="0" borderId="4" xfId="3" applyFont="1" applyBorder="1" applyAlignment="1" applyProtection="1">
      <alignment horizontal="center" vertical="top"/>
    </xf>
    <xf numFmtId="0" fontId="2" fillId="0" borderId="4" xfId="0" applyFont="1" applyBorder="1" applyAlignment="1">
      <alignment horizontal="left" vertical="top" wrapText="1"/>
    </xf>
    <xf numFmtId="0" fontId="5" fillId="9" borderId="4" xfId="0" applyFont="1" applyFill="1" applyBorder="1" applyAlignment="1" applyProtection="1">
      <alignment horizontal="center" vertical="top"/>
      <protection locked="0"/>
    </xf>
    <xf numFmtId="0" fontId="2" fillId="0" borderId="4" xfId="0" applyFont="1" applyBorder="1" applyAlignment="1">
      <alignment horizontal="center" vertical="top"/>
    </xf>
    <xf numFmtId="9" fontId="2" fillId="0" borderId="1" xfId="3" applyFont="1" applyBorder="1" applyAlignment="1" applyProtection="1">
      <alignment horizontal="center" vertical="top"/>
    </xf>
    <xf numFmtId="0" fontId="2" fillId="10" borderId="27" xfId="0" applyFont="1" applyFill="1" applyBorder="1" applyAlignment="1" applyProtection="1">
      <alignment horizontal="center" vertical="top"/>
      <protection locked="0"/>
    </xf>
    <xf numFmtId="0" fontId="2" fillId="10" borderId="28" xfId="0" applyFont="1" applyFill="1" applyBorder="1" applyAlignment="1" applyProtection="1">
      <alignment horizontal="center" vertical="top" wrapText="1"/>
      <protection locked="0"/>
    </xf>
    <xf numFmtId="0" fontId="2" fillId="10" borderId="29" xfId="0" applyFont="1" applyFill="1" applyBorder="1" applyAlignment="1" applyProtection="1">
      <alignment horizontal="center" vertical="top" wrapText="1"/>
      <protection locked="0"/>
    </xf>
    <xf numFmtId="0" fontId="2" fillId="10" borderId="30" xfId="0" applyFont="1" applyFill="1" applyBorder="1" applyAlignment="1" applyProtection="1">
      <alignment horizontal="center" vertical="top" wrapText="1"/>
      <protection locked="0"/>
    </xf>
    <xf numFmtId="0" fontId="2" fillId="0" borderId="7" xfId="0" applyFont="1" applyBorder="1" applyAlignment="1">
      <alignment vertical="top"/>
    </xf>
    <xf numFmtId="0" fontId="6" fillId="2" borderId="4" xfId="0" applyFont="1" applyFill="1" applyBorder="1" applyAlignment="1">
      <alignment horizontal="right" vertical="top"/>
    </xf>
    <xf numFmtId="0" fontId="6" fillId="2" borderId="4" xfId="0" applyFont="1" applyFill="1" applyBorder="1" applyAlignment="1">
      <alignment vertical="top"/>
    </xf>
    <xf numFmtId="0" fontId="6" fillId="2" borderId="4" xfId="0" applyFont="1" applyFill="1" applyBorder="1" applyAlignment="1">
      <alignment horizontal="center"/>
    </xf>
    <xf numFmtId="0" fontId="6" fillId="2" borderId="4" xfId="0" applyFont="1" applyFill="1" applyBorder="1" applyAlignment="1">
      <alignment horizontal="center" vertical="top"/>
    </xf>
    <xf numFmtId="9" fontId="6" fillId="2" borderId="1" xfId="3" applyFont="1" applyFill="1" applyBorder="1" applyAlignment="1" applyProtection="1">
      <alignment horizontal="center" vertical="top"/>
    </xf>
    <xf numFmtId="0" fontId="2" fillId="2" borderId="31" xfId="0" applyFont="1" applyFill="1" applyBorder="1"/>
    <xf numFmtId="0" fontId="2" fillId="2" borderId="32" xfId="0" applyFont="1" applyFill="1" applyBorder="1" applyAlignment="1">
      <alignment horizontal="center"/>
    </xf>
    <xf numFmtId="0" fontId="2" fillId="2" borderId="33" xfId="0" applyFont="1" applyFill="1" applyBorder="1" applyAlignment="1">
      <alignment horizontal="center"/>
    </xf>
    <xf numFmtId="0" fontId="6" fillId="4" borderId="19"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7" fillId="8" borderId="34" xfId="0" applyFont="1" applyFill="1" applyBorder="1" applyAlignment="1">
      <alignment horizontal="center" vertical="center"/>
    </xf>
    <xf numFmtId="0" fontId="7" fillId="8" borderId="0" xfId="0" applyFont="1" applyFill="1" applyAlignment="1">
      <alignment horizontal="center" vertical="center"/>
    </xf>
    <xf numFmtId="0" fontId="2" fillId="0" borderId="0" xfId="0" applyFont="1" applyAlignment="1">
      <alignment vertical="top"/>
    </xf>
    <xf numFmtId="0" fontId="2" fillId="0" borderId="4" xfId="0" applyFont="1" applyBorder="1" applyAlignment="1">
      <alignment wrapText="1"/>
    </xf>
    <xf numFmtId="0" fontId="2" fillId="10" borderId="35" xfId="0" applyFont="1" applyFill="1" applyBorder="1" applyAlignment="1" applyProtection="1">
      <alignment horizontal="center" vertical="top" wrapText="1"/>
      <protection locked="0"/>
    </xf>
    <xf numFmtId="0" fontId="2" fillId="10" borderId="36" xfId="0" applyFont="1" applyFill="1" applyBorder="1" applyAlignment="1" applyProtection="1">
      <alignment horizontal="center" vertical="top" wrapText="1"/>
      <protection locked="0"/>
    </xf>
    <xf numFmtId="0" fontId="0" fillId="0" borderId="0" xfId="0" applyAlignment="1">
      <alignment vertical="top"/>
    </xf>
    <xf numFmtId="0" fontId="6" fillId="0" borderId="7" xfId="0" applyFont="1" applyBorder="1" applyAlignment="1">
      <alignment vertical="top"/>
    </xf>
    <xf numFmtId="0" fontId="2" fillId="0" borderId="0" xfId="0" applyFont="1" applyAlignment="1">
      <alignment wrapText="1"/>
    </xf>
    <xf numFmtId="9" fontId="2" fillId="0" borderId="0" xfId="3" applyFont="1" applyBorder="1" applyProtection="1"/>
    <xf numFmtId="0" fontId="2" fillId="0" borderId="0" xfId="0" applyFont="1" applyAlignment="1">
      <alignment vertical="top" wrapText="1"/>
    </xf>
    <xf numFmtId="0" fontId="6" fillId="4" borderId="18" xfId="0" applyFont="1" applyFill="1" applyBorder="1" applyAlignment="1">
      <alignment horizontal="left" vertical="center"/>
    </xf>
    <xf numFmtId="0" fontId="2" fillId="0" borderId="4" xfId="0" applyFont="1" applyBorder="1" applyAlignment="1">
      <alignment vertical="top"/>
    </xf>
    <xf numFmtId="0" fontId="2" fillId="0" borderId="7" xfId="0" applyFont="1" applyBorder="1"/>
    <xf numFmtId="0" fontId="2" fillId="0" borderId="4" xfId="0" applyFont="1" applyBorder="1"/>
    <xf numFmtId="0" fontId="10" fillId="11" borderId="0" xfId="0" applyFont="1" applyFill="1" applyAlignment="1">
      <alignment horizontal="left" vertical="center"/>
    </xf>
    <xf numFmtId="0" fontId="2" fillId="11" borderId="0" xfId="0" applyFont="1" applyFill="1" applyAlignment="1">
      <alignment horizontal="right" vertical="top"/>
    </xf>
    <xf numFmtId="0" fontId="2" fillId="11" borderId="0" xfId="0" applyFont="1" applyFill="1" applyAlignment="1">
      <alignment horizontal="center"/>
    </xf>
    <xf numFmtId="0" fontId="2" fillId="11" borderId="0" xfId="0" applyFont="1" applyFill="1" applyAlignment="1">
      <alignment horizontal="center" vertical="top"/>
    </xf>
    <xf numFmtId="9" fontId="2" fillId="11" borderId="0" xfId="3" applyFont="1" applyFill="1" applyBorder="1" applyAlignment="1" applyProtection="1">
      <alignment horizont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8" fillId="0" borderId="0" xfId="0" applyFont="1"/>
    <xf numFmtId="0" fontId="6" fillId="0" borderId="4" xfId="0" applyFont="1" applyBorder="1" applyAlignment="1">
      <alignment horizontal="left"/>
    </xf>
    <xf numFmtId="0" fontId="6" fillId="0" borderId="4" xfId="0" applyFont="1" applyBorder="1" applyAlignment="1">
      <alignment horizontal="center" vertical="top"/>
    </xf>
    <xf numFmtId="9" fontId="5" fillId="0" borderId="4" xfId="3" applyFont="1" applyFill="1" applyBorder="1" applyAlignment="1" applyProtection="1">
      <alignment horizontal="center"/>
    </xf>
    <xf numFmtId="0" fontId="6" fillId="2" borderId="37" xfId="0" applyFont="1" applyFill="1" applyBorder="1" applyAlignment="1">
      <alignment horizontal="right" vertical="top"/>
    </xf>
    <xf numFmtId="0" fontId="6" fillId="2" borderId="38" xfId="0" applyFont="1" applyFill="1" applyBorder="1" applyAlignment="1">
      <alignment horizontal="right" vertical="top"/>
    </xf>
    <xf numFmtId="0" fontId="2" fillId="0" borderId="38" xfId="0" applyFont="1" applyBorder="1" applyAlignment="1">
      <alignment horizontal="center"/>
    </xf>
    <xf numFmtId="0" fontId="6" fillId="0" borderId="38" xfId="0" applyFont="1" applyBorder="1" applyAlignment="1">
      <alignment horizontal="center" vertical="top"/>
    </xf>
    <xf numFmtId="9" fontId="2" fillId="0" borderId="39" xfId="3" applyFont="1" applyFill="1" applyBorder="1" applyAlignment="1" applyProtection="1">
      <alignment horizontal="center"/>
    </xf>
    <xf numFmtId="0" fontId="2" fillId="0" borderId="0" xfId="0" applyFont="1" applyAlignment="1">
      <alignment horizontal="right" vertical="top"/>
    </xf>
    <xf numFmtId="9" fontId="2" fillId="0" borderId="0" xfId="0" applyNumberFormat="1" applyFont="1" applyAlignment="1">
      <alignment horizontal="right" vertical="top"/>
    </xf>
    <xf numFmtId="0" fontId="2" fillId="0" borderId="0" xfId="0" applyFont="1" applyAlignment="1">
      <alignment horizontal="center"/>
    </xf>
    <xf numFmtId="0" fontId="2" fillId="0" borderId="0" xfId="0" applyFont="1" applyAlignment="1">
      <alignment horizontal="center" vertical="top"/>
    </xf>
    <xf numFmtId="9" fontId="2" fillId="0" borderId="0" xfId="3" applyFont="1" applyFill="1" applyBorder="1" applyAlignment="1" applyProtection="1">
      <alignment horizontal="center"/>
    </xf>
    <xf numFmtId="0" fontId="10" fillId="11" borderId="40" xfId="0" applyFont="1" applyFill="1" applyBorder="1" applyAlignment="1">
      <alignment horizontal="left" vertical="center"/>
    </xf>
    <xf numFmtId="0" fontId="2" fillId="11" borderId="41" xfId="0" applyFont="1" applyFill="1" applyBorder="1" applyAlignment="1">
      <alignment horizontal="right" vertical="center"/>
    </xf>
    <xf numFmtId="0" fontId="2" fillId="11" borderId="41" xfId="0" applyFont="1" applyFill="1" applyBorder="1" applyAlignment="1">
      <alignment horizontal="center" vertical="center"/>
    </xf>
    <xf numFmtId="9" fontId="2" fillId="11" borderId="42" xfId="3" applyFont="1" applyFill="1" applyBorder="1" applyAlignment="1" applyProtection="1">
      <alignment horizontal="center" vertical="center"/>
    </xf>
    <xf numFmtId="0" fontId="2" fillId="0" borderId="11" xfId="0" applyFont="1" applyBorder="1" applyAlignment="1">
      <alignment horizontal="right" vertical="top"/>
    </xf>
    <xf numFmtId="44" fontId="2" fillId="3" borderId="0" xfId="2" applyFont="1" applyFill="1" applyBorder="1" applyAlignment="1" applyProtection="1">
      <alignment horizontal="right" vertical="top"/>
      <protection locked="0"/>
    </xf>
    <xf numFmtId="0" fontId="2" fillId="0" borderId="41" xfId="0" applyFont="1" applyBorder="1" applyAlignment="1">
      <alignment horizontal="center"/>
    </xf>
    <xf numFmtId="0" fontId="2" fillId="0" borderId="41" xfId="0" applyFont="1" applyBorder="1" applyAlignment="1">
      <alignment horizontal="center" vertical="top"/>
    </xf>
    <xf numFmtId="9" fontId="2" fillId="0" borderId="42" xfId="3" applyFont="1" applyFill="1" applyBorder="1" applyAlignment="1" applyProtection="1">
      <alignment horizontal="center"/>
    </xf>
    <xf numFmtId="0" fontId="2" fillId="0" borderId="43" xfId="0" applyFont="1" applyBorder="1" applyAlignment="1">
      <alignment horizontal="right" vertical="top"/>
    </xf>
    <xf numFmtId="44" fontId="2" fillId="3" borderId="44" xfId="2" applyFont="1" applyFill="1" applyBorder="1" applyAlignment="1" applyProtection="1">
      <alignment horizontal="right" vertical="top"/>
      <protection locked="0"/>
    </xf>
    <xf numFmtId="0" fontId="2" fillId="0" borderId="44" xfId="0" applyFont="1" applyBorder="1" applyAlignment="1">
      <alignment horizontal="center"/>
    </xf>
    <xf numFmtId="0" fontId="2" fillId="0" borderId="44" xfId="0" applyFont="1" applyBorder="1" applyAlignment="1">
      <alignment horizontal="center" vertical="top"/>
    </xf>
    <xf numFmtId="9" fontId="2" fillId="0" borderId="45" xfId="3" applyFont="1" applyFill="1" applyBorder="1" applyAlignment="1" applyProtection="1">
      <alignment horizontal="center"/>
    </xf>
    <xf numFmtId="44" fontId="2" fillId="10" borderId="0" xfId="2" applyFont="1" applyFill="1" applyBorder="1" applyAlignment="1" applyProtection="1">
      <alignment horizontal="right" vertical="top"/>
      <protection locked="0"/>
    </xf>
    <xf numFmtId="9" fontId="2" fillId="0" borderId="46" xfId="3" applyFont="1" applyFill="1" applyBorder="1" applyAlignment="1" applyProtection="1">
      <alignment horizontal="center"/>
    </xf>
    <xf numFmtId="0" fontId="2" fillId="0" borderId="47" xfId="0" applyFont="1" applyBorder="1" applyAlignment="1">
      <alignment horizontal="center"/>
    </xf>
    <xf numFmtId="0" fontId="2" fillId="0" borderId="47" xfId="0" applyFont="1" applyBorder="1" applyAlignment="1">
      <alignment horizontal="center" vertical="top"/>
    </xf>
    <xf numFmtId="9" fontId="2" fillId="0" borderId="48" xfId="3" applyFont="1" applyFill="1" applyBorder="1" applyAlignment="1" applyProtection="1">
      <alignment horizontal="center"/>
    </xf>
    <xf numFmtId="0" fontId="6" fillId="2" borderId="49" xfId="0" applyFont="1" applyFill="1" applyBorder="1" applyAlignment="1">
      <alignment horizontal="right" vertical="top"/>
    </xf>
    <xf numFmtId="0" fontId="6" fillId="2" borderId="50" xfId="0" applyFont="1" applyFill="1" applyBorder="1" applyAlignment="1">
      <alignment horizontal="right" vertical="top"/>
    </xf>
    <xf numFmtId="9" fontId="6" fillId="0" borderId="51" xfId="3" applyFont="1" applyFill="1" applyBorder="1" applyAlignment="1" applyProtection="1">
      <alignment horizontal="center" vertical="top"/>
    </xf>
    <xf numFmtId="9" fontId="6" fillId="0" borderId="47" xfId="3" applyFont="1" applyFill="1" applyBorder="1" applyAlignment="1" applyProtection="1">
      <alignment horizontal="center" vertical="top"/>
    </xf>
    <xf numFmtId="9" fontId="6" fillId="0" borderId="48" xfId="3" applyFont="1" applyFill="1" applyBorder="1" applyAlignment="1" applyProtection="1">
      <alignment horizontal="center" vertical="top"/>
    </xf>
    <xf numFmtId="0" fontId="6" fillId="0" borderId="0" xfId="0" applyFont="1" applyAlignment="1">
      <alignment horizontal="right" vertical="top"/>
    </xf>
    <xf numFmtId="0" fontId="6" fillId="0" borderId="0" xfId="0" applyFont="1" applyAlignment="1">
      <alignment horizontal="center" vertical="top"/>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52" xfId="0" applyFont="1" applyBorder="1" applyAlignment="1">
      <alignment horizontal="right" vertical="top"/>
    </xf>
    <xf numFmtId="43" fontId="2" fillId="3" borderId="53" xfId="1" applyFont="1" applyFill="1" applyBorder="1" applyAlignment="1" applyProtection="1">
      <alignment horizontal="right" vertical="top"/>
    </xf>
    <xf numFmtId="0" fontId="2" fillId="0" borderId="53" xfId="0" applyFont="1" applyBorder="1" applyAlignment="1">
      <alignment horizontal="center"/>
    </xf>
    <xf numFmtId="165" fontId="2" fillId="0" borderId="53" xfId="0" applyNumberFormat="1" applyFont="1" applyBorder="1" applyAlignment="1">
      <alignment horizontal="center" vertical="top"/>
    </xf>
    <xf numFmtId="9" fontId="2" fillId="0" borderId="54" xfId="3" applyFont="1" applyFill="1" applyBorder="1" applyAlignment="1" applyProtection="1">
      <alignment horizontal="center"/>
    </xf>
    <xf numFmtId="0" fontId="2" fillId="0" borderId="55" xfId="0" applyFont="1" applyBorder="1" applyAlignment="1">
      <alignment horizontal="right" vertical="top"/>
    </xf>
    <xf numFmtId="43" fontId="2" fillId="12" borderId="4" xfId="1" applyFont="1" applyFill="1" applyBorder="1" applyAlignment="1" applyProtection="1">
      <alignment horizontal="right" vertical="top"/>
    </xf>
    <xf numFmtId="165" fontId="2" fillId="0" borderId="4" xfId="0" applyNumberFormat="1" applyFont="1" applyBorder="1" applyAlignment="1">
      <alignment horizontal="center" vertical="top"/>
    </xf>
    <xf numFmtId="9" fontId="2" fillId="0" borderId="14" xfId="3" applyFont="1" applyFill="1" applyBorder="1" applyAlignment="1" applyProtection="1">
      <alignment horizontal="center"/>
    </xf>
    <xf numFmtId="0" fontId="6" fillId="2" borderId="38" xfId="0" applyFont="1" applyFill="1" applyBorder="1" applyAlignment="1">
      <alignment horizontal="right" vertical="top"/>
    </xf>
    <xf numFmtId="43" fontId="6" fillId="0" borderId="56" xfId="1" applyFont="1" applyFill="1" applyBorder="1" applyAlignment="1" applyProtection="1">
      <alignment horizontal="right" vertical="top"/>
    </xf>
    <xf numFmtId="0" fontId="6" fillId="0" borderId="56" xfId="0" applyFont="1" applyBorder="1" applyAlignment="1">
      <alignment horizontal="center"/>
    </xf>
    <xf numFmtId="9" fontId="6" fillId="0" borderId="17" xfId="3" applyFont="1" applyFill="1" applyBorder="1" applyAlignment="1" applyProtection="1">
      <alignment horizontal="center"/>
    </xf>
    <xf numFmtId="0" fontId="11" fillId="11" borderId="37" xfId="0" applyFont="1" applyFill="1" applyBorder="1" applyAlignment="1">
      <alignment horizontal="left"/>
    </xf>
    <xf numFmtId="0" fontId="11" fillId="11" borderId="38" xfId="0" applyFont="1" applyFill="1" applyBorder="1" applyAlignment="1">
      <alignment horizontal="left"/>
    </xf>
    <xf numFmtId="2" fontId="12" fillId="0" borderId="57" xfId="0" applyNumberFormat="1" applyFont="1" applyBorder="1" applyAlignment="1">
      <alignment horizontal="center" vertical="center"/>
    </xf>
    <xf numFmtId="0" fontId="13" fillId="11" borderId="39" xfId="0" applyFont="1" applyFill="1" applyBorder="1"/>
    <xf numFmtId="9" fontId="0" fillId="0" borderId="0" xfId="3" applyFont="1"/>
  </cellXfs>
  <cellStyles count="4">
    <cellStyle name="Comma" xfId="1" builtinId="3"/>
    <cellStyle name="Currency" xfId="2" builtinId="4"/>
    <cellStyle name="Normal" xfId="0" builtinId="0"/>
    <cellStyle name="Percent" xfId="3" builtinId="5"/>
  </cellStyles>
  <dxfs count="14">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2D4EC-1C26-4C0C-AE06-FD7C255BA0BF}">
  <dimension ref="A1:O106"/>
  <sheetViews>
    <sheetView tabSelected="1" workbookViewId="0">
      <selection activeCell="D15" sqref="D15"/>
    </sheetView>
  </sheetViews>
  <sheetFormatPr defaultRowHeight="14.5" x14ac:dyDescent="0.35"/>
  <cols>
    <col min="1" max="1" width="1" customWidth="1"/>
    <col min="2" max="2" width="8.453125" customWidth="1"/>
    <col min="3" max="3" width="55.453125" customWidth="1"/>
    <col min="4" max="5" width="12.54296875" customWidth="1"/>
    <col min="6" max="6" width="45.7265625" customWidth="1"/>
    <col min="7" max="7" width="21.81640625" customWidth="1"/>
    <col min="8" max="11" width="17.81640625" customWidth="1"/>
    <col min="12" max="12" width="17.26953125" customWidth="1"/>
    <col min="13" max="13" width="17.81640625" customWidth="1"/>
    <col min="14" max="14" width="17.26953125" customWidth="1"/>
    <col min="15" max="15" width="17.7265625" customWidth="1"/>
  </cols>
  <sheetData>
    <row r="1" spans="1:12" x14ac:dyDescent="0.35">
      <c r="A1" s="1"/>
      <c r="B1" s="1"/>
      <c r="C1" s="1"/>
      <c r="D1" s="1"/>
      <c r="E1" s="1"/>
      <c r="F1" s="1"/>
      <c r="G1" s="1"/>
      <c r="H1" s="1"/>
      <c r="I1" s="1"/>
      <c r="J1" s="1"/>
      <c r="K1" s="1"/>
      <c r="L1" s="1"/>
    </row>
    <row r="2" spans="1:12" ht="18.5" x14ac:dyDescent="0.45">
      <c r="A2" s="1"/>
      <c r="B2" s="2" t="s">
        <v>0</v>
      </c>
      <c r="C2" s="3"/>
      <c r="D2" s="3"/>
      <c r="E2" s="4"/>
      <c r="F2" s="5" t="s">
        <v>1</v>
      </c>
      <c r="G2" s="6"/>
      <c r="H2" s="1"/>
      <c r="I2" s="1"/>
      <c r="J2" s="1"/>
      <c r="K2" s="1"/>
      <c r="L2" s="1"/>
    </row>
    <row r="3" spans="1:12" ht="18.5" x14ac:dyDescent="0.45">
      <c r="A3" s="1"/>
      <c r="B3" s="7"/>
      <c r="C3" s="8"/>
      <c r="D3" s="8"/>
      <c r="E3" s="8"/>
      <c r="F3" s="9"/>
      <c r="G3" s="1"/>
      <c r="H3" s="1"/>
      <c r="I3" s="1"/>
      <c r="J3" s="1"/>
      <c r="K3" s="1"/>
      <c r="L3" s="1"/>
    </row>
    <row r="4" spans="1:12" ht="18.5" x14ac:dyDescent="0.45">
      <c r="A4" s="1"/>
      <c r="B4" s="7"/>
      <c r="C4" s="8"/>
      <c r="D4" s="8"/>
      <c r="E4" s="8"/>
      <c r="F4" s="10" t="s">
        <v>2</v>
      </c>
      <c r="G4" s="11"/>
      <c r="H4" s="1"/>
      <c r="I4" s="1"/>
      <c r="J4" s="1"/>
      <c r="K4" s="1"/>
      <c r="L4" s="1"/>
    </row>
    <row r="5" spans="1:12" x14ac:dyDescent="0.35">
      <c r="A5" s="1"/>
      <c r="B5" s="1"/>
      <c r="C5" s="1"/>
      <c r="D5" s="1"/>
      <c r="E5" s="1"/>
      <c r="F5" s="1"/>
      <c r="G5" s="1"/>
      <c r="H5" s="1"/>
      <c r="I5" s="1"/>
      <c r="J5" s="1"/>
      <c r="K5" s="1"/>
      <c r="L5" s="1"/>
    </row>
    <row r="6" spans="1:12" x14ac:dyDescent="0.35">
      <c r="A6" s="1"/>
      <c r="B6" s="12" t="s">
        <v>3</v>
      </c>
      <c r="C6" s="13"/>
      <c r="D6" s="13"/>
      <c r="E6" s="13"/>
      <c r="F6" s="14"/>
      <c r="G6" s="15" t="s">
        <v>4</v>
      </c>
      <c r="H6" s="15" t="s">
        <v>5</v>
      </c>
      <c r="I6" s="1"/>
      <c r="J6" s="1"/>
      <c r="K6" s="1"/>
      <c r="L6" s="1"/>
    </row>
    <row r="7" spans="1:12" x14ac:dyDescent="0.35">
      <c r="A7" s="1"/>
      <c r="B7" s="16" t="s">
        <v>6</v>
      </c>
      <c r="C7" s="17" t="s">
        <v>7</v>
      </c>
      <c r="D7" s="17"/>
      <c r="E7" s="17"/>
      <c r="F7" s="18"/>
      <c r="G7" s="19" t="s">
        <v>8</v>
      </c>
      <c r="H7" s="20" t="s">
        <v>9</v>
      </c>
      <c r="I7" s="1"/>
      <c r="J7" s="1"/>
      <c r="K7" s="1"/>
      <c r="L7" s="1"/>
    </row>
    <row r="8" spans="1:12" x14ac:dyDescent="0.35">
      <c r="A8" s="1"/>
      <c r="B8" s="16" t="s">
        <v>10</v>
      </c>
      <c r="C8" s="17" t="s">
        <v>11</v>
      </c>
      <c r="D8" s="17"/>
      <c r="E8" s="17"/>
      <c r="F8" s="18"/>
      <c r="G8" s="21">
        <v>1</v>
      </c>
      <c r="H8" s="22">
        <v>10</v>
      </c>
      <c r="I8" s="1"/>
      <c r="J8" s="1"/>
      <c r="K8" s="1"/>
      <c r="L8" s="1"/>
    </row>
    <row r="9" spans="1:12" x14ac:dyDescent="0.35">
      <c r="A9" s="1"/>
      <c r="B9" s="16" t="s">
        <v>12</v>
      </c>
      <c r="C9" s="17" t="s">
        <v>13</v>
      </c>
      <c r="D9" s="17"/>
      <c r="E9" s="17"/>
      <c r="F9" s="18"/>
      <c r="G9" s="21">
        <v>0.5</v>
      </c>
      <c r="H9" s="20">
        <f>H8*G9</f>
        <v>5</v>
      </c>
      <c r="I9" s="1"/>
      <c r="J9" s="1"/>
      <c r="K9" s="1"/>
      <c r="L9" s="1"/>
    </row>
    <row r="10" spans="1:12" x14ac:dyDescent="0.35">
      <c r="A10" s="1"/>
      <c r="B10" s="16" t="s">
        <v>14</v>
      </c>
      <c r="C10" s="17" t="s">
        <v>15</v>
      </c>
      <c r="D10" s="17"/>
      <c r="E10" s="17"/>
      <c r="F10" s="18"/>
      <c r="G10" s="21">
        <v>0.1</v>
      </c>
      <c r="H10" s="20">
        <f>H8*G10</f>
        <v>1</v>
      </c>
      <c r="I10" s="1"/>
      <c r="J10" s="1"/>
      <c r="K10" s="1"/>
      <c r="L10" s="1"/>
    </row>
    <row r="11" spans="1:12" ht="15" thickBot="1" x14ac:dyDescent="0.4">
      <c r="A11" s="1"/>
      <c r="B11" s="23"/>
      <c r="C11" s="24"/>
      <c r="D11" s="24"/>
      <c r="E11" s="24"/>
      <c r="F11" s="24"/>
      <c r="G11" s="25"/>
      <c r="H11" s="1"/>
      <c r="I11" s="1"/>
      <c r="J11" s="1"/>
      <c r="K11" s="1"/>
      <c r="L11" s="1"/>
    </row>
    <row r="12" spans="1:12" x14ac:dyDescent="0.35">
      <c r="A12" s="1"/>
      <c r="B12" s="23"/>
      <c r="C12" s="24"/>
      <c r="D12" s="24"/>
      <c r="E12" s="26"/>
      <c r="F12" s="27" t="s">
        <v>16</v>
      </c>
      <c r="G12" s="28"/>
      <c r="H12" s="1"/>
      <c r="I12" s="1"/>
      <c r="J12" s="1"/>
      <c r="K12" s="1"/>
      <c r="L12" s="1"/>
    </row>
    <row r="13" spans="1:12" x14ac:dyDescent="0.35">
      <c r="A13" s="1"/>
      <c r="B13" s="29"/>
      <c r="C13" s="24"/>
      <c r="D13" s="24"/>
      <c r="E13" s="30" t="s">
        <v>17</v>
      </c>
      <c r="F13" s="31"/>
      <c r="G13" s="32">
        <v>0</v>
      </c>
      <c r="H13" s="33"/>
      <c r="I13" s="1"/>
      <c r="J13" s="1"/>
      <c r="K13" s="1"/>
      <c r="L13" s="1"/>
    </row>
    <row r="14" spans="1:12" x14ac:dyDescent="0.35">
      <c r="A14" s="1"/>
      <c r="B14" s="29"/>
      <c r="C14" s="24"/>
      <c r="D14" s="24"/>
      <c r="E14" s="30" t="s">
        <v>18</v>
      </c>
      <c r="F14" s="31"/>
      <c r="G14" s="34">
        <v>4</v>
      </c>
      <c r="H14" s="33"/>
      <c r="I14" s="1"/>
      <c r="J14" s="1"/>
      <c r="K14" s="1"/>
      <c r="L14" s="1"/>
    </row>
    <row r="15" spans="1:12" x14ac:dyDescent="0.35">
      <c r="A15" s="1"/>
      <c r="B15" s="29"/>
      <c r="C15" s="24"/>
      <c r="D15" s="24"/>
      <c r="E15" s="30" t="s">
        <v>19</v>
      </c>
      <c r="F15" s="31"/>
      <c r="G15" s="34">
        <v>7</v>
      </c>
      <c r="H15" s="33"/>
      <c r="I15" s="1"/>
      <c r="J15" s="1"/>
      <c r="K15" s="1"/>
      <c r="L15" s="1"/>
    </row>
    <row r="16" spans="1:12" ht="15" thickBot="1" x14ac:dyDescent="0.4">
      <c r="A16" s="1"/>
      <c r="B16" s="29"/>
      <c r="C16" s="29"/>
      <c r="D16" s="29"/>
      <c r="E16" s="35" t="s">
        <v>20</v>
      </c>
      <c r="F16" s="36"/>
      <c r="G16" s="37">
        <v>10</v>
      </c>
      <c r="H16" s="33"/>
      <c r="I16" s="1"/>
      <c r="J16" s="1"/>
      <c r="K16" s="1"/>
      <c r="L16" s="1"/>
    </row>
    <row r="17" spans="1:15" x14ac:dyDescent="0.35">
      <c r="A17" s="1"/>
      <c r="B17" s="29"/>
      <c r="C17" s="29"/>
      <c r="D17" s="29"/>
      <c r="E17" s="29"/>
      <c r="F17" s="29"/>
      <c r="G17" s="1"/>
      <c r="H17" s="38"/>
      <c r="I17" s="39"/>
      <c r="J17" s="1"/>
      <c r="K17" s="1"/>
      <c r="L17" s="1"/>
    </row>
    <row r="18" spans="1:15" x14ac:dyDescent="0.35">
      <c r="A18" s="1"/>
      <c r="B18" s="40" t="s">
        <v>21</v>
      </c>
      <c r="C18" s="41"/>
      <c r="D18" s="41"/>
      <c r="E18" s="41"/>
      <c r="F18" s="41"/>
      <c r="G18" s="41"/>
      <c r="H18" s="41"/>
      <c r="I18" s="41"/>
      <c r="J18" s="41"/>
      <c r="K18" s="42"/>
      <c r="L18" s="42"/>
      <c r="M18" s="42"/>
      <c r="N18" s="42"/>
      <c r="O18" s="42"/>
    </row>
    <row r="19" spans="1:15" ht="72" customHeight="1" thickBot="1" x14ac:dyDescent="0.4">
      <c r="A19" s="1"/>
      <c r="B19" s="43" t="s">
        <v>22</v>
      </c>
      <c r="C19" s="44"/>
      <c r="D19" s="44"/>
      <c r="E19" s="44"/>
      <c r="F19" s="44"/>
      <c r="G19" s="44"/>
      <c r="H19" s="44"/>
      <c r="I19" s="44"/>
      <c r="J19" s="45"/>
      <c r="K19" s="46" t="s">
        <v>23</v>
      </c>
      <c r="L19" s="47"/>
      <c r="M19" s="47"/>
      <c r="N19" s="47"/>
      <c r="O19" s="47"/>
    </row>
    <row r="20" spans="1:15" x14ac:dyDescent="0.35">
      <c r="A20" s="1"/>
      <c r="B20" s="48" t="s">
        <v>24</v>
      </c>
      <c r="C20" s="48" t="s">
        <v>25</v>
      </c>
      <c r="D20" s="49" t="s">
        <v>26</v>
      </c>
      <c r="E20" s="49" t="s">
        <v>27</v>
      </c>
      <c r="F20" s="49" t="s">
        <v>28</v>
      </c>
      <c r="G20" s="49" t="s">
        <v>29</v>
      </c>
      <c r="H20" s="49" t="s">
        <v>30</v>
      </c>
      <c r="I20" s="50" t="s">
        <v>31</v>
      </c>
      <c r="J20" s="51" t="s">
        <v>32</v>
      </c>
      <c r="K20" s="52" t="s">
        <v>33</v>
      </c>
      <c r="L20" s="53" t="s">
        <v>34</v>
      </c>
      <c r="M20" s="54"/>
      <c r="N20" s="54"/>
      <c r="O20" s="55"/>
    </row>
    <row r="21" spans="1:15" ht="65" x14ac:dyDescent="0.35">
      <c r="A21" s="1"/>
      <c r="B21" s="56" t="s">
        <v>35</v>
      </c>
      <c r="C21" s="57" t="s">
        <v>36</v>
      </c>
      <c r="D21" s="58" t="s">
        <v>10</v>
      </c>
      <c r="E21" s="59">
        <f t="shared" ref="E21:E28" si="0">IF(D21="",,VLOOKUP(D21,$B$7:$G$10,6,FALSE))</f>
        <v>1</v>
      </c>
      <c r="F21" s="60" t="s">
        <v>37</v>
      </c>
      <c r="G21" s="61">
        <v>0</v>
      </c>
      <c r="H21" s="62">
        <f>IF(E21=$G$7,"n.a.",E21*$H$8)</f>
        <v>10</v>
      </c>
      <c r="I21" s="62">
        <f>IF(E21=$G$7,IF(G21=$G$16,"IN",$G$7),(G21/$G$16)*H21)</f>
        <v>0</v>
      </c>
      <c r="J21" s="63">
        <f t="shared" ref="J21:J29" si="1">IF(E21=$G$7,"n.a.",I21/$H$30)</f>
        <v>0</v>
      </c>
      <c r="K21" s="64"/>
      <c r="L21" s="65"/>
      <c r="M21" s="66"/>
      <c r="N21" s="66"/>
      <c r="O21" s="67"/>
    </row>
    <row r="22" spans="1:15" ht="66" customHeight="1" x14ac:dyDescent="0.35">
      <c r="A22" s="1"/>
      <c r="B22" s="56" t="s">
        <v>38</v>
      </c>
      <c r="C22" s="60" t="s">
        <v>39</v>
      </c>
      <c r="D22" s="58" t="s">
        <v>10</v>
      </c>
      <c r="E22" s="59">
        <f t="shared" si="0"/>
        <v>1</v>
      </c>
      <c r="F22" s="60" t="s">
        <v>40</v>
      </c>
      <c r="G22" s="61">
        <v>0</v>
      </c>
      <c r="H22" s="62">
        <f t="shared" ref="H22:H29" si="2">IF(E22=$G$7,"n.a.",E22*$H$8)</f>
        <v>10</v>
      </c>
      <c r="I22" s="62">
        <f>IF(E22=$G$7,IF(G22=$G$16,"IN",$G$7),(G22/$G$16)*H22)</f>
        <v>0</v>
      </c>
      <c r="J22" s="63">
        <f t="shared" si="1"/>
        <v>0</v>
      </c>
      <c r="K22" s="64"/>
      <c r="L22" s="65"/>
      <c r="M22" s="66"/>
      <c r="N22" s="66"/>
      <c r="O22" s="67"/>
    </row>
    <row r="23" spans="1:15" ht="52" x14ac:dyDescent="0.35">
      <c r="A23" s="1"/>
      <c r="B23" s="56" t="s">
        <v>41</v>
      </c>
      <c r="C23" s="60" t="s">
        <v>42</v>
      </c>
      <c r="D23" s="58" t="s">
        <v>10</v>
      </c>
      <c r="E23" s="59">
        <f t="shared" si="0"/>
        <v>1</v>
      </c>
      <c r="F23" s="60" t="s">
        <v>37</v>
      </c>
      <c r="G23" s="61">
        <v>0</v>
      </c>
      <c r="H23" s="62">
        <f t="shared" si="2"/>
        <v>10</v>
      </c>
      <c r="I23" s="62">
        <f>IF(E23=$G$7,IF(G23=$G$16,"IN",$G$7),(G23/$G$16)*H23)</f>
        <v>0</v>
      </c>
      <c r="J23" s="63">
        <f t="shared" si="1"/>
        <v>0</v>
      </c>
      <c r="K23" s="64"/>
      <c r="L23" s="65"/>
      <c r="M23" s="66"/>
      <c r="N23" s="66"/>
      <c r="O23" s="67"/>
    </row>
    <row r="24" spans="1:15" ht="52" x14ac:dyDescent="0.35">
      <c r="A24" s="1"/>
      <c r="B24" s="56" t="s">
        <v>43</v>
      </c>
      <c r="C24" s="60" t="s">
        <v>44</v>
      </c>
      <c r="D24" s="58" t="s">
        <v>10</v>
      </c>
      <c r="E24" s="59">
        <f>IF(D24="",,VLOOKUP(D24,$B$7:$G$10,6,FALSE))</f>
        <v>1</v>
      </c>
      <c r="F24" s="60"/>
      <c r="G24" s="61">
        <v>0</v>
      </c>
      <c r="H24" s="62">
        <f t="shared" si="2"/>
        <v>10</v>
      </c>
      <c r="I24" s="62">
        <f>IF(E24=$G$7,IF(G24=$G$16,"IN",$G$7),(G24/$G$16)*H24)</f>
        <v>0</v>
      </c>
      <c r="J24" s="63">
        <f t="shared" si="1"/>
        <v>0</v>
      </c>
      <c r="K24" s="64"/>
      <c r="L24" s="65"/>
      <c r="M24" s="66"/>
      <c r="N24" s="66"/>
      <c r="O24" s="67"/>
    </row>
    <row r="25" spans="1:15" ht="65" x14ac:dyDescent="0.35">
      <c r="A25" s="1"/>
      <c r="B25" s="56" t="s">
        <v>45</v>
      </c>
      <c r="C25" s="60" t="s">
        <v>46</v>
      </c>
      <c r="D25" s="58" t="s">
        <v>10</v>
      </c>
      <c r="E25" s="59">
        <f t="shared" si="0"/>
        <v>1</v>
      </c>
      <c r="F25" s="60"/>
      <c r="G25" s="61">
        <v>0</v>
      </c>
      <c r="H25" s="62">
        <f t="shared" si="2"/>
        <v>10</v>
      </c>
      <c r="I25" s="62">
        <f>IF(E25=$G$7,IF(G25=$G$16,"IN",$G$7),(G25/$G$16)*H25)</f>
        <v>0</v>
      </c>
      <c r="J25" s="63">
        <f t="shared" si="1"/>
        <v>0</v>
      </c>
      <c r="K25" s="64"/>
      <c r="L25" s="65"/>
      <c r="M25" s="66"/>
      <c r="N25" s="66"/>
      <c r="O25" s="67"/>
    </row>
    <row r="26" spans="1:15" ht="26" x14ac:dyDescent="0.35">
      <c r="A26" s="1"/>
      <c r="B26" s="56" t="s">
        <v>47</v>
      </c>
      <c r="C26" s="60" t="s">
        <v>48</v>
      </c>
      <c r="D26" s="58" t="s">
        <v>12</v>
      </c>
      <c r="E26" s="59">
        <f t="shared" si="0"/>
        <v>0.5</v>
      </c>
      <c r="F26" s="60"/>
      <c r="G26" s="61">
        <v>0</v>
      </c>
      <c r="H26" s="62">
        <f t="shared" si="2"/>
        <v>5</v>
      </c>
      <c r="I26" s="62">
        <f t="shared" ref="I26" si="3">IF(E26=$G$7,IF(G26=$G$16,"IN",$G$7),(G26/$G$16)*H26)</f>
        <v>0</v>
      </c>
      <c r="J26" s="63">
        <f t="shared" si="1"/>
        <v>0</v>
      </c>
      <c r="K26" s="64"/>
      <c r="L26" s="65"/>
      <c r="M26" s="66"/>
      <c r="N26" s="66"/>
      <c r="O26" s="67"/>
    </row>
    <row r="27" spans="1:15" ht="52" x14ac:dyDescent="0.35">
      <c r="A27" s="1"/>
      <c r="B27" s="56" t="s">
        <v>49</v>
      </c>
      <c r="C27" s="60" t="s">
        <v>50</v>
      </c>
      <c r="D27" s="58" t="s">
        <v>10</v>
      </c>
      <c r="E27" s="59">
        <f t="shared" si="0"/>
        <v>1</v>
      </c>
      <c r="F27" s="60"/>
      <c r="G27" s="61">
        <v>0</v>
      </c>
      <c r="H27" s="62">
        <f t="shared" si="2"/>
        <v>10</v>
      </c>
      <c r="I27" s="62">
        <f>IF(E27=$G$7,IF(G27=$G$16,"IN",$G$7),(G27/$G$16)*H27)</f>
        <v>0</v>
      </c>
      <c r="J27" s="63">
        <f t="shared" si="1"/>
        <v>0</v>
      </c>
      <c r="K27" s="64"/>
      <c r="L27" s="65"/>
      <c r="M27" s="66"/>
      <c r="N27" s="66"/>
      <c r="O27" s="67"/>
    </row>
    <row r="28" spans="1:15" ht="39" x14ac:dyDescent="0.35">
      <c r="A28" s="1"/>
      <c r="B28" s="56" t="s">
        <v>51</v>
      </c>
      <c r="C28" s="60" t="s">
        <v>52</v>
      </c>
      <c r="D28" s="58" t="s">
        <v>12</v>
      </c>
      <c r="E28" s="59">
        <f t="shared" si="0"/>
        <v>0.5</v>
      </c>
      <c r="F28" s="60"/>
      <c r="G28" s="61">
        <v>0</v>
      </c>
      <c r="H28" s="62">
        <f t="shared" si="2"/>
        <v>5</v>
      </c>
      <c r="I28" s="62">
        <f>IF(E28=$G$7,IF(G28=$G$16,"IN",$G$7),(G28/$G$16)*H28)</f>
        <v>0</v>
      </c>
      <c r="J28" s="63">
        <f t="shared" si="1"/>
        <v>0</v>
      </c>
      <c r="K28" s="64"/>
      <c r="L28" s="65"/>
      <c r="M28" s="66"/>
      <c r="N28" s="66"/>
      <c r="O28" s="67"/>
    </row>
    <row r="29" spans="1:15" ht="39" x14ac:dyDescent="0.35">
      <c r="A29" s="1"/>
      <c r="B29" s="56" t="s">
        <v>53</v>
      </c>
      <c r="C29" s="60" t="s">
        <v>54</v>
      </c>
      <c r="D29" s="58" t="s">
        <v>12</v>
      </c>
      <c r="E29" s="59">
        <f>IF(D29="",,VLOOKUP(D29,$B$7:$G$10,6,FALSE))</f>
        <v>0.5</v>
      </c>
      <c r="F29" s="60"/>
      <c r="G29" s="61">
        <v>0</v>
      </c>
      <c r="H29" s="62">
        <f t="shared" si="2"/>
        <v>5</v>
      </c>
      <c r="I29" s="62">
        <f>IF(E29=$G$7,IF(G29=$G$16,"IN",$G$7),(G29/$G$16)*H29)</f>
        <v>0</v>
      </c>
      <c r="J29" s="63">
        <f t="shared" si="1"/>
        <v>0</v>
      </c>
      <c r="K29" s="64"/>
      <c r="L29" s="65"/>
      <c r="M29" s="66"/>
      <c r="N29" s="66"/>
      <c r="O29" s="67"/>
    </row>
    <row r="30" spans="1:15" ht="15" thickBot="1" x14ac:dyDescent="0.4">
      <c r="A30" s="1"/>
      <c r="B30" s="68"/>
      <c r="C30" s="69" t="s">
        <v>55</v>
      </c>
      <c r="D30" s="69"/>
      <c r="E30" s="69"/>
      <c r="F30" s="69"/>
      <c r="G30" s="70"/>
      <c r="H30" s="71">
        <f>SUM(H21:H29)</f>
        <v>75</v>
      </c>
      <c r="I30" s="72">
        <f>IF(COUNTIF(I21:I29,$G$7)&gt;0,$G$7,SUM(I21:I29))</f>
        <v>0</v>
      </c>
      <c r="J30" s="73">
        <f>IF(I30=$G$7,"n.a.",I30/H30)</f>
        <v>0</v>
      </c>
      <c r="K30" s="74"/>
      <c r="L30" s="75"/>
      <c r="M30" s="75"/>
      <c r="N30" s="75"/>
      <c r="O30" s="76"/>
    </row>
    <row r="31" spans="1:15" x14ac:dyDescent="0.35">
      <c r="A31" s="1"/>
      <c r="B31" s="1"/>
      <c r="D31" s="1"/>
      <c r="E31" s="1"/>
      <c r="F31" s="1"/>
      <c r="G31" s="1"/>
      <c r="H31" s="1"/>
      <c r="I31" s="1"/>
      <c r="J31" s="1"/>
      <c r="K31" s="1"/>
      <c r="L31" s="1"/>
    </row>
    <row r="32" spans="1:15" x14ac:dyDescent="0.35">
      <c r="A32" s="29"/>
      <c r="B32" s="40" t="s">
        <v>56</v>
      </c>
      <c r="C32" s="41"/>
      <c r="D32" s="41"/>
      <c r="E32" s="41"/>
      <c r="F32" s="41"/>
      <c r="G32" s="41"/>
      <c r="H32" s="41"/>
      <c r="I32" s="41"/>
      <c r="J32" s="41"/>
      <c r="K32" s="42"/>
      <c r="L32" s="42"/>
      <c r="M32" s="42"/>
      <c r="N32" s="42"/>
      <c r="O32" s="42"/>
    </row>
    <row r="33" spans="1:15" ht="72.75" customHeight="1" thickBot="1" x14ac:dyDescent="0.4">
      <c r="A33" s="29"/>
      <c r="B33" s="43" t="s">
        <v>57</v>
      </c>
      <c r="C33" s="77"/>
      <c r="D33" s="77"/>
      <c r="E33" s="77"/>
      <c r="F33" s="77"/>
      <c r="G33" s="77"/>
      <c r="H33" s="77"/>
      <c r="I33" s="77"/>
      <c r="J33" s="78"/>
      <c r="K33" s="79" t="s">
        <v>23</v>
      </c>
      <c r="L33" s="80"/>
      <c r="M33" s="80"/>
      <c r="N33" s="80"/>
      <c r="O33" s="80"/>
    </row>
    <row r="34" spans="1:15" x14ac:dyDescent="0.35">
      <c r="A34" s="1"/>
      <c r="B34" s="48" t="s">
        <v>24</v>
      </c>
      <c r="C34" s="48" t="s">
        <v>25</v>
      </c>
      <c r="D34" s="49" t="s">
        <v>26</v>
      </c>
      <c r="E34" s="49" t="s">
        <v>27</v>
      </c>
      <c r="F34" s="49" t="s">
        <v>28</v>
      </c>
      <c r="G34" s="49" t="s">
        <v>29</v>
      </c>
      <c r="H34" s="49" t="s">
        <v>30</v>
      </c>
      <c r="I34" s="50" t="s">
        <v>31</v>
      </c>
      <c r="J34" s="51" t="s">
        <v>32</v>
      </c>
      <c r="K34" s="52" t="s">
        <v>33</v>
      </c>
      <c r="L34" s="53" t="s">
        <v>34</v>
      </c>
      <c r="M34" s="54"/>
      <c r="N34" s="54"/>
      <c r="O34" s="55"/>
    </row>
    <row r="35" spans="1:15" s="85" customFormat="1" ht="65" x14ac:dyDescent="0.3">
      <c r="A35" s="81"/>
      <c r="B35" s="62" t="s">
        <v>58</v>
      </c>
      <c r="C35" s="82" t="s">
        <v>59</v>
      </c>
      <c r="D35" s="58" t="s">
        <v>12</v>
      </c>
      <c r="E35" s="59">
        <f t="shared" ref="E35:E41" si="4">IF(D35="",,VLOOKUP(D35,$B$7:$G$10,6,FALSE))</f>
        <v>0.5</v>
      </c>
      <c r="F35" s="60" t="s">
        <v>37</v>
      </c>
      <c r="G35" s="61">
        <v>0</v>
      </c>
      <c r="H35" s="62">
        <f>IF(E35=$G$7,"n.a.",E35*$H$8)</f>
        <v>5</v>
      </c>
      <c r="I35" s="62">
        <f t="shared" ref="I35:I41" si="5">IF(E35=$G$7,IF(G35=$G$16,"IN",$G$7),(G35/$G$16)*H35)</f>
        <v>0</v>
      </c>
      <c r="J35" s="63">
        <f t="shared" ref="J35:J41" si="6">IF(E35=$G$7,"n.a.",I35/$H$42)</f>
        <v>0</v>
      </c>
      <c r="K35" s="64"/>
      <c r="L35" s="83"/>
      <c r="M35" s="83"/>
      <c r="N35" s="83"/>
      <c r="O35" s="84"/>
    </row>
    <row r="36" spans="1:15" ht="54" customHeight="1" x14ac:dyDescent="0.35">
      <c r="A36" s="1"/>
      <c r="B36" s="62" t="s">
        <v>60</v>
      </c>
      <c r="C36" s="82" t="s">
        <v>61</v>
      </c>
      <c r="D36" s="58" t="s">
        <v>10</v>
      </c>
      <c r="E36" s="59">
        <f t="shared" si="4"/>
        <v>1</v>
      </c>
      <c r="F36" s="60" t="s">
        <v>37</v>
      </c>
      <c r="G36" s="61">
        <v>0</v>
      </c>
      <c r="H36" s="62">
        <f t="shared" ref="H36:H41" si="7">IF(E36=$G$7,"n.a.",E36*$H$8)</f>
        <v>10</v>
      </c>
      <c r="I36" s="62">
        <f t="shared" si="5"/>
        <v>0</v>
      </c>
      <c r="J36" s="63">
        <f t="shared" si="6"/>
        <v>0</v>
      </c>
      <c r="K36" s="64"/>
      <c r="L36" s="83"/>
      <c r="M36" s="83"/>
      <c r="N36" s="83"/>
      <c r="O36" s="84"/>
    </row>
    <row r="37" spans="1:15" ht="47.25" customHeight="1" x14ac:dyDescent="0.35">
      <c r="A37" s="1"/>
      <c r="B37" s="62" t="s">
        <v>62</v>
      </c>
      <c r="C37" s="57" t="s">
        <v>63</v>
      </c>
      <c r="D37" s="58" t="s">
        <v>10</v>
      </c>
      <c r="E37" s="59">
        <f t="shared" si="4"/>
        <v>1</v>
      </c>
      <c r="F37" s="60"/>
      <c r="G37" s="61">
        <v>0</v>
      </c>
      <c r="H37" s="62">
        <f t="shared" si="7"/>
        <v>10</v>
      </c>
      <c r="I37" s="62">
        <f t="shared" si="5"/>
        <v>0</v>
      </c>
      <c r="J37" s="63">
        <f t="shared" si="6"/>
        <v>0</v>
      </c>
      <c r="K37" s="64"/>
      <c r="L37" s="83"/>
      <c r="M37" s="83"/>
      <c r="N37" s="83"/>
      <c r="O37" s="84"/>
    </row>
    <row r="38" spans="1:15" ht="66.75" customHeight="1" x14ac:dyDescent="0.35">
      <c r="A38" s="1"/>
      <c r="B38" s="62" t="s">
        <v>64</v>
      </c>
      <c r="C38" s="82" t="s">
        <v>65</v>
      </c>
      <c r="D38" s="58" t="s">
        <v>6</v>
      </c>
      <c r="E38" s="59" t="str">
        <f t="shared" si="4"/>
        <v>K.O.</v>
      </c>
      <c r="F38" s="60" t="s">
        <v>37</v>
      </c>
      <c r="G38" s="61">
        <v>10</v>
      </c>
      <c r="H38" s="62" t="str">
        <f t="shared" si="7"/>
        <v>n.a.</v>
      </c>
      <c r="I38" s="62" t="str">
        <f t="shared" si="5"/>
        <v>IN</v>
      </c>
      <c r="J38" s="63" t="str">
        <f t="shared" si="6"/>
        <v>n.a.</v>
      </c>
      <c r="K38" s="64"/>
      <c r="L38" s="83"/>
      <c r="M38" s="83"/>
      <c r="N38" s="83"/>
      <c r="O38" s="84"/>
    </row>
    <row r="39" spans="1:15" ht="70.5" customHeight="1" x14ac:dyDescent="0.35">
      <c r="A39" s="1"/>
      <c r="B39" s="62" t="s">
        <v>66</v>
      </c>
      <c r="C39" s="57" t="s">
        <v>67</v>
      </c>
      <c r="D39" s="58" t="s">
        <v>6</v>
      </c>
      <c r="E39" s="59" t="str">
        <f t="shared" si="4"/>
        <v>K.O.</v>
      </c>
      <c r="F39" s="60" t="s">
        <v>37</v>
      </c>
      <c r="G39" s="61">
        <v>10</v>
      </c>
      <c r="H39" s="62" t="str">
        <f t="shared" si="7"/>
        <v>n.a.</v>
      </c>
      <c r="I39" s="62" t="str">
        <f t="shared" si="5"/>
        <v>IN</v>
      </c>
      <c r="J39" s="63" t="str">
        <f t="shared" si="6"/>
        <v>n.a.</v>
      </c>
      <c r="K39" s="64"/>
      <c r="L39" s="83"/>
      <c r="M39" s="83"/>
      <c r="N39" s="83"/>
      <c r="O39" s="84"/>
    </row>
    <row r="40" spans="1:15" ht="41.25" customHeight="1" x14ac:dyDescent="0.35">
      <c r="A40" s="1"/>
      <c r="B40" s="62" t="s">
        <v>68</v>
      </c>
      <c r="C40" s="82" t="s">
        <v>69</v>
      </c>
      <c r="D40" s="58" t="s">
        <v>6</v>
      </c>
      <c r="E40" s="59" t="str">
        <f t="shared" si="4"/>
        <v>K.O.</v>
      </c>
      <c r="F40" s="60"/>
      <c r="G40" s="61">
        <v>10</v>
      </c>
      <c r="H40" s="62" t="str">
        <f t="shared" si="7"/>
        <v>n.a.</v>
      </c>
      <c r="I40" s="62" t="str">
        <f t="shared" si="5"/>
        <v>IN</v>
      </c>
      <c r="J40" s="63" t="str">
        <f t="shared" si="6"/>
        <v>n.a.</v>
      </c>
      <c r="K40" s="64"/>
      <c r="L40" s="83"/>
      <c r="M40" s="83"/>
      <c r="N40" s="83"/>
      <c r="O40" s="84"/>
    </row>
    <row r="41" spans="1:15" ht="78.5" x14ac:dyDescent="0.35">
      <c r="A41" s="1"/>
      <c r="B41" s="62" t="s">
        <v>70</v>
      </c>
      <c r="C41" s="82" t="s">
        <v>71</v>
      </c>
      <c r="D41" s="58" t="s">
        <v>6</v>
      </c>
      <c r="E41" s="59" t="str">
        <f t="shared" si="4"/>
        <v>K.O.</v>
      </c>
      <c r="F41" s="60" t="s">
        <v>37</v>
      </c>
      <c r="G41" s="61">
        <v>10</v>
      </c>
      <c r="H41" s="62" t="str">
        <f t="shared" si="7"/>
        <v>n.a.</v>
      </c>
      <c r="I41" s="62" t="str">
        <f t="shared" si="5"/>
        <v>IN</v>
      </c>
      <c r="J41" s="63" t="str">
        <f t="shared" si="6"/>
        <v>n.a.</v>
      </c>
      <c r="K41" s="64"/>
      <c r="L41" s="83"/>
      <c r="M41" s="83"/>
      <c r="N41" s="83"/>
      <c r="O41" s="84"/>
    </row>
    <row r="42" spans="1:15" ht="15" thickBot="1" x14ac:dyDescent="0.4">
      <c r="A42" s="1"/>
      <c r="B42" s="86"/>
      <c r="C42" s="69" t="s">
        <v>55</v>
      </c>
      <c r="D42" s="69"/>
      <c r="E42" s="69"/>
      <c r="F42" s="69"/>
      <c r="G42" s="70"/>
      <c r="H42" s="71">
        <f>SUM(H35:H41)</f>
        <v>25</v>
      </c>
      <c r="I42" s="72">
        <f>IF(COUNTIF(I35:I41,$G$7)&gt;0,$G$7,SUM(I35:I41))</f>
        <v>0</v>
      </c>
      <c r="J42" s="73">
        <f>IF(I42=$G$7,"n.a.",I42/H42)</f>
        <v>0</v>
      </c>
      <c r="K42" s="74"/>
      <c r="L42" s="75"/>
      <c r="M42" s="75"/>
      <c r="N42" s="75"/>
      <c r="O42" s="76"/>
    </row>
    <row r="43" spans="1:15" x14ac:dyDescent="0.35">
      <c r="A43" s="1"/>
      <c r="B43" s="81"/>
      <c r="C43" s="87"/>
      <c r="D43" s="1"/>
      <c r="E43" s="88"/>
      <c r="F43" s="87"/>
      <c r="G43" s="1"/>
      <c r="H43" s="1"/>
      <c r="I43" s="1"/>
      <c r="J43" s="1"/>
      <c r="K43" s="1"/>
      <c r="L43" s="1"/>
    </row>
    <row r="44" spans="1:15" x14ac:dyDescent="0.35">
      <c r="A44" s="29"/>
      <c r="B44" s="40" t="s">
        <v>72</v>
      </c>
      <c r="C44" s="41"/>
      <c r="D44" s="41"/>
      <c r="E44" s="41"/>
      <c r="F44" s="41"/>
      <c r="G44" s="41"/>
      <c r="H44" s="41"/>
      <c r="I44" s="41"/>
      <c r="J44" s="41"/>
      <c r="K44" s="42"/>
      <c r="L44" s="42"/>
      <c r="M44" s="42"/>
      <c r="N44" s="42"/>
      <c r="O44" s="42"/>
    </row>
    <row r="45" spans="1:15" ht="68.25" customHeight="1" thickBot="1" x14ac:dyDescent="0.4">
      <c r="A45" s="29"/>
      <c r="B45" s="43" t="s">
        <v>73</v>
      </c>
      <c r="C45" s="77"/>
      <c r="D45" s="77"/>
      <c r="E45" s="77"/>
      <c r="F45" s="77"/>
      <c r="G45" s="77"/>
      <c r="H45" s="77"/>
      <c r="I45" s="77"/>
      <c r="J45" s="78"/>
      <c r="K45" s="79" t="s">
        <v>23</v>
      </c>
      <c r="L45" s="80"/>
      <c r="M45" s="80"/>
      <c r="N45" s="80"/>
      <c r="O45" s="80"/>
    </row>
    <row r="46" spans="1:15" x14ac:dyDescent="0.35">
      <c r="A46" s="1"/>
      <c r="B46" s="48" t="s">
        <v>24</v>
      </c>
      <c r="C46" s="48" t="s">
        <v>25</v>
      </c>
      <c r="D46" s="49" t="s">
        <v>26</v>
      </c>
      <c r="E46" s="49" t="s">
        <v>27</v>
      </c>
      <c r="F46" s="49" t="s">
        <v>28</v>
      </c>
      <c r="G46" s="49" t="s">
        <v>29</v>
      </c>
      <c r="H46" s="49" t="s">
        <v>30</v>
      </c>
      <c r="I46" s="50" t="s">
        <v>31</v>
      </c>
      <c r="J46" s="51" t="s">
        <v>32</v>
      </c>
      <c r="K46" s="52" t="s">
        <v>33</v>
      </c>
      <c r="L46" s="53" t="s">
        <v>34</v>
      </c>
      <c r="M46" s="54"/>
      <c r="N46" s="54"/>
      <c r="O46" s="55"/>
    </row>
    <row r="47" spans="1:15" ht="52" x14ac:dyDescent="0.35">
      <c r="A47" s="1"/>
      <c r="B47" s="62" t="s">
        <v>74</v>
      </c>
      <c r="C47" s="57" t="s">
        <v>75</v>
      </c>
      <c r="D47" s="58" t="s">
        <v>10</v>
      </c>
      <c r="E47" s="59">
        <f t="shared" ref="E47:E51" si="8">IF(D47="",,VLOOKUP(D47,$B$7:$G$10,6,FALSE))</f>
        <v>1</v>
      </c>
      <c r="F47" s="60" t="s">
        <v>76</v>
      </c>
      <c r="G47" s="61">
        <v>0</v>
      </c>
      <c r="H47" s="62">
        <f>IF(E47=$G$7,"n.a.",E47*$H$8)</f>
        <v>10</v>
      </c>
      <c r="I47" s="62">
        <f t="shared" ref="I47:I51" si="9">IF(E47=$G$7,IF(G47=$G$16,"IN",$G$7),(G47/$G$16)*H47)</f>
        <v>0</v>
      </c>
      <c r="J47" s="63">
        <f>IF(E47=$G$7,"n.a.",I47/$H$52)</f>
        <v>0</v>
      </c>
      <c r="K47" s="64"/>
      <c r="L47" s="83"/>
      <c r="M47" s="83"/>
      <c r="N47" s="83"/>
      <c r="O47" s="84"/>
    </row>
    <row r="48" spans="1:15" ht="52" x14ac:dyDescent="0.35">
      <c r="A48" s="1"/>
      <c r="B48" s="62" t="s">
        <v>77</v>
      </c>
      <c r="C48" s="57" t="s">
        <v>78</v>
      </c>
      <c r="D48" s="58" t="s">
        <v>10</v>
      </c>
      <c r="E48" s="59">
        <f t="shared" si="8"/>
        <v>1</v>
      </c>
      <c r="F48" s="60" t="s">
        <v>37</v>
      </c>
      <c r="G48" s="61">
        <v>0</v>
      </c>
      <c r="H48" s="62">
        <f t="shared" ref="H48:H51" si="10">IF(E48=$G$7,"n.a.",E48*$H$8)</f>
        <v>10</v>
      </c>
      <c r="I48" s="62">
        <f t="shared" si="9"/>
        <v>0</v>
      </c>
      <c r="J48" s="63">
        <f>IF(E48=$G$7,"n.a.",I48/$H$52)</f>
        <v>0</v>
      </c>
      <c r="K48" s="64"/>
      <c r="L48" s="83"/>
      <c r="M48" s="83"/>
      <c r="N48" s="83"/>
      <c r="O48" s="84"/>
    </row>
    <row r="49" spans="1:15" ht="39" customHeight="1" x14ac:dyDescent="0.35">
      <c r="A49" s="1"/>
      <c r="B49" s="62" t="s">
        <v>79</v>
      </c>
      <c r="C49" s="57" t="s">
        <v>80</v>
      </c>
      <c r="D49" s="58" t="s">
        <v>10</v>
      </c>
      <c r="E49" s="59">
        <f t="shared" si="8"/>
        <v>1</v>
      </c>
      <c r="F49" s="60"/>
      <c r="G49" s="61">
        <v>0</v>
      </c>
      <c r="H49" s="62">
        <f t="shared" si="10"/>
        <v>10</v>
      </c>
      <c r="I49" s="62">
        <f t="shared" si="9"/>
        <v>0</v>
      </c>
      <c r="J49" s="63">
        <f>IF(E49=$G$7,"n.a.",I49/$H$52)</f>
        <v>0</v>
      </c>
      <c r="K49" s="64"/>
      <c r="L49" s="83"/>
      <c r="M49" s="83"/>
      <c r="N49" s="83"/>
      <c r="O49" s="84"/>
    </row>
    <row r="50" spans="1:15" ht="39" x14ac:dyDescent="0.35">
      <c r="A50" s="1"/>
      <c r="B50" s="62" t="s">
        <v>81</v>
      </c>
      <c r="C50" s="57" t="s">
        <v>82</v>
      </c>
      <c r="D50" s="58" t="s">
        <v>14</v>
      </c>
      <c r="E50" s="59">
        <f t="shared" si="8"/>
        <v>0.1</v>
      </c>
      <c r="F50" s="60" t="s">
        <v>76</v>
      </c>
      <c r="G50" s="61">
        <v>0</v>
      </c>
      <c r="H50" s="62">
        <f t="shared" si="10"/>
        <v>1</v>
      </c>
      <c r="I50" s="62">
        <f t="shared" si="9"/>
        <v>0</v>
      </c>
      <c r="J50" s="63">
        <f>IF(E50=$G$7,"n.a.",I50/$H$52)</f>
        <v>0</v>
      </c>
      <c r="K50" s="64"/>
      <c r="L50" s="83"/>
      <c r="M50" s="83"/>
      <c r="N50" s="83"/>
      <c r="O50" s="84"/>
    </row>
    <row r="51" spans="1:15" ht="26" x14ac:dyDescent="0.35">
      <c r="A51" s="1"/>
      <c r="B51" s="62" t="s">
        <v>83</v>
      </c>
      <c r="C51" s="60" t="s">
        <v>84</v>
      </c>
      <c r="D51" s="58" t="s">
        <v>10</v>
      </c>
      <c r="E51" s="59">
        <f t="shared" si="8"/>
        <v>1</v>
      </c>
      <c r="F51" s="60"/>
      <c r="G51" s="61">
        <v>0</v>
      </c>
      <c r="H51" s="62">
        <f t="shared" si="10"/>
        <v>10</v>
      </c>
      <c r="I51" s="62">
        <f t="shared" si="9"/>
        <v>0</v>
      </c>
      <c r="J51" s="63">
        <f>IF(E51=$G$7,"n.a.",I51/$H$52)</f>
        <v>0</v>
      </c>
      <c r="K51" s="64"/>
      <c r="L51" s="83"/>
      <c r="M51" s="83"/>
      <c r="N51" s="83"/>
      <c r="O51" s="84"/>
    </row>
    <row r="52" spans="1:15" ht="15" thickBot="1" x14ac:dyDescent="0.4">
      <c r="A52" s="1"/>
      <c r="B52" s="68"/>
      <c r="C52" s="69" t="s">
        <v>55</v>
      </c>
      <c r="D52" s="69"/>
      <c r="E52" s="69"/>
      <c r="F52" s="69"/>
      <c r="G52" s="70"/>
      <c r="H52" s="71">
        <f>SUM(H47:H51)</f>
        <v>41</v>
      </c>
      <c r="I52" s="72">
        <f>IF(COUNTIF(I47:I51,$G$7)&gt;0,$G$7,SUM(I47:I51))</f>
        <v>0</v>
      </c>
      <c r="J52" s="73">
        <f>IF(I52=$G$7,"n.a.",I52/H52)</f>
        <v>0</v>
      </c>
      <c r="K52" s="74"/>
      <c r="L52" s="75"/>
      <c r="M52" s="75"/>
      <c r="N52" s="75"/>
      <c r="O52" s="76"/>
    </row>
    <row r="53" spans="1:15" x14ac:dyDescent="0.35">
      <c r="A53" s="1"/>
      <c r="B53" s="81"/>
      <c r="C53" s="87"/>
      <c r="D53" s="1"/>
      <c r="E53" s="1"/>
      <c r="F53" s="87"/>
      <c r="G53" s="1"/>
      <c r="H53" s="1"/>
      <c r="I53" s="1"/>
      <c r="J53" s="1"/>
      <c r="K53" s="1"/>
      <c r="L53" s="1"/>
    </row>
    <row r="54" spans="1:15" x14ac:dyDescent="0.35">
      <c r="A54" s="29"/>
      <c r="B54" s="40" t="s">
        <v>85</v>
      </c>
      <c r="C54" s="41"/>
      <c r="D54" s="41"/>
      <c r="E54" s="41"/>
      <c r="F54" s="41"/>
      <c r="G54" s="41"/>
      <c r="H54" s="41"/>
      <c r="I54" s="41"/>
      <c r="J54" s="41"/>
      <c r="K54" s="42"/>
      <c r="L54" s="42"/>
      <c r="M54" s="42"/>
      <c r="N54" s="42"/>
      <c r="O54" s="42"/>
    </row>
    <row r="55" spans="1:15" ht="55.5" customHeight="1" thickBot="1" x14ac:dyDescent="0.4">
      <c r="A55" s="29"/>
      <c r="B55" s="43" t="s">
        <v>86</v>
      </c>
      <c r="C55" s="77"/>
      <c r="D55" s="77"/>
      <c r="E55" s="77"/>
      <c r="F55" s="77"/>
      <c r="G55" s="77"/>
      <c r="H55" s="77"/>
      <c r="I55" s="77"/>
      <c r="J55" s="78"/>
      <c r="K55" s="79" t="s">
        <v>23</v>
      </c>
      <c r="L55" s="80"/>
      <c r="M55" s="80"/>
      <c r="N55" s="80"/>
      <c r="O55" s="80"/>
    </row>
    <row r="56" spans="1:15" x14ac:dyDescent="0.35">
      <c r="A56" s="1"/>
      <c r="B56" s="48" t="s">
        <v>24</v>
      </c>
      <c r="C56" s="48" t="s">
        <v>25</v>
      </c>
      <c r="D56" s="49" t="s">
        <v>26</v>
      </c>
      <c r="E56" s="49" t="s">
        <v>27</v>
      </c>
      <c r="F56" s="49" t="s">
        <v>87</v>
      </c>
      <c r="G56" s="49" t="s">
        <v>29</v>
      </c>
      <c r="H56" s="49" t="s">
        <v>30</v>
      </c>
      <c r="I56" s="50" t="s">
        <v>31</v>
      </c>
      <c r="J56" s="51" t="s">
        <v>32</v>
      </c>
      <c r="K56" s="52" t="s">
        <v>33</v>
      </c>
      <c r="L56" s="53" t="s">
        <v>34</v>
      </c>
      <c r="M56" s="54"/>
      <c r="N56" s="54"/>
      <c r="O56" s="55"/>
    </row>
    <row r="57" spans="1:15" ht="52" x14ac:dyDescent="0.35">
      <c r="A57" s="1"/>
      <c r="B57" s="62" t="s">
        <v>88</v>
      </c>
      <c r="C57" s="57" t="s">
        <v>89</v>
      </c>
      <c r="D57" s="58" t="s">
        <v>14</v>
      </c>
      <c r="E57" s="59">
        <f t="shared" ref="E57:E61" si="11">IF(D57="",,VLOOKUP(D57,$B$7:$G$10,6,FALSE))</f>
        <v>0.1</v>
      </c>
      <c r="F57" s="60" t="s">
        <v>37</v>
      </c>
      <c r="G57" s="61">
        <v>0</v>
      </c>
      <c r="H57" s="62">
        <f>IF(E57=$G$7,"n.a.",E57*$H$8)</f>
        <v>1</v>
      </c>
      <c r="I57" s="62">
        <f t="shared" ref="I57:I61" si="12">IF(E57=$G$7,IF(G57=$G$16,"IN",$G$7),(G57/$G$16)*H57)</f>
        <v>0</v>
      </c>
      <c r="J57" s="63">
        <f>IF(E57=$G$7,"n.a.",I57/$H$62)</f>
        <v>0</v>
      </c>
      <c r="K57" s="64"/>
      <c r="L57" s="83"/>
      <c r="M57" s="83"/>
      <c r="N57" s="83"/>
      <c r="O57" s="84"/>
    </row>
    <row r="58" spans="1:15" ht="53.25" customHeight="1" x14ac:dyDescent="0.35">
      <c r="A58" s="1"/>
      <c r="B58" s="62" t="s">
        <v>90</v>
      </c>
      <c r="C58" s="57" t="s">
        <v>91</v>
      </c>
      <c r="D58" s="58" t="s">
        <v>14</v>
      </c>
      <c r="E58" s="59">
        <f t="shared" si="11"/>
        <v>0.1</v>
      </c>
      <c r="F58" s="60"/>
      <c r="G58" s="61">
        <v>0</v>
      </c>
      <c r="H58" s="62">
        <f t="shared" ref="H58:H61" si="13">IF(E58=$G$7,"n.a.",E58*$H$8)</f>
        <v>1</v>
      </c>
      <c r="I58" s="62">
        <f t="shared" si="12"/>
        <v>0</v>
      </c>
      <c r="J58" s="63">
        <f>IF(E58=$G$7,"n.a.",I58/$H$62)</f>
        <v>0</v>
      </c>
      <c r="K58" s="64"/>
      <c r="L58" s="83"/>
      <c r="M58" s="83"/>
      <c r="N58" s="83"/>
      <c r="O58" s="84"/>
    </row>
    <row r="59" spans="1:15" ht="65" x14ac:dyDescent="0.35">
      <c r="A59" s="1"/>
      <c r="B59" s="62" t="s">
        <v>92</v>
      </c>
      <c r="C59" s="57" t="s">
        <v>93</v>
      </c>
      <c r="D59" s="58" t="s">
        <v>14</v>
      </c>
      <c r="E59" s="59">
        <f t="shared" si="11"/>
        <v>0.1</v>
      </c>
      <c r="F59" s="60"/>
      <c r="G59" s="61">
        <v>0</v>
      </c>
      <c r="H59" s="62">
        <f t="shared" si="13"/>
        <v>1</v>
      </c>
      <c r="I59" s="62">
        <f t="shared" si="12"/>
        <v>0</v>
      </c>
      <c r="J59" s="63">
        <f>IF(E59=$G$7,"n.a.",I59/$H$62)</f>
        <v>0</v>
      </c>
      <c r="K59" s="64"/>
      <c r="L59" s="83"/>
      <c r="M59" s="83"/>
      <c r="N59" s="83"/>
      <c r="O59" s="84"/>
    </row>
    <row r="60" spans="1:15" ht="39" x14ac:dyDescent="0.35">
      <c r="A60" s="1"/>
      <c r="B60" s="62" t="s">
        <v>94</v>
      </c>
      <c r="C60" s="89" t="s">
        <v>95</v>
      </c>
      <c r="D60" s="58" t="s">
        <v>14</v>
      </c>
      <c r="E60" s="59">
        <f t="shared" si="11"/>
        <v>0.1</v>
      </c>
      <c r="F60" s="60"/>
      <c r="G60" s="61">
        <v>0</v>
      </c>
      <c r="H60" s="62">
        <f t="shared" si="13"/>
        <v>1</v>
      </c>
      <c r="I60" s="62">
        <f t="shared" si="12"/>
        <v>0</v>
      </c>
      <c r="J60" s="63">
        <f>IF(E60=$G$7,"n.a.",I60/$H$62)</f>
        <v>0</v>
      </c>
      <c r="K60" s="64"/>
      <c r="L60" s="83"/>
      <c r="M60" s="83"/>
      <c r="N60" s="83"/>
      <c r="O60" s="84"/>
    </row>
    <row r="61" spans="1:15" ht="39" x14ac:dyDescent="0.35">
      <c r="A61" s="1"/>
      <c r="B61" s="62" t="s">
        <v>96</v>
      </c>
      <c r="C61" s="57" t="s">
        <v>97</v>
      </c>
      <c r="D61" s="58" t="s">
        <v>14</v>
      </c>
      <c r="E61" s="59">
        <f t="shared" si="11"/>
        <v>0.1</v>
      </c>
      <c r="F61" s="60"/>
      <c r="G61" s="61">
        <v>0</v>
      </c>
      <c r="H61" s="62">
        <f t="shared" si="13"/>
        <v>1</v>
      </c>
      <c r="I61" s="62">
        <f t="shared" si="12"/>
        <v>0</v>
      </c>
      <c r="J61" s="63">
        <f>IF(E61=$G$7,"n.a.",I61/$H$62)</f>
        <v>0</v>
      </c>
      <c r="K61" s="64"/>
      <c r="L61" s="83"/>
      <c r="M61" s="83"/>
      <c r="N61" s="83"/>
      <c r="O61" s="84"/>
    </row>
    <row r="62" spans="1:15" ht="15" thickBot="1" x14ac:dyDescent="0.4">
      <c r="A62" s="1"/>
      <c r="B62" s="68"/>
      <c r="C62" s="69" t="s">
        <v>55</v>
      </c>
      <c r="D62" s="69"/>
      <c r="E62" s="69"/>
      <c r="F62" s="69"/>
      <c r="G62" s="70"/>
      <c r="H62" s="71">
        <f>SUM(H57:H61)</f>
        <v>5</v>
      </c>
      <c r="I62" s="72">
        <f>IF(COUNTIF(I57:I61,$G$7)&gt;0,$G$7,SUM(I57:I61))</f>
        <v>0</v>
      </c>
      <c r="J62" s="73">
        <f>IF(I62=$G$7,"n.v.t.",I62/H62)</f>
        <v>0</v>
      </c>
      <c r="K62" s="74"/>
      <c r="L62" s="75"/>
      <c r="M62" s="75"/>
      <c r="N62" s="75"/>
      <c r="O62" s="76"/>
    </row>
    <row r="63" spans="1:15" x14ac:dyDescent="0.35">
      <c r="A63" s="1"/>
      <c r="B63" s="81"/>
      <c r="C63" s="87"/>
      <c r="D63" s="1"/>
      <c r="E63" s="1"/>
      <c r="F63" s="87"/>
      <c r="G63" s="1"/>
      <c r="H63" s="1"/>
      <c r="I63" s="1"/>
      <c r="J63" s="1"/>
      <c r="K63" s="1"/>
      <c r="L63" s="1"/>
    </row>
    <row r="64" spans="1:15" x14ac:dyDescent="0.35">
      <c r="A64" s="29"/>
      <c r="B64" s="40" t="s">
        <v>98</v>
      </c>
      <c r="C64" s="41"/>
      <c r="D64" s="41"/>
      <c r="E64" s="41"/>
      <c r="F64" s="41"/>
      <c r="G64" s="41"/>
      <c r="H64" s="41"/>
      <c r="I64" s="41"/>
      <c r="J64" s="41"/>
      <c r="K64" s="42"/>
      <c r="L64" s="42"/>
      <c r="M64" s="42"/>
      <c r="N64" s="42"/>
      <c r="O64" s="42"/>
    </row>
    <row r="65" spans="1:15" ht="15" thickBot="1" x14ac:dyDescent="0.4">
      <c r="A65" s="29"/>
      <c r="B65" s="90" t="s">
        <v>99</v>
      </c>
      <c r="C65" s="44"/>
      <c r="D65" s="44"/>
      <c r="E65" s="44"/>
      <c r="F65" s="44"/>
      <c r="G65" s="44"/>
      <c r="H65" s="44"/>
      <c r="I65" s="44"/>
      <c r="J65" s="45"/>
      <c r="K65" s="79" t="s">
        <v>23</v>
      </c>
      <c r="L65" s="80"/>
      <c r="M65" s="80"/>
      <c r="N65" s="80"/>
      <c r="O65" s="80"/>
    </row>
    <row r="66" spans="1:15" x14ac:dyDescent="0.35">
      <c r="A66" s="1"/>
      <c r="B66" s="48" t="s">
        <v>24</v>
      </c>
      <c r="C66" s="48" t="s">
        <v>25</v>
      </c>
      <c r="D66" s="49" t="s">
        <v>26</v>
      </c>
      <c r="E66" s="49" t="s">
        <v>27</v>
      </c>
      <c r="F66" s="49" t="s">
        <v>28</v>
      </c>
      <c r="G66" s="49" t="s">
        <v>29</v>
      </c>
      <c r="H66" s="49" t="s">
        <v>30</v>
      </c>
      <c r="I66" s="50" t="s">
        <v>31</v>
      </c>
      <c r="J66" s="51" t="s">
        <v>32</v>
      </c>
      <c r="K66" s="52" t="s">
        <v>33</v>
      </c>
      <c r="L66" s="53" t="s">
        <v>34</v>
      </c>
      <c r="M66" s="54"/>
      <c r="N66" s="54"/>
      <c r="O66" s="55"/>
    </row>
    <row r="67" spans="1:15" ht="65" x14ac:dyDescent="0.35">
      <c r="A67" s="1"/>
      <c r="B67" s="91" t="s">
        <v>100</v>
      </c>
      <c r="C67" s="57" t="s">
        <v>101</v>
      </c>
      <c r="D67" s="58" t="s">
        <v>6</v>
      </c>
      <c r="E67" s="59" t="str">
        <f t="shared" ref="E67:E69" si="14">IF(D67="",,VLOOKUP(D67,$B$7:$G$10,6,FALSE))</f>
        <v>K.O.</v>
      </c>
      <c r="F67" s="60"/>
      <c r="G67" s="61">
        <v>10</v>
      </c>
      <c r="H67" s="62" t="str">
        <f>IF(E67=$G$7,"n.v.t.",E67*$H$8)</f>
        <v>n.v.t.</v>
      </c>
      <c r="I67" s="62" t="str">
        <f t="shared" ref="I67:I69" si="15">IF(E67=$G$7,IF(G67=$G$16,"IN",$G$7),(G67/$G$16)*H67)</f>
        <v>IN</v>
      </c>
      <c r="J67" s="63" t="str">
        <f>IF(E67=$G$7,"n.v.t.",I67/$H$70)</f>
        <v>n.v.t.</v>
      </c>
      <c r="K67" s="64"/>
      <c r="L67" s="83"/>
      <c r="M67" s="83"/>
      <c r="N67" s="83"/>
      <c r="O67" s="84"/>
    </row>
    <row r="68" spans="1:15" ht="52" x14ac:dyDescent="0.35">
      <c r="A68" s="1"/>
      <c r="B68" s="91" t="s">
        <v>102</v>
      </c>
      <c r="C68" s="60" t="s">
        <v>103</v>
      </c>
      <c r="D68" s="58" t="s">
        <v>12</v>
      </c>
      <c r="E68" s="59">
        <f t="shared" si="14"/>
        <v>0.5</v>
      </c>
      <c r="F68" s="60"/>
      <c r="G68" s="61">
        <v>0</v>
      </c>
      <c r="H68" s="62">
        <f t="shared" ref="H68:H69" si="16">IF(E68=$G$7,"n.v.t.",E68*$H$8)</f>
        <v>5</v>
      </c>
      <c r="I68" s="62">
        <f t="shared" si="15"/>
        <v>0</v>
      </c>
      <c r="J68" s="63">
        <f>IF(E68=$G$7,"n.v.t.",I68/$H$70)</f>
        <v>0</v>
      </c>
      <c r="K68" s="64"/>
      <c r="L68" s="83"/>
      <c r="M68" s="83"/>
      <c r="N68" s="83"/>
      <c r="O68" s="84"/>
    </row>
    <row r="69" spans="1:15" ht="39" x14ac:dyDescent="0.35">
      <c r="A69" s="1"/>
      <c r="B69" s="91" t="s">
        <v>104</v>
      </c>
      <c r="C69" s="60" t="s">
        <v>105</v>
      </c>
      <c r="D69" s="58" t="s">
        <v>12</v>
      </c>
      <c r="E69" s="59">
        <f t="shared" si="14"/>
        <v>0.5</v>
      </c>
      <c r="F69" s="60" t="s">
        <v>106</v>
      </c>
      <c r="G69" s="61">
        <v>0</v>
      </c>
      <c r="H69" s="62">
        <f t="shared" si="16"/>
        <v>5</v>
      </c>
      <c r="I69" s="62">
        <f t="shared" si="15"/>
        <v>0</v>
      </c>
      <c r="J69" s="63">
        <f>IF(E69=$G$7,"n.v.t.",I69/$H$70)</f>
        <v>0</v>
      </c>
      <c r="K69" s="64"/>
      <c r="L69" s="83"/>
      <c r="M69" s="83"/>
      <c r="N69" s="83"/>
      <c r="O69" s="84"/>
    </row>
    <row r="70" spans="1:15" ht="15" thickBot="1" x14ac:dyDescent="0.4">
      <c r="A70" s="1"/>
      <c r="B70" s="92"/>
      <c r="C70" s="69" t="s">
        <v>55</v>
      </c>
      <c r="D70" s="69"/>
      <c r="E70" s="69"/>
      <c r="F70" s="69"/>
      <c r="G70" s="70"/>
      <c r="H70" s="71">
        <f>SUM(H67:H69)</f>
        <v>10</v>
      </c>
      <c r="I70" s="72">
        <f>IF(COUNTIF(I67:I69,$G$7)&gt;0,$G$7,SUM(I67:I69))</f>
        <v>0</v>
      </c>
      <c r="J70" s="73">
        <f>IF(I70=$G$7,"n.v.t.",I70/H70)</f>
        <v>0</v>
      </c>
      <c r="K70" s="74"/>
      <c r="L70" s="75"/>
      <c r="M70" s="75"/>
      <c r="N70" s="75"/>
      <c r="O70" s="76"/>
    </row>
    <row r="71" spans="1:15" x14ac:dyDescent="0.35">
      <c r="A71" s="1"/>
      <c r="B71" s="1"/>
      <c r="C71" s="1"/>
      <c r="D71" s="1"/>
      <c r="E71" s="1"/>
      <c r="F71" s="1"/>
      <c r="G71" s="1"/>
      <c r="H71" s="1"/>
      <c r="I71" s="1"/>
      <c r="J71" s="1"/>
      <c r="K71" s="1"/>
      <c r="L71" s="1"/>
    </row>
    <row r="72" spans="1:15" x14ac:dyDescent="0.35">
      <c r="A72" s="29"/>
      <c r="B72" s="40" t="s">
        <v>107</v>
      </c>
      <c r="C72" s="41"/>
      <c r="D72" s="41"/>
      <c r="E72" s="41"/>
      <c r="F72" s="41"/>
      <c r="G72" s="41"/>
      <c r="H72" s="41"/>
      <c r="I72" s="41"/>
      <c r="J72" s="41"/>
      <c r="K72" s="42"/>
      <c r="L72" s="42"/>
      <c r="M72" s="42"/>
      <c r="N72" s="42"/>
      <c r="O72" s="42"/>
    </row>
    <row r="73" spans="1:15" ht="74.25" customHeight="1" thickBot="1" x14ac:dyDescent="0.4">
      <c r="A73" s="29"/>
      <c r="B73" s="43" t="s">
        <v>108</v>
      </c>
      <c r="C73" s="77"/>
      <c r="D73" s="77"/>
      <c r="E73" s="77"/>
      <c r="F73" s="77"/>
      <c r="G73" s="77"/>
      <c r="H73" s="77"/>
      <c r="I73" s="77"/>
      <c r="J73" s="78"/>
      <c r="K73" s="79" t="s">
        <v>23</v>
      </c>
      <c r="L73" s="80"/>
      <c r="M73" s="80"/>
      <c r="N73" s="80"/>
      <c r="O73" s="80"/>
    </row>
    <row r="74" spans="1:15" x14ac:dyDescent="0.35">
      <c r="A74" s="1"/>
      <c r="B74" s="48" t="s">
        <v>24</v>
      </c>
      <c r="C74" s="48" t="s">
        <v>25</v>
      </c>
      <c r="D74" s="49" t="s">
        <v>26</v>
      </c>
      <c r="E74" s="49" t="s">
        <v>27</v>
      </c>
      <c r="F74" s="49" t="s">
        <v>28</v>
      </c>
      <c r="G74" s="49" t="s">
        <v>29</v>
      </c>
      <c r="H74" s="49" t="s">
        <v>30</v>
      </c>
      <c r="I74" s="50" t="s">
        <v>31</v>
      </c>
      <c r="J74" s="51" t="s">
        <v>32</v>
      </c>
      <c r="K74" s="52" t="s">
        <v>33</v>
      </c>
      <c r="L74" s="53" t="s">
        <v>34</v>
      </c>
      <c r="M74" s="54"/>
      <c r="N74" s="54"/>
      <c r="O74" s="55"/>
    </row>
    <row r="75" spans="1:15" ht="41.25" customHeight="1" x14ac:dyDescent="0.35">
      <c r="A75" s="1"/>
      <c r="B75" s="62" t="s">
        <v>109</v>
      </c>
      <c r="C75" s="60" t="s">
        <v>110</v>
      </c>
      <c r="D75" s="58" t="s">
        <v>12</v>
      </c>
      <c r="E75" s="59">
        <f t="shared" ref="E75:E78" si="17">IF(D75="",,VLOOKUP(D75,$B$7:$G$10,6,FALSE))</f>
        <v>0.5</v>
      </c>
      <c r="F75" s="60"/>
      <c r="G75" s="61">
        <v>0</v>
      </c>
      <c r="H75" s="62">
        <f>IF(E75=$G$7,"n.v.t.",E75*$H$8)</f>
        <v>5</v>
      </c>
      <c r="I75" s="62">
        <f t="shared" ref="I75:I78" si="18">IF(E75=$G$7,IF(G75=$G$16,"IN",$G$7),(G75/$G$16)*H75)</f>
        <v>0</v>
      </c>
      <c r="J75" s="63">
        <f>IF(E75=$G$7,"n.v.t.",I75/$H$79)</f>
        <v>0</v>
      </c>
      <c r="K75" s="64"/>
      <c r="L75" s="83"/>
      <c r="M75" s="83"/>
      <c r="N75" s="83"/>
      <c r="O75" s="84"/>
    </row>
    <row r="76" spans="1:15" ht="52" x14ac:dyDescent="0.35">
      <c r="A76" s="1"/>
      <c r="B76" s="62" t="s">
        <v>111</v>
      </c>
      <c r="C76" s="60" t="s">
        <v>112</v>
      </c>
      <c r="D76" s="58" t="s">
        <v>14</v>
      </c>
      <c r="E76" s="59">
        <f t="shared" si="17"/>
        <v>0.1</v>
      </c>
      <c r="F76" s="60"/>
      <c r="G76" s="61">
        <v>0</v>
      </c>
      <c r="H76" s="62">
        <f t="shared" ref="H76:H78" si="19">IF(E76=$G$7,"n.v.t.",E76*$H$8)</f>
        <v>1</v>
      </c>
      <c r="I76" s="62">
        <f t="shared" si="18"/>
        <v>0</v>
      </c>
      <c r="J76" s="63">
        <f>IF(E76=$G$7,"n.v.t.",I76/$H$79)</f>
        <v>0</v>
      </c>
      <c r="K76" s="64"/>
      <c r="L76" s="83"/>
      <c r="M76" s="83"/>
      <c r="N76" s="83"/>
      <c r="O76" s="84"/>
    </row>
    <row r="77" spans="1:15" ht="26" x14ac:dyDescent="0.35">
      <c r="A77" s="1"/>
      <c r="B77" s="62" t="s">
        <v>113</v>
      </c>
      <c r="C77" s="60" t="s">
        <v>114</v>
      </c>
      <c r="D77" s="58" t="s">
        <v>6</v>
      </c>
      <c r="E77" s="59" t="str">
        <f t="shared" si="17"/>
        <v>K.O.</v>
      </c>
      <c r="F77" s="60"/>
      <c r="G77" s="61">
        <v>10</v>
      </c>
      <c r="H77" s="62" t="str">
        <f t="shared" si="19"/>
        <v>n.v.t.</v>
      </c>
      <c r="I77" s="62" t="str">
        <f t="shared" si="18"/>
        <v>IN</v>
      </c>
      <c r="J77" s="63" t="str">
        <f>IF(E77=$G$7,"n.v.t.",I77/$H$79)</f>
        <v>n.v.t.</v>
      </c>
      <c r="K77" s="64"/>
      <c r="L77" s="83"/>
      <c r="M77" s="83"/>
      <c r="N77" s="83"/>
      <c r="O77" s="84"/>
    </row>
    <row r="78" spans="1:15" ht="30" customHeight="1" x14ac:dyDescent="0.35">
      <c r="A78" s="1"/>
      <c r="B78" s="62" t="s">
        <v>115</v>
      </c>
      <c r="C78" s="60" t="s">
        <v>116</v>
      </c>
      <c r="D78" s="58" t="s">
        <v>6</v>
      </c>
      <c r="E78" s="59" t="str">
        <f t="shared" si="17"/>
        <v>K.O.</v>
      </c>
      <c r="F78" s="60"/>
      <c r="G78" s="61">
        <v>10</v>
      </c>
      <c r="H78" s="62" t="str">
        <f t="shared" si="19"/>
        <v>n.v.t.</v>
      </c>
      <c r="I78" s="62" t="str">
        <f t="shared" si="18"/>
        <v>IN</v>
      </c>
      <c r="J78" s="63" t="str">
        <f>IF(E78=$G$7,"n.v.t.",I78/$H$79)</f>
        <v>n.v.t.</v>
      </c>
      <c r="K78" s="64"/>
      <c r="L78" s="83"/>
      <c r="M78" s="83"/>
      <c r="N78" s="83"/>
      <c r="O78" s="84"/>
    </row>
    <row r="79" spans="1:15" ht="15" thickBot="1" x14ac:dyDescent="0.4">
      <c r="A79" s="1"/>
      <c r="B79" s="93"/>
      <c r="C79" s="69" t="s">
        <v>55</v>
      </c>
      <c r="D79" s="69"/>
      <c r="E79" s="69"/>
      <c r="F79" s="69"/>
      <c r="G79" s="70"/>
      <c r="H79" s="71">
        <f>SUM(H75:H78)</f>
        <v>6</v>
      </c>
      <c r="I79" s="72">
        <f>IF(COUNTIF(I75:I78,$G$7)&gt;0,$G$7,SUM(I75:I78))</f>
        <v>0</v>
      </c>
      <c r="J79" s="73">
        <f>IF(I79=$G$7,"n.v.t.",I79/H79)</f>
        <v>0</v>
      </c>
      <c r="K79" s="74"/>
      <c r="L79" s="75"/>
      <c r="M79" s="75"/>
      <c r="N79" s="75"/>
      <c r="O79" s="76"/>
    </row>
    <row r="80" spans="1:15" x14ac:dyDescent="0.35">
      <c r="A80" s="1"/>
      <c r="B80" s="1"/>
      <c r="C80" s="1"/>
      <c r="D80" s="1"/>
      <c r="E80" s="1"/>
      <c r="F80" s="1"/>
      <c r="G80" s="1"/>
      <c r="H80" s="1"/>
      <c r="I80" s="1"/>
      <c r="J80" s="1"/>
      <c r="K80" s="1"/>
      <c r="L80" s="1"/>
    </row>
    <row r="81" spans="1:12" ht="15.5" x14ac:dyDescent="0.35">
      <c r="A81" s="1"/>
      <c r="B81" s="1"/>
      <c r="C81" s="1"/>
      <c r="D81" s="1"/>
      <c r="E81" s="1"/>
      <c r="F81" s="94" t="s">
        <v>117</v>
      </c>
      <c r="G81" s="95"/>
      <c r="H81" s="96"/>
      <c r="I81" s="97"/>
      <c r="J81" s="98"/>
      <c r="K81" s="1"/>
      <c r="L81" s="1"/>
    </row>
    <row r="82" spans="1:12" x14ac:dyDescent="0.35">
      <c r="A82" s="1"/>
      <c r="B82" s="1"/>
      <c r="C82" s="1"/>
      <c r="D82" s="1"/>
      <c r="E82" s="1"/>
      <c r="F82" s="99" t="s">
        <v>118</v>
      </c>
      <c r="G82" s="100"/>
      <c r="H82" s="49" t="s">
        <v>30</v>
      </c>
      <c r="I82" s="101" t="s">
        <v>31</v>
      </c>
      <c r="J82" s="51" t="s">
        <v>32</v>
      </c>
      <c r="K82" s="1"/>
      <c r="L82" s="1"/>
    </row>
    <row r="83" spans="1:12" x14ac:dyDescent="0.35">
      <c r="A83" s="1"/>
      <c r="B83" s="102"/>
      <c r="C83" s="1"/>
      <c r="D83" s="1"/>
      <c r="E83" s="1"/>
      <c r="F83" s="103" t="str">
        <f>B18</f>
        <v>1: Platform Development</v>
      </c>
      <c r="G83" s="103"/>
      <c r="H83" s="20">
        <f>H30</f>
        <v>75</v>
      </c>
      <c r="I83" s="104">
        <f>I30</f>
        <v>0</v>
      </c>
      <c r="J83" s="105">
        <f>IF(I83=$G$7,"n.a.",I83/H83)</f>
        <v>0</v>
      </c>
      <c r="K83" s="1"/>
      <c r="L83" s="1"/>
    </row>
    <row r="84" spans="1:12" x14ac:dyDescent="0.35">
      <c r="A84" s="1"/>
      <c r="B84" s="102"/>
      <c r="C84" s="1"/>
      <c r="D84" s="1"/>
      <c r="E84" s="1"/>
      <c r="F84" s="103" t="str">
        <f>B32</f>
        <v>2: Maintenance and Support activities</v>
      </c>
      <c r="G84" s="103"/>
      <c r="H84" s="20">
        <f>H42</f>
        <v>25</v>
      </c>
      <c r="I84" s="62">
        <f>I42</f>
        <v>0</v>
      </c>
      <c r="J84" s="105">
        <f t="shared" ref="J84:J88" si="20">IF(I84=$G$7,"n.a.",I84/H84)</f>
        <v>0</v>
      </c>
      <c r="K84" s="1"/>
      <c r="L84" s="1"/>
    </row>
    <row r="85" spans="1:12" x14ac:dyDescent="0.35">
      <c r="A85" s="1"/>
      <c r="B85" s="102"/>
      <c r="C85" s="1"/>
      <c r="D85" s="1"/>
      <c r="E85" s="1"/>
      <c r="F85" s="103" t="str">
        <f>B44</f>
        <v>3: Customer support and contact</v>
      </c>
      <c r="G85" s="103"/>
      <c r="H85" s="20">
        <f>H52</f>
        <v>41</v>
      </c>
      <c r="I85" s="62">
        <f>I52</f>
        <v>0</v>
      </c>
      <c r="J85" s="105">
        <f t="shared" si="20"/>
        <v>0</v>
      </c>
      <c r="K85" s="1"/>
      <c r="L85" s="1"/>
    </row>
    <row r="86" spans="1:12" x14ac:dyDescent="0.35">
      <c r="A86" s="1"/>
      <c r="B86" s="102"/>
      <c r="C86" s="1"/>
      <c r="D86" s="1"/>
      <c r="E86" s="1"/>
      <c r="F86" s="103" t="str">
        <f>B54</f>
        <v>4: SEO and digital marketing</v>
      </c>
      <c r="G86" s="103"/>
      <c r="H86" s="20">
        <f>H62</f>
        <v>5</v>
      </c>
      <c r="I86" s="62">
        <f>I62</f>
        <v>0</v>
      </c>
      <c r="J86" s="105">
        <f t="shared" si="20"/>
        <v>0</v>
      </c>
      <c r="K86" s="1"/>
      <c r="L86" s="1"/>
    </row>
    <row r="87" spans="1:12" x14ac:dyDescent="0.35">
      <c r="A87" s="1"/>
      <c r="B87" s="102"/>
      <c r="C87" s="1"/>
      <c r="D87" s="1"/>
      <c r="E87" s="1"/>
      <c r="F87" s="103" t="str">
        <f>B64</f>
        <v>5: SLA</v>
      </c>
      <c r="G87" s="103"/>
      <c r="H87" s="20">
        <f>H70</f>
        <v>10</v>
      </c>
      <c r="I87" s="62">
        <f>I70</f>
        <v>0</v>
      </c>
      <c r="J87" s="105">
        <f t="shared" si="20"/>
        <v>0</v>
      </c>
      <c r="K87" s="1"/>
      <c r="L87" s="1"/>
    </row>
    <row r="88" spans="1:12" x14ac:dyDescent="0.35">
      <c r="A88" s="1"/>
      <c r="B88" s="102"/>
      <c r="C88" s="1"/>
      <c r="D88" s="1"/>
      <c r="E88" s="1"/>
      <c r="F88" s="103" t="str">
        <f>B72</f>
        <v>6: Applicants general company profile requirements</v>
      </c>
      <c r="G88" s="103"/>
      <c r="H88" s="20">
        <f>H79</f>
        <v>6</v>
      </c>
      <c r="I88" s="62">
        <f>I79</f>
        <v>0</v>
      </c>
      <c r="J88" s="105">
        <f t="shared" si="20"/>
        <v>0</v>
      </c>
      <c r="K88" s="1"/>
      <c r="L88" s="1"/>
    </row>
    <row r="89" spans="1:12" ht="15" thickBot="1" x14ac:dyDescent="0.4">
      <c r="A89" s="1"/>
      <c r="B89" s="1"/>
      <c r="C89" s="1"/>
      <c r="D89" s="1"/>
      <c r="E89" s="1"/>
      <c r="F89" s="1"/>
      <c r="G89" s="1"/>
      <c r="H89" s="1"/>
      <c r="I89" s="1"/>
      <c r="J89" s="1"/>
      <c r="K89" s="1"/>
      <c r="L89" s="1"/>
    </row>
    <row r="90" spans="1:12" ht="15" thickBot="1" x14ac:dyDescent="0.4">
      <c r="A90" s="1"/>
      <c r="B90" s="1"/>
      <c r="C90" s="1"/>
      <c r="D90" s="1"/>
      <c r="E90" s="1"/>
      <c r="F90" s="106" t="s">
        <v>119</v>
      </c>
      <c r="G90" s="107"/>
      <c r="H90" s="108">
        <f>SUM(H83:H88)</f>
        <v>162</v>
      </c>
      <c r="I90" s="109">
        <f>IF(COUNTIF(I83:I88,$G$7)&gt;0,$G$7,SUM(I83:I88))</f>
        <v>0</v>
      </c>
      <c r="J90" s="110">
        <f>IF(I90=$G$7,"n.a.",I90/H90)</f>
        <v>0</v>
      </c>
    </row>
    <row r="91" spans="1:12" ht="15" thickBot="1" x14ac:dyDescent="0.4">
      <c r="A91" s="1"/>
      <c r="B91" s="1"/>
      <c r="C91" s="1"/>
      <c r="D91" s="1"/>
      <c r="E91" s="1"/>
      <c r="F91" s="111"/>
      <c r="G91" s="112"/>
      <c r="H91" s="113"/>
      <c r="I91" s="114"/>
      <c r="J91" s="115"/>
    </row>
    <row r="92" spans="1:12" ht="16" thickBot="1" x14ac:dyDescent="0.4">
      <c r="A92" s="1"/>
      <c r="B92" s="1"/>
      <c r="C92" s="1"/>
      <c r="D92" s="1"/>
      <c r="E92" s="1"/>
      <c r="F92" s="116" t="s">
        <v>120</v>
      </c>
      <c r="G92" s="117"/>
      <c r="H92" s="118"/>
      <c r="I92" s="118"/>
      <c r="J92" s="119"/>
    </row>
    <row r="93" spans="1:12" x14ac:dyDescent="0.35">
      <c r="A93" s="1"/>
      <c r="B93" s="1"/>
      <c r="C93" s="1"/>
      <c r="D93" s="1"/>
      <c r="E93" s="1"/>
      <c r="F93" s="120" t="s">
        <v>121</v>
      </c>
      <c r="G93" s="121">
        <v>221</v>
      </c>
      <c r="H93" s="122"/>
      <c r="I93" s="123"/>
      <c r="J93" s="124"/>
    </row>
    <row r="94" spans="1:12" ht="15" thickBot="1" x14ac:dyDescent="0.4">
      <c r="A94" s="1"/>
      <c r="B94" s="1"/>
      <c r="C94" s="1"/>
      <c r="D94" s="1"/>
      <c r="E94" s="1"/>
      <c r="F94" s="125" t="s">
        <v>122</v>
      </c>
      <c r="G94" s="126">
        <v>210</v>
      </c>
      <c r="H94" s="127"/>
      <c r="I94" s="128"/>
      <c r="J94" s="129"/>
    </row>
    <row r="95" spans="1:12" ht="15" thickTop="1" x14ac:dyDescent="0.35">
      <c r="A95" s="1"/>
      <c r="B95" s="1"/>
      <c r="C95" s="1"/>
      <c r="D95" s="1"/>
      <c r="E95" s="1"/>
      <c r="F95" s="120" t="s">
        <v>123</v>
      </c>
      <c r="G95" s="130">
        <v>200</v>
      </c>
      <c r="H95" s="113"/>
      <c r="I95" s="114"/>
      <c r="J95" s="131"/>
    </row>
    <row r="96" spans="1:12" ht="15" thickBot="1" x14ac:dyDescent="0.4">
      <c r="A96" s="1"/>
      <c r="B96" s="1"/>
      <c r="C96" s="1"/>
      <c r="D96" s="1"/>
      <c r="E96" s="1"/>
      <c r="F96" s="120" t="s">
        <v>124</v>
      </c>
      <c r="G96" s="130">
        <v>200</v>
      </c>
      <c r="H96" s="132"/>
      <c r="I96" s="133"/>
      <c r="J96" s="134"/>
    </row>
    <row r="97" spans="1:12" ht="15" thickBot="1" x14ac:dyDescent="0.4">
      <c r="A97" s="1"/>
      <c r="B97" s="1"/>
      <c r="C97" s="1"/>
      <c r="D97" s="1"/>
      <c r="E97" s="1"/>
      <c r="F97" s="135" t="s">
        <v>125</v>
      </c>
      <c r="G97" s="136"/>
      <c r="H97" s="137">
        <f>IF(G93&gt;0,1-(((G93+G94)-(G95+G96))/(G95+G96)*1),1-(G94-G96)/G96*1)</f>
        <v>0.92249999999999999</v>
      </c>
      <c r="I97" s="138"/>
      <c r="J97" s="139"/>
    </row>
    <row r="98" spans="1:12" x14ac:dyDescent="0.35">
      <c r="A98" s="1"/>
      <c r="B98" s="1"/>
      <c r="C98" s="1"/>
      <c r="D98" s="1"/>
      <c r="E98" s="1"/>
      <c r="F98" s="140"/>
      <c r="G98" s="140"/>
      <c r="H98" s="113"/>
      <c r="I98" s="141"/>
      <c r="J98" s="115"/>
      <c r="K98" s="1"/>
      <c r="L98" s="1"/>
    </row>
    <row r="99" spans="1:12" ht="15" thickBot="1" x14ac:dyDescent="0.4">
      <c r="A99" s="1"/>
      <c r="B99" s="1"/>
      <c r="C99" s="1"/>
      <c r="D99" s="1"/>
      <c r="E99" s="1"/>
      <c r="F99" s="142" t="s">
        <v>126</v>
      </c>
      <c r="G99" s="143"/>
      <c r="H99" s="49" t="s">
        <v>30</v>
      </c>
      <c r="I99" s="50" t="s">
        <v>127</v>
      </c>
      <c r="J99" s="49" t="s">
        <v>128</v>
      </c>
      <c r="K99" s="1"/>
      <c r="L99" s="1"/>
    </row>
    <row r="100" spans="1:12" x14ac:dyDescent="0.35">
      <c r="A100" s="1"/>
      <c r="B100" s="1"/>
      <c r="C100" s="1"/>
      <c r="D100" s="1"/>
      <c r="E100" s="1"/>
      <c r="F100" s="144" t="s">
        <v>129</v>
      </c>
      <c r="G100" s="145">
        <v>50</v>
      </c>
      <c r="H100" s="146">
        <f>H90</f>
        <v>162</v>
      </c>
      <c r="I100" s="147">
        <f>ROUND(G100/H100*I90,2)</f>
        <v>0</v>
      </c>
      <c r="J100" s="148">
        <f>I100/G100</f>
        <v>0</v>
      </c>
      <c r="K100" s="1"/>
      <c r="L100" s="1"/>
    </row>
    <row r="101" spans="1:12" ht="15" thickBot="1" x14ac:dyDescent="0.4">
      <c r="A101" s="1"/>
      <c r="B101" s="1"/>
      <c r="C101" s="1"/>
      <c r="D101" s="1"/>
      <c r="E101" s="1"/>
      <c r="F101" s="149" t="s">
        <v>130</v>
      </c>
      <c r="G101" s="150">
        <f>100-G100</f>
        <v>50</v>
      </c>
      <c r="H101" s="20">
        <f>(H100/G100)*G101</f>
        <v>162</v>
      </c>
      <c r="I101" s="151">
        <f>ROUND(G101*H97,2)</f>
        <v>46.13</v>
      </c>
      <c r="J101" s="152">
        <f>I101/G101</f>
        <v>0.92260000000000009</v>
      </c>
      <c r="K101" s="1"/>
      <c r="L101" s="1"/>
    </row>
    <row r="102" spans="1:12" ht="15" thickBot="1" x14ac:dyDescent="0.4">
      <c r="A102" s="1"/>
      <c r="B102" s="1"/>
      <c r="C102" s="1"/>
      <c r="D102" s="1"/>
      <c r="E102" s="1"/>
      <c r="F102" s="153" t="s">
        <v>131</v>
      </c>
      <c r="G102" s="154">
        <f>SUM(G100:G101)</f>
        <v>100</v>
      </c>
      <c r="H102" s="155">
        <f>SUM(H100:H101)</f>
        <v>324</v>
      </c>
      <c r="I102" s="155">
        <f>SUM(I100:I101)</f>
        <v>46.13</v>
      </c>
      <c r="J102" s="156">
        <f>I102/G102</f>
        <v>0.46130000000000004</v>
      </c>
      <c r="K102" s="1"/>
      <c r="L102" s="1"/>
    </row>
    <row r="103" spans="1:12" ht="15" thickBot="1" x14ac:dyDescent="0.4">
      <c r="A103" s="1"/>
      <c r="B103" s="1"/>
      <c r="C103" s="1"/>
      <c r="D103" s="1"/>
      <c r="E103" s="1"/>
      <c r="F103" s="1"/>
      <c r="G103" s="111"/>
      <c r="H103" s="113"/>
      <c r="I103" s="114"/>
      <c r="J103" s="115"/>
      <c r="K103" s="1"/>
      <c r="L103" s="1"/>
    </row>
    <row r="104" spans="1:12" ht="29" thickBot="1" x14ac:dyDescent="0.7">
      <c r="A104" s="1"/>
      <c r="B104" s="1"/>
      <c r="C104" s="1"/>
      <c r="D104" s="1"/>
      <c r="E104" s="1"/>
      <c r="F104" s="157" t="s">
        <v>132</v>
      </c>
      <c r="G104" s="158"/>
      <c r="H104" s="158"/>
      <c r="I104" s="159">
        <f>I102</f>
        <v>46.13</v>
      </c>
      <c r="J104" s="160"/>
      <c r="K104" s="1"/>
      <c r="L104" s="1"/>
    </row>
    <row r="105" spans="1:12" x14ac:dyDescent="0.35">
      <c r="A105" s="1"/>
      <c r="B105" s="1"/>
      <c r="C105" s="1"/>
      <c r="D105" s="1"/>
      <c r="E105" s="1"/>
      <c r="F105" s="1"/>
      <c r="G105" s="1"/>
      <c r="H105" s="1"/>
      <c r="I105" s="1"/>
      <c r="J105" s="1"/>
      <c r="K105" s="1"/>
      <c r="L105" s="1"/>
    </row>
    <row r="106" spans="1:12" x14ac:dyDescent="0.35">
      <c r="I106" s="161"/>
    </row>
  </sheetData>
  <mergeCells count="90">
    <mergeCell ref="H97:J97"/>
    <mergeCell ref="F99:G99"/>
    <mergeCell ref="F104:H104"/>
    <mergeCell ref="F84:G84"/>
    <mergeCell ref="F85:G85"/>
    <mergeCell ref="F86:G86"/>
    <mergeCell ref="F87:G87"/>
    <mergeCell ref="F88:G88"/>
    <mergeCell ref="F90:G90"/>
    <mergeCell ref="L77:O77"/>
    <mergeCell ref="L78:O78"/>
    <mergeCell ref="C79:F79"/>
    <mergeCell ref="L79:O79"/>
    <mergeCell ref="F82:G82"/>
    <mergeCell ref="F83:G83"/>
    <mergeCell ref="K72:O72"/>
    <mergeCell ref="B73:J73"/>
    <mergeCell ref="K73:O73"/>
    <mergeCell ref="L74:O74"/>
    <mergeCell ref="L75:O75"/>
    <mergeCell ref="L76:O76"/>
    <mergeCell ref="L66:O66"/>
    <mergeCell ref="L67:O67"/>
    <mergeCell ref="L68:O68"/>
    <mergeCell ref="L69:O69"/>
    <mergeCell ref="C70:F70"/>
    <mergeCell ref="L70:O70"/>
    <mergeCell ref="L60:O60"/>
    <mergeCell ref="L61:O61"/>
    <mergeCell ref="C62:F62"/>
    <mergeCell ref="L62:O62"/>
    <mergeCell ref="K64:O64"/>
    <mergeCell ref="B65:J65"/>
    <mergeCell ref="K65:O65"/>
    <mergeCell ref="B55:J55"/>
    <mergeCell ref="K55:O55"/>
    <mergeCell ref="L56:O56"/>
    <mergeCell ref="L57:O57"/>
    <mergeCell ref="L58:O58"/>
    <mergeCell ref="L59:O59"/>
    <mergeCell ref="L49:O49"/>
    <mergeCell ref="L50:O50"/>
    <mergeCell ref="L51:O51"/>
    <mergeCell ref="C52:F52"/>
    <mergeCell ref="L52:O52"/>
    <mergeCell ref="K54:O54"/>
    <mergeCell ref="K44:O44"/>
    <mergeCell ref="B45:J45"/>
    <mergeCell ref="K45:O45"/>
    <mergeCell ref="L46:O46"/>
    <mergeCell ref="L47:O47"/>
    <mergeCell ref="L48:O48"/>
    <mergeCell ref="L37:O37"/>
    <mergeCell ref="L38:O38"/>
    <mergeCell ref="L39:O39"/>
    <mergeCell ref="L40:O40"/>
    <mergeCell ref="L41:O41"/>
    <mergeCell ref="C42:F42"/>
    <mergeCell ref="L42:O42"/>
    <mergeCell ref="K32:O32"/>
    <mergeCell ref="B33:J33"/>
    <mergeCell ref="K33:O33"/>
    <mergeCell ref="L34:O34"/>
    <mergeCell ref="L35:O35"/>
    <mergeCell ref="L36:O36"/>
    <mergeCell ref="L26:O26"/>
    <mergeCell ref="L27:O27"/>
    <mergeCell ref="L28:O28"/>
    <mergeCell ref="L29:O29"/>
    <mergeCell ref="C30:F30"/>
    <mergeCell ref="L30:O30"/>
    <mergeCell ref="L20:O20"/>
    <mergeCell ref="L21:O21"/>
    <mergeCell ref="L22:O22"/>
    <mergeCell ref="L23:O23"/>
    <mergeCell ref="L24:O24"/>
    <mergeCell ref="L25:O25"/>
    <mergeCell ref="E13:F13"/>
    <mergeCell ref="E14:F14"/>
    <mergeCell ref="E15:F15"/>
    <mergeCell ref="E16:F16"/>
    <mergeCell ref="K18:O18"/>
    <mergeCell ref="B19:J19"/>
    <mergeCell ref="K19:O19"/>
    <mergeCell ref="B2:E2"/>
    <mergeCell ref="F2:G2"/>
    <mergeCell ref="C7:F7"/>
    <mergeCell ref="C8:F8"/>
    <mergeCell ref="C9:F9"/>
    <mergeCell ref="C10:F10"/>
  </mergeCells>
  <conditionalFormatting sqref="I67:I69 I83:I88 I30:J30 I42:J42 I52:J52 I62:J62 I70:J70 I79:J79 I35:I39 I57:I61 I75:I78 I21:I26 I47:I51 I103 I100:I101 I90:I96 I98 H97">
    <cfRule type="cellIs" dxfId="13" priority="14" operator="equal">
      <formula>$G$7</formula>
    </cfRule>
  </conditionalFormatting>
  <conditionalFormatting sqref="I83:I88 I35:I39 I103 I100:I101 I90:I96 I98 H97 I47:I52 I57:I62 I67:I70 I75:I79 I42">
    <cfRule type="cellIs" dxfId="12" priority="13" operator="equal">
      <formula>"OUT"</formula>
    </cfRule>
  </conditionalFormatting>
  <conditionalFormatting sqref="I81">
    <cfRule type="cellIs" dxfId="11" priority="12" operator="equal">
      <formula>$G$7</formula>
    </cfRule>
  </conditionalFormatting>
  <conditionalFormatting sqref="I81">
    <cfRule type="cellIs" dxfId="10" priority="11" operator="equal">
      <formula>"OUT"</formula>
    </cfRule>
  </conditionalFormatting>
  <conditionalFormatting sqref="I27:I29">
    <cfRule type="cellIs" dxfId="9" priority="10" operator="equal">
      <formula>$G$7</formula>
    </cfRule>
  </conditionalFormatting>
  <conditionalFormatting sqref="I40:I41">
    <cfRule type="cellIs" dxfId="8" priority="9" operator="equal">
      <formula>$G$7</formula>
    </cfRule>
  </conditionalFormatting>
  <conditionalFormatting sqref="I40:I41">
    <cfRule type="cellIs" dxfId="7" priority="8" operator="equal">
      <formula>"OUT"</formula>
    </cfRule>
  </conditionalFormatting>
  <conditionalFormatting sqref="I67:I69 I83:I88 I30:J30 I42:J42 I52:J52 I62:J62 I70:J70 I79:J79 I35:I39 I57:I61 I75:I78 I21:I26 I47:I51 I103 I100:I101 I90:I96 I98 H97">
    <cfRule type="cellIs" dxfId="6" priority="7" operator="equal">
      <formula>$G$7</formula>
    </cfRule>
  </conditionalFormatting>
  <conditionalFormatting sqref="I83:I88 I35:I39 I103 I100:I101 I90:I96 I98 H97 I47:I52 I57:I62 I67:I70 I75:I79">
    <cfRule type="cellIs" dxfId="5" priority="6" operator="equal">
      <formula>"OUT"</formula>
    </cfRule>
  </conditionalFormatting>
  <conditionalFormatting sqref="I81">
    <cfRule type="cellIs" dxfId="4" priority="5" operator="equal">
      <formula>$G$7</formula>
    </cfRule>
  </conditionalFormatting>
  <conditionalFormatting sqref="I81">
    <cfRule type="cellIs" dxfId="3" priority="4" operator="equal">
      <formula>"OUT"</formula>
    </cfRule>
  </conditionalFormatting>
  <conditionalFormatting sqref="I27:I29">
    <cfRule type="cellIs" dxfId="2" priority="3" operator="equal">
      <formula>$G$7</formula>
    </cfRule>
  </conditionalFormatting>
  <conditionalFormatting sqref="I40:I41">
    <cfRule type="cellIs" dxfId="1" priority="2" operator="equal">
      <formula>$G$7</formula>
    </cfRule>
  </conditionalFormatting>
  <conditionalFormatting sqref="I40:I41">
    <cfRule type="cellIs" dxfId="0" priority="1" operator="equal">
      <formula>"OUT"</formula>
    </cfRule>
  </conditionalFormatting>
  <dataValidations count="3">
    <dataValidation type="list" allowBlank="1" showInputMessage="1" showErrorMessage="1" sqref="K21:K29 K35:K41 K47:K51 K57:K61 K67:K69 K75:K78" xr:uid="{810490CC-4493-4B3E-BFF5-385E6F3203CE}">
      <formula1>"Yes, No, Partially"</formula1>
    </dataValidation>
    <dataValidation type="list" allowBlank="1" showInputMessage="1" showErrorMessage="1" sqref="D47:D51 D75:D78 D21:D29 D57:D61 D67:D69 D35:D41" xr:uid="{3247C207-ED10-407F-8E77-CA47C93D8299}">
      <formula1>$B$7:$B$10</formula1>
    </dataValidation>
    <dataValidation type="list" allowBlank="1" showInputMessage="1" showErrorMessage="1" sqref="G21:G29 G35:G41 G47:G51 G57:G61 G67:G69 G75:G78" xr:uid="{6392D423-1FE3-43BD-A8B0-F74AD5F91BD2}">
      <formula1>$G$13:$G$16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Duchâtel</dc:creator>
  <cp:lastModifiedBy>Margaux Duchâtel</cp:lastModifiedBy>
  <dcterms:created xsi:type="dcterms:W3CDTF">2021-03-23T16:07:51Z</dcterms:created>
  <dcterms:modified xsi:type="dcterms:W3CDTF">2021-03-23T16:08:36Z</dcterms:modified>
</cp:coreProperties>
</file>