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F&amp;I\Inkoop\02 Inkoopprojecten\Riolering reiniging + inspectie\05 PUBLICATIE\"/>
    </mc:Choice>
  </mc:AlternateContent>
  <bookViews>
    <workbookView xWindow="0" yWindow="0" windowWidth="27900" windowHeight="12300" tabRatio="686" activeTab="1"/>
  </bookViews>
  <sheets>
    <sheet name="Colofon" sheetId="14" r:id="rId1"/>
    <sheet name="Rekenblad MKI" sheetId="1" r:id="rId2"/>
  </sheets>
  <definedNames>
    <definedName name="_xlnm.Print_Area" localSheetId="0">Colofon!$A$1:$B$32</definedName>
    <definedName name="_xlnm.Print_Area" localSheetId="1">'Rekenblad MKI'!$A$1:$T$31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1" l="1"/>
  <c r="G24" i="1"/>
  <c r="K24" i="1"/>
  <c r="L24" i="1" s="1"/>
  <c r="O24" i="1"/>
  <c r="T24" i="1" s="1"/>
  <c r="G23" i="1"/>
  <c r="G25" i="1"/>
  <c r="G26" i="1"/>
  <c r="K15" i="1"/>
  <c r="L15" i="1" s="1"/>
  <c r="M15" i="1" s="1"/>
  <c r="S15" i="1" s="1"/>
  <c r="O15" i="1"/>
  <c r="T15" i="1" s="1"/>
  <c r="K16" i="1"/>
  <c r="L16" i="1"/>
  <c r="O16" i="1"/>
  <c r="T16" i="1" s="1"/>
  <c r="K17" i="1"/>
  <c r="L17" i="1" s="1"/>
  <c r="O17" i="1"/>
  <c r="T17" i="1" s="1"/>
  <c r="K18" i="1"/>
  <c r="L18" i="1"/>
  <c r="O18" i="1"/>
  <c r="T18" i="1" s="1"/>
  <c r="K19" i="1"/>
  <c r="L19" i="1" s="1"/>
  <c r="O19" i="1"/>
  <c r="T19" i="1" s="1"/>
  <c r="K20" i="1"/>
  <c r="L20" i="1"/>
  <c r="O20" i="1"/>
  <c r="T20" i="1" s="1"/>
  <c r="K21" i="1"/>
  <c r="L21" i="1" s="1"/>
  <c r="O21" i="1"/>
  <c r="T21" i="1" s="1"/>
  <c r="K22" i="1"/>
  <c r="L22" i="1" s="1"/>
  <c r="O22" i="1"/>
  <c r="T22" i="1" s="1"/>
  <c r="K23" i="1"/>
  <c r="L23" i="1" s="1"/>
  <c r="O23" i="1"/>
  <c r="T23" i="1" s="1"/>
  <c r="K25" i="1"/>
  <c r="L25" i="1" s="1"/>
  <c r="O25" i="1"/>
  <c r="T25" i="1" s="1"/>
  <c r="K26" i="1"/>
  <c r="L26" i="1" s="1"/>
  <c r="M26" i="1" s="1"/>
  <c r="S26" i="1" s="1"/>
  <c r="O26" i="1"/>
  <c r="K27" i="1"/>
  <c r="L27" i="1"/>
  <c r="O27" i="1"/>
  <c r="T27" i="1" s="1"/>
  <c r="K28" i="1"/>
  <c r="L28" i="1" s="1"/>
  <c r="O28" i="1"/>
  <c r="T28" i="1" s="1"/>
  <c r="G15" i="1"/>
  <c r="G16" i="1"/>
  <c r="G17" i="1"/>
  <c r="G18" i="1"/>
  <c r="G19" i="1"/>
  <c r="G20" i="1"/>
  <c r="G21" i="1"/>
  <c r="M18" i="1" l="1"/>
  <c r="S18" i="1" s="1"/>
  <c r="M25" i="1"/>
  <c r="S25" i="1" s="1"/>
  <c r="M24" i="1"/>
  <c r="S24" i="1" s="1"/>
  <c r="M23" i="1"/>
  <c r="S23" i="1" s="1"/>
  <c r="M21" i="1"/>
  <c r="S21" i="1" s="1"/>
  <c r="M20" i="1"/>
  <c r="S20" i="1" s="1"/>
  <c r="M17" i="1"/>
  <c r="S17" i="1" s="1"/>
  <c r="M16" i="1"/>
  <c r="S16" i="1" s="1"/>
  <c r="M19" i="1"/>
  <c r="S19" i="1" s="1"/>
  <c r="G14" i="1" l="1"/>
  <c r="K14" i="1"/>
  <c r="L14" i="1" s="1"/>
  <c r="O14" i="1"/>
  <c r="T14" i="1" s="1"/>
  <c r="P14" i="1"/>
  <c r="Q14" i="1"/>
  <c r="R14" i="1" s="1"/>
  <c r="M14" i="1" l="1"/>
  <c r="S14" i="1" s="1"/>
  <c r="O10" i="1" l="1"/>
  <c r="O11" i="1"/>
  <c r="O12" i="1"/>
  <c r="O13" i="1"/>
  <c r="O9" i="1"/>
  <c r="T10" i="1" l="1"/>
  <c r="T11" i="1"/>
  <c r="T12" i="1"/>
  <c r="T13" i="1"/>
  <c r="I32" i="1"/>
  <c r="M29" i="1"/>
  <c r="Q28" i="1"/>
  <c r="R28" i="1" s="1"/>
  <c r="P28" i="1"/>
  <c r="G28" i="1"/>
  <c r="M28" i="1" s="1"/>
  <c r="Q27" i="1"/>
  <c r="R27" i="1" s="1"/>
  <c r="S27" i="1" s="1"/>
  <c r="P27" i="1"/>
  <c r="G27" i="1"/>
  <c r="M27" i="1" s="1"/>
  <c r="Q22" i="1"/>
  <c r="R22" i="1" s="1"/>
  <c r="P22" i="1"/>
  <c r="G22" i="1"/>
  <c r="M22" i="1" s="1"/>
  <c r="Q13" i="1"/>
  <c r="R13" i="1" s="1"/>
  <c r="P13" i="1"/>
  <c r="K13" i="1"/>
  <c r="L13" i="1" s="1"/>
  <c r="G13" i="1"/>
  <c r="Q12" i="1"/>
  <c r="R12" i="1" s="1"/>
  <c r="P12" i="1"/>
  <c r="K12" i="1"/>
  <c r="L12" i="1" s="1"/>
  <c r="G12" i="1"/>
  <c r="Q11" i="1"/>
  <c r="R11" i="1" s="1"/>
  <c r="P11" i="1"/>
  <c r="K11" i="1"/>
  <c r="L11" i="1" s="1"/>
  <c r="G11" i="1"/>
  <c r="Q10" i="1"/>
  <c r="R10" i="1" s="1"/>
  <c r="P10" i="1"/>
  <c r="K10" i="1"/>
  <c r="L10" i="1" s="1"/>
  <c r="G10" i="1"/>
  <c r="T9" i="1"/>
  <c r="P9" i="1"/>
  <c r="Q9" i="1" s="1"/>
  <c r="R9" i="1" s="1"/>
  <c r="K9" i="1"/>
  <c r="L9" i="1" s="1"/>
  <c r="G9" i="1"/>
  <c r="S22" i="1" l="1"/>
  <c r="S28" i="1"/>
  <c r="M9" i="1"/>
  <c r="M13" i="1"/>
  <c r="S13" i="1" s="1"/>
  <c r="M11" i="1"/>
  <c r="S11" i="1" s="1"/>
  <c r="M10" i="1"/>
  <c r="S10" i="1" s="1"/>
  <c r="M12" i="1"/>
  <c r="S12" i="1" s="1"/>
  <c r="S9" i="1" l="1"/>
  <c r="S29" i="1" s="1"/>
</calcChain>
</file>

<file path=xl/sharedStrings.xml><?xml version="1.0" encoding="utf-8"?>
<sst xmlns="http://schemas.openxmlformats.org/spreadsheetml/2006/main" count="203" uniqueCount="108">
  <si>
    <t>tijd</t>
  </si>
  <si>
    <t>totaal verbruik (tijd maal verbruik</t>
  </si>
  <si>
    <t>Brandstoftype 1</t>
  </si>
  <si>
    <t>Percentage brandstof 1</t>
  </si>
  <si>
    <t>Berekening</t>
  </si>
  <si>
    <t>MKI 1 (per eenheid)</t>
  </si>
  <si>
    <t>MKI 1 totaal</t>
  </si>
  <si>
    <t>Brandstoftype 2</t>
  </si>
  <si>
    <t>Percentage brandstof 2</t>
  </si>
  <si>
    <t>MKI 2 (per eenheid)</t>
  </si>
  <si>
    <t>MKI 2 totaal</t>
  </si>
  <si>
    <t>MKI</t>
  </si>
  <si>
    <t>Checkt percentage</t>
  </si>
  <si>
    <t>uur</t>
  </si>
  <si>
    <t>niet bekend</t>
  </si>
  <si>
    <t>diesel (liter)</t>
  </si>
  <si>
    <t>HVO (liter)</t>
  </si>
  <si>
    <t>Totaal</t>
  </si>
  <si>
    <t>Stage klasse</t>
  </si>
  <si>
    <t>Type brandstof</t>
  </si>
  <si>
    <t>Stage IIIB</t>
  </si>
  <si>
    <t>biodiesel (liter)</t>
  </si>
  <si>
    <t>Stage IV</t>
  </si>
  <si>
    <t>GLT (liter)</t>
  </si>
  <si>
    <t>Elektriciteit</t>
  </si>
  <si>
    <t>Elektriciteit Groen (kWh)</t>
  </si>
  <si>
    <t>Elektriciteit Grijs (kWh)</t>
  </si>
  <si>
    <t>Brandstof diesel</t>
  </si>
  <si>
    <t>per</t>
  </si>
  <si>
    <t>niet bekend diesel (liter)</t>
  </si>
  <si>
    <t>liter</t>
  </si>
  <si>
    <t>niet bekend biodiesel (liter)</t>
  </si>
  <si>
    <t>o.b.v. van tier 3</t>
  </si>
  <si>
    <t>niet bekend HVO (liter)</t>
  </si>
  <si>
    <t>o.b.v. van tier 4</t>
  </si>
  <si>
    <t>niet bekend GLT (liter)</t>
  </si>
  <si>
    <t>o.b.v. van tier 5</t>
  </si>
  <si>
    <t>Stage IIIB diesel (liter)</t>
  </si>
  <si>
    <t>Stage IIIB biodiesel (liter)</t>
  </si>
  <si>
    <t>Stage IIIB HVO (liter)</t>
  </si>
  <si>
    <t>Stage IIIB GLT (liter)</t>
  </si>
  <si>
    <t>Stage IV diesel (liter)</t>
  </si>
  <si>
    <t>Stage IV biodiesel (liter)</t>
  </si>
  <si>
    <t>Stage IV HVO (liter)</t>
  </si>
  <si>
    <t>Stage IV GLT (liter)</t>
  </si>
  <si>
    <t>Elektriciteit Elektriciteit Groen (kWh)</t>
  </si>
  <si>
    <t>kwh</t>
  </si>
  <si>
    <t>Elektriciteit Elektriciteit Grijs (kWh)</t>
  </si>
  <si>
    <t>Verbuik (liter of kwh) per uur)</t>
  </si>
  <si>
    <t>Betreft:</t>
  </si>
  <si>
    <t>d.d.:</t>
  </si>
  <si>
    <t>Euro 3</t>
  </si>
  <si>
    <t>Euro 4</t>
  </si>
  <si>
    <t>Euro 5</t>
  </si>
  <si>
    <t>Euro 6</t>
  </si>
  <si>
    <t>Euro 4 diesel (liter)</t>
  </si>
  <si>
    <t>Euro 4 biodiesel (liter)</t>
  </si>
  <si>
    <t>Euro 4 HVO (liter)</t>
  </si>
  <si>
    <t>Euro 4 GLT (liter)</t>
  </si>
  <si>
    <t>Euro 3 diesel (liter)</t>
  </si>
  <si>
    <t>Euro 3 biodiesel (liter)</t>
  </si>
  <si>
    <t>Euro 3 HVO (liter)</t>
  </si>
  <si>
    <t>Euro 3 GLT (liter)</t>
  </si>
  <si>
    <t>Euro 5 diesel (liter)</t>
  </si>
  <si>
    <t>Euro 5 biodiesel (liter)</t>
  </si>
  <si>
    <t>Euro 5 HVO (liter)</t>
  </si>
  <si>
    <t>Euro 5 GLT (liter)</t>
  </si>
  <si>
    <t>Euro 6 diesel (liter)</t>
  </si>
  <si>
    <t>Euro 6 biodiesel (liter)</t>
  </si>
  <si>
    <t>Euro 6 HVO (liter)</t>
  </si>
  <si>
    <t>Euro 6 GLT (liter)</t>
  </si>
  <si>
    <t>geen mki van dus het zelfde gehouden dus 5% slecher dan euro 4</t>
  </si>
  <si>
    <t>Ontwikkeld door:</t>
  </si>
  <si>
    <t>Marijn Stadhouders</t>
  </si>
  <si>
    <t>+31 6 578 77 498</t>
  </si>
  <si>
    <t>mstadhouder@avecodebondt.nl</t>
  </si>
  <si>
    <t>Adres:</t>
  </si>
  <si>
    <t>Kamiel Jansen</t>
  </si>
  <si>
    <t xml:space="preserve">Contactpersoon Primum </t>
  </si>
  <si>
    <t>Aveco de Bondt en Primum</t>
  </si>
  <si>
    <t>Burgemeester van der Borchstraat 2</t>
  </si>
  <si>
    <t>Plaats:</t>
  </si>
  <si>
    <t>Holten</t>
  </si>
  <si>
    <t>Postcode:</t>
  </si>
  <si>
    <t xml:space="preserve">7451 CH </t>
  </si>
  <si>
    <t>+31 6 134 59 984</t>
  </si>
  <si>
    <t>kamiel.jansen@primum.nl</t>
  </si>
  <si>
    <t>Contactpersoon Aveco de bondt:</t>
  </si>
  <si>
    <t>Telefoon:</t>
  </si>
  <si>
    <t>E-mail:</t>
  </si>
  <si>
    <t>Versie gebruikte achterliggende databases:</t>
  </si>
  <si>
    <t>Nationale Milieudatabase v 2.3 </t>
  </si>
  <si>
    <t>Bepalingsmethode: v3.0 januari 2019 </t>
  </si>
  <si>
    <t>Ecoinvent versie 3.5 </t>
  </si>
  <si>
    <t>Bedrijfsnaam:</t>
  </si>
  <si>
    <t>Aanbesteding:</t>
  </si>
  <si>
    <t>eenheid</t>
  </si>
  <si>
    <t>**Stage norm conform de Europese emissienormen voor motoren gebruikt in non-road mobile machinery (NRMM)</t>
  </si>
  <si>
    <t>Toelichting</t>
  </si>
  <si>
    <t>Materieel omschrijving*</t>
  </si>
  <si>
    <t>Stage klasse (conform NRMM**)</t>
  </si>
  <si>
    <t>Onderbouwing van de uren en het brandstof verbruik</t>
  </si>
  <si>
    <t>Onderbouwing</t>
  </si>
  <si>
    <t>Locatie</t>
  </si>
  <si>
    <t>Omschrijving locatie werk</t>
  </si>
  <si>
    <t>Colofon Beoordelingsmatrix MKI</t>
  </si>
  <si>
    <t>Hier een omschrijving van het gebruikte materieel</t>
  </si>
  <si>
    <t>In de lijst hieronder dient het brandstof- en energieverbruik voor de rioolreiniging en -inspectie te worden ingevoerd. Alle voor het uitvoeren van het onderhavige werk benodigde brandstoffen en/of energiedragers zijn INCLUSIEF MOBILISATIE EN DEMOBILISATIE van het materieel. Het transport van het personeel valt buiten de scope.
De opdrachtnemer dient nauwkeurigheid van minimaal 95% toe te passen. In het plan van aanpak moet omschreven worden hoe de nauwkeurigheid wordt gewaarborgd. Deze berekening dient bij de inschrijving te worden toegevoegd als PDF- en als Excel-bestand.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</si>
</sst>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0" fontId="0" fillId="0" borderId="0" xfId="0" applyProtection="1"/>
    <xf numFmtId="0" fontId="3" fillId="0" borderId="0" xfId="0" applyFont="1" applyProtection="1"/>
    <xf numFmtId="0" fontId="2" fillId="5" borderId="1" xfId="0" applyFont="1" applyFill="1" applyBorder="1" applyProtection="1"/>
    <xf numFmtId="0" fontId="0" fillId="4" borderId="1" xfId="0" applyFill="1" applyBorder="1" applyProtection="1"/>
    <xf numFmtId="0" fontId="0" fillId="0" borderId="1" xfId="0" applyBorder="1" applyProtection="1"/>
    <xf numFmtId="4" fontId="0" fillId="0" borderId="0" xfId="0" applyNumberFormat="1" applyProtection="1"/>
    <xf numFmtId="0" fontId="0" fillId="0" borderId="0" xfId="0" applyBorder="1"/>
    <xf numFmtId="14" fontId="0" fillId="0" borderId="0" xfId="0" applyNumberFormat="1" applyAlignment="1">
      <alignment horizontal="left"/>
    </xf>
    <xf numFmtId="0" fontId="0" fillId="0" borderId="0" xfId="0" quotePrefix="1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8" fillId="0" borderId="2" xfId="0" applyFont="1" applyBorder="1" applyAlignment="1" applyProtection="1">
      <alignment horizontal="center" wrapText="1"/>
    </xf>
    <xf numFmtId="0" fontId="7" fillId="2" borderId="2" xfId="0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9" fontId="7" fillId="3" borderId="2" xfId="1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vertical="top" wrapText="1"/>
    </xf>
    <xf numFmtId="0" fontId="2" fillId="5" borderId="0" xfId="0" applyFont="1" applyFill="1" applyBorder="1" applyProtection="1"/>
    <xf numFmtId="0" fontId="0" fillId="4" borderId="0" xfId="0" applyFill="1" applyBorder="1" applyProtection="1"/>
    <xf numFmtId="0" fontId="0" fillId="0" borderId="0" xfId="0" applyBorder="1" applyProtection="1"/>
    <xf numFmtId="0" fontId="7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3"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3" displayName="Tabel3" ref="F32:F41" totalsRowShown="0" headerRowDxfId="2" dataDxfId="1">
  <autoFilter ref="F32:F41"/>
  <tableColumns count="1">
    <tableColumn id="1" name="Type brandsto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tadhouder@avecodebondt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P31"/>
  <sheetViews>
    <sheetView view="pageLayout" zoomScale="70" zoomScaleNormal="85" zoomScaleSheetLayoutView="100" zoomScalePageLayoutView="70" workbookViewId="0">
      <selection activeCell="C25" sqref="C25"/>
    </sheetView>
  </sheetViews>
  <sheetFormatPr defaultRowHeight="15" x14ac:dyDescent="0.25"/>
  <cols>
    <col min="1" max="1" width="51" customWidth="1"/>
    <col min="2" max="2" width="36.7109375" customWidth="1"/>
    <col min="3" max="3" width="48.140625" customWidth="1"/>
    <col min="4" max="9" width="24.7109375" customWidth="1"/>
  </cols>
  <sheetData>
    <row r="1" spans="1:16" x14ac:dyDescent="0.25">
      <c r="A1" s="2" t="s">
        <v>49</v>
      </c>
      <c r="B1" s="1" t="s">
        <v>105</v>
      </c>
    </row>
    <row r="2" spans="1:16" x14ac:dyDescent="0.25">
      <c r="A2" s="13" t="s">
        <v>50</v>
      </c>
      <c r="B2" s="11">
        <v>44069</v>
      </c>
    </row>
    <row r="3" spans="1:16" x14ac:dyDescent="0.25">
      <c r="A3" s="13"/>
    </row>
    <row r="4" spans="1:16" x14ac:dyDescent="0.25">
      <c r="A4" s="13"/>
    </row>
    <row r="5" spans="1:16" x14ac:dyDescent="0.25">
      <c r="A5" s="13"/>
      <c r="M5" s="10"/>
      <c r="N5" s="10"/>
      <c r="O5" s="10"/>
      <c r="P5" s="10"/>
    </row>
    <row r="6" spans="1:16" ht="15.75" thickBot="1" x14ac:dyDescent="0.3">
      <c r="A6" s="1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0"/>
      <c r="N6" s="10"/>
      <c r="O6" s="10"/>
      <c r="P6" s="10"/>
    </row>
    <row r="7" spans="1:16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10"/>
      <c r="O7" s="10"/>
      <c r="P7" s="10"/>
    </row>
    <row r="8" spans="1:16" x14ac:dyDescent="0.25">
      <c r="A8" s="2" t="s">
        <v>72</v>
      </c>
      <c r="B8" s="16" t="s">
        <v>79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6" x14ac:dyDescent="0.25">
      <c r="A9" s="2" t="s">
        <v>76</v>
      </c>
      <c r="B9" s="16" t="s">
        <v>80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6" x14ac:dyDescent="0.25">
      <c r="A10" s="2" t="s">
        <v>81</v>
      </c>
      <c r="B10" s="16" t="s">
        <v>82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x14ac:dyDescent="0.25">
      <c r="A11" s="2" t="s">
        <v>83</v>
      </c>
      <c r="B11" s="16" t="s">
        <v>84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x14ac:dyDescent="0.25">
      <c r="A12" s="2"/>
      <c r="B12" s="16"/>
      <c r="C12" s="1"/>
      <c r="D12" s="1"/>
      <c r="E12" s="1"/>
      <c r="F12" s="1"/>
      <c r="G12" s="1"/>
      <c r="H12" s="1"/>
      <c r="I12" s="1"/>
    </row>
    <row r="13" spans="1:16" x14ac:dyDescent="0.25">
      <c r="A13" s="2" t="s">
        <v>87</v>
      </c>
      <c r="B13" s="16" t="s">
        <v>73</v>
      </c>
      <c r="C13" s="1"/>
      <c r="D13" s="1"/>
      <c r="E13" s="1"/>
      <c r="F13" s="1"/>
      <c r="G13" s="1"/>
      <c r="H13" s="1"/>
      <c r="I13" s="1"/>
    </row>
    <row r="14" spans="1:16" x14ac:dyDescent="0.25">
      <c r="A14" s="2" t="s">
        <v>88</v>
      </c>
      <c r="B14" s="12" t="s">
        <v>74</v>
      </c>
      <c r="C14" s="1"/>
      <c r="D14" s="1"/>
      <c r="E14" s="1"/>
      <c r="F14" s="1"/>
      <c r="G14" s="1"/>
      <c r="H14" s="1"/>
      <c r="I14" s="1"/>
    </row>
    <row r="15" spans="1:16" x14ac:dyDescent="0.25">
      <c r="A15" s="2" t="s">
        <v>89</v>
      </c>
      <c r="B15" s="17" t="s">
        <v>75</v>
      </c>
      <c r="C15" s="1"/>
      <c r="D15" s="1"/>
      <c r="E15" s="1"/>
      <c r="F15" s="1"/>
      <c r="G15" s="1"/>
      <c r="H15" s="1"/>
      <c r="I15" s="1"/>
    </row>
    <row r="16" spans="1:16" x14ac:dyDescent="0.25">
      <c r="A16" s="2"/>
      <c r="B16" s="16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6"/>
      <c r="C17" s="1"/>
      <c r="D17" s="1"/>
      <c r="E17" s="1"/>
      <c r="F17" s="1"/>
      <c r="G17" s="1"/>
      <c r="H17" s="1"/>
      <c r="I17" s="1"/>
    </row>
    <row r="18" spans="1:9" x14ac:dyDescent="0.25">
      <c r="A18" s="2" t="s">
        <v>78</v>
      </c>
      <c r="B18" s="16" t="s">
        <v>77</v>
      </c>
      <c r="C18" s="1"/>
      <c r="D18" s="1"/>
      <c r="E18" s="1"/>
      <c r="F18" s="1"/>
      <c r="G18" s="1"/>
      <c r="H18" s="1"/>
      <c r="I18" s="1"/>
    </row>
    <row r="19" spans="1:9" x14ac:dyDescent="0.25">
      <c r="A19" s="2" t="s">
        <v>88</v>
      </c>
      <c r="B19" s="16" t="s">
        <v>85</v>
      </c>
      <c r="C19" s="1"/>
      <c r="D19" s="1"/>
      <c r="E19" s="1"/>
      <c r="F19" s="1"/>
      <c r="G19" s="1"/>
      <c r="H19" s="1"/>
      <c r="I19" s="1"/>
    </row>
    <row r="20" spans="1:9" x14ac:dyDescent="0.25">
      <c r="A20" s="2" t="s">
        <v>89</v>
      </c>
      <c r="B20" s="17" t="s">
        <v>86</v>
      </c>
      <c r="C20" s="1"/>
      <c r="D20" s="1"/>
      <c r="E20" s="1"/>
      <c r="F20" s="1"/>
      <c r="G20" s="1"/>
      <c r="H20" s="1"/>
      <c r="I20" s="1"/>
    </row>
    <row r="21" spans="1:9" x14ac:dyDescent="0.25">
      <c r="A21" s="2"/>
      <c r="B21" s="16"/>
      <c r="C21" s="1"/>
      <c r="D21" s="1"/>
      <c r="E21" s="1"/>
      <c r="F21" s="1"/>
      <c r="G21" s="1"/>
      <c r="H21" s="1"/>
      <c r="I21" s="1"/>
    </row>
    <row r="22" spans="1:9" x14ac:dyDescent="0.25">
      <c r="A22" s="2"/>
      <c r="B22" s="16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6"/>
      <c r="C23" s="1"/>
      <c r="D23" s="1"/>
      <c r="E23" s="1"/>
      <c r="F23" s="1"/>
      <c r="G23" s="1"/>
      <c r="H23" s="1"/>
      <c r="I23" s="1"/>
    </row>
    <row r="24" spans="1:9" x14ac:dyDescent="0.25">
      <c r="A24" s="2" t="s">
        <v>90</v>
      </c>
      <c r="B24" s="15" t="s">
        <v>91</v>
      </c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5" t="s">
        <v>92</v>
      </c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5" t="s">
        <v>93</v>
      </c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6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6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6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B31" s="1"/>
    </row>
  </sheetData>
  <hyperlinks>
    <hyperlink ref="B15" r:id="rId1" display="mailto:mstadhouder@avecodebondt.nl"/>
  </hyperlinks>
  <pageMargins left="0.70866141732283472" right="0.70866141732283472" top="0.74803149606299213" bottom="0.74803149606299213" header="0.31496062992125984" footer="0.31496062992125984"/>
  <pageSetup paperSize="9" scale="41" orientation="landscape" r:id="rId2"/>
  <headerFooter>
    <oddHeader>&amp;L&amp;D&amp;R&amp;G</oddHeader>
    <oddFooter>&amp;C&amp;F&amp;R&amp;Pvan&amp;N</oddFooter>
  </headerFooter>
  <colBreaks count="1" manualBreakCount="1">
    <brk id="12" max="1048575" man="1"/>
  </col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T73"/>
  <sheetViews>
    <sheetView tabSelected="1" zoomScale="85" zoomScaleNormal="85" zoomScalePageLayoutView="70" workbookViewId="0">
      <selection activeCell="A74" sqref="A74"/>
    </sheetView>
  </sheetViews>
  <sheetFormatPr defaultColWidth="8.85546875" defaultRowHeight="15" x14ac:dyDescent="0.25"/>
  <cols>
    <col min="1" max="1" width="44.7109375" style="4" customWidth="1"/>
    <col min="2" max="2" width="38.28515625" style="4" customWidth="1"/>
    <col min="3" max="3" width="39.28515625" style="4" customWidth="1"/>
    <col min="4" max="4" width="7.140625" style="4" customWidth="1"/>
    <col min="5" max="5" width="5.7109375" style="4" bestFit="1" customWidth="1"/>
    <col min="6" max="6" width="10.42578125" style="4" customWidth="1"/>
    <col min="7" max="7" width="13.5703125" style="4" customWidth="1"/>
    <col min="8" max="8" width="14.5703125" style="4" customWidth="1"/>
    <col min="9" max="9" width="15.5703125" style="4" customWidth="1"/>
    <col min="10" max="10" width="11.140625" style="4" bestFit="1" customWidth="1"/>
    <col min="11" max="13" width="13.28515625" style="4" hidden="1" customWidth="1"/>
    <col min="14" max="14" width="11.7109375" style="4" customWidth="1"/>
    <col min="15" max="15" width="10.140625" style="4" customWidth="1"/>
    <col min="16" max="16" width="22.28515625" style="4" hidden="1" customWidth="1"/>
    <col min="17" max="18" width="13.28515625" style="4" hidden="1" customWidth="1"/>
    <col min="19" max="19" width="13.140625" style="4" customWidth="1"/>
    <col min="20" max="20" width="16.28515625" style="4" customWidth="1"/>
    <col min="21" max="16384" width="8.85546875" style="4"/>
  </cols>
  <sheetData>
    <row r="2" spans="1:20" x14ac:dyDescent="0.25">
      <c r="A2" s="18" t="s">
        <v>94</v>
      </c>
      <c r="B2" s="36"/>
      <c r="C2" s="36"/>
      <c r="D2" s="33"/>
      <c r="E2" s="33"/>
      <c r="F2" s="33"/>
      <c r="G2" s="3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x14ac:dyDescent="0.25">
      <c r="A3" s="18" t="s">
        <v>95</v>
      </c>
      <c r="B3" s="36"/>
      <c r="C3" s="36"/>
      <c r="D3" s="33"/>
      <c r="E3" s="33"/>
      <c r="F3" s="33"/>
      <c r="G3" s="33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x14ac:dyDescent="0.25">
      <c r="A4" s="18"/>
      <c r="B4" s="33"/>
      <c r="C4" s="33"/>
      <c r="D4" s="33"/>
      <c r="E4" s="33"/>
      <c r="F4" s="33"/>
      <c r="G4" s="33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4.45" customHeight="1" x14ac:dyDescent="0.25">
      <c r="A5" s="18" t="s">
        <v>98</v>
      </c>
      <c r="B5" s="35" t="s">
        <v>107</v>
      </c>
      <c r="C5" s="35"/>
      <c r="D5" s="35"/>
      <c r="E5" s="35"/>
      <c r="F5" s="35"/>
      <c r="G5" s="35"/>
      <c r="H5" s="29"/>
      <c r="I5" s="29"/>
      <c r="J5" s="29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41.45" customHeight="1" x14ac:dyDescent="0.25">
      <c r="A6" s="18"/>
      <c r="B6" s="35"/>
      <c r="C6" s="35"/>
      <c r="D6" s="35"/>
      <c r="E6" s="35"/>
      <c r="F6" s="35"/>
      <c r="G6" s="35"/>
      <c r="H6" s="29"/>
      <c r="I6" s="29"/>
      <c r="J6" s="29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34.9" customHeight="1" x14ac:dyDescent="0.25">
      <c r="A8" s="34" t="s">
        <v>103</v>
      </c>
      <c r="B8" s="34" t="s">
        <v>99</v>
      </c>
      <c r="C8" s="34" t="s">
        <v>102</v>
      </c>
      <c r="D8" s="34" t="s">
        <v>0</v>
      </c>
      <c r="E8" s="34" t="s">
        <v>96</v>
      </c>
      <c r="F8" s="34" t="s">
        <v>48</v>
      </c>
      <c r="G8" s="34" t="s">
        <v>1</v>
      </c>
      <c r="H8" s="34" t="s">
        <v>100</v>
      </c>
      <c r="I8" s="34" t="s">
        <v>2</v>
      </c>
      <c r="J8" s="34" t="s">
        <v>3</v>
      </c>
      <c r="K8" s="34" t="s">
        <v>4</v>
      </c>
      <c r="L8" s="34" t="s">
        <v>5</v>
      </c>
      <c r="M8" s="34" t="s">
        <v>6</v>
      </c>
      <c r="N8" s="34" t="s">
        <v>7</v>
      </c>
      <c r="O8" s="34" t="s">
        <v>8</v>
      </c>
      <c r="P8" s="19" t="s">
        <v>4</v>
      </c>
      <c r="Q8" s="19" t="s">
        <v>9</v>
      </c>
      <c r="R8" s="19" t="s">
        <v>10</v>
      </c>
      <c r="S8" s="20" t="s">
        <v>11</v>
      </c>
      <c r="T8" s="19" t="s">
        <v>12</v>
      </c>
    </row>
    <row r="9" spans="1:20" x14ac:dyDescent="0.25">
      <c r="A9" s="21" t="s">
        <v>104</v>
      </c>
      <c r="B9" s="21" t="s">
        <v>106</v>
      </c>
      <c r="C9" s="21" t="s">
        <v>101</v>
      </c>
      <c r="D9" s="22"/>
      <c r="E9" s="33" t="s">
        <v>13</v>
      </c>
      <c r="F9" s="22"/>
      <c r="G9" s="22">
        <f>D9*F9</f>
        <v>0</v>
      </c>
      <c r="H9" s="22" t="s">
        <v>14</v>
      </c>
      <c r="I9" s="22" t="s">
        <v>15</v>
      </c>
      <c r="J9" s="23">
        <v>1</v>
      </c>
      <c r="K9" s="24" t="str">
        <f>CONCATENATE(H9," ",I9)</f>
        <v>niet bekend diesel (liter)</v>
      </c>
      <c r="L9" s="24">
        <f t="shared" ref="L9:L14" si="0">IF(I9="","",VLOOKUP(K9,$B$43:$D$73,2,FALSE))</f>
        <v>0</v>
      </c>
      <c r="M9" s="24">
        <f>IF(L9="","0",L9*G9*J9)</f>
        <v>0</v>
      </c>
      <c r="N9" s="22"/>
      <c r="O9" s="23">
        <f>1-J9</f>
        <v>0</v>
      </c>
      <c r="P9" s="18" t="str">
        <f>CONCATENATE(H9," ",N9)</f>
        <v xml:space="preserve">niet bekend </v>
      </c>
      <c r="Q9" s="18" t="str">
        <f t="shared" ref="Q9:Q28" si="1">IF(N9="","",VLOOKUP(P9,$B$43:$D$73,2,FALSE))</f>
        <v/>
      </c>
      <c r="R9" s="18" t="str">
        <f>IF(Q9="","0",Q9*G9*O9)</f>
        <v>0</v>
      </c>
      <c r="S9" s="25">
        <f>R9+M9</f>
        <v>0</v>
      </c>
      <c r="T9" s="18" t="str">
        <f>IF(J9+O9=1,"correct","percentage klopt niet")</f>
        <v>correct</v>
      </c>
    </row>
    <row r="10" spans="1:20" x14ac:dyDescent="0.25">
      <c r="A10" s="21"/>
      <c r="B10" s="21"/>
      <c r="C10" s="21"/>
      <c r="D10" s="22"/>
      <c r="E10" s="33" t="s">
        <v>13</v>
      </c>
      <c r="F10" s="22"/>
      <c r="G10" s="22">
        <f t="shared" ref="G10:G28" si="2">D10*F10</f>
        <v>0</v>
      </c>
      <c r="H10" s="22" t="s">
        <v>14</v>
      </c>
      <c r="I10" s="22" t="s">
        <v>15</v>
      </c>
      <c r="J10" s="23">
        <v>1</v>
      </c>
      <c r="K10" s="24" t="str">
        <f t="shared" ref="K10:K14" si="3">CONCATENATE(H10," ",I10)</f>
        <v>niet bekend diesel (liter)</v>
      </c>
      <c r="L10" s="24">
        <f t="shared" si="0"/>
        <v>0</v>
      </c>
      <c r="M10" s="24">
        <f t="shared" ref="M10:M14" si="4">IF(L10="","0",L10*G10*J10)</f>
        <v>0</v>
      </c>
      <c r="N10" s="22"/>
      <c r="O10" s="23">
        <f t="shared" ref="O10:O14" si="5">1-J10</f>
        <v>0</v>
      </c>
      <c r="P10" s="18" t="str">
        <f>CONCATENATE(H10," ",N10)</f>
        <v xml:space="preserve">niet bekend </v>
      </c>
      <c r="Q10" s="18" t="str">
        <f t="shared" si="1"/>
        <v/>
      </c>
      <c r="R10" s="18" t="str">
        <f t="shared" ref="R10:R28" si="6">IF(Q10="","0",Q10*G10*O10)</f>
        <v>0</v>
      </c>
      <c r="S10" s="25">
        <f t="shared" ref="S10:S14" si="7">R10+M10</f>
        <v>0</v>
      </c>
      <c r="T10" s="18" t="str">
        <f t="shared" ref="T10:T14" si="8">IF(J10+O10=1,"correct","percentage klopt niet")</f>
        <v>correct</v>
      </c>
    </row>
    <row r="11" spans="1:20" x14ac:dyDescent="0.25">
      <c r="A11" s="21"/>
      <c r="B11" s="21"/>
      <c r="C11" s="21"/>
      <c r="D11" s="22"/>
      <c r="E11" s="33" t="s">
        <v>13</v>
      </c>
      <c r="F11" s="22"/>
      <c r="G11" s="22">
        <f>D11*F11</f>
        <v>0</v>
      </c>
      <c r="H11" s="22" t="s">
        <v>14</v>
      </c>
      <c r="I11" s="22" t="s">
        <v>15</v>
      </c>
      <c r="J11" s="23">
        <v>1</v>
      </c>
      <c r="K11" s="24" t="str">
        <f t="shared" si="3"/>
        <v>niet bekend diesel (liter)</v>
      </c>
      <c r="L11" s="24">
        <f t="shared" si="0"/>
        <v>0</v>
      </c>
      <c r="M11" s="24">
        <f t="shared" si="4"/>
        <v>0</v>
      </c>
      <c r="N11" s="22"/>
      <c r="O11" s="23">
        <f t="shared" si="5"/>
        <v>0</v>
      </c>
      <c r="P11" s="18" t="str">
        <f t="shared" ref="P11:P28" si="9">CONCATENATE(H11," ",N11)</f>
        <v xml:space="preserve">niet bekend </v>
      </c>
      <c r="Q11" s="18" t="str">
        <f t="shared" si="1"/>
        <v/>
      </c>
      <c r="R11" s="18" t="str">
        <f t="shared" si="6"/>
        <v>0</v>
      </c>
      <c r="S11" s="25">
        <f t="shared" si="7"/>
        <v>0</v>
      </c>
      <c r="T11" s="18" t="str">
        <f t="shared" si="8"/>
        <v>correct</v>
      </c>
    </row>
    <row r="12" spans="1:20" x14ac:dyDescent="0.25">
      <c r="A12" s="21"/>
      <c r="B12" s="21"/>
      <c r="C12" s="21"/>
      <c r="D12" s="22"/>
      <c r="E12" s="33" t="s">
        <v>13</v>
      </c>
      <c r="F12" s="22"/>
      <c r="G12" s="22">
        <f>D12*F12</f>
        <v>0</v>
      </c>
      <c r="H12" s="22" t="s">
        <v>14</v>
      </c>
      <c r="I12" s="22" t="s">
        <v>15</v>
      </c>
      <c r="J12" s="23">
        <v>1</v>
      </c>
      <c r="K12" s="24" t="str">
        <f t="shared" si="3"/>
        <v>niet bekend diesel (liter)</v>
      </c>
      <c r="L12" s="24">
        <f t="shared" si="0"/>
        <v>0</v>
      </c>
      <c r="M12" s="24">
        <f t="shared" si="4"/>
        <v>0</v>
      </c>
      <c r="N12" s="22"/>
      <c r="O12" s="23">
        <f t="shared" si="5"/>
        <v>0</v>
      </c>
      <c r="P12" s="18" t="str">
        <f t="shared" si="9"/>
        <v xml:space="preserve">niet bekend </v>
      </c>
      <c r="Q12" s="18" t="str">
        <f t="shared" si="1"/>
        <v/>
      </c>
      <c r="R12" s="18" t="str">
        <f t="shared" si="6"/>
        <v>0</v>
      </c>
      <c r="S12" s="25">
        <f t="shared" si="7"/>
        <v>0</v>
      </c>
      <c r="T12" s="18" t="str">
        <f t="shared" si="8"/>
        <v>correct</v>
      </c>
    </row>
    <row r="13" spans="1:20" x14ac:dyDescent="0.25">
      <c r="A13" s="21"/>
      <c r="B13" s="21"/>
      <c r="C13" s="21"/>
      <c r="D13" s="22"/>
      <c r="E13" s="33" t="s">
        <v>13</v>
      </c>
      <c r="F13" s="22"/>
      <c r="G13" s="22">
        <f t="shared" si="2"/>
        <v>0</v>
      </c>
      <c r="H13" s="22" t="s">
        <v>14</v>
      </c>
      <c r="I13" s="22" t="s">
        <v>15</v>
      </c>
      <c r="J13" s="23">
        <v>1</v>
      </c>
      <c r="K13" s="24" t="str">
        <f t="shared" si="3"/>
        <v>niet bekend diesel (liter)</v>
      </c>
      <c r="L13" s="24">
        <f t="shared" si="0"/>
        <v>0</v>
      </c>
      <c r="M13" s="24">
        <f t="shared" si="4"/>
        <v>0</v>
      </c>
      <c r="N13" s="22"/>
      <c r="O13" s="23">
        <f t="shared" si="5"/>
        <v>0</v>
      </c>
      <c r="P13" s="18" t="str">
        <f t="shared" si="9"/>
        <v xml:space="preserve">niet bekend </v>
      </c>
      <c r="Q13" s="18" t="str">
        <f t="shared" si="1"/>
        <v/>
      </c>
      <c r="R13" s="18" t="str">
        <f t="shared" si="6"/>
        <v>0</v>
      </c>
      <c r="S13" s="25">
        <f t="shared" si="7"/>
        <v>0</v>
      </c>
      <c r="T13" s="18" t="str">
        <f t="shared" si="8"/>
        <v>correct</v>
      </c>
    </row>
    <row r="14" spans="1:20" x14ac:dyDescent="0.25">
      <c r="A14" s="21"/>
      <c r="B14" s="21"/>
      <c r="C14" s="21"/>
      <c r="D14" s="22"/>
      <c r="E14" s="33" t="s">
        <v>13</v>
      </c>
      <c r="F14" s="22"/>
      <c r="G14" s="22">
        <f t="shared" si="2"/>
        <v>0</v>
      </c>
      <c r="H14" s="22" t="s">
        <v>14</v>
      </c>
      <c r="I14" s="22" t="s">
        <v>15</v>
      </c>
      <c r="J14" s="23">
        <v>1</v>
      </c>
      <c r="K14" s="24" t="str">
        <f t="shared" si="3"/>
        <v>niet bekend diesel (liter)</v>
      </c>
      <c r="L14" s="24">
        <f t="shared" si="0"/>
        <v>0</v>
      </c>
      <c r="M14" s="24">
        <f t="shared" si="4"/>
        <v>0</v>
      </c>
      <c r="N14" s="22"/>
      <c r="O14" s="23">
        <f t="shared" si="5"/>
        <v>0</v>
      </c>
      <c r="P14" s="18" t="str">
        <f t="shared" si="9"/>
        <v xml:space="preserve">niet bekend </v>
      </c>
      <c r="Q14" s="18" t="str">
        <f t="shared" si="1"/>
        <v/>
      </c>
      <c r="R14" s="18" t="str">
        <f t="shared" si="6"/>
        <v>0</v>
      </c>
      <c r="S14" s="25">
        <f t="shared" si="7"/>
        <v>0</v>
      </c>
      <c r="T14" s="18" t="str">
        <f t="shared" si="8"/>
        <v>correct</v>
      </c>
    </row>
    <row r="15" spans="1:20" x14ac:dyDescent="0.25">
      <c r="A15" s="21"/>
      <c r="B15" s="21"/>
      <c r="C15" s="21"/>
      <c r="D15" s="22"/>
      <c r="E15" s="33" t="s">
        <v>13</v>
      </c>
      <c r="F15" s="22"/>
      <c r="G15" s="22">
        <f t="shared" si="2"/>
        <v>0</v>
      </c>
      <c r="H15" s="22" t="s">
        <v>14</v>
      </c>
      <c r="I15" s="22" t="s">
        <v>15</v>
      </c>
      <c r="J15" s="23">
        <v>1</v>
      </c>
      <c r="K15" s="24" t="str">
        <f t="shared" ref="K15:K28" si="10">CONCATENATE(H15," ",I15)</f>
        <v>niet bekend diesel (liter)</v>
      </c>
      <c r="L15" s="24">
        <f t="shared" ref="L15:L28" si="11">IF(I15="","",VLOOKUP(K15,$B$43:$D$73,2,FALSE))</f>
        <v>0</v>
      </c>
      <c r="M15" s="24">
        <f t="shared" ref="M15:M28" si="12">IF(L15="","0",L15*G15*J15)</f>
        <v>0</v>
      </c>
      <c r="N15" s="22"/>
      <c r="O15" s="23">
        <f t="shared" ref="O15:O28" si="13">1-J15</f>
        <v>0</v>
      </c>
      <c r="P15" s="18"/>
      <c r="Q15" s="18"/>
      <c r="R15" s="18"/>
      <c r="S15" s="25">
        <f t="shared" ref="S15:S28" si="14">R15+M15</f>
        <v>0</v>
      </c>
      <c r="T15" s="18" t="str">
        <f t="shared" ref="T15:T28" si="15">IF(J15+O15=1,"correct","percentage klopt niet")</f>
        <v>correct</v>
      </c>
    </row>
    <row r="16" spans="1:20" x14ac:dyDescent="0.25">
      <c r="A16" s="21"/>
      <c r="B16" s="21"/>
      <c r="C16" s="21"/>
      <c r="D16" s="22"/>
      <c r="E16" s="33" t="s">
        <v>13</v>
      </c>
      <c r="F16" s="22"/>
      <c r="G16" s="22">
        <f t="shared" si="2"/>
        <v>0</v>
      </c>
      <c r="H16" s="22" t="s">
        <v>14</v>
      </c>
      <c r="I16" s="22" t="s">
        <v>15</v>
      </c>
      <c r="J16" s="23">
        <v>1</v>
      </c>
      <c r="K16" s="24" t="str">
        <f t="shared" si="10"/>
        <v>niet bekend diesel (liter)</v>
      </c>
      <c r="L16" s="24">
        <f t="shared" si="11"/>
        <v>0</v>
      </c>
      <c r="M16" s="24">
        <f t="shared" si="12"/>
        <v>0</v>
      </c>
      <c r="N16" s="22"/>
      <c r="O16" s="23">
        <f t="shared" si="13"/>
        <v>0</v>
      </c>
      <c r="P16" s="18"/>
      <c r="Q16" s="18"/>
      <c r="R16" s="18"/>
      <c r="S16" s="25">
        <f t="shared" si="14"/>
        <v>0</v>
      </c>
      <c r="T16" s="18" t="str">
        <f t="shared" si="15"/>
        <v>correct</v>
      </c>
    </row>
    <row r="17" spans="1:20" x14ac:dyDescent="0.25">
      <c r="A17" s="21"/>
      <c r="B17" s="21"/>
      <c r="C17" s="21"/>
      <c r="D17" s="22"/>
      <c r="E17" s="33" t="s">
        <v>13</v>
      </c>
      <c r="F17" s="22"/>
      <c r="G17" s="22">
        <f t="shared" si="2"/>
        <v>0</v>
      </c>
      <c r="H17" s="22" t="s">
        <v>14</v>
      </c>
      <c r="I17" s="22" t="s">
        <v>15</v>
      </c>
      <c r="J17" s="23">
        <v>1</v>
      </c>
      <c r="K17" s="24" t="str">
        <f t="shared" si="10"/>
        <v>niet bekend diesel (liter)</v>
      </c>
      <c r="L17" s="24">
        <f t="shared" si="11"/>
        <v>0</v>
      </c>
      <c r="M17" s="24">
        <f t="shared" si="12"/>
        <v>0</v>
      </c>
      <c r="N17" s="22"/>
      <c r="O17" s="23">
        <f t="shared" si="13"/>
        <v>0</v>
      </c>
      <c r="P17" s="18"/>
      <c r="Q17" s="18"/>
      <c r="R17" s="18"/>
      <c r="S17" s="25">
        <f t="shared" si="14"/>
        <v>0</v>
      </c>
      <c r="T17" s="18" t="str">
        <f t="shared" si="15"/>
        <v>correct</v>
      </c>
    </row>
    <row r="18" spans="1:20" x14ac:dyDescent="0.25">
      <c r="A18" s="21"/>
      <c r="B18" s="21"/>
      <c r="C18" s="21"/>
      <c r="D18" s="22"/>
      <c r="E18" s="33" t="s">
        <v>13</v>
      </c>
      <c r="F18" s="22"/>
      <c r="G18" s="22">
        <f t="shared" si="2"/>
        <v>0</v>
      </c>
      <c r="H18" s="22" t="s">
        <v>14</v>
      </c>
      <c r="I18" s="22" t="s">
        <v>15</v>
      </c>
      <c r="J18" s="23">
        <v>1</v>
      </c>
      <c r="K18" s="24" t="str">
        <f t="shared" si="10"/>
        <v>niet bekend diesel (liter)</v>
      </c>
      <c r="L18" s="24">
        <f t="shared" si="11"/>
        <v>0</v>
      </c>
      <c r="M18" s="24">
        <f t="shared" si="12"/>
        <v>0</v>
      </c>
      <c r="N18" s="22"/>
      <c r="O18" s="23">
        <f t="shared" si="13"/>
        <v>0</v>
      </c>
      <c r="P18" s="18"/>
      <c r="Q18" s="18"/>
      <c r="R18" s="18"/>
      <c r="S18" s="25">
        <f t="shared" si="14"/>
        <v>0</v>
      </c>
      <c r="T18" s="18" t="str">
        <f t="shared" si="15"/>
        <v>correct</v>
      </c>
    </row>
    <row r="19" spans="1:20" x14ac:dyDescent="0.25">
      <c r="A19" s="21"/>
      <c r="B19" s="21"/>
      <c r="C19" s="21"/>
      <c r="D19" s="22"/>
      <c r="E19" s="33" t="s">
        <v>13</v>
      </c>
      <c r="F19" s="22"/>
      <c r="G19" s="22">
        <f t="shared" si="2"/>
        <v>0</v>
      </c>
      <c r="H19" s="22" t="s">
        <v>14</v>
      </c>
      <c r="I19" s="22" t="s">
        <v>15</v>
      </c>
      <c r="J19" s="23">
        <v>1</v>
      </c>
      <c r="K19" s="24" t="str">
        <f t="shared" si="10"/>
        <v>niet bekend diesel (liter)</v>
      </c>
      <c r="L19" s="24">
        <f t="shared" si="11"/>
        <v>0</v>
      </c>
      <c r="M19" s="24">
        <f t="shared" si="12"/>
        <v>0</v>
      </c>
      <c r="N19" s="22"/>
      <c r="O19" s="23">
        <f t="shared" si="13"/>
        <v>0</v>
      </c>
      <c r="P19" s="18"/>
      <c r="Q19" s="18"/>
      <c r="R19" s="18"/>
      <c r="S19" s="25">
        <f t="shared" si="14"/>
        <v>0</v>
      </c>
      <c r="T19" s="18" t="str">
        <f t="shared" si="15"/>
        <v>correct</v>
      </c>
    </row>
    <row r="20" spans="1:20" x14ac:dyDescent="0.25">
      <c r="A20" s="21"/>
      <c r="B20" s="21"/>
      <c r="C20" s="21"/>
      <c r="D20" s="22"/>
      <c r="E20" s="33" t="s">
        <v>13</v>
      </c>
      <c r="F20" s="22"/>
      <c r="G20" s="22">
        <f t="shared" si="2"/>
        <v>0</v>
      </c>
      <c r="H20" s="22" t="s">
        <v>14</v>
      </c>
      <c r="I20" s="22" t="s">
        <v>15</v>
      </c>
      <c r="J20" s="23">
        <v>1</v>
      </c>
      <c r="K20" s="24" t="str">
        <f t="shared" si="10"/>
        <v>niet bekend diesel (liter)</v>
      </c>
      <c r="L20" s="24">
        <f t="shared" si="11"/>
        <v>0</v>
      </c>
      <c r="M20" s="24">
        <f t="shared" si="12"/>
        <v>0</v>
      </c>
      <c r="N20" s="22"/>
      <c r="O20" s="23">
        <f t="shared" si="13"/>
        <v>0</v>
      </c>
      <c r="P20" s="18"/>
      <c r="Q20" s="18"/>
      <c r="R20" s="18"/>
      <c r="S20" s="25">
        <f t="shared" si="14"/>
        <v>0</v>
      </c>
      <c r="T20" s="18" t="str">
        <f t="shared" si="15"/>
        <v>correct</v>
      </c>
    </row>
    <row r="21" spans="1:20" x14ac:dyDescent="0.25">
      <c r="A21" s="21"/>
      <c r="B21" s="21"/>
      <c r="C21" s="21"/>
      <c r="D21" s="22"/>
      <c r="E21" s="33" t="s">
        <v>13</v>
      </c>
      <c r="F21" s="22"/>
      <c r="G21" s="22">
        <f t="shared" si="2"/>
        <v>0</v>
      </c>
      <c r="H21" s="22" t="s">
        <v>14</v>
      </c>
      <c r="I21" s="22" t="s">
        <v>15</v>
      </c>
      <c r="J21" s="23">
        <v>1</v>
      </c>
      <c r="K21" s="24" t="str">
        <f t="shared" si="10"/>
        <v>niet bekend diesel (liter)</v>
      </c>
      <c r="L21" s="24">
        <f t="shared" si="11"/>
        <v>0</v>
      </c>
      <c r="M21" s="24">
        <f t="shared" si="12"/>
        <v>0</v>
      </c>
      <c r="N21" s="22"/>
      <c r="O21" s="23">
        <f t="shared" si="13"/>
        <v>0</v>
      </c>
      <c r="P21" s="18"/>
      <c r="Q21" s="18"/>
      <c r="R21" s="18"/>
      <c r="S21" s="25">
        <f t="shared" si="14"/>
        <v>0</v>
      </c>
      <c r="T21" s="18" t="str">
        <f t="shared" si="15"/>
        <v>correct</v>
      </c>
    </row>
    <row r="22" spans="1:20" x14ac:dyDescent="0.25">
      <c r="A22" s="21"/>
      <c r="B22" s="21"/>
      <c r="C22" s="21"/>
      <c r="D22" s="22"/>
      <c r="E22" s="33" t="s">
        <v>13</v>
      </c>
      <c r="F22" s="22"/>
      <c r="G22" s="22">
        <f t="shared" si="2"/>
        <v>0</v>
      </c>
      <c r="H22" s="22" t="s">
        <v>14</v>
      </c>
      <c r="I22" s="22" t="s">
        <v>15</v>
      </c>
      <c r="J22" s="23">
        <v>1</v>
      </c>
      <c r="K22" s="24" t="str">
        <f t="shared" si="10"/>
        <v>niet bekend diesel (liter)</v>
      </c>
      <c r="L22" s="24">
        <f t="shared" si="11"/>
        <v>0</v>
      </c>
      <c r="M22" s="24">
        <f t="shared" si="12"/>
        <v>0</v>
      </c>
      <c r="N22" s="22"/>
      <c r="O22" s="23">
        <f t="shared" si="13"/>
        <v>0</v>
      </c>
      <c r="P22" s="18" t="str">
        <f t="shared" si="9"/>
        <v xml:space="preserve">niet bekend </v>
      </c>
      <c r="Q22" s="18" t="str">
        <f t="shared" si="1"/>
        <v/>
      </c>
      <c r="R22" s="18" t="str">
        <f t="shared" si="6"/>
        <v>0</v>
      </c>
      <c r="S22" s="25">
        <f t="shared" si="14"/>
        <v>0</v>
      </c>
      <c r="T22" s="18" t="str">
        <f t="shared" si="15"/>
        <v>correct</v>
      </c>
    </row>
    <row r="23" spans="1:20" x14ac:dyDescent="0.25">
      <c r="A23" s="21"/>
      <c r="B23" s="21"/>
      <c r="C23" s="21"/>
      <c r="D23" s="22"/>
      <c r="E23" s="33" t="s">
        <v>13</v>
      </c>
      <c r="F23" s="22"/>
      <c r="G23" s="22">
        <f t="shared" ref="G23:G26" si="16">D23*F23</f>
        <v>0</v>
      </c>
      <c r="H23" s="22" t="s">
        <v>14</v>
      </c>
      <c r="I23" s="22" t="s">
        <v>15</v>
      </c>
      <c r="J23" s="23">
        <v>1</v>
      </c>
      <c r="K23" s="24" t="str">
        <f t="shared" si="10"/>
        <v>niet bekend diesel (liter)</v>
      </c>
      <c r="L23" s="24">
        <f t="shared" si="11"/>
        <v>0</v>
      </c>
      <c r="M23" s="24">
        <f t="shared" si="12"/>
        <v>0</v>
      </c>
      <c r="N23" s="22"/>
      <c r="O23" s="23">
        <f t="shared" si="13"/>
        <v>0</v>
      </c>
      <c r="P23" s="18"/>
      <c r="Q23" s="18"/>
      <c r="R23" s="18"/>
      <c r="S23" s="25">
        <f t="shared" si="14"/>
        <v>0</v>
      </c>
      <c r="T23" s="18" t="str">
        <f t="shared" si="15"/>
        <v>correct</v>
      </c>
    </row>
    <row r="24" spans="1:20" x14ac:dyDescent="0.25">
      <c r="A24" s="21"/>
      <c r="B24" s="21"/>
      <c r="C24" s="21"/>
      <c r="D24" s="22"/>
      <c r="E24" s="33" t="s">
        <v>13</v>
      </c>
      <c r="F24" s="22"/>
      <c r="G24" s="22">
        <f t="shared" si="16"/>
        <v>0</v>
      </c>
      <c r="H24" s="22" t="s">
        <v>14</v>
      </c>
      <c r="I24" s="22" t="s">
        <v>15</v>
      </c>
      <c r="J24" s="23">
        <v>1</v>
      </c>
      <c r="K24" s="24" t="str">
        <f t="shared" ref="K24" si="17">CONCATENATE(H24," ",I24)</f>
        <v>niet bekend diesel (liter)</v>
      </c>
      <c r="L24" s="24">
        <f t="shared" ref="L24" si="18">IF(I24="","",VLOOKUP(K24,$B$43:$D$73,2,FALSE))</f>
        <v>0</v>
      </c>
      <c r="M24" s="24">
        <f t="shared" ref="M24" si="19">IF(L24="","0",L24*G24*J24)</f>
        <v>0</v>
      </c>
      <c r="N24" s="22"/>
      <c r="O24" s="23">
        <f t="shared" ref="O24" si="20">1-J24</f>
        <v>0</v>
      </c>
      <c r="P24" s="18"/>
      <c r="Q24" s="18"/>
      <c r="R24" s="18"/>
      <c r="S24" s="25">
        <f t="shared" si="14"/>
        <v>0</v>
      </c>
      <c r="T24" s="18" t="str">
        <f t="shared" si="15"/>
        <v>correct</v>
      </c>
    </row>
    <row r="25" spans="1:20" x14ac:dyDescent="0.25">
      <c r="A25" s="21"/>
      <c r="B25" s="21"/>
      <c r="C25" s="21"/>
      <c r="D25" s="22"/>
      <c r="E25" s="33" t="s">
        <v>13</v>
      </c>
      <c r="F25" s="22"/>
      <c r="G25" s="22">
        <f t="shared" si="16"/>
        <v>0</v>
      </c>
      <c r="H25" s="22" t="s">
        <v>14</v>
      </c>
      <c r="I25" s="22" t="s">
        <v>15</v>
      </c>
      <c r="J25" s="23">
        <v>1</v>
      </c>
      <c r="K25" s="24" t="str">
        <f t="shared" si="10"/>
        <v>niet bekend diesel (liter)</v>
      </c>
      <c r="L25" s="24">
        <f t="shared" si="11"/>
        <v>0</v>
      </c>
      <c r="M25" s="24">
        <f t="shared" si="12"/>
        <v>0</v>
      </c>
      <c r="N25" s="22"/>
      <c r="O25" s="23">
        <f t="shared" si="13"/>
        <v>0</v>
      </c>
      <c r="P25" s="18"/>
      <c r="Q25" s="18"/>
      <c r="R25" s="18"/>
      <c r="S25" s="25">
        <f t="shared" si="14"/>
        <v>0</v>
      </c>
      <c r="T25" s="18" t="str">
        <f t="shared" si="15"/>
        <v>correct</v>
      </c>
    </row>
    <row r="26" spans="1:20" x14ac:dyDescent="0.25">
      <c r="A26" s="21"/>
      <c r="B26" s="21"/>
      <c r="C26" s="21"/>
      <c r="D26" s="22"/>
      <c r="E26" s="33" t="s">
        <v>13</v>
      </c>
      <c r="F26" s="22"/>
      <c r="G26" s="22">
        <f t="shared" si="16"/>
        <v>0</v>
      </c>
      <c r="H26" s="22" t="s">
        <v>14</v>
      </c>
      <c r="I26" s="22" t="s">
        <v>15</v>
      </c>
      <c r="J26" s="23">
        <v>1</v>
      </c>
      <c r="K26" s="24" t="str">
        <f t="shared" si="10"/>
        <v>niet bekend diesel (liter)</v>
      </c>
      <c r="L26" s="24">
        <f t="shared" si="11"/>
        <v>0</v>
      </c>
      <c r="M26" s="24">
        <f t="shared" si="12"/>
        <v>0</v>
      </c>
      <c r="N26" s="22"/>
      <c r="O26" s="23">
        <f t="shared" si="13"/>
        <v>0</v>
      </c>
      <c r="P26" s="18"/>
      <c r="Q26" s="18"/>
      <c r="R26" s="18"/>
      <c r="S26" s="25">
        <f t="shared" si="14"/>
        <v>0</v>
      </c>
      <c r="T26" s="18" t="str">
        <f t="shared" si="15"/>
        <v>correct</v>
      </c>
    </row>
    <row r="27" spans="1:20" x14ac:dyDescent="0.25">
      <c r="A27" s="21"/>
      <c r="B27" s="21"/>
      <c r="C27" s="21"/>
      <c r="D27" s="22"/>
      <c r="E27" s="33" t="s">
        <v>13</v>
      </c>
      <c r="F27" s="22"/>
      <c r="G27" s="22">
        <f t="shared" si="2"/>
        <v>0</v>
      </c>
      <c r="H27" s="22" t="s">
        <v>14</v>
      </c>
      <c r="I27" s="22" t="s">
        <v>15</v>
      </c>
      <c r="J27" s="23">
        <v>1</v>
      </c>
      <c r="K27" s="24" t="str">
        <f t="shared" si="10"/>
        <v>niet bekend diesel (liter)</v>
      </c>
      <c r="L27" s="24">
        <f t="shared" si="11"/>
        <v>0</v>
      </c>
      <c r="M27" s="24">
        <f t="shared" si="12"/>
        <v>0</v>
      </c>
      <c r="N27" s="22"/>
      <c r="O27" s="23">
        <f t="shared" si="13"/>
        <v>0</v>
      </c>
      <c r="P27" s="18" t="str">
        <f t="shared" si="9"/>
        <v xml:space="preserve">niet bekend </v>
      </c>
      <c r="Q27" s="18" t="str">
        <f t="shared" si="1"/>
        <v/>
      </c>
      <c r="R27" s="18" t="str">
        <f t="shared" si="6"/>
        <v>0</v>
      </c>
      <c r="S27" s="25">
        <f t="shared" si="14"/>
        <v>0</v>
      </c>
      <c r="T27" s="18" t="str">
        <f t="shared" si="15"/>
        <v>correct</v>
      </c>
    </row>
    <row r="28" spans="1:20" x14ac:dyDescent="0.25">
      <c r="A28" s="21"/>
      <c r="B28" s="21"/>
      <c r="C28" s="21"/>
      <c r="D28" s="22"/>
      <c r="E28" s="33" t="s">
        <v>13</v>
      </c>
      <c r="F28" s="22"/>
      <c r="G28" s="22">
        <f t="shared" si="2"/>
        <v>0</v>
      </c>
      <c r="H28" s="22" t="s">
        <v>14</v>
      </c>
      <c r="I28" s="22" t="s">
        <v>15</v>
      </c>
      <c r="J28" s="23">
        <v>1</v>
      </c>
      <c r="K28" s="24" t="str">
        <f t="shared" si="10"/>
        <v>niet bekend diesel (liter)</v>
      </c>
      <c r="L28" s="24">
        <f t="shared" si="11"/>
        <v>0</v>
      </c>
      <c r="M28" s="24">
        <f t="shared" si="12"/>
        <v>0</v>
      </c>
      <c r="N28" s="22"/>
      <c r="O28" s="23">
        <f t="shared" si="13"/>
        <v>0</v>
      </c>
      <c r="P28" s="18" t="str">
        <f t="shared" si="9"/>
        <v xml:space="preserve">niet bekend </v>
      </c>
      <c r="Q28" s="18" t="str">
        <f t="shared" si="1"/>
        <v/>
      </c>
      <c r="R28" s="18" t="str">
        <f t="shared" si="6"/>
        <v>0</v>
      </c>
      <c r="S28" s="25">
        <f t="shared" si="14"/>
        <v>0</v>
      </c>
      <c r="T28" s="18" t="str">
        <f t="shared" si="15"/>
        <v>correct</v>
      </c>
    </row>
    <row r="29" spans="1:20" s="5" customFormat="1" x14ac:dyDescent="0.25">
      <c r="A29" s="26"/>
      <c r="B29" s="27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 t="str">
        <f t="shared" ref="M29" si="21">IF(L29="","0",L29*G29)</f>
        <v>0</v>
      </c>
      <c r="N29" s="26"/>
      <c r="O29" s="26" t="s">
        <v>17</v>
      </c>
      <c r="P29" s="26"/>
      <c r="Q29" s="26" t="s">
        <v>17</v>
      </c>
      <c r="R29" s="26"/>
      <c r="S29" s="28">
        <f>SUM(S9:S28)</f>
        <v>0</v>
      </c>
      <c r="T29" s="26"/>
    </row>
    <row r="30" spans="1:20" x14ac:dyDescent="0.25">
      <c r="A30" s="18"/>
      <c r="B30" s="18" t="s">
        <v>97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idden="1" x14ac:dyDescent="0.25">
      <c r="B32" s="6" t="s">
        <v>18</v>
      </c>
      <c r="C32" s="30"/>
      <c r="F32" s="4" t="s">
        <v>19</v>
      </c>
      <c r="I32" s="4">
        <f>D9/40</f>
        <v>0</v>
      </c>
    </row>
    <row r="33" spans="2:6" hidden="1" x14ac:dyDescent="0.25">
      <c r="B33" s="6"/>
      <c r="C33" s="30"/>
    </row>
    <row r="34" spans="2:6" hidden="1" x14ac:dyDescent="0.25">
      <c r="B34" s="7" t="s">
        <v>14</v>
      </c>
      <c r="C34" s="31"/>
      <c r="F34" s="4" t="s">
        <v>15</v>
      </c>
    </row>
    <row r="35" spans="2:6" hidden="1" x14ac:dyDescent="0.25">
      <c r="B35" s="8" t="s">
        <v>20</v>
      </c>
      <c r="C35" s="32"/>
      <c r="F35" s="4" t="s">
        <v>21</v>
      </c>
    </row>
    <row r="36" spans="2:6" hidden="1" x14ac:dyDescent="0.25">
      <c r="B36" s="7" t="s">
        <v>22</v>
      </c>
      <c r="C36" s="31"/>
      <c r="F36" s="4" t="s">
        <v>16</v>
      </c>
    </row>
    <row r="37" spans="2:6" hidden="1" x14ac:dyDescent="0.25">
      <c r="B37" s="7" t="s">
        <v>24</v>
      </c>
      <c r="C37" s="31"/>
      <c r="F37" s="4" t="s">
        <v>23</v>
      </c>
    </row>
    <row r="38" spans="2:6" hidden="1" x14ac:dyDescent="0.25">
      <c r="B38" s="7" t="s">
        <v>51</v>
      </c>
      <c r="C38" s="31"/>
      <c r="F38" s="4" t="s">
        <v>25</v>
      </c>
    </row>
    <row r="39" spans="2:6" hidden="1" x14ac:dyDescent="0.25">
      <c r="B39" s="7" t="s">
        <v>52</v>
      </c>
      <c r="C39" s="31"/>
      <c r="F39" s="4" t="s">
        <v>26</v>
      </c>
    </row>
    <row r="40" spans="2:6" hidden="1" x14ac:dyDescent="0.25">
      <c r="B40" s="7" t="s">
        <v>53</v>
      </c>
      <c r="C40" s="31"/>
    </row>
    <row r="41" spans="2:6" hidden="1" x14ac:dyDescent="0.25">
      <c r="B41" s="7" t="s">
        <v>54</v>
      </c>
      <c r="C41" s="31"/>
    </row>
    <row r="42" spans="2:6" hidden="1" x14ac:dyDescent="0.25"/>
    <row r="43" spans="2:6" hidden="1" x14ac:dyDescent="0.25">
      <c r="B43" s="9" t="s">
        <v>27</v>
      </c>
      <c r="C43" s="9"/>
      <c r="D43" s="4" t="s">
        <v>11</v>
      </c>
      <c r="E43" s="4" t="s">
        <v>28</v>
      </c>
    </row>
    <row r="44" spans="2:6" hidden="1" x14ac:dyDescent="0.25">
      <c r="B44" s="7" t="s">
        <v>29</v>
      </c>
      <c r="C44" s="31"/>
      <c r="D44" s="4">
        <v>0.43719999999999998</v>
      </c>
      <c r="E44" s="4" t="s">
        <v>30</v>
      </c>
    </row>
    <row r="45" spans="2:6" hidden="1" x14ac:dyDescent="0.25">
      <c r="B45" s="4" t="s">
        <v>31</v>
      </c>
      <c r="D45" s="4">
        <v>0.28100000000000003</v>
      </c>
      <c r="E45" s="4" t="s">
        <v>30</v>
      </c>
      <c r="F45" s="4" t="s">
        <v>32</v>
      </c>
    </row>
    <row r="46" spans="2:6" hidden="1" x14ac:dyDescent="0.25">
      <c r="B46" s="4" t="s">
        <v>33</v>
      </c>
      <c r="D46" s="4">
        <v>0.23200000000000001</v>
      </c>
      <c r="E46" s="4" t="s">
        <v>30</v>
      </c>
      <c r="F46" s="4" t="s">
        <v>34</v>
      </c>
    </row>
    <row r="47" spans="2:6" hidden="1" x14ac:dyDescent="0.25">
      <c r="B47" s="4" t="s">
        <v>35</v>
      </c>
      <c r="D47" s="4">
        <v>0.30099999999999999</v>
      </c>
      <c r="E47" s="4" t="s">
        <v>30</v>
      </c>
      <c r="F47" s="4" t="s">
        <v>36</v>
      </c>
    </row>
    <row r="48" spans="2:6" hidden="1" x14ac:dyDescent="0.25">
      <c r="B48" s="4" t="s">
        <v>37</v>
      </c>
      <c r="D48" s="4">
        <v>0.31900000000000001</v>
      </c>
      <c r="E48" s="4" t="s">
        <v>30</v>
      </c>
    </row>
    <row r="49" spans="2:6" hidden="1" x14ac:dyDescent="0.25">
      <c r="B49" s="4" t="s">
        <v>38</v>
      </c>
      <c r="D49" s="4">
        <v>0.28100000000000003</v>
      </c>
      <c r="E49" s="4" t="s">
        <v>30</v>
      </c>
    </row>
    <row r="50" spans="2:6" hidden="1" x14ac:dyDescent="0.25">
      <c r="B50" s="4" t="s">
        <v>39</v>
      </c>
      <c r="D50" s="4">
        <v>0.23200000000000001</v>
      </c>
      <c r="E50" s="4" t="s">
        <v>30</v>
      </c>
    </row>
    <row r="51" spans="2:6" hidden="1" x14ac:dyDescent="0.25">
      <c r="B51" s="4" t="s">
        <v>40</v>
      </c>
      <c r="D51" s="4">
        <v>0.30099999999999999</v>
      </c>
      <c r="E51" s="4" t="s">
        <v>30</v>
      </c>
    </row>
    <row r="52" spans="2:6" hidden="1" x14ac:dyDescent="0.25">
      <c r="B52" s="4" t="s">
        <v>41</v>
      </c>
      <c r="D52" s="4">
        <v>0.29899999999999999</v>
      </c>
      <c r="E52" s="4" t="s">
        <v>30</v>
      </c>
    </row>
    <row r="53" spans="2:6" hidden="1" x14ac:dyDescent="0.25">
      <c r="B53" s="4" t="s">
        <v>42</v>
      </c>
      <c r="D53" s="4">
        <v>0.26</v>
      </c>
      <c r="E53" s="4" t="s">
        <v>30</v>
      </c>
    </row>
    <row r="54" spans="2:6" hidden="1" x14ac:dyDescent="0.25">
      <c r="B54" s="4" t="s">
        <v>43</v>
      </c>
      <c r="D54" s="4">
        <v>0.21299999999999999</v>
      </c>
      <c r="E54" s="4" t="s">
        <v>30</v>
      </c>
    </row>
    <row r="55" spans="2:6" hidden="1" x14ac:dyDescent="0.25">
      <c r="B55" s="4" t="s">
        <v>44</v>
      </c>
      <c r="D55" s="4">
        <v>0.28299999999999997</v>
      </c>
      <c r="E55" s="4" t="s">
        <v>30</v>
      </c>
    </row>
    <row r="56" spans="2:6" hidden="1" x14ac:dyDescent="0.25">
      <c r="B56" s="7" t="s">
        <v>59</v>
      </c>
      <c r="C56" s="31"/>
      <c r="D56" s="4">
        <v>0.46368269230769232</v>
      </c>
      <c r="E56" s="4" t="s">
        <v>30</v>
      </c>
      <c r="F56" s="4" t="s">
        <v>71</v>
      </c>
    </row>
    <row r="57" spans="2:6" hidden="1" x14ac:dyDescent="0.25">
      <c r="B57" s="7" t="s">
        <v>60</v>
      </c>
      <c r="C57" s="31"/>
      <c r="D57" s="4">
        <v>0.42239302325581407</v>
      </c>
      <c r="E57" s="4" t="s">
        <v>30</v>
      </c>
      <c r="F57" s="4" t="s">
        <v>71</v>
      </c>
    </row>
    <row r="58" spans="2:6" hidden="1" x14ac:dyDescent="0.25">
      <c r="B58" s="7" t="s">
        <v>61</v>
      </c>
      <c r="C58" s="31"/>
      <c r="D58" s="4">
        <v>0.35720930232558146</v>
      </c>
      <c r="E58" s="4" t="s">
        <v>30</v>
      </c>
      <c r="F58" s="4" t="s">
        <v>71</v>
      </c>
    </row>
    <row r="59" spans="2:6" hidden="1" x14ac:dyDescent="0.25">
      <c r="B59" s="7" t="s">
        <v>62</v>
      </c>
      <c r="C59" s="31"/>
      <c r="D59" s="4">
        <v>0.42628283378746595</v>
      </c>
      <c r="E59" s="4" t="s">
        <v>30</v>
      </c>
      <c r="F59" s="4" t="s">
        <v>71</v>
      </c>
    </row>
    <row r="60" spans="2:6" hidden="1" x14ac:dyDescent="0.25">
      <c r="B60" s="7" t="s">
        <v>55</v>
      </c>
      <c r="C60" s="31"/>
      <c r="D60" s="4">
        <v>0.4416025641025641</v>
      </c>
      <c r="E60" s="4" t="s">
        <v>30</v>
      </c>
    </row>
    <row r="61" spans="2:6" hidden="1" x14ac:dyDescent="0.25">
      <c r="B61" s="7" t="s">
        <v>56</v>
      </c>
      <c r="C61" s="31"/>
      <c r="D61" s="4">
        <v>0.40227906976744193</v>
      </c>
      <c r="E61" s="4" t="s">
        <v>30</v>
      </c>
    </row>
    <row r="62" spans="2:6" hidden="1" x14ac:dyDescent="0.25">
      <c r="B62" s="7" t="s">
        <v>57</v>
      </c>
      <c r="C62" s="31"/>
      <c r="D62" s="4">
        <v>0.34019933554817278</v>
      </c>
      <c r="E62" s="4" t="s">
        <v>30</v>
      </c>
    </row>
    <row r="63" spans="2:6" hidden="1" x14ac:dyDescent="0.25">
      <c r="B63" s="7" t="s">
        <v>58</v>
      </c>
      <c r="C63" s="31"/>
      <c r="D63" s="4">
        <v>0.40598365122615804</v>
      </c>
      <c r="E63" s="4" t="s">
        <v>30</v>
      </c>
    </row>
    <row r="64" spans="2:6" hidden="1" x14ac:dyDescent="0.25">
      <c r="B64" s="7" t="s">
        <v>63</v>
      </c>
      <c r="C64" s="31"/>
      <c r="D64" s="4">
        <v>0.41499999999999998</v>
      </c>
      <c r="E64" s="4" t="s">
        <v>30</v>
      </c>
    </row>
    <row r="65" spans="2:5" hidden="1" x14ac:dyDescent="0.25">
      <c r="B65" s="7" t="s">
        <v>64</v>
      </c>
      <c r="C65" s="31"/>
      <c r="D65" s="4">
        <v>0.372</v>
      </c>
      <c r="E65" s="4" t="s">
        <v>30</v>
      </c>
    </row>
    <row r="66" spans="2:5" hidden="1" x14ac:dyDescent="0.25">
      <c r="B66" s="7" t="s">
        <v>65</v>
      </c>
      <c r="C66" s="31"/>
      <c r="D66" s="4">
        <v>0.32</v>
      </c>
      <c r="E66" s="4" t="s">
        <v>30</v>
      </c>
    </row>
    <row r="67" spans="2:5" hidden="1" x14ac:dyDescent="0.25">
      <c r="B67" s="7" t="s">
        <v>66</v>
      </c>
      <c r="C67" s="31"/>
      <c r="D67" s="4">
        <v>0.38600000000000001</v>
      </c>
      <c r="E67" s="4" t="s">
        <v>30</v>
      </c>
    </row>
    <row r="68" spans="2:5" hidden="1" x14ac:dyDescent="0.25">
      <c r="B68" s="7" t="s">
        <v>67</v>
      </c>
      <c r="C68" s="31"/>
      <c r="D68" s="4">
        <v>0.39</v>
      </c>
      <c r="E68" s="4" t="s">
        <v>30</v>
      </c>
    </row>
    <row r="69" spans="2:5" hidden="1" x14ac:dyDescent="0.25">
      <c r="B69" s="7" t="s">
        <v>68</v>
      </c>
      <c r="C69" s="31"/>
      <c r="D69" s="4">
        <v>0.34399999999999997</v>
      </c>
      <c r="E69" s="4" t="s">
        <v>30</v>
      </c>
    </row>
    <row r="70" spans="2:5" hidden="1" x14ac:dyDescent="0.25">
      <c r="B70" s="7" t="s">
        <v>69</v>
      </c>
      <c r="C70" s="31"/>
      <c r="D70" s="4">
        <v>0.30099999999999999</v>
      </c>
      <c r="E70" s="4" t="s">
        <v>30</v>
      </c>
    </row>
    <row r="71" spans="2:5" hidden="1" x14ac:dyDescent="0.25">
      <c r="B71" s="7" t="s">
        <v>70</v>
      </c>
      <c r="C71" s="31"/>
      <c r="D71" s="4">
        <v>0.36699999999999999</v>
      </c>
      <c r="E71" s="4" t="s">
        <v>30</v>
      </c>
    </row>
    <row r="72" spans="2:5" hidden="1" x14ac:dyDescent="0.25">
      <c r="B72" s="7" t="s">
        <v>45</v>
      </c>
      <c r="C72" s="31"/>
      <c r="D72" s="4">
        <v>0.02</v>
      </c>
      <c r="E72" s="4" t="s">
        <v>46</v>
      </c>
    </row>
    <row r="73" spans="2:5" hidden="1" x14ac:dyDescent="0.25">
      <c r="B73" s="7" t="s">
        <v>47</v>
      </c>
      <c r="C73" s="31"/>
      <c r="D73" s="4">
        <v>7.0000000000000007E-2</v>
      </c>
      <c r="E73" s="4" t="s">
        <v>46</v>
      </c>
    </row>
  </sheetData>
  <sheetProtection algorithmName="SHA-512" hashValue="6B8sNfypFBRtVKBPfQ4fykOFPPB0cXB0sj5tKXCaZ4bsb50bU7BkBGdOEmNp0aelIY3TYj7x/sfDAoIrNgdRGQ==" saltValue="uiR5OboomPN/G0wKyiKoMQ==" spinCount="100000" sheet="1" objects="1" scenarios="1"/>
  <mergeCells count="3">
    <mergeCell ref="B5:G6"/>
    <mergeCell ref="B2:C2"/>
    <mergeCell ref="B3:C3"/>
  </mergeCells>
  <phoneticPr fontId="4" type="noConversion"/>
  <dataValidations disablePrompts="1" count="2">
    <dataValidation type="list" allowBlank="1" showInputMessage="1" showErrorMessage="1" error="moet uit dit veld kiezen" sqref="N9:N28 I9:I28">
      <formula1>$F$33:$F$40</formula1>
    </dataValidation>
    <dataValidation type="list" allowBlank="1" showInputMessage="1" showErrorMessage="1" error="moet uit dit veld kiezen" sqref="H9:H28">
      <formula1>$B$34:$B$41</formula1>
    </dataValidation>
  </dataValidations>
  <pageMargins left="0.7" right="0.7" top="0.75" bottom="0.75" header="0.3" footer="0.3"/>
  <pageSetup paperSize="8" orientation="landscape" r:id="rId1"/>
  <headerFooter>
    <oddHeader>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ea811e6f-501d-495c-83b2-ef9f1ac05f2e">Document</Documenttype>
    <cwpReviewDetails xmlns="ea811e6f-501d-495c-83b2-ef9f1ac05f2e" xsi:nil="true"/>
    <Reviewstarten xmlns="ea811e6f-501d-495c-83b2-ef9f1ac05f2e" xsi:nil="true"/>
    <cwpReviewStatus xmlns="ea811e6f-501d-495c-83b2-ef9f1ac05f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ED1DDAF36EC4A92BBE90108B6F96C" ma:contentTypeVersion="7" ma:contentTypeDescription="Een nieuw document maken." ma:contentTypeScope="" ma:versionID="a0a8b4bd0416b1189808647e16198b40">
  <xsd:schema xmlns:xsd="http://www.w3.org/2001/XMLSchema" xmlns:xs="http://www.w3.org/2001/XMLSchema" xmlns:p="http://schemas.microsoft.com/office/2006/metadata/properties" xmlns:ns2="ae75e153-7bf0-480f-b1ba-ba3c106dd4e5" xmlns:ns3="ea811e6f-501d-495c-83b2-ef9f1ac05f2e" targetNamespace="http://schemas.microsoft.com/office/2006/metadata/properties" ma:root="true" ma:fieldsID="b2124c988c9aab1357dda8cc0eab3d37" ns2:_="" ns3:_="">
    <xsd:import namespace="ae75e153-7bf0-480f-b1ba-ba3c106dd4e5"/>
    <xsd:import namespace="ea811e6f-501d-495c-83b2-ef9f1ac05f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Reviewstarten" minOccurs="0"/>
                <xsd:element ref="ns3:cwpReviewStatus" minOccurs="0"/>
                <xsd:element ref="ns3:cwpReviewDetails" minOccurs="0"/>
                <xsd:element ref="ns3:Documenttyp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5e153-7bf0-480f-b1ba-ba3c106dd4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11e6f-501d-495c-83b2-ef9f1ac05f2e" elementFormDefault="qualified">
    <xsd:import namespace="http://schemas.microsoft.com/office/2006/documentManagement/types"/>
    <xsd:import namespace="http://schemas.microsoft.com/office/infopath/2007/PartnerControls"/>
    <xsd:element name="Reviewstarten" ma:index="9" nillable="true" ma:displayName="Review starten" ma:format="Dropdown" ma:internalName="Reviewstarten">
      <xsd:simpleType>
        <xsd:restriction base="dms:Note">
          <xsd:maxLength value="255"/>
        </xsd:restriction>
      </xsd:simpleType>
    </xsd:element>
    <xsd:element name="cwpReviewStatus" ma:index="10" nillable="true" ma:displayName="Review status" ma:format="Dropdown" ma:internalName="cwpReviewStatus">
      <xsd:simpleType>
        <xsd:restriction base="dms:Choice">
          <xsd:enumeration value="In behandeling"/>
          <xsd:enumeration value="Afgerond"/>
        </xsd:restriction>
      </xsd:simpleType>
    </xsd:element>
    <xsd:element name="cwpReviewDetails" ma:index="11" nillable="true" ma:displayName="Review details" ma:format="Dropdown" ma:internalName="cwpReviewDetails">
      <xsd:simpleType>
        <xsd:restriction base="dms:Note">
          <xsd:maxLength value="255"/>
        </xsd:restriction>
      </xsd:simpleType>
    </xsd:element>
    <xsd:element name="Documenttype" ma:index="12" nillable="true" ma:displayName="Documenttype" ma:default="Document" ma:format="Dropdown" ma:internalName="Documenttype">
      <xsd:simpleType>
        <xsd:restriction base="dms:Choice">
          <xsd:enumeration value="Document"/>
          <xsd:enumeration value="Offert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99022-EB51-4616-9EE9-A8D1A076B5E6}">
  <ds:schemaRefs>
    <ds:schemaRef ds:uri="http://schemas.microsoft.com/office/infopath/2007/PartnerControls"/>
    <ds:schemaRef ds:uri="ea811e6f-501d-495c-83b2-ef9f1ac05f2e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ae75e153-7bf0-480f-b1ba-ba3c106dd4e5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FCB020-C85E-4E13-9043-5D63FC0A7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01A0F-D663-4409-8BA3-A4E88FDD2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5e153-7bf0-480f-b1ba-ba3c106dd4e5"/>
    <ds:schemaRef ds:uri="ea811e6f-501d-495c-83b2-ef9f1ac05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Colofon</vt:lpstr>
      <vt:lpstr>Rekenblad MKI</vt:lpstr>
      <vt:lpstr>Colofon!Afdrukbereik</vt:lpstr>
      <vt:lpstr>'Rekenblad MKI'!Afdrukbereik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Kamiel Jansen</dc:creator>
  <cp:lastModifiedBy>magui</cp:lastModifiedBy>
  <cp:lastPrinted>2020-08-24T21:13:23Z</cp:lastPrinted>
  <dcterms:created xsi:type="dcterms:W3CDTF">2020-06-23T17:17:26Z</dcterms:created>
  <dcterms:modified xsi:type="dcterms:W3CDTF">2021-04-06T19:59:50Z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0x010100201ED1DDAF36EC4A92BBE90108B6F96C</vt:lpwstr>
  </property>
</Properties>
</file>