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meerene\ROCvA, ROCvF en VOvA\2019 Repro - 02 Aanbestedingsfase\"/>
    </mc:Choice>
  </mc:AlternateContent>
  <xr:revisionPtr revIDLastSave="255" documentId="8_{C0A2F7FE-2F3D-4968-BF71-25328A97BF8A}" xr6:coauthVersionLast="36" xr6:coauthVersionMax="36" xr10:uidLastSave="{2A95C6B8-A0E3-4377-81C8-A8C2F7E93230}"/>
  <bookViews>
    <workbookView xWindow="7125" yWindow="0" windowWidth="27375" windowHeight="12810" xr2:uid="{00000000-000D-0000-FFFF-FFFF00000000}"/>
  </bookViews>
  <sheets>
    <sheet name="Inschrijfsom" sheetId="30" r:id="rId1"/>
    <sheet name="Kwaliteit" sheetId="32" r:id="rId2"/>
  </sheets>
  <externalReferences>
    <externalReference r:id="rId3"/>
    <externalReference r:id="rId4"/>
  </externalReferences>
  <definedNames>
    <definedName name="_xlnm.Print_Area" localSheetId="0">Inschrijfsom!$A$1:$L$21</definedName>
    <definedName name="afschrijvingC">'[1]Key param'!$C$16</definedName>
    <definedName name="afschrijvingMemb">'[1]Key param'!$C$18</definedName>
    <definedName name="afschrijvingsmethode">'[1]Key param'!$D$19</definedName>
    <definedName name="afschrijvingWE">'[1]Key param'!$C$17</definedName>
    <definedName name="onderhoudC">'[1]Key param'!$C$20</definedName>
    <definedName name="onderhoudme">'[1]Key param'!$C$21</definedName>
    <definedName name="rente">[2]kapitaalslasten!$B$2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0" i="32" l="1"/>
  <c r="C9" i="32"/>
  <c r="C8" i="32"/>
  <c r="C7" i="32"/>
  <c r="E4" i="30"/>
  <c r="E8" i="30"/>
  <c r="E7" i="30"/>
  <c r="E6" i="30"/>
  <c r="E5" i="30"/>
  <c r="F6" i="30"/>
  <c r="F16" i="30"/>
  <c r="G6" i="30"/>
  <c r="G16" i="30"/>
  <c r="H6" i="30"/>
  <c r="H16" i="30"/>
  <c r="E16" i="30"/>
  <c r="I16" i="30"/>
  <c r="E15" i="30"/>
  <c r="F5" i="30"/>
  <c r="F15" i="30"/>
  <c r="G5" i="30"/>
  <c r="G15" i="30"/>
  <c r="H5" i="30"/>
  <c r="H15" i="30"/>
  <c r="I15" i="30"/>
  <c r="E17" i="30"/>
  <c r="F7" i="30"/>
  <c r="F17" i="30"/>
  <c r="G7" i="30"/>
  <c r="G17" i="30"/>
  <c r="H7" i="30"/>
  <c r="H17" i="30"/>
  <c r="I17" i="30"/>
  <c r="E18" i="30"/>
  <c r="F8" i="30"/>
  <c r="F18" i="30"/>
  <c r="G8" i="30"/>
  <c r="G18" i="30"/>
  <c r="H8" i="30"/>
  <c r="H18" i="30"/>
  <c r="I18" i="30"/>
  <c r="E14" i="30"/>
  <c r="F4" i="30"/>
  <c r="F14" i="30"/>
  <c r="G4" i="30"/>
  <c r="G14" i="30"/>
  <c r="H4" i="30"/>
  <c r="H14" i="30" s="1"/>
  <c r="I14" i="30" s="1"/>
  <c r="K16" i="30"/>
  <c r="K15" i="30"/>
  <c r="K17" i="30"/>
  <c r="K18" i="30"/>
  <c r="B1" i="30"/>
  <c r="L3" i="32"/>
  <c r="J3" i="32"/>
  <c r="H3" i="32"/>
  <c r="F3" i="32"/>
  <c r="D3" i="32"/>
  <c r="D4" i="30"/>
  <c r="D5" i="30"/>
  <c r="D6" i="30"/>
  <c r="D7" i="30"/>
  <c r="D8" i="30"/>
  <c r="B14" i="30"/>
  <c r="B15" i="30"/>
  <c r="B16" i="30"/>
  <c r="B17" i="30"/>
  <c r="B18" i="30"/>
  <c r="I11" i="30"/>
  <c r="J14" i="30" l="1"/>
  <c r="J16" i="30"/>
  <c r="J15" i="30"/>
  <c r="K14" i="30"/>
  <c r="J18" i="30"/>
  <c r="J17" i="30"/>
  <c r="L15" i="30" l="1"/>
  <c r="L18" i="30"/>
  <c r="L14" i="30"/>
  <c r="L17" i="30"/>
  <c r="L16" i="30"/>
</calcChain>
</file>

<file path=xl/sharedStrings.xml><?xml version="1.0" encoding="utf-8"?>
<sst xmlns="http://schemas.openxmlformats.org/spreadsheetml/2006/main" count="61" uniqueCount="34">
  <si>
    <t>C</t>
  </si>
  <si>
    <t>E</t>
  </si>
  <si>
    <t>A</t>
  </si>
  <si>
    <t>B</t>
  </si>
  <si>
    <t>D</t>
  </si>
  <si>
    <t xml:space="preserve"> Belang in € ==&gt;</t>
  </si>
  <si>
    <t>BEREKENING meerwaarde  ==&gt;</t>
  </si>
  <si>
    <t>De laagste Evaluatie-prijs wint</t>
  </si>
  <si>
    <t>rangorde</t>
  </si>
  <si>
    <t>Totaal extra kwaliteit</t>
  </si>
  <si>
    <t>INSCHRIJVER</t>
  </si>
  <si>
    <t>Meerwaarde bij het scoren van een 10:</t>
  </si>
  <si>
    <t>Score in € voor extra presaties en kwaliteit</t>
  </si>
  <si>
    <t xml:space="preserve"> </t>
  </si>
  <si>
    <t>BEOORDELINGSFACTOREN:</t>
  </si>
  <si>
    <t xml:space="preserve">
</t>
  </si>
  <si>
    <t>Totaal v/d berekende 
meerwaarde in €</t>
  </si>
  <si>
    <t>Toelichting</t>
  </si>
  <si>
    <t>Inschrijvers</t>
  </si>
  <si>
    <t>(2,4,6,8,10)</t>
  </si>
  <si>
    <r>
      <t>Evaluatie-prijs</t>
    </r>
    <r>
      <rPr>
        <sz val="10"/>
        <rFont val="Arial"/>
        <family val="2"/>
      </rPr>
      <t xml:space="preserve">       (Inschrijfsom minus meerwaarde)</t>
    </r>
  </si>
  <si>
    <t>V</t>
  </si>
  <si>
    <t>Milieu</t>
  </si>
  <si>
    <t>Demo besteltool</t>
  </si>
  <si>
    <t>Pieken en garantie</t>
  </si>
  <si>
    <t>Casussen</t>
  </si>
  <si>
    <t>Gunningscriteria</t>
  </si>
  <si>
    <t>Extra kwaliteit, 
gescoorde cijfers (40%)</t>
  </si>
  <si>
    <t>hier de motivatie</t>
  </si>
  <si>
    <t xml:space="preserve">vergelijk wat is er </t>
  </si>
  <si>
    <t>gevraagd en wat wordt</t>
  </si>
  <si>
    <t>Inschrijfsom (60%) inclusief BTW</t>
  </si>
  <si>
    <t>er aangeboden.</t>
  </si>
  <si>
    <t>Motivatie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</si>
</sst>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_-;_-&quot;€&quot;\ * #,##0\-;_-&quot;€&quot;\ * &quot;-&quot;_-;_-@_-"/>
    <numFmt numFmtId="165" formatCode="_-&quot;€&quot;\ * #,##0.00_-;_-&quot;€&quot;\ * #,##0.00\-;_-&quot;€&quot;\ * &quot;-&quot;??_-;_-@_-"/>
    <numFmt numFmtId="166" formatCode="0.0%"/>
    <numFmt numFmtId="167" formatCode="#,##0.00_ ;[Red]\-#,##0.00\ "/>
    <numFmt numFmtId="168" formatCode="#,##0_ ;[Red]\-#,##0\ "/>
    <numFmt numFmtId="169" formatCode="0.0"/>
    <numFmt numFmtId="170" formatCode="#,##0.0_ ;[Red]\-#,##0.0\ "/>
    <numFmt numFmtId="171" formatCode="#,##0.0_ ;\-#,##0.0\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theme="0" tint="-0.14993743705557422"/>
      </patternFill>
    </fill>
    <fill>
      <patternFill patternType="solid">
        <fgColor theme="0" tint="-0.14996795556505021"/>
        <bgColor theme="0" tint="-4.9989318521683403E-2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n">
        <color rgb="FFFF0000"/>
      </left>
      <right/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hair">
        <color indexed="64"/>
      </top>
      <bottom style="hair">
        <color indexed="64"/>
      </bottom>
      <diagonal/>
    </border>
    <border>
      <left style="thin">
        <color rgb="FFFF0000"/>
      </left>
      <right/>
      <top style="double">
        <color rgb="FFFF0000"/>
      </top>
      <bottom style="thin">
        <color rgb="FFFF0000"/>
      </bottom>
      <diagonal/>
    </border>
    <border>
      <left/>
      <right/>
      <top style="double">
        <color rgb="FFFF0000"/>
      </top>
      <bottom style="thin">
        <color rgb="FFFF0000"/>
      </bottom>
      <diagonal/>
    </border>
    <border>
      <left/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/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/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double">
        <color rgb="FFFF0000"/>
      </left>
      <right style="double">
        <color rgb="FFFF0000"/>
      </right>
      <top style="hair">
        <color indexed="64"/>
      </top>
      <bottom style="hair">
        <color indexed="64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 style="hair">
        <color rgb="FFFF0000"/>
      </top>
      <bottom style="hair">
        <color rgb="FFFF0000"/>
      </bottom>
      <diagonal/>
    </border>
    <border>
      <left style="thin">
        <color rgb="FFFF0000"/>
      </left>
      <right/>
      <top style="hair">
        <color rgb="FFFF0000"/>
      </top>
      <bottom style="hair">
        <color rgb="FFFF0000"/>
      </bottom>
      <diagonal/>
    </border>
    <border>
      <left style="thin">
        <color rgb="FFFF0000"/>
      </left>
      <right style="thin">
        <color rgb="FFFF0000"/>
      </right>
      <top style="hair">
        <color rgb="FFFF0000"/>
      </top>
      <bottom style="hair">
        <color rgb="FFFF0000"/>
      </bottom>
      <diagonal/>
    </border>
    <border>
      <left/>
      <right style="double">
        <color rgb="FFFF0000"/>
      </right>
      <top style="hair">
        <color rgb="FFFF0000"/>
      </top>
      <bottom style="hair">
        <color rgb="FFFF0000"/>
      </bottom>
      <diagonal/>
    </border>
    <border>
      <left style="double">
        <color rgb="FFFF0000"/>
      </left>
      <right style="thin">
        <color rgb="FFFF0000"/>
      </right>
      <top/>
      <bottom style="double">
        <color rgb="FFFF0000"/>
      </bottom>
      <diagonal/>
    </border>
    <border>
      <left style="thin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thin">
        <color rgb="FFFF0000"/>
      </right>
      <top style="hair">
        <color rgb="FFFF0000"/>
      </top>
      <bottom style="hair">
        <color rgb="FFFF000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double">
        <color rgb="FFFF0000"/>
      </left>
      <right style="thin">
        <color rgb="FFFF0000"/>
      </right>
      <top style="thin">
        <color rgb="FFFF0000"/>
      </top>
      <bottom/>
      <diagonal/>
    </border>
    <border>
      <left style="double">
        <color rgb="FFFF0000"/>
      </left>
      <right style="thin">
        <color rgb="FFFF0000"/>
      </right>
      <top/>
      <bottom/>
      <diagonal/>
    </border>
    <border>
      <left style="double">
        <color rgb="FFFF0000"/>
      </left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hair">
        <color rgb="FFFF0000"/>
      </top>
      <bottom style="hair">
        <color rgb="FFFF0000"/>
      </bottom>
      <diagonal/>
    </border>
    <border>
      <left/>
      <right style="thin">
        <color rgb="FFFF0000"/>
      </right>
      <top style="hair">
        <color rgb="FFFF0000"/>
      </top>
      <bottom style="hair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hair">
        <color rgb="FFFF0000"/>
      </bottom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rgb="FFFF0000"/>
      </left>
      <right style="thin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/>
      <bottom style="double">
        <color rgb="FFFF0000"/>
      </bottom>
      <diagonal/>
    </border>
    <border>
      <left style="thin">
        <color rgb="FFFF0000"/>
      </left>
      <right style="thin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rgb="FFFF0000"/>
      </right>
      <top/>
      <bottom style="hair">
        <color indexed="64"/>
      </bottom>
      <diagonal/>
    </border>
    <border>
      <left style="double">
        <color rgb="FFFF0000"/>
      </left>
      <right style="thin">
        <color rgb="FFFF0000"/>
      </right>
      <top style="hair">
        <color indexed="64"/>
      </top>
      <bottom style="hair">
        <color indexed="64"/>
      </bottom>
      <diagonal/>
    </border>
    <border>
      <left/>
      <right/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/>
      <bottom/>
      <diagonal/>
    </border>
    <border>
      <left style="thin">
        <color rgb="FFFF0000"/>
      </left>
      <right style="double">
        <color rgb="FFFF0000"/>
      </right>
      <top style="hair">
        <color rgb="FFFF0000"/>
      </top>
      <bottom style="hair">
        <color rgb="FFFF0000"/>
      </bottom>
      <diagonal/>
    </border>
    <border>
      <left style="thin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thin">
        <color rgb="FFFF0000"/>
      </left>
      <right/>
      <top style="hair">
        <color indexed="64"/>
      </top>
      <bottom style="hair">
        <color indexed="64"/>
      </bottom>
      <diagonal/>
    </border>
    <border>
      <left style="double">
        <color rgb="FFFF0000"/>
      </left>
      <right style="double">
        <color rgb="FFFF0000"/>
      </right>
      <top style="thin">
        <color rgb="FFFF0000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7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ill="1"/>
    <xf numFmtId="168" fontId="0" fillId="0" borderId="0" xfId="0" applyNumberFormat="1" applyFill="1" applyAlignment="1">
      <alignment horizontal="center"/>
    </xf>
    <xf numFmtId="0" fontId="0" fillId="0" borderId="0" xfId="0" applyFill="1" applyBorder="1"/>
    <xf numFmtId="168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8" fontId="0" fillId="0" borderId="0" xfId="0" applyNumberFormat="1" applyFill="1" applyBorder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166" fontId="0" fillId="0" borderId="0" xfId="0" applyNumberFormat="1" applyFill="1"/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/>
    </xf>
    <xf numFmtId="164" fontId="10" fillId="0" borderId="0" xfId="0" applyNumberFormat="1" applyFont="1" applyFill="1" applyBorder="1"/>
    <xf numFmtId="0" fontId="0" fillId="0" borderId="0" xfId="0" applyFill="1" applyBorder="1" applyAlignment="1">
      <alignment horizontal="right"/>
    </xf>
    <xf numFmtId="0" fontId="2" fillId="0" borderId="0" xfId="0" applyFont="1" applyFill="1"/>
    <xf numFmtId="4" fontId="4" fillId="0" borderId="0" xfId="0" applyNumberFormat="1" applyFont="1" applyFill="1" applyBorder="1" applyAlignment="1">
      <alignment horizontal="center"/>
    </xf>
    <xf numFmtId="168" fontId="0" fillId="0" borderId="0" xfId="0" applyNumberFormat="1" applyFill="1"/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/>
    <xf numFmtId="0" fontId="3" fillId="0" borderId="0" xfId="0" applyFont="1" applyAlignment="1"/>
    <xf numFmtId="0" fontId="5" fillId="0" borderId="0" xfId="0" applyFont="1" applyFill="1" applyAlignment="1">
      <alignment horizontal="left"/>
    </xf>
    <xf numFmtId="0" fontId="5" fillId="0" borderId="0" xfId="0" applyFont="1" applyFill="1"/>
    <xf numFmtId="164" fontId="0" fillId="0" borderId="0" xfId="0" applyNumberForma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0" fillId="0" borderId="0" xfId="0" applyNumberFormat="1" applyFill="1" applyAlignment="1"/>
    <xf numFmtId="0" fontId="5" fillId="2" borderId="0" xfId="0" applyFont="1" applyFill="1"/>
    <xf numFmtId="164" fontId="0" fillId="2" borderId="0" xfId="0" applyNumberFormat="1" applyFill="1" applyBorder="1" applyAlignment="1">
      <alignment horizontal="center"/>
    </xf>
    <xf numFmtId="164" fontId="11" fillId="2" borderId="0" xfId="0" applyNumberFormat="1" applyFont="1" applyFill="1" applyBorder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4" fontId="4" fillId="2" borderId="0" xfId="0" applyNumberFormat="1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6" fillId="0" borderId="0" xfId="0" applyFont="1" applyFill="1" applyAlignment="1">
      <alignment wrapText="1"/>
    </xf>
    <xf numFmtId="44" fontId="0" fillId="0" borderId="0" xfId="0" applyNumberFormat="1" applyFill="1" applyBorder="1" applyAlignment="1">
      <alignment horizontal="center"/>
    </xf>
    <xf numFmtId="44" fontId="0" fillId="2" borderId="0" xfId="0" applyNumberFormat="1" applyFill="1" applyBorder="1"/>
    <xf numFmtId="0" fontId="2" fillId="0" borderId="0" xfId="0" applyFont="1" applyFill="1" applyAlignment="1">
      <alignment wrapText="1"/>
    </xf>
    <xf numFmtId="168" fontId="0" fillId="0" borderId="0" xfId="0" applyNumberFormat="1" applyFill="1" applyBorder="1" applyAlignment="1">
      <alignment horizontal="right" vertical="center"/>
    </xf>
    <xf numFmtId="168" fontId="0" fillId="0" borderId="0" xfId="0" applyNumberFormat="1" applyFill="1" applyBorder="1" applyAlignment="1">
      <alignment horizontal="left" vertical="center"/>
    </xf>
    <xf numFmtId="0" fontId="5" fillId="2" borderId="0" xfId="0" applyFont="1" applyFill="1" applyAlignment="1">
      <alignment wrapText="1"/>
    </xf>
    <xf numFmtId="167" fontId="1" fillId="0" borderId="0" xfId="0" applyNumberFormat="1" applyFont="1" applyFill="1" applyBorder="1"/>
    <xf numFmtId="0" fontId="8" fillId="0" borderId="0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4" fontId="0" fillId="2" borderId="14" xfId="0" applyNumberFormat="1" applyFill="1" applyBorder="1" applyAlignment="1">
      <alignment vertical="center"/>
    </xf>
    <xf numFmtId="44" fontId="0" fillId="2" borderId="13" xfId="0" applyNumberForma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right" vertical="center" wrapText="1"/>
    </xf>
    <xf numFmtId="0" fontId="0" fillId="4" borderId="17" xfId="0" applyFill="1" applyBorder="1" applyAlignment="1">
      <alignment wrapText="1"/>
    </xf>
    <xf numFmtId="166" fontId="2" fillId="4" borderId="6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64" fontId="0" fillId="0" borderId="18" xfId="0" applyNumberFormat="1" applyFill="1" applyBorder="1" applyAlignment="1">
      <alignment vertical="center"/>
    </xf>
    <xf numFmtId="164" fontId="0" fillId="0" borderId="5" xfId="0" applyNumberForma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0" fillId="0" borderId="10" xfId="0" applyNumberForma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4" fontId="6" fillId="0" borderId="5" xfId="0" applyNumberFormat="1" applyFont="1" applyFill="1" applyBorder="1" applyAlignment="1">
      <alignment horizontal="center" vertical="center"/>
    </xf>
    <xf numFmtId="44" fontId="5" fillId="2" borderId="5" xfId="0" applyNumberFormat="1" applyFont="1" applyFill="1" applyBorder="1" applyAlignment="1">
      <alignment horizontal="center" vertical="center"/>
    </xf>
    <xf numFmtId="44" fontId="6" fillId="0" borderId="10" xfId="0" applyNumberFormat="1" applyFont="1" applyFill="1" applyBorder="1" applyAlignment="1">
      <alignment horizontal="center" vertical="center"/>
    </xf>
    <xf numFmtId="166" fontId="9" fillId="4" borderId="24" xfId="0" applyNumberFormat="1" applyFont="1" applyFill="1" applyBorder="1" applyAlignment="1">
      <alignment horizontal="center" vertical="center" textRotation="90" wrapText="1"/>
    </xf>
    <xf numFmtId="0" fontId="2" fillId="2" borderId="2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168" fontId="1" fillId="0" borderId="0" xfId="0" applyNumberFormat="1" applyFont="1" applyFill="1" applyBorder="1" applyAlignment="1"/>
    <xf numFmtId="0" fontId="2" fillId="3" borderId="2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44" fontId="6" fillId="2" borderId="9" xfId="0" applyNumberFormat="1" applyFont="1" applyFill="1" applyBorder="1" applyAlignment="1">
      <alignment horizontal="center" vertical="center"/>
    </xf>
    <xf numFmtId="170" fontId="5" fillId="2" borderId="31" xfId="0" applyNumberFormat="1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44" fontId="6" fillId="2" borderId="34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170" fontId="5" fillId="2" borderId="35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44" fontId="6" fillId="2" borderId="15" xfId="0" applyNumberFormat="1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170" fontId="6" fillId="2" borderId="23" xfId="0" applyNumberFormat="1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44" fontId="6" fillId="2" borderId="41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4" xfId="0" applyFont="1" applyBorder="1" applyAlignment="1">
      <alignment vertical="top"/>
    </xf>
    <xf numFmtId="0" fontId="14" fillId="0" borderId="45" xfId="0" applyFont="1" applyBorder="1" applyAlignment="1">
      <alignment horizontal="left" vertical="top"/>
    </xf>
    <xf numFmtId="0" fontId="1" fillId="0" borderId="54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/>
    </xf>
    <xf numFmtId="0" fontId="1" fillId="0" borderId="55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 vertical="top"/>
    </xf>
    <xf numFmtId="0" fontId="1" fillId="0" borderId="53" xfId="0" applyFont="1" applyBorder="1" applyAlignment="1">
      <alignment horizontal="left" vertical="top" wrapText="1"/>
    </xf>
    <xf numFmtId="0" fontId="1" fillId="0" borderId="36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/>
    </xf>
    <xf numFmtId="0" fontId="1" fillId="0" borderId="44" xfId="0" applyFont="1" applyBorder="1"/>
    <xf numFmtId="169" fontId="1" fillId="5" borderId="47" xfId="0" applyNumberFormat="1" applyFont="1" applyFill="1" applyBorder="1" applyAlignment="1">
      <alignment horizontal="center" vertical="top"/>
    </xf>
    <xf numFmtId="169" fontId="1" fillId="5" borderId="52" xfId="0" applyNumberFormat="1" applyFont="1" applyFill="1" applyBorder="1" applyAlignment="1">
      <alignment horizontal="center" vertical="top"/>
    </xf>
    <xf numFmtId="169" fontId="1" fillId="5" borderId="48" xfId="0" applyNumberFormat="1" applyFont="1" applyFill="1" applyBorder="1" applyAlignment="1">
      <alignment horizontal="center" vertical="top"/>
    </xf>
    <xf numFmtId="0" fontId="1" fillId="5" borderId="27" xfId="0" applyFont="1" applyFill="1" applyBorder="1" applyAlignment="1">
      <alignment horizontal="center" vertical="top"/>
    </xf>
    <xf numFmtId="0" fontId="1" fillId="5" borderId="43" xfId="0" applyFont="1" applyFill="1" applyBorder="1" applyAlignment="1">
      <alignment horizontal="center" vertical="top"/>
    </xf>
    <xf numFmtId="0" fontId="13" fillId="5" borderId="27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vertical="top"/>
    </xf>
    <xf numFmtId="0" fontId="1" fillId="5" borderId="45" xfId="0" applyFont="1" applyFill="1" applyBorder="1" applyAlignment="1">
      <alignment vertical="top"/>
    </xf>
    <xf numFmtId="44" fontId="6" fillId="0" borderId="19" xfId="0" applyNumberFormat="1" applyFont="1" applyFill="1" applyBorder="1" applyAlignment="1">
      <alignment horizontal="center" vertical="center"/>
    </xf>
    <xf numFmtId="44" fontId="6" fillId="0" borderId="1" xfId="0" applyNumberFormat="1" applyFont="1" applyFill="1" applyBorder="1" applyAlignment="1">
      <alignment horizontal="center" vertical="center"/>
    </xf>
    <xf numFmtId="44" fontId="0" fillId="2" borderId="14" xfId="0" applyNumberFormat="1" applyFill="1" applyBorder="1" applyAlignment="1">
      <alignment horizontal="center" vertical="center"/>
    </xf>
    <xf numFmtId="44" fontId="0" fillId="0" borderId="42" xfId="0" applyNumberFormat="1" applyFill="1" applyBorder="1" applyAlignment="1">
      <alignment vertical="center"/>
    </xf>
    <xf numFmtId="44" fontId="0" fillId="0" borderId="27" xfId="0" applyNumberFormat="1" applyFill="1" applyBorder="1" applyAlignment="1">
      <alignment vertical="center"/>
    </xf>
    <xf numFmtId="44" fontId="0" fillId="0" borderId="67" xfId="0" applyNumberFormat="1" applyFill="1" applyBorder="1" applyAlignment="1">
      <alignment vertical="center"/>
    </xf>
    <xf numFmtId="44" fontId="0" fillId="0" borderId="68" xfId="0" applyNumberFormat="1" applyFill="1" applyBorder="1" applyAlignment="1">
      <alignment vertical="center"/>
    </xf>
    <xf numFmtId="44" fontId="0" fillId="0" borderId="37" xfId="0" applyNumberFormat="1" applyFill="1" applyBorder="1" applyAlignment="1">
      <alignment vertical="center"/>
    </xf>
    <xf numFmtId="44" fontId="0" fillId="0" borderId="44" xfId="0" applyNumberFormat="1" applyFill="1" applyBorder="1" applyAlignment="1">
      <alignment vertical="center"/>
    </xf>
    <xf numFmtId="0" fontId="2" fillId="3" borderId="43" xfId="0" applyFont="1" applyFill="1" applyBorder="1" applyAlignment="1">
      <alignment horizontal="center" vertical="center" wrapText="1"/>
    </xf>
    <xf numFmtId="170" fontId="5" fillId="2" borderId="70" xfId="0" applyNumberFormat="1" applyFont="1" applyFill="1" applyBorder="1" applyAlignment="1">
      <alignment horizontal="center" vertical="center"/>
    </xf>
    <xf numFmtId="170" fontId="5" fillId="2" borderId="71" xfId="0" applyNumberFormat="1" applyFont="1" applyFill="1" applyBorder="1" applyAlignment="1">
      <alignment horizontal="center" vertical="center"/>
    </xf>
    <xf numFmtId="170" fontId="6" fillId="2" borderId="72" xfId="0" applyNumberFormat="1" applyFont="1" applyFill="1" applyBorder="1" applyAlignment="1">
      <alignment horizontal="center" vertical="center"/>
    </xf>
    <xf numFmtId="166" fontId="9" fillId="4" borderId="6" xfId="0" applyNumberFormat="1" applyFont="1" applyFill="1" applyBorder="1" applyAlignment="1">
      <alignment horizontal="center" vertical="center" textRotation="90" wrapText="1"/>
    </xf>
    <xf numFmtId="0" fontId="2" fillId="0" borderId="56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7" fillId="2" borderId="74" xfId="0" applyFont="1" applyFill="1" applyBorder="1" applyAlignment="1">
      <alignment horizontal="center" vertical="center"/>
    </xf>
    <xf numFmtId="166" fontId="2" fillId="4" borderId="24" xfId="0" applyNumberFormat="1" applyFont="1" applyFill="1" applyBorder="1" applyAlignment="1">
      <alignment horizontal="center" vertical="center" wrapText="1"/>
    </xf>
    <xf numFmtId="44" fontId="1" fillId="2" borderId="75" xfId="1" applyNumberFormat="1" applyFont="1" applyFill="1" applyBorder="1" applyAlignment="1">
      <alignment vertical="center"/>
    </xf>
    <xf numFmtId="44" fontId="1" fillId="2" borderId="20" xfId="1" applyNumberFormat="1" applyFont="1" applyFill="1" applyBorder="1" applyAlignment="1">
      <alignment vertical="center"/>
    </xf>
    <xf numFmtId="44" fontId="1" fillId="2" borderId="21" xfId="1" applyNumberFormat="1" applyFont="1" applyFill="1" applyBorder="1" applyAlignment="1">
      <alignment vertical="center"/>
    </xf>
    <xf numFmtId="164" fontId="1" fillId="6" borderId="25" xfId="0" applyNumberFormat="1" applyFont="1" applyFill="1" applyBorder="1" applyAlignment="1">
      <alignment horizontal="center"/>
    </xf>
    <xf numFmtId="164" fontId="1" fillId="6" borderId="21" xfId="0" applyNumberFormat="1" applyFont="1" applyFill="1" applyBorder="1" applyAlignment="1">
      <alignment horizontal="center"/>
    </xf>
    <xf numFmtId="166" fontId="1" fillId="4" borderId="73" xfId="0" applyNumberFormat="1" applyFont="1" applyFill="1" applyBorder="1" applyAlignment="1">
      <alignment horizontal="center" vertical="center" wrapText="1"/>
    </xf>
    <xf numFmtId="171" fontId="2" fillId="0" borderId="62" xfId="2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14" fillId="0" borderId="49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4" fillId="0" borderId="51" xfId="0" applyFont="1" applyBorder="1" applyAlignment="1">
      <alignment vertical="center"/>
    </xf>
    <xf numFmtId="0" fontId="2" fillId="3" borderId="59" xfId="0" applyFont="1" applyFill="1" applyBorder="1" applyAlignment="1">
      <alignment horizontal="center" vertical="center"/>
    </xf>
    <xf numFmtId="0" fontId="2" fillId="3" borderId="5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166" fontId="9" fillId="3" borderId="66" xfId="0" applyNumberFormat="1" applyFont="1" applyFill="1" applyBorder="1" applyAlignment="1">
      <alignment horizontal="center" vertical="center" textRotation="90" wrapText="1"/>
    </xf>
    <xf numFmtId="166" fontId="9" fillId="3" borderId="46" xfId="0" applyNumberFormat="1" applyFont="1" applyFill="1" applyBorder="1" applyAlignment="1">
      <alignment horizontal="center" vertical="center" textRotation="90" wrapText="1"/>
    </xf>
    <xf numFmtId="166" fontId="2" fillId="4" borderId="3" xfId="0" applyNumberFormat="1" applyFont="1" applyFill="1" applyBorder="1" applyAlignment="1">
      <alignment horizontal="center" vertical="center" wrapText="1"/>
    </xf>
    <xf numFmtId="166" fontId="2" fillId="4" borderId="60" xfId="0" applyNumberFormat="1" applyFont="1" applyFill="1" applyBorder="1" applyAlignment="1">
      <alignment horizontal="center" vertical="center" wrapText="1"/>
    </xf>
    <xf numFmtId="44" fontId="0" fillId="0" borderId="12" xfId="0" applyNumberFormat="1" applyFill="1" applyBorder="1" applyAlignment="1">
      <alignment horizontal="center" vertical="center"/>
    </xf>
    <xf numFmtId="44" fontId="0" fillId="0" borderId="69" xfId="0" applyNumberForma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168" fontId="7" fillId="3" borderId="6" xfId="0" applyNumberFormat="1" applyFont="1" applyFill="1" applyBorder="1" applyAlignment="1">
      <alignment horizontal="center" vertical="center" wrapText="1"/>
    </xf>
    <xf numFmtId="168" fontId="7" fillId="3" borderId="7" xfId="0" applyNumberFormat="1" applyFont="1" applyFill="1" applyBorder="1" applyAlignment="1">
      <alignment horizontal="center" vertical="center" wrapText="1"/>
    </xf>
    <xf numFmtId="168" fontId="7" fillId="3" borderId="8" xfId="0" applyNumberFormat="1" applyFont="1" applyFill="1" applyBorder="1" applyAlignment="1">
      <alignment horizontal="center" vertical="center" wrapText="1"/>
    </xf>
    <xf numFmtId="168" fontId="2" fillId="0" borderId="11" xfId="0" applyNumberFormat="1" applyFont="1" applyFill="1" applyBorder="1" applyAlignment="1">
      <alignment horizontal="center" vertical="center" wrapText="1"/>
    </xf>
    <xf numFmtId="168" fontId="2" fillId="0" borderId="7" xfId="0" applyNumberFormat="1" applyFont="1" applyFill="1" applyBorder="1" applyAlignment="1">
      <alignment horizontal="center" vertical="center" wrapText="1"/>
    </xf>
    <xf numFmtId="168" fontId="2" fillId="0" borderId="8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 vertical="top"/>
    </xf>
    <xf numFmtId="1" fontId="1" fillId="5" borderId="60" xfId="0" applyNumberFormat="1" applyFont="1" applyFill="1" applyBorder="1" applyAlignment="1">
      <alignment horizontal="center" vertical="top"/>
    </xf>
    <xf numFmtId="1" fontId="1" fillId="5" borderId="26" xfId="0" applyNumberFormat="1" applyFont="1" applyFill="1" applyBorder="1" applyAlignment="1">
      <alignment horizontal="center" vertical="top"/>
    </xf>
    <xf numFmtId="1" fontId="1" fillId="5" borderId="61" xfId="0" applyNumberFormat="1" applyFont="1" applyFill="1" applyBorder="1" applyAlignment="1">
      <alignment horizontal="center" vertical="top"/>
    </xf>
    <xf numFmtId="0" fontId="2" fillId="0" borderId="63" xfId="0" applyFont="1" applyBorder="1" applyAlignment="1">
      <alignment horizontal="center" vertical="top"/>
    </xf>
    <xf numFmtId="0" fontId="2" fillId="0" borderId="64" xfId="0" applyFont="1" applyBorder="1" applyAlignment="1">
      <alignment horizontal="center" vertical="top"/>
    </xf>
    <xf numFmtId="3" fontId="2" fillId="5" borderId="27" xfId="0" applyNumberFormat="1" applyFont="1" applyFill="1" applyBorder="1" applyAlignment="1">
      <alignment horizontal="center" vertical="top"/>
    </xf>
    <xf numFmtId="0" fontId="1" fillId="5" borderId="27" xfId="0" applyNumberFormat="1" applyFont="1" applyFill="1" applyBorder="1" applyAlignment="1">
      <alignment horizontal="center" vertical="top"/>
    </xf>
    <xf numFmtId="1" fontId="2" fillId="5" borderId="27" xfId="0" applyNumberFormat="1" applyFont="1" applyFill="1" applyBorder="1" applyAlignment="1">
      <alignment horizontal="center" vertical="top"/>
    </xf>
    <xf numFmtId="1" fontId="1" fillId="5" borderId="27" xfId="0" applyNumberFormat="1" applyFont="1" applyFill="1" applyBorder="1" applyAlignment="1">
      <alignment horizontal="center" vertical="top"/>
    </xf>
    <xf numFmtId="1" fontId="1" fillId="5" borderId="43" xfId="0" applyNumberFormat="1" applyFont="1" applyFill="1" applyBorder="1" applyAlignment="1">
      <alignment horizontal="center" vertical="top"/>
    </xf>
    <xf numFmtId="169" fontId="1" fillId="0" borderId="56" xfId="0" applyNumberFormat="1" applyFont="1" applyFill="1" applyBorder="1" applyAlignment="1">
      <alignment horizontal="center" vertical="top"/>
    </xf>
    <xf numFmtId="169" fontId="1" fillId="0" borderId="57" xfId="0" applyNumberFormat="1" applyFont="1" applyFill="1" applyBorder="1" applyAlignment="1">
      <alignment horizontal="center" vertical="top"/>
    </xf>
    <xf numFmtId="169" fontId="1" fillId="0" borderId="58" xfId="0" applyNumberFormat="1" applyFont="1" applyFill="1" applyBorder="1" applyAlignment="1">
      <alignment horizontal="center" vertical="top"/>
    </xf>
    <xf numFmtId="169" fontId="1" fillId="0" borderId="38" xfId="0" applyNumberFormat="1" applyFont="1" applyFill="1" applyBorder="1" applyAlignment="1">
      <alignment horizontal="center" vertical="top"/>
    </xf>
    <xf numFmtId="169" fontId="1" fillId="0" borderId="65" xfId="0" applyNumberFormat="1" applyFont="1" applyFill="1" applyBorder="1" applyAlignment="1">
      <alignment horizontal="center" vertical="top"/>
    </xf>
    <xf numFmtId="169" fontId="1" fillId="0" borderId="39" xfId="0" applyNumberFormat="1" applyFont="1" applyFill="1" applyBorder="1" applyAlignment="1">
      <alignment horizontal="center" vertical="top"/>
    </xf>
  </cellXfs>
  <cellStyles count="3">
    <cellStyle name="Komma" xfId="2" builtinId="3"/>
    <cellStyle name="Standaard" xfId="0" builtinId="0"/>
    <cellStyle name="Valuta" xfId="1" builtinId="4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FF0000"/>
        </patternFill>
      </fill>
    </dxf>
    <dxf>
      <font>
        <condense val="0"/>
        <extend val="0"/>
        <color auto="1"/>
      </font>
      <fill>
        <patternFill>
          <bgColor indexed="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site.grontmij.net/Mijn%20documenten/CURSUS%20Aanbesteden%20en%20ARW%202004/ootmarsum/kostenberekeningen%20membrane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155320\membraanleveranciers\Punten%20definitief%20gerapporteer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2"/>
      <sheetName val="Key param"/>
      <sheetName val="Var"/>
      <sheetName val="Overzicht"/>
      <sheetName val="Aanneemsom"/>
      <sheetName val="Prijzen"/>
      <sheetName val="Zenon"/>
      <sheetName val="X Flow"/>
      <sheetName val="X Flow Peakshaving"/>
      <sheetName val="X Flow (2)"/>
      <sheetName val="X Flow Peakshaving (2)"/>
      <sheetName val="Kubota"/>
      <sheetName val="gevoeligheid"/>
      <sheetName val="Blad1"/>
      <sheetName val="BAK 100% MBR"/>
      <sheetName val="BAK MBR Hybryde"/>
      <sheetName val="Dimensionering"/>
      <sheetName val="leidingwerken"/>
      <sheetName val="WL"/>
    </sheetNames>
    <sheetDataSet>
      <sheetData sheetId="0"/>
      <sheetData sheetId="1">
        <row r="16">
          <cell r="C16">
            <v>25</v>
          </cell>
        </row>
        <row r="17">
          <cell r="C17">
            <v>15</v>
          </cell>
        </row>
        <row r="18">
          <cell r="C18">
            <v>10</v>
          </cell>
        </row>
        <row r="19">
          <cell r="D19" t="str">
            <v>annuitair</v>
          </cell>
        </row>
        <row r="20">
          <cell r="C20">
            <v>5.0000000000000001E-3</v>
          </cell>
        </row>
        <row r="21">
          <cell r="C21">
            <v>0.03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al Overzicht"/>
      <sheetName val="punten jaarlasten"/>
      <sheetName val="jaarlasten"/>
      <sheetName val="kapitaalslasten"/>
      <sheetName val="exploitatiekosten"/>
      <sheetName val="punten verbruik"/>
      <sheetName val="Overig"/>
      <sheetName val="Technische vgl"/>
    </sheetNames>
    <sheetDataSet>
      <sheetData sheetId="0"/>
      <sheetData sheetId="1"/>
      <sheetData sheetId="2"/>
      <sheetData sheetId="3">
        <row r="2">
          <cell r="B2">
            <v>0.06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showGridLines="0" tabSelected="1" topLeftCell="A7" zoomScaleNormal="80" workbookViewId="0">
      <selection activeCell="I4" sqref="I4"/>
    </sheetView>
  </sheetViews>
  <sheetFormatPr defaultRowHeight="12.75" x14ac:dyDescent="0.2"/>
  <cols>
    <col min="1" max="1" width="2.7109375" style="3" customWidth="1"/>
    <col min="2" max="2" width="32.5703125" style="3" customWidth="1"/>
    <col min="3" max="3" width="17" style="10" customWidth="1"/>
    <col min="4" max="4" width="2.85546875" style="10" customWidth="1"/>
    <col min="5" max="7" width="17.140625" style="11" customWidth="1"/>
    <col min="8" max="8" width="15" style="11" customWidth="1"/>
    <col min="9" max="9" width="19.7109375" style="10" customWidth="1"/>
    <col min="10" max="10" width="3.5703125" style="10" customWidth="1"/>
    <col min="11" max="11" width="20" style="8" customWidth="1"/>
    <col min="12" max="12" width="2.7109375" style="35" customWidth="1"/>
    <col min="13" max="13" width="4.7109375" style="3" customWidth="1"/>
    <col min="14" max="16384" width="9.140625" style="3"/>
  </cols>
  <sheetData>
    <row r="1" spans="1:12" ht="18.75" thickBot="1" x14ac:dyDescent="0.3">
      <c r="B1" s="137" t="e">
        <f>#REF!</f>
        <v>#REF!</v>
      </c>
      <c r="C1" s="44"/>
      <c r="D1" s="5"/>
      <c r="E1" s="5"/>
      <c r="F1" s="5"/>
      <c r="G1" s="5"/>
      <c r="H1" s="5"/>
      <c r="I1" s="5"/>
      <c r="J1" s="5"/>
      <c r="K1" s="5"/>
      <c r="L1" s="5"/>
    </row>
    <row r="2" spans="1:12" s="17" customFormat="1" ht="26.25" thickTop="1" x14ac:dyDescent="0.2">
      <c r="A2" s="39" t="s">
        <v>15</v>
      </c>
      <c r="B2" s="141" t="s">
        <v>10</v>
      </c>
      <c r="C2" s="143" t="s">
        <v>31</v>
      </c>
      <c r="D2" s="145" t="s">
        <v>8</v>
      </c>
      <c r="E2" s="153" t="s">
        <v>27</v>
      </c>
      <c r="F2" s="154"/>
      <c r="G2" s="154"/>
      <c r="H2" s="155"/>
      <c r="I2" s="5"/>
      <c r="J2" s="5"/>
      <c r="K2" s="5"/>
      <c r="L2" s="5"/>
    </row>
    <row r="3" spans="1:12" ht="31.5" customHeight="1" x14ac:dyDescent="0.2">
      <c r="B3" s="142"/>
      <c r="C3" s="144"/>
      <c r="D3" s="146"/>
      <c r="E3" s="73" t="s">
        <v>22</v>
      </c>
      <c r="F3" s="73" t="s">
        <v>23</v>
      </c>
      <c r="G3" s="73" t="s">
        <v>24</v>
      </c>
      <c r="H3" s="121" t="s">
        <v>25</v>
      </c>
      <c r="I3" s="5"/>
      <c r="J3" s="5"/>
      <c r="K3" s="5"/>
      <c r="L3" s="5"/>
    </row>
    <row r="4" spans="1:12" ht="25.5" x14ac:dyDescent="0.2">
      <c r="A4" s="74" t="s">
        <v>15</v>
      </c>
      <c r="B4" s="45" t="s">
        <v>2</v>
      </c>
      <c r="C4" s="76">
        <v>1000000</v>
      </c>
      <c r="D4" s="47">
        <f>IF(C4&lt;0.1," ",RANK(C4,C$4:C$8,1))</f>
        <v>1</v>
      </c>
      <c r="E4" s="77">
        <f>Kwaliteit!D7</f>
        <v>10</v>
      </c>
      <c r="F4" s="77">
        <f>Kwaliteit!D8</f>
        <v>6</v>
      </c>
      <c r="G4" s="77">
        <f>Kwaliteit!D9</f>
        <v>8</v>
      </c>
      <c r="H4" s="122">
        <f>Kwaliteit!D10</f>
        <v>6</v>
      </c>
      <c r="I4" s="5"/>
      <c r="J4" s="5"/>
      <c r="K4" s="5"/>
      <c r="L4" s="5"/>
    </row>
    <row r="5" spans="1:12" ht="25.5" x14ac:dyDescent="0.2">
      <c r="A5" s="75" t="s">
        <v>15</v>
      </c>
      <c r="B5" s="78" t="s">
        <v>3</v>
      </c>
      <c r="C5" s="79">
        <v>1000000</v>
      </c>
      <c r="D5" s="80">
        <f>IF(C5&lt;0.1," ",RANK(C5,C$4:C$8,1))</f>
        <v>1</v>
      </c>
      <c r="E5" s="81">
        <f>Kwaliteit!F7</f>
        <v>6</v>
      </c>
      <c r="F5" s="81">
        <f>Kwaliteit!F8</f>
        <v>10</v>
      </c>
      <c r="G5" s="81">
        <f>Kwaliteit!F9</f>
        <v>8</v>
      </c>
      <c r="H5" s="123">
        <f>Kwaliteit!F10</f>
        <v>6</v>
      </c>
      <c r="I5" s="5"/>
      <c r="J5" s="5"/>
      <c r="L5" s="5"/>
    </row>
    <row r="6" spans="1:12" s="29" customFormat="1" ht="25.5" x14ac:dyDescent="0.2">
      <c r="A6" s="75" t="s">
        <v>15</v>
      </c>
      <c r="B6" s="45" t="s">
        <v>0</v>
      </c>
      <c r="C6" s="76">
        <v>1200000</v>
      </c>
      <c r="D6" s="82">
        <f>IF(C6&lt;0.1," ",RANK(C6,C$4:C$8,1))</f>
        <v>4</v>
      </c>
      <c r="E6" s="77">
        <f>Kwaliteit!H7</f>
        <v>10</v>
      </c>
      <c r="F6" s="77">
        <f>Kwaliteit!H8</f>
        <v>8</v>
      </c>
      <c r="G6" s="77">
        <f>Kwaliteit!H9</f>
        <v>6</v>
      </c>
      <c r="H6" s="122">
        <f>Kwaliteit!H10</f>
        <v>8</v>
      </c>
      <c r="I6" s="5"/>
      <c r="J6" s="5"/>
      <c r="K6" s="5"/>
      <c r="L6" s="5"/>
    </row>
    <row r="7" spans="1:12" ht="25.5" x14ac:dyDescent="0.2">
      <c r="A7" s="75" t="s">
        <v>15</v>
      </c>
      <c r="B7" s="87" t="s">
        <v>4</v>
      </c>
      <c r="C7" s="88">
        <v>1500000</v>
      </c>
      <c r="D7" s="80">
        <f>IF(C7&lt;0.1," ",RANK(C7,C$4:C$8,1))</f>
        <v>5</v>
      </c>
      <c r="E7" s="81">
        <f>Kwaliteit!J7</f>
        <v>10</v>
      </c>
      <c r="F7" s="81">
        <f>Kwaliteit!J8</f>
        <v>10</v>
      </c>
      <c r="G7" s="81">
        <f>Kwaliteit!J9</f>
        <v>10</v>
      </c>
      <c r="H7" s="123">
        <f>Kwaliteit!J10</f>
        <v>4</v>
      </c>
      <c r="I7" s="5"/>
      <c r="J7" s="5"/>
      <c r="K7" s="5"/>
      <c r="L7" s="5"/>
    </row>
    <row r="8" spans="1:12" s="25" customFormat="1" ht="26.25" thickBot="1" x14ac:dyDescent="0.25">
      <c r="A8" s="75" t="s">
        <v>15</v>
      </c>
      <c r="B8" s="83" t="s">
        <v>1</v>
      </c>
      <c r="C8" s="84">
        <v>1100000</v>
      </c>
      <c r="D8" s="85">
        <f>IF(C8&lt;0.1," ",RANK(C8,C$4:C$8,1))</f>
        <v>3</v>
      </c>
      <c r="E8" s="86">
        <f>Kwaliteit!L7</f>
        <v>8</v>
      </c>
      <c r="F8" s="86">
        <f>Kwaliteit!L8</f>
        <v>6</v>
      </c>
      <c r="G8" s="86">
        <f>Kwaliteit!L9</f>
        <v>10</v>
      </c>
      <c r="H8" s="124">
        <f>Kwaliteit!L10</f>
        <v>8</v>
      </c>
      <c r="I8" s="5"/>
      <c r="J8" s="5"/>
      <c r="K8" s="5"/>
      <c r="L8" s="5"/>
    </row>
    <row r="9" spans="1:12" s="4" customFormat="1" ht="14.25" thickTop="1" thickBot="1" x14ac:dyDescent="0.25">
      <c r="A9" s="3"/>
      <c r="B9" s="6"/>
      <c r="C9" s="5"/>
      <c r="D9" s="6"/>
      <c r="E9" s="6"/>
      <c r="F9" s="6"/>
      <c r="G9" s="6"/>
      <c r="H9" s="72"/>
      <c r="I9" s="43"/>
      <c r="J9" s="5"/>
      <c r="K9" s="5"/>
      <c r="L9" s="32"/>
    </row>
    <row r="10" spans="1:12" ht="39" customHeight="1" thickTop="1" x14ac:dyDescent="0.2">
      <c r="B10" s="5"/>
      <c r="C10" s="3"/>
      <c r="D10" s="18"/>
      <c r="E10" s="156" t="s">
        <v>11</v>
      </c>
      <c r="F10" s="157"/>
      <c r="G10" s="157"/>
      <c r="H10" s="158"/>
      <c r="I10" s="151" t="s">
        <v>9</v>
      </c>
      <c r="J10" s="152"/>
      <c r="K10" s="135" t="s">
        <v>7</v>
      </c>
      <c r="L10" s="33"/>
    </row>
    <row r="11" spans="1:12" s="19" customFormat="1" ht="13.5" thickBot="1" x14ac:dyDescent="0.25">
      <c r="A11" s="36"/>
      <c r="B11" s="5"/>
      <c r="C11" s="41"/>
      <c r="D11" s="40" t="s">
        <v>5</v>
      </c>
      <c r="E11" s="49">
        <v>40000.000000000007</v>
      </c>
      <c r="F11" s="114">
        <v>133333.33333333337</v>
      </c>
      <c r="G11" s="114">
        <v>53333.33333333335</v>
      </c>
      <c r="H11" s="48">
        <v>40000.000000000007</v>
      </c>
      <c r="I11" s="149">
        <f>SUM(E11:H11)</f>
        <v>266666.66666666674</v>
      </c>
      <c r="J11" s="150"/>
      <c r="K11" s="133" t="s">
        <v>21</v>
      </c>
      <c r="L11" s="30"/>
    </row>
    <row r="12" spans="1:12" s="19" customFormat="1" ht="14.25" customHeight="1" thickTop="1" thickBot="1" x14ac:dyDescent="0.25">
      <c r="A12" s="3"/>
      <c r="B12" s="16"/>
      <c r="C12" s="9"/>
      <c r="D12" s="6"/>
      <c r="E12" s="38"/>
      <c r="F12" s="38"/>
      <c r="G12" s="38"/>
      <c r="H12" s="38"/>
      <c r="I12" s="37"/>
      <c r="J12" s="37"/>
      <c r="K12" s="134" t="s">
        <v>21</v>
      </c>
      <c r="L12" s="30"/>
    </row>
    <row r="13" spans="1:12" s="12" customFormat="1" ht="44.25" thickTop="1" x14ac:dyDescent="0.2">
      <c r="B13" s="51" t="s">
        <v>10</v>
      </c>
      <c r="C13" s="52" t="s">
        <v>6</v>
      </c>
      <c r="D13" s="53"/>
      <c r="E13" s="147" t="s">
        <v>12</v>
      </c>
      <c r="F13" s="148"/>
      <c r="G13" s="148"/>
      <c r="H13" s="148"/>
      <c r="I13" s="54" t="s">
        <v>16</v>
      </c>
      <c r="J13" s="125" t="s">
        <v>8</v>
      </c>
      <c r="K13" s="129" t="s">
        <v>20</v>
      </c>
      <c r="L13" s="68" t="s">
        <v>8</v>
      </c>
    </row>
    <row r="14" spans="1:12" ht="25.5" x14ac:dyDescent="0.2">
      <c r="A14" s="74" t="s">
        <v>15</v>
      </c>
      <c r="B14" s="55" t="str">
        <f>+B4</f>
        <v>A</v>
      </c>
      <c r="C14" s="58"/>
      <c r="D14" s="62"/>
      <c r="E14" s="115">
        <f t="shared" ref="E14:H18" si="0">(E4-6)*E$11/4</f>
        <v>40000.000000000007</v>
      </c>
      <c r="F14" s="116">
        <f t="shared" si="0"/>
        <v>0</v>
      </c>
      <c r="G14" s="116">
        <f t="shared" si="0"/>
        <v>26666.666666666675</v>
      </c>
      <c r="H14" s="116">
        <f t="shared" si="0"/>
        <v>0</v>
      </c>
      <c r="I14" s="112">
        <f>SUM(E14:H14)</f>
        <v>66666.666666666686</v>
      </c>
      <c r="J14" s="126">
        <f>RANK(I14,I$14:I$18,0)</f>
        <v>5</v>
      </c>
      <c r="K14" s="130">
        <f>C4-I14</f>
        <v>933333.33333333326</v>
      </c>
      <c r="L14" s="69">
        <f>RANK(K14,K$14:K$18,1)</f>
        <v>2</v>
      </c>
    </row>
    <row r="15" spans="1:12" ht="25.5" x14ac:dyDescent="0.2">
      <c r="A15" s="75" t="s">
        <v>15</v>
      </c>
      <c r="B15" s="56" t="str">
        <f>+B5</f>
        <v>B</v>
      </c>
      <c r="C15" s="59"/>
      <c r="D15" s="63"/>
      <c r="E15" s="117">
        <f t="shared" si="0"/>
        <v>0</v>
      </c>
      <c r="F15" s="116">
        <f t="shared" si="0"/>
        <v>133333.33333333337</v>
      </c>
      <c r="G15" s="116">
        <f t="shared" si="0"/>
        <v>26666.666666666675</v>
      </c>
      <c r="H15" s="116">
        <f t="shared" si="0"/>
        <v>0</v>
      </c>
      <c r="I15" s="113">
        <f>SUM(E15:H15)</f>
        <v>160000.00000000006</v>
      </c>
      <c r="J15" s="127">
        <f>RANK(I15,I$14:I$18,0)</f>
        <v>2</v>
      </c>
      <c r="K15" s="131">
        <f>C5-I15</f>
        <v>840000</v>
      </c>
      <c r="L15" s="70">
        <f>RANK(K15,K$14:K$18,1)</f>
        <v>1</v>
      </c>
    </row>
    <row r="16" spans="1:12" s="29" customFormat="1" ht="25.5" x14ac:dyDescent="0.2">
      <c r="A16" s="42" t="s">
        <v>15</v>
      </c>
      <c r="B16" s="46" t="str">
        <f>+B6</f>
        <v>C</v>
      </c>
      <c r="C16" s="60"/>
      <c r="D16" s="64"/>
      <c r="E16" s="118">
        <f t="shared" si="0"/>
        <v>40000.000000000007</v>
      </c>
      <c r="F16" s="116">
        <f t="shared" si="0"/>
        <v>66666.666666666686</v>
      </c>
      <c r="G16" s="116">
        <f t="shared" si="0"/>
        <v>0</v>
      </c>
      <c r="H16" s="116">
        <f t="shared" si="0"/>
        <v>20000.000000000004</v>
      </c>
      <c r="I16" s="66">
        <f>SUM(E16:H16)</f>
        <v>126666.66666666669</v>
      </c>
      <c r="J16" s="128">
        <f>RANK(I16,I$14:I$18,0)</f>
        <v>3</v>
      </c>
      <c r="K16" s="131">
        <f>C6-I16</f>
        <v>1073333.3333333333</v>
      </c>
      <c r="L16" s="70">
        <f>RANK(K16,K$14:K$18,1)</f>
        <v>4</v>
      </c>
    </row>
    <row r="17" spans="1:12" ht="25.5" x14ac:dyDescent="0.2">
      <c r="A17" s="75" t="s">
        <v>15</v>
      </c>
      <c r="B17" s="56" t="str">
        <f>+B7</f>
        <v>D</v>
      </c>
      <c r="C17" s="59"/>
      <c r="D17" s="63"/>
      <c r="E17" s="118">
        <f t="shared" si="0"/>
        <v>40000.000000000007</v>
      </c>
      <c r="F17" s="116">
        <f t="shared" si="0"/>
        <v>133333.33333333337</v>
      </c>
      <c r="G17" s="116">
        <f t="shared" si="0"/>
        <v>53333.33333333335</v>
      </c>
      <c r="H17" s="116">
        <f t="shared" si="0"/>
        <v>-20000.000000000004</v>
      </c>
      <c r="I17" s="65">
        <f>SUM(E17:H17)</f>
        <v>206666.66666666672</v>
      </c>
      <c r="J17" s="127">
        <f>RANK(I17,I$14:I$18,0)</f>
        <v>1</v>
      </c>
      <c r="K17" s="131">
        <f>C7-I17</f>
        <v>1293333.3333333333</v>
      </c>
      <c r="L17" s="70">
        <f>RANK(K17,K$14:K$18,1)</f>
        <v>5</v>
      </c>
    </row>
    <row r="18" spans="1:12" ht="26.25" thickBot="1" x14ac:dyDescent="0.25">
      <c r="A18" s="74" t="s">
        <v>15</v>
      </c>
      <c r="B18" s="57" t="str">
        <f>+B8</f>
        <v>E</v>
      </c>
      <c r="C18" s="61"/>
      <c r="D18" s="50"/>
      <c r="E18" s="119">
        <f t="shared" si="0"/>
        <v>20000.000000000004</v>
      </c>
      <c r="F18" s="120">
        <f t="shared" si="0"/>
        <v>0</v>
      </c>
      <c r="G18" s="120">
        <f t="shared" si="0"/>
        <v>53333.33333333335</v>
      </c>
      <c r="H18" s="120">
        <f t="shared" si="0"/>
        <v>20000.000000000004</v>
      </c>
      <c r="I18" s="67">
        <f>SUM(E18:H18)</f>
        <v>93333.333333333358</v>
      </c>
      <c r="J18" s="85">
        <f>RANK(I18,I$14:I$18,0)</f>
        <v>4</v>
      </c>
      <c r="K18" s="132">
        <f>C8-I18</f>
        <v>1006666.6666666666</v>
      </c>
      <c r="L18" s="71">
        <f>RANK(K18,K$14:K$18,1)</f>
        <v>3</v>
      </c>
    </row>
    <row r="19" spans="1:12" s="13" customFormat="1" ht="21" customHeight="1" thickTop="1" x14ac:dyDescent="0.4">
      <c r="B19" s="14"/>
      <c r="C19" s="27"/>
      <c r="D19" s="14"/>
      <c r="E19" s="15"/>
      <c r="F19" s="15"/>
      <c r="G19" s="15"/>
      <c r="H19" s="15"/>
      <c r="I19" s="15"/>
      <c r="J19" s="15"/>
      <c r="K19" s="15"/>
      <c r="L19" s="15"/>
    </row>
    <row r="20" spans="1:12" s="13" customFormat="1" ht="21" customHeight="1" x14ac:dyDescent="0.4">
      <c r="B20" s="16"/>
      <c r="C20" s="26"/>
      <c r="D20" s="14"/>
      <c r="E20" s="15"/>
      <c r="F20" s="15"/>
      <c r="G20" s="15"/>
      <c r="H20" s="15"/>
      <c r="I20" s="27"/>
      <c r="J20" s="14"/>
      <c r="K20" s="31"/>
      <c r="L20" s="34"/>
    </row>
    <row r="21" spans="1:12" x14ac:dyDescent="0.2">
      <c r="B21" s="20"/>
      <c r="C21" s="28"/>
      <c r="E21" s="3"/>
      <c r="F21" s="3"/>
      <c r="G21" s="3"/>
      <c r="H21" s="3"/>
    </row>
    <row r="22" spans="1:12" x14ac:dyDescent="0.2">
      <c r="E22" s="3"/>
      <c r="F22" s="3"/>
      <c r="G22" s="3"/>
      <c r="H22" s="3"/>
      <c r="K22" s="7"/>
    </row>
    <row r="23" spans="1:12" x14ac:dyDescent="0.2">
      <c r="B23" s="21"/>
      <c r="C23" s="24"/>
      <c r="D23" s="24"/>
      <c r="E23" s="24"/>
      <c r="F23" s="24"/>
      <c r="G23" s="24"/>
      <c r="H23" s="24"/>
    </row>
    <row r="24" spans="1:12" x14ac:dyDescent="0.2">
      <c r="B24" s="22"/>
      <c r="C24" s="1"/>
      <c r="D24" s="1"/>
      <c r="E24" s="2"/>
      <c r="F24" s="2"/>
      <c r="G24" s="2"/>
      <c r="H24" s="2"/>
    </row>
    <row r="26" spans="1:12" x14ac:dyDescent="0.2">
      <c r="B26" s="22"/>
      <c r="C26" s="1"/>
      <c r="D26" s="1"/>
      <c r="E26" s="2"/>
      <c r="F26" s="2"/>
      <c r="G26" s="2"/>
      <c r="H26" s="2"/>
    </row>
    <row r="27" spans="1:12" x14ac:dyDescent="0.2">
      <c r="B27" s="23"/>
      <c r="C27" s="1"/>
      <c r="D27" s="1"/>
      <c r="E27" s="2"/>
      <c r="F27" s="2"/>
      <c r="G27" s="2"/>
      <c r="H27" s="2"/>
    </row>
    <row r="28" spans="1:12" x14ac:dyDescent="0.2">
      <c r="B28" s="23"/>
      <c r="C28" s="1"/>
      <c r="D28" s="1"/>
      <c r="E28" s="2"/>
      <c r="F28" s="2"/>
      <c r="G28" s="2"/>
      <c r="H28" s="2"/>
    </row>
    <row r="29" spans="1:12" x14ac:dyDescent="0.2">
      <c r="B29" s="23"/>
      <c r="C29" s="1"/>
      <c r="D29" s="1"/>
      <c r="E29" s="2"/>
      <c r="F29" s="2"/>
      <c r="G29" s="2"/>
      <c r="H29" s="2"/>
    </row>
    <row r="30" spans="1:12" x14ac:dyDescent="0.2">
      <c r="B30" s="23"/>
      <c r="C30" s="1"/>
      <c r="D30" s="1"/>
      <c r="E30" s="2"/>
      <c r="F30" s="2"/>
      <c r="G30" s="2"/>
      <c r="H30" s="2"/>
    </row>
    <row r="31" spans="1:12" x14ac:dyDescent="0.2">
      <c r="B31" s="23"/>
      <c r="C31" s="1"/>
      <c r="D31" s="1"/>
      <c r="E31" s="2"/>
      <c r="F31" s="2"/>
      <c r="G31" s="2"/>
      <c r="H31" s="2"/>
    </row>
    <row r="32" spans="1:12" x14ac:dyDescent="0.2">
      <c r="B32" s="23"/>
      <c r="C32" s="1"/>
      <c r="D32" s="1"/>
      <c r="E32" s="2"/>
      <c r="F32" s="2"/>
      <c r="G32" s="2"/>
      <c r="H32" s="2"/>
    </row>
    <row r="33" spans="2:2" x14ac:dyDescent="0.2">
      <c r="B33" s="22"/>
    </row>
    <row r="34" spans="2:2" x14ac:dyDescent="0.2">
      <c r="B34" s="22"/>
    </row>
  </sheetData>
  <mergeCells count="8">
    <mergeCell ref="B2:B3"/>
    <mergeCell ref="C2:C3"/>
    <mergeCell ref="D2:D3"/>
    <mergeCell ref="E13:H13"/>
    <mergeCell ref="I11:J11"/>
    <mergeCell ref="I10:J10"/>
    <mergeCell ref="E2:H2"/>
    <mergeCell ref="E10:H10"/>
  </mergeCells>
  <phoneticPr fontId="4" type="noConversion"/>
  <conditionalFormatting sqref="L14:L18">
    <cfRule type="cellIs" dxfId="8" priority="9" stopIfTrue="1" operator="equal">
      <formula>1</formula>
    </cfRule>
  </conditionalFormatting>
  <conditionalFormatting sqref="E4:G8">
    <cfRule type="cellIs" dxfId="7" priority="8" operator="lessThan">
      <formula>6</formula>
    </cfRule>
  </conditionalFormatting>
  <conditionalFormatting sqref="E14:G18">
    <cfRule type="cellIs" dxfId="6" priority="7" operator="lessThan">
      <formula>0</formula>
    </cfRule>
  </conditionalFormatting>
  <conditionalFormatting sqref="H4:H8">
    <cfRule type="cellIs" dxfId="5" priority="6" operator="lessThan">
      <formula>6</formula>
    </cfRule>
  </conditionalFormatting>
  <conditionalFormatting sqref="H18">
    <cfRule type="cellIs" dxfId="4" priority="5" operator="lessThan">
      <formula>0</formula>
    </cfRule>
  </conditionalFormatting>
  <conditionalFormatting sqref="H14">
    <cfRule type="cellIs" dxfId="3" priority="4" operator="lessThan">
      <formula>0</formula>
    </cfRule>
  </conditionalFormatting>
  <conditionalFormatting sqref="H15">
    <cfRule type="cellIs" dxfId="2" priority="3" operator="lessThan">
      <formula>0</formula>
    </cfRule>
  </conditionalFormatting>
  <conditionalFormatting sqref="H16">
    <cfRule type="cellIs" dxfId="1" priority="2" operator="lessThan">
      <formula>0</formula>
    </cfRule>
  </conditionalFormatting>
  <conditionalFormatting sqref="H17">
    <cfRule type="cellIs" dxfId="0" priority="1" operator="lessThan">
      <formula>0</formula>
    </cfRule>
  </conditionalFormatting>
  <pageMargins left="0.39370078740157483" right="0.43307086614173229" top="0.55118110236220474" bottom="0.74803149606299213" header="0.31496062992125984" footer="0.31496062992125984"/>
  <pageSetup paperSize="9" scale="91" orientation="landscape" r:id="rId1"/>
  <headerFooter scaleWithDoc="0" alignWithMargins="0">
    <oddHeader>&amp;C&amp;"Arial,Vet"&amp;12&lt;naam aanbesteding&gt;&amp;RGemeente &lt;naam&gt;</oddHeader>
    <oddFooter>&amp;LIBMN-2015-XXX-XX-XXX&amp;R&amp;D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12"/>
  <sheetViews>
    <sheetView workbookViewId="0">
      <selection activeCell="D11" sqref="D11:E11"/>
    </sheetView>
  </sheetViews>
  <sheetFormatPr defaultRowHeight="12.75" x14ac:dyDescent="0.2"/>
  <cols>
    <col min="1" max="1" width="9.140625" style="89"/>
    <col min="2" max="2" width="6.85546875" style="89" customWidth="1"/>
    <col min="3" max="3" width="25.140625" style="89" customWidth="1"/>
    <col min="4" max="4" width="8.7109375" style="89" customWidth="1"/>
    <col min="5" max="5" width="12.7109375" style="89" customWidth="1"/>
    <col min="6" max="6" width="8.7109375" style="89" customWidth="1"/>
    <col min="7" max="7" width="12.7109375" style="89" customWidth="1"/>
    <col min="8" max="8" width="8.7109375" style="89" customWidth="1"/>
    <col min="9" max="9" width="12.7109375" style="89" customWidth="1"/>
    <col min="10" max="10" width="8.7109375" style="89" customWidth="1"/>
    <col min="11" max="11" width="12.7109375" style="89" customWidth="1"/>
    <col min="12" max="12" width="8.7109375" style="89" customWidth="1"/>
    <col min="13" max="13" width="12.7109375" style="89" customWidth="1"/>
    <col min="14" max="16384" width="9.140625" style="89"/>
  </cols>
  <sheetData>
    <row r="1" spans="2:14" ht="13.5" thickBot="1" x14ac:dyDescent="0.25"/>
    <row r="2" spans="2:14" ht="13.5" thickTop="1" x14ac:dyDescent="0.2">
      <c r="B2" s="162"/>
      <c r="C2" s="163"/>
      <c r="D2" s="159" t="s">
        <v>18</v>
      </c>
      <c r="E2" s="160"/>
      <c r="F2" s="160"/>
      <c r="G2" s="160"/>
      <c r="H2" s="160"/>
      <c r="I2" s="160"/>
      <c r="J2" s="160"/>
      <c r="K2" s="160"/>
      <c r="L2" s="160"/>
      <c r="M2" s="161"/>
      <c r="N2" s="90"/>
    </row>
    <row r="3" spans="2:14" x14ac:dyDescent="0.2">
      <c r="B3" s="164"/>
      <c r="C3" s="165"/>
      <c r="D3" s="168" t="str">
        <f>Inschrijfsom!B4</f>
        <v>A</v>
      </c>
      <c r="E3" s="169"/>
      <c r="F3" s="170" t="str">
        <f>Inschrijfsom!B5</f>
        <v>B</v>
      </c>
      <c r="G3" s="171"/>
      <c r="H3" s="170" t="str">
        <f>Inschrijfsom!B6</f>
        <v>C</v>
      </c>
      <c r="I3" s="171"/>
      <c r="J3" s="170" t="str">
        <f>Inschrijfsom!B7</f>
        <v>D</v>
      </c>
      <c r="K3" s="171"/>
      <c r="L3" s="170" t="str">
        <f>Inschrijfsom!B8</f>
        <v>E</v>
      </c>
      <c r="M3" s="172"/>
    </row>
    <row r="4" spans="2:14" x14ac:dyDescent="0.2">
      <c r="B4" s="110" t="s">
        <v>14</v>
      </c>
      <c r="C4" s="111"/>
      <c r="D4" s="109" t="s">
        <v>19</v>
      </c>
      <c r="E4" s="107" t="s">
        <v>17</v>
      </c>
      <c r="F4" s="109" t="s">
        <v>19</v>
      </c>
      <c r="G4" s="107" t="s">
        <v>17</v>
      </c>
      <c r="H4" s="109" t="s">
        <v>19</v>
      </c>
      <c r="I4" s="107" t="s">
        <v>17</v>
      </c>
      <c r="J4" s="109" t="s">
        <v>19</v>
      </c>
      <c r="K4" s="107" t="s">
        <v>17</v>
      </c>
      <c r="L4" s="109" t="s">
        <v>19</v>
      </c>
      <c r="M4" s="108" t="s">
        <v>17</v>
      </c>
    </row>
    <row r="5" spans="2:14" ht="13.5" thickBot="1" x14ac:dyDescent="0.25">
      <c r="B5" s="166" t="s">
        <v>13</v>
      </c>
      <c r="C5" s="167"/>
      <c r="D5" s="173" t="s">
        <v>13</v>
      </c>
      <c r="E5" s="174"/>
      <c r="F5" s="174"/>
      <c r="G5" s="174"/>
      <c r="H5" s="174"/>
      <c r="I5" s="174"/>
      <c r="J5" s="174"/>
      <c r="K5" s="174"/>
      <c r="L5" s="174"/>
      <c r="M5" s="175"/>
    </row>
    <row r="6" spans="2:14" x14ac:dyDescent="0.2">
      <c r="B6" s="138"/>
      <c r="C6" s="91" t="s">
        <v>26</v>
      </c>
      <c r="D6" s="136"/>
      <c r="E6" s="92" t="s">
        <v>33</v>
      </c>
      <c r="F6" s="136"/>
      <c r="G6" s="92" t="s">
        <v>33</v>
      </c>
      <c r="H6" s="136"/>
      <c r="I6" s="92" t="s">
        <v>33</v>
      </c>
      <c r="J6" s="136"/>
      <c r="K6" s="92" t="s">
        <v>33</v>
      </c>
      <c r="L6" s="136"/>
      <c r="M6" s="92" t="s">
        <v>33</v>
      </c>
    </row>
    <row r="7" spans="2:14" ht="25.5" x14ac:dyDescent="0.2">
      <c r="B7" s="139"/>
      <c r="C7" s="93" t="str">
        <f>Inschrijfsom!E3</f>
        <v>Milieu</v>
      </c>
      <c r="D7" s="104">
        <v>10</v>
      </c>
      <c r="E7" s="94" t="s">
        <v>28</v>
      </c>
      <c r="F7" s="104">
        <v>6</v>
      </c>
      <c r="G7" s="94"/>
      <c r="H7" s="104">
        <v>10</v>
      </c>
      <c r="I7" s="94"/>
      <c r="J7" s="104">
        <v>10</v>
      </c>
      <c r="K7" s="94"/>
      <c r="L7" s="104">
        <v>8</v>
      </c>
      <c r="M7" s="95"/>
    </row>
    <row r="8" spans="2:14" ht="25.5" x14ac:dyDescent="0.2">
      <c r="B8" s="139"/>
      <c r="C8" s="96" t="str">
        <f>Inschrijfsom!F3</f>
        <v>Demo besteltool</v>
      </c>
      <c r="D8" s="105">
        <v>6</v>
      </c>
      <c r="E8" s="97" t="s">
        <v>29</v>
      </c>
      <c r="F8" s="105">
        <v>10</v>
      </c>
      <c r="G8" s="97"/>
      <c r="H8" s="105">
        <v>8</v>
      </c>
      <c r="I8" s="97"/>
      <c r="J8" s="105">
        <v>10</v>
      </c>
      <c r="K8" s="97"/>
      <c r="L8" s="105">
        <v>6</v>
      </c>
      <c r="M8" s="98"/>
    </row>
    <row r="9" spans="2:14" ht="25.5" x14ac:dyDescent="0.2">
      <c r="B9" s="139"/>
      <c r="C9" s="96" t="str">
        <f>Inschrijfsom!G3</f>
        <v>Pieken en garantie</v>
      </c>
      <c r="D9" s="105">
        <v>8</v>
      </c>
      <c r="E9" s="94" t="s">
        <v>30</v>
      </c>
      <c r="F9" s="105">
        <v>8</v>
      </c>
      <c r="G9" s="94"/>
      <c r="H9" s="105">
        <v>6</v>
      </c>
      <c r="I9" s="94"/>
      <c r="J9" s="105">
        <v>10</v>
      </c>
      <c r="K9" s="94"/>
      <c r="L9" s="105">
        <v>10</v>
      </c>
      <c r="M9" s="95"/>
    </row>
    <row r="10" spans="2:14" ht="27" customHeight="1" thickBot="1" x14ac:dyDescent="0.25">
      <c r="B10" s="140"/>
      <c r="C10" s="99" t="str">
        <f>Inschrijfsom!H3</f>
        <v>Casussen</v>
      </c>
      <c r="D10" s="106">
        <v>6</v>
      </c>
      <c r="E10" s="100" t="s">
        <v>32</v>
      </c>
      <c r="F10" s="106">
        <v>6</v>
      </c>
      <c r="G10" s="100"/>
      <c r="H10" s="106">
        <v>8</v>
      </c>
      <c r="I10" s="100"/>
      <c r="J10" s="106">
        <v>4</v>
      </c>
      <c r="K10" s="100"/>
      <c r="L10" s="106">
        <v>8</v>
      </c>
      <c r="M10" s="101"/>
    </row>
    <row r="11" spans="2:14" ht="13.5" thickBot="1" x14ac:dyDescent="0.25">
      <c r="B11" s="102"/>
      <c r="C11" s="103"/>
      <c r="D11" s="176"/>
      <c r="E11" s="177"/>
      <c r="F11" s="176"/>
      <c r="G11" s="177"/>
      <c r="H11" s="176"/>
      <c r="I11" s="177"/>
      <c r="J11" s="176"/>
      <c r="K11" s="177"/>
      <c r="L11" s="176"/>
      <c r="M11" s="178"/>
    </row>
    <row r="12" spans="2:14" ht="13.5" thickTop="1" x14ac:dyDescent="0.2"/>
  </sheetData>
  <mergeCells count="14">
    <mergeCell ref="D11:E11"/>
    <mergeCell ref="F11:G11"/>
    <mergeCell ref="H11:I11"/>
    <mergeCell ref="J11:K11"/>
    <mergeCell ref="L11:M11"/>
    <mergeCell ref="D2:M2"/>
    <mergeCell ref="B2:C3"/>
    <mergeCell ref="B5:C5"/>
    <mergeCell ref="D3:E3"/>
    <mergeCell ref="F3:G3"/>
    <mergeCell ref="H3:I3"/>
    <mergeCell ref="J3:K3"/>
    <mergeCell ref="L3:M3"/>
    <mergeCell ref="D5:M5"/>
  </mergeCells>
  <pageMargins left="0.43307086614173229" right="0.31496062992125984" top="0.74803149606299213" bottom="0.74803149606299213" header="0.31496062992125984" footer="0.31496062992125984"/>
  <pageSetup paperSize="9" scale="90" orientation="landscape" r:id="rId1"/>
  <headerFooter>
    <oddHeader>&amp;C&lt;naam anbesteding&gt;&amp;RGemeente &lt;naam&gt;</oddHeader>
    <oddFooter>&amp;LIBMN-2015-XXX-XX-XXX&amp;R&amp;D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3EC06F03B56448DDEC435949CE0C7" ma:contentTypeVersion="2" ma:contentTypeDescription="Een nieuw document maken." ma:contentTypeScope="" ma:versionID="cbaaf4689e69e749ea0dcb44452136a8">
  <xsd:schema xmlns:xsd="http://www.w3.org/2001/XMLSchema" xmlns:xs="http://www.w3.org/2001/XMLSchema" xmlns:p="http://schemas.microsoft.com/office/2006/metadata/properties" xmlns:ns2="a5d9747b-9acc-46ab-9a38-98264204f71f" targetNamespace="http://schemas.microsoft.com/office/2006/metadata/properties" ma:root="true" ma:fieldsID="defc0c549f2a26f39dc7ae1ede7efaf2" ns2:_="">
    <xsd:import namespace="a5d9747b-9acc-46ab-9a38-98264204f7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d9747b-9acc-46ab-9a38-98264204f7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5D95CD-C592-4E4F-81BE-91E079BBEF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6EAA48-2824-482A-9EAD-CC58F0E4A1D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5d9747b-9acc-46ab-9a38-98264204f71f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E104A0-0F1A-44A7-9A1F-A6562FF0F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d9747b-9acc-46ab-9a38-98264204f7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Inschrijfsom</vt:lpstr>
      <vt:lpstr>Kwaliteit</vt:lpstr>
      <vt:lpstr>Inschrijfsom!Afdrukbereik</vt:lpstr>
    </vt:vector>
  </TitlesOfParts>
  <Company>Grontmij N.V.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Voorbeeld GOW</dc:title>
  <dc:creator>e.vermeeren@rocva.nl</dc:creator>
  <cp:lastModifiedBy>Erik Vermeeren</cp:lastModifiedBy>
  <cp:lastPrinted>2015-09-01T06:17:28Z</cp:lastPrinted>
  <dcterms:created xsi:type="dcterms:W3CDTF">2002-11-07T15:28:00Z</dcterms:created>
  <dcterms:modified xsi:type="dcterms:W3CDTF">2020-09-17T07:33:52Z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Type">
    <vt:lpwstr>16</vt:lpwstr>
  </property>
  <property fmtid="{D5CDD505-2E9C-101B-9397-08002B2CF9AE}" pid="3" name="Status">
    <vt:lpwstr>Rough</vt:lpwstr>
  </property>
  <property fmtid="{D5CDD505-2E9C-101B-9397-08002B2CF9AE}" pid="4" name="Subject0">
    <vt:lpwstr>49</vt:lpwstr>
  </property>
  <property fmtid="{D5CDD505-2E9C-101B-9397-08002B2CF9AE}" pid="5" name="Order">
    <vt:lpwstr>13700.0000000000</vt:lpwstr>
  </property>
  <property fmtid="{D5CDD505-2E9C-101B-9397-08002B2CF9AE}" pid="6" name="SPSDescription">
    <vt:lpwstr/>
  </property>
  <property fmtid="{D5CDD505-2E9C-101B-9397-08002B2CF9AE}" pid="7" name="Owner">
    <vt:lpwstr/>
  </property>
  <property fmtid="{D5CDD505-2E9C-101B-9397-08002B2CF9AE}" pid="8" name="ContentTypeId">
    <vt:lpwstr>0x0101008F03EC06F03B56448DDEC435949CE0C7</vt:lpwstr>
  </property>
</Properties>
</file>