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Public polis en sluiting\Sluiting\PVE\2021\"/>
    </mc:Choice>
  </mc:AlternateContent>
  <xr:revisionPtr revIDLastSave="0" documentId="13_ncr:1_{2C773615-D295-4B0D-B510-801DB22740DD}" xr6:coauthVersionLast="45" xr6:coauthVersionMax="45" xr10:uidLastSave="{00000000-0000-0000-0000-000000000000}"/>
  <bookViews>
    <workbookView xWindow="28695" yWindow="15" windowWidth="15945" windowHeight="15465" xr2:uid="{00000000-000D-0000-FFFF-FFFF00000000}"/>
  </bookViews>
  <sheets>
    <sheet name="specificatie" sheetId="1" r:id="rId1"/>
  </sheets>
  <definedNames>
    <definedName name="_xlnm.Print_Area" localSheetId="0">specificatie!$A$1:$L$17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1" l="1"/>
  <c r="K14" i="1" l="1"/>
  <c r="I12" i="1"/>
  <c r="J12" i="1" s="1"/>
  <c r="L12" i="1" s="1"/>
  <c r="I14" i="1" l="1"/>
  <c r="J14" i="1" s="1"/>
  <c r="L14" i="1" s="1"/>
  <c r="I16" i="1" l="1"/>
  <c r="J16" i="1" s="1"/>
  <c r="L16" i="1" s="1"/>
  <c r="K17" i="1"/>
  <c r="I5" i="1"/>
  <c r="J5" i="1" s="1"/>
  <c r="I6" i="1"/>
  <c r="J6" i="1" s="1"/>
  <c r="L6" i="1" s="1"/>
  <c r="I7" i="1"/>
  <c r="J7" i="1" s="1"/>
  <c r="L7" i="1" s="1"/>
  <c r="I8" i="1"/>
  <c r="J8" i="1" s="1"/>
  <c r="L8" i="1" s="1"/>
  <c r="I9" i="1"/>
  <c r="J9" i="1" s="1"/>
  <c r="L9" i="1" s="1"/>
  <c r="I10" i="1"/>
  <c r="J10" i="1" s="1"/>
  <c r="L10" i="1" s="1"/>
  <c r="I11" i="1"/>
  <c r="J11" i="1" s="1"/>
  <c r="L11" i="1" s="1"/>
  <c r="I13" i="1"/>
  <c r="J13" i="1" s="1"/>
  <c r="L13" i="1" s="1"/>
  <c r="I15" i="1"/>
  <c r="J15" i="1" s="1"/>
  <c r="L15" i="1" s="1"/>
  <c r="L5" i="1" l="1"/>
  <c r="L17" i="1" s="1"/>
  <c r="J17" i="1"/>
  <c r="I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Marscha Lieveld</author>
  </authors>
  <commentList>
    <comment ref="K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Verhoogd per 22-06-2018</t>
        </r>
      </text>
    </comment>
  </commentList>
</comments>
</file>

<file path=xl/sharedStrings.xml><?xml version="1.0" encoding="utf-8"?>
<sst xmlns="http://schemas.openxmlformats.org/spreadsheetml/2006/main" count="119" uniqueCount="79">
  <si>
    <t>Adres</t>
  </si>
  <si>
    <t>Postcode</t>
  </si>
  <si>
    <t>Plaats</t>
  </si>
  <si>
    <t>Bestemming</t>
  </si>
  <si>
    <t>Huur/
Eigendom</t>
  </si>
  <si>
    <t xml:space="preserve">Taxatie-
rapportnr. </t>
  </si>
  <si>
    <t>Gebouwen</t>
  </si>
  <si>
    <t>Gebouwen geïndexeerd</t>
  </si>
  <si>
    <t>Inventaris/
Huurdersbelang</t>
  </si>
  <si>
    <t>Totaal</t>
  </si>
  <si>
    <t>Inventaris</t>
  </si>
  <si>
    <t>Zonnebloemstraat 25</t>
  </si>
  <si>
    <t>3772 GR</t>
  </si>
  <si>
    <t>Barneveld</t>
  </si>
  <si>
    <t>School</t>
  </si>
  <si>
    <t>Huur</t>
  </si>
  <si>
    <t>Bovenbuurtweg 5</t>
  </si>
  <si>
    <t>6717 XA</t>
  </si>
  <si>
    <t>Ede</t>
  </si>
  <si>
    <t>Congiergewoning</t>
  </si>
  <si>
    <t>Eigendom</t>
  </si>
  <si>
    <t>Oude Kerkweg 96</t>
  </si>
  <si>
    <t>6717 JS</t>
  </si>
  <si>
    <t>Kramersgildeplein 3</t>
  </si>
  <si>
    <t>6826 KM</t>
  </si>
  <si>
    <t>Arnhem</t>
  </si>
  <si>
    <t>Schoolgebouw</t>
  </si>
  <si>
    <t>6883 ER</t>
  </si>
  <si>
    <t>Velp</t>
  </si>
  <si>
    <t>6883 CN</t>
  </si>
  <si>
    <t>Reehorsterweg 80 (blok A t/m D)</t>
  </si>
  <si>
    <t>6717 LG</t>
  </si>
  <si>
    <t>Bovenbuurtweg 9 (blok E/F)</t>
  </si>
  <si>
    <t>Reehorsterweg 27/29</t>
  </si>
  <si>
    <t>6717 LD</t>
  </si>
  <si>
    <t>Reehorsterweg 90</t>
  </si>
  <si>
    <t>School/Kantoorruimtes</t>
  </si>
  <si>
    <t xml:space="preserve">Zandlaan 29a </t>
  </si>
  <si>
    <t>6717 LN</t>
  </si>
  <si>
    <t>Bovenbuurtweg 7 G</t>
  </si>
  <si>
    <t>00230993001</t>
  </si>
  <si>
    <t>00230395001</t>
  </si>
  <si>
    <t>00230990001</t>
  </si>
  <si>
    <t>00230989001</t>
  </si>
  <si>
    <t>00230392001</t>
  </si>
  <si>
    <t>0023039001</t>
  </si>
  <si>
    <t>Taxatierapport Troostwijk d.d. 10-4-2017</t>
  </si>
  <si>
    <t>Taxatierapport Troostwijk d.d. 26-4-2017</t>
  </si>
  <si>
    <t>00230384001</t>
  </si>
  <si>
    <t>Taxatierapport Troostwijk d.d. 9-5-2017 incl funderingen en d.d. 24-4-2017</t>
  </si>
  <si>
    <t>Taxatierapport Troostwijk d.d. 9-5-2017 incl funderingen en d.d. 3-4-2017</t>
  </si>
  <si>
    <t xml:space="preserve">Taxatierapport Troostwijk d.d. 9-5-2017 incl funderingen en d.d. 10-4-2017 </t>
  </si>
  <si>
    <t>00230382001</t>
  </si>
  <si>
    <t xml:space="preserve">Gruttostraat 10 </t>
  </si>
  <si>
    <t>00230378001</t>
  </si>
  <si>
    <t>00230376001</t>
  </si>
  <si>
    <t xml:space="preserve">Reigerstraat 25 </t>
  </si>
  <si>
    <t>00230371001</t>
  </si>
  <si>
    <t>00230370001</t>
  </si>
  <si>
    <t>00230342001</t>
  </si>
  <si>
    <t>00230341001</t>
  </si>
  <si>
    <t>00230335001</t>
  </si>
  <si>
    <t>00230334001</t>
  </si>
  <si>
    <t>Taxatierapport Troostwijk d.d. 9-5-2017 incl funderingen en d.d. 19-4-2017</t>
  </si>
  <si>
    <t>00230327001</t>
  </si>
  <si>
    <t>00230325001</t>
  </si>
  <si>
    <t>00230323001</t>
  </si>
  <si>
    <t xml:space="preserve">Taxatierapport Troostwijk d.d. 9-5-2017 incl funderingen </t>
  </si>
  <si>
    <t>Woning</t>
  </si>
  <si>
    <t>00230319001</t>
  </si>
  <si>
    <t xml:space="preserve">Taxatierapport Troostwijk d.d. 9-5-2017 incl funderingen en d.d. 15-5-2017 </t>
  </si>
  <si>
    <t>00230310001</t>
  </si>
  <si>
    <t>Gruttostraat 1</t>
  </si>
  <si>
    <t>per 31-12-2019</t>
  </si>
  <si>
    <t>indexcijfer 140,3</t>
  </si>
  <si>
    <t>per 31-12-2020</t>
  </si>
  <si>
    <t>indexcijfer 150,8</t>
  </si>
  <si>
    <t>per 01-07-2021</t>
  </si>
  <si>
    <t>indexcijfer 154,9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</si>
</sst>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0" borderId="4" xfId="0" applyFont="1" applyBorder="1"/>
    <xf numFmtId="0" fontId="2" fillId="0" borderId="4" xfId="0" applyFont="1" applyFill="1" applyBorder="1"/>
    <xf numFmtId="0" fontId="1" fillId="2" borderId="5" xfId="0" applyFont="1" applyFill="1" applyBorder="1"/>
    <xf numFmtId="0" fontId="1" fillId="2" borderId="0" xfId="0" applyFont="1" applyFill="1" applyBorder="1"/>
    <xf numFmtId="0" fontId="1" fillId="2" borderId="6" xfId="0" applyFont="1" applyFill="1" applyBorder="1"/>
    <xf numFmtId="0" fontId="2" fillId="0" borderId="7" xfId="0" applyFont="1" applyBorder="1"/>
    <xf numFmtId="0" fontId="1" fillId="2" borderId="5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8" xfId="0" applyFont="1" applyFill="1" applyBorder="1" applyAlignment="1">
      <alignment vertical="top"/>
    </xf>
    <xf numFmtId="0" fontId="1" fillId="2" borderId="9" xfId="0" applyFont="1" applyFill="1" applyBorder="1" applyAlignment="1">
      <alignment vertical="top" wrapText="1"/>
    </xf>
    <xf numFmtId="0" fontId="1" fillId="2" borderId="10" xfId="0" applyFont="1" applyFill="1" applyBorder="1"/>
    <xf numFmtId="0" fontId="5" fillId="0" borderId="0" xfId="0" applyFont="1"/>
    <xf numFmtId="0" fontId="1" fillId="2" borderId="6" xfId="3" applyFont="1" applyFill="1" applyBorder="1" applyAlignment="1">
      <alignment vertical="top"/>
    </xf>
    <xf numFmtId="0" fontId="1" fillId="2" borderId="5" xfId="3" applyFont="1" applyFill="1" applyBorder="1" applyAlignment="1">
      <alignment vertical="top" wrapText="1"/>
    </xf>
    <xf numFmtId="0" fontId="1" fillId="2" borderId="0" xfId="3" applyFont="1" applyFill="1" applyBorder="1" applyAlignment="1">
      <alignment vertical="top" wrapText="1"/>
    </xf>
    <xf numFmtId="164" fontId="2" fillId="0" borderId="4" xfId="1" applyFont="1" applyFill="1" applyBorder="1"/>
    <xf numFmtId="164" fontId="2" fillId="0" borderId="7" xfId="1" applyFont="1" applyBorder="1" applyAlignment="1">
      <alignment horizontal="center"/>
    </xf>
    <xf numFmtId="164" fontId="2" fillId="0" borderId="7" xfId="1" applyFont="1" applyBorder="1"/>
    <xf numFmtId="0" fontId="2" fillId="0" borderId="0" xfId="0" applyFont="1"/>
    <xf numFmtId="44" fontId="5" fillId="0" borderId="0" xfId="0" applyNumberFormat="1" applyFont="1"/>
    <xf numFmtId="49" fontId="2" fillId="0" borderId="7" xfId="0" applyNumberFormat="1" applyFont="1" applyBorder="1"/>
    <xf numFmtId="49" fontId="2" fillId="0" borderId="4" xfId="0" applyNumberFormat="1" applyFont="1" applyBorder="1"/>
    <xf numFmtId="0" fontId="1" fillId="0" borderId="11" xfId="0" applyFont="1" applyFill="1" applyBorder="1"/>
    <xf numFmtId="164" fontId="1" fillId="0" borderId="11" xfId="0" applyNumberFormat="1" applyFont="1" applyBorder="1"/>
    <xf numFmtId="165" fontId="2" fillId="0" borderId="7" xfId="1" applyNumberFormat="1" applyFont="1" applyBorder="1" applyAlignment="1">
      <alignment horizontal="left"/>
    </xf>
    <xf numFmtId="165" fontId="2" fillId="0" borderId="7" xfId="4" applyNumberFormat="1" applyFont="1" applyFill="1" applyBorder="1"/>
    <xf numFmtId="165" fontId="2" fillId="0" borderId="4" xfId="4" applyNumberFormat="1" applyFont="1" applyBorder="1" applyAlignment="1">
      <alignment horizontal="center"/>
    </xf>
    <xf numFmtId="165" fontId="2" fillId="0" borderId="4" xfId="4" applyNumberFormat="1" applyFont="1" applyFill="1" applyBorder="1"/>
    <xf numFmtId="0" fontId="7" fillId="0" borderId="0" xfId="0" applyFont="1"/>
  </cellXfs>
  <cellStyles count="5">
    <cellStyle name="Euro" xfId="1" xr:uid="{00000000-0005-0000-0000-000000000000}"/>
    <cellStyle name="Euro 2" xfId="2" xr:uid="{00000000-0005-0000-0000-000001000000}"/>
    <cellStyle name="Standaard" xfId="0" builtinId="0"/>
    <cellStyle name="Standaard 2" xfId="3" xr:uid="{00000000-0005-0000-0000-000003000000}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topLeftCell="J1" zoomScaleNormal="100" workbookViewId="0">
      <selection activeCell="L21" sqref="L21"/>
    </sheetView>
  </sheetViews>
  <sheetFormatPr defaultRowHeight="12.75" x14ac:dyDescent="0.2"/>
  <cols>
    <col min="1" max="1" width="34.7109375" style="16" bestFit="1" customWidth="1"/>
    <col min="2" max="2" width="9.140625" style="16"/>
    <col min="3" max="3" width="12.140625" style="16" bestFit="1" customWidth="1"/>
    <col min="4" max="4" width="20.140625" style="16" bestFit="1" customWidth="1"/>
    <col min="5" max="5" width="15.140625" style="16" hidden="1" customWidth="1"/>
    <col min="6" max="6" width="15.7109375" style="16" customWidth="1"/>
    <col min="7" max="7" width="15.85546875" style="16" customWidth="1"/>
    <col min="8" max="9" width="27.5703125" style="16" hidden="1" customWidth="1"/>
    <col min="10" max="10" width="27.5703125" style="16" customWidth="1"/>
    <col min="11" max="11" width="21.5703125" style="16" bestFit="1" customWidth="1"/>
    <col min="12" max="12" width="22.85546875" style="16" customWidth="1"/>
    <col min="13" max="13" width="68.28515625" style="16" bestFit="1" customWidth="1"/>
    <col min="14" max="16384" width="9.140625" style="16"/>
  </cols>
  <sheetData>
    <row r="1" spans="1:14" ht="25.5" x14ac:dyDescent="0.2">
      <c r="A1" s="1" t="s">
        <v>0</v>
      </c>
      <c r="B1" s="6" t="s">
        <v>1</v>
      </c>
      <c r="C1" s="6" t="s">
        <v>2</v>
      </c>
      <c r="D1" s="6" t="s">
        <v>3</v>
      </c>
      <c r="E1" s="10" t="s">
        <v>4</v>
      </c>
      <c r="F1" s="10" t="s">
        <v>5</v>
      </c>
      <c r="G1" s="10" t="s">
        <v>5</v>
      </c>
      <c r="H1" s="18" t="s">
        <v>7</v>
      </c>
      <c r="I1" s="18" t="s">
        <v>7</v>
      </c>
      <c r="J1" s="18" t="s">
        <v>7</v>
      </c>
      <c r="K1" s="10" t="s">
        <v>8</v>
      </c>
      <c r="L1" s="13" t="s">
        <v>9</v>
      </c>
    </row>
    <row r="2" spans="1:14" x14ac:dyDescent="0.2">
      <c r="A2" s="2"/>
      <c r="B2" s="7"/>
      <c r="C2" s="7"/>
      <c r="D2" s="7"/>
      <c r="E2" s="11"/>
      <c r="F2" s="11" t="s">
        <v>6</v>
      </c>
      <c r="G2" s="11" t="s">
        <v>10</v>
      </c>
      <c r="H2" s="19" t="s">
        <v>73</v>
      </c>
      <c r="I2" s="19" t="s">
        <v>75</v>
      </c>
      <c r="J2" s="19" t="s">
        <v>77</v>
      </c>
      <c r="K2" s="11"/>
      <c r="L2" s="14" t="s">
        <v>77</v>
      </c>
    </row>
    <row r="3" spans="1:14" ht="13.5" thickBot="1" x14ac:dyDescent="0.25">
      <c r="A3" s="3"/>
      <c r="B3" s="8"/>
      <c r="C3" s="8"/>
      <c r="D3" s="8"/>
      <c r="E3" s="12"/>
      <c r="F3" s="12"/>
      <c r="G3" s="12"/>
      <c r="H3" s="17" t="s">
        <v>74</v>
      </c>
      <c r="I3" s="17" t="s">
        <v>76</v>
      </c>
      <c r="J3" s="17" t="s">
        <v>78</v>
      </c>
      <c r="K3" s="12"/>
      <c r="L3" s="15"/>
    </row>
    <row r="4" spans="1:14" s="23" customFormat="1" x14ac:dyDescent="0.2">
      <c r="A4" s="9" t="s">
        <v>11</v>
      </c>
      <c r="B4" s="9" t="s">
        <v>12</v>
      </c>
      <c r="C4" s="9" t="s">
        <v>13</v>
      </c>
      <c r="D4" s="9" t="s">
        <v>14</v>
      </c>
      <c r="E4" s="9" t="s">
        <v>15</v>
      </c>
      <c r="F4" s="25"/>
      <c r="G4" s="25" t="s">
        <v>71</v>
      </c>
      <c r="H4" s="21"/>
      <c r="I4" s="21"/>
      <c r="J4" s="21"/>
      <c r="K4" s="30">
        <v>100000</v>
      </c>
      <c r="L4" s="22">
        <f>J4+K4</f>
        <v>100000</v>
      </c>
      <c r="M4" s="23" t="s">
        <v>47</v>
      </c>
    </row>
    <row r="5" spans="1:14" s="23" customFormat="1" x14ac:dyDescent="0.2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26" t="s">
        <v>69</v>
      </c>
      <c r="G5" s="26" t="s">
        <v>42</v>
      </c>
      <c r="H5" s="29">
        <v>376109</v>
      </c>
      <c r="I5" s="29">
        <f>ROUND(H5/140.3*150.8,0)</f>
        <v>404257</v>
      </c>
      <c r="J5" s="29">
        <f>ROUND(I5/150.8*154.9,0)</f>
        <v>415248</v>
      </c>
      <c r="K5" s="31">
        <v>50000</v>
      </c>
      <c r="L5" s="22">
        <f t="shared" ref="L5:L16" si="0">J5+K5</f>
        <v>465248</v>
      </c>
      <c r="M5" s="23" t="s">
        <v>70</v>
      </c>
    </row>
    <row r="6" spans="1:14" s="23" customFormat="1" x14ac:dyDescent="0.2">
      <c r="A6" s="4" t="s">
        <v>21</v>
      </c>
      <c r="B6" s="4" t="s">
        <v>22</v>
      </c>
      <c r="C6" s="4" t="s">
        <v>18</v>
      </c>
      <c r="D6" s="4" t="s">
        <v>68</v>
      </c>
      <c r="E6" s="4" t="s">
        <v>20</v>
      </c>
      <c r="F6" s="26" t="s">
        <v>66</v>
      </c>
      <c r="G6" s="26"/>
      <c r="H6" s="29">
        <v>364712</v>
      </c>
      <c r="I6" s="29">
        <f t="shared" ref="I6:I16" si="1">ROUND(H6/140.3*150.8,0)</f>
        <v>392007</v>
      </c>
      <c r="J6" s="29">
        <f t="shared" ref="J6:J16" si="2">ROUND(I6/150.8*154.9,0)</f>
        <v>402665</v>
      </c>
      <c r="K6" s="31"/>
      <c r="L6" s="22">
        <f t="shared" si="0"/>
        <v>402665</v>
      </c>
      <c r="M6" s="23" t="s">
        <v>67</v>
      </c>
    </row>
    <row r="7" spans="1:14" s="23" customFormat="1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20</v>
      </c>
      <c r="F7" s="26" t="s">
        <v>65</v>
      </c>
      <c r="G7" s="26" t="s">
        <v>64</v>
      </c>
      <c r="H7" s="29">
        <v>2735337</v>
      </c>
      <c r="I7" s="29">
        <f t="shared" si="1"/>
        <v>2940049</v>
      </c>
      <c r="J7" s="29">
        <f t="shared" si="2"/>
        <v>3019984</v>
      </c>
      <c r="K7" s="32">
        <v>540000</v>
      </c>
      <c r="L7" s="22">
        <f t="shared" si="0"/>
        <v>3559984</v>
      </c>
      <c r="M7" s="23" t="s">
        <v>63</v>
      </c>
    </row>
    <row r="8" spans="1:14" s="23" customFormat="1" x14ac:dyDescent="0.2">
      <c r="A8" s="4" t="s">
        <v>56</v>
      </c>
      <c r="B8" s="4" t="s">
        <v>27</v>
      </c>
      <c r="C8" s="4" t="s">
        <v>28</v>
      </c>
      <c r="D8" s="4" t="s">
        <v>14</v>
      </c>
      <c r="E8" s="4" t="s">
        <v>20</v>
      </c>
      <c r="F8" s="26" t="s">
        <v>58</v>
      </c>
      <c r="G8" s="26" t="s">
        <v>57</v>
      </c>
      <c r="H8" s="29">
        <v>6724370</v>
      </c>
      <c r="I8" s="29">
        <f t="shared" si="1"/>
        <v>7227619</v>
      </c>
      <c r="J8" s="29">
        <f t="shared" si="2"/>
        <v>7424126</v>
      </c>
      <c r="K8" s="32">
        <v>1400000</v>
      </c>
      <c r="L8" s="22">
        <f t="shared" si="0"/>
        <v>8824126</v>
      </c>
      <c r="M8" s="23" t="s">
        <v>63</v>
      </c>
    </row>
    <row r="9" spans="1:14" s="23" customFormat="1" x14ac:dyDescent="0.2">
      <c r="A9" s="4" t="s">
        <v>53</v>
      </c>
      <c r="B9" s="4" t="s">
        <v>29</v>
      </c>
      <c r="C9" s="4" t="s">
        <v>28</v>
      </c>
      <c r="D9" s="4" t="s">
        <v>14</v>
      </c>
      <c r="E9" s="4" t="s">
        <v>20</v>
      </c>
      <c r="F9" s="26" t="s">
        <v>55</v>
      </c>
      <c r="G9" s="26" t="s">
        <v>54</v>
      </c>
      <c r="H9" s="29">
        <v>20970918</v>
      </c>
      <c r="I9" s="29">
        <f t="shared" si="1"/>
        <v>22540374</v>
      </c>
      <c r="J9" s="29">
        <f t="shared" si="2"/>
        <v>23153209</v>
      </c>
      <c r="K9" s="32">
        <v>4300000</v>
      </c>
      <c r="L9" s="22">
        <f t="shared" si="0"/>
        <v>27453209</v>
      </c>
      <c r="M9" s="23" t="s">
        <v>63</v>
      </c>
    </row>
    <row r="10" spans="1:14" s="23" customFormat="1" x14ac:dyDescent="0.2">
      <c r="A10" s="4" t="s">
        <v>30</v>
      </c>
      <c r="B10" s="4" t="s">
        <v>31</v>
      </c>
      <c r="C10" s="4" t="s">
        <v>18</v>
      </c>
      <c r="D10" s="4" t="s">
        <v>14</v>
      </c>
      <c r="E10" s="4" t="s">
        <v>20</v>
      </c>
      <c r="F10" s="26" t="s">
        <v>62</v>
      </c>
      <c r="G10" s="26" t="s">
        <v>61</v>
      </c>
      <c r="H10" s="29">
        <v>31969253</v>
      </c>
      <c r="I10" s="29">
        <f t="shared" si="1"/>
        <v>34361820</v>
      </c>
      <c r="J10" s="29">
        <f t="shared" si="2"/>
        <v>35296060</v>
      </c>
      <c r="K10" s="32">
        <v>7700000</v>
      </c>
      <c r="L10" s="22">
        <f t="shared" si="0"/>
        <v>42996060</v>
      </c>
      <c r="M10" s="23" t="s">
        <v>50</v>
      </c>
    </row>
    <row r="11" spans="1:14" s="23" customFormat="1" x14ac:dyDescent="0.2">
      <c r="A11" s="4" t="s">
        <v>32</v>
      </c>
      <c r="B11" s="4" t="s">
        <v>17</v>
      </c>
      <c r="C11" s="4" t="s">
        <v>18</v>
      </c>
      <c r="D11" s="4" t="s">
        <v>14</v>
      </c>
      <c r="E11" s="4" t="s">
        <v>20</v>
      </c>
      <c r="F11" s="26" t="s">
        <v>60</v>
      </c>
      <c r="G11" s="26" t="s">
        <v>59</v>
      </c>
      <c r="H11" s="29">
        <v>11226280</v>
      </c>
      <c r="I11" s="29">
        <f t="shared" si="1"/>
        <v>12066451</v>
      </c>
      <c r="J11" s="29">
        <f t="shared" si="2"/>
        <v>12394518</v>
      </c>
      <c r="K11" s="32">
        <v>2050000</v>
      </c>
      <c r="L11" s="22">
        <f t="shared" si="0"/>
        <v>14444518</v>
      </c>
      <c r="M11" s="23" t="s">
        <v>49</v>
      </c>
    </row>
    <row r="12" spans="1:14" s="23" customFormat="1" x14ac:dyDescent="0.2">
      <c r="A12" s="4" t="s">
        <v>33</v>
      </c>
      <c r="B12" s="4" t="s">
        <v>34</v>
      </c>
      <c r="C12" s="4" t="s">
        <v>18</v>
      </c>
      <c r="D12" s="4" t="s">
        <v>14</v>
      </c>
      <c r="E12" s="4" t="s">
        <v>15</v>
      </c>
      <c r="F12" s="26"/>
      <c r="G12" s="26" t="s">
        <v>52</v>
      </c>
      <c r="H12" s="29">
        <v>0</v>
      </c>
      <c r="I12" s="29">
        <f t="shared" si="1"/>
        <v>0</v>
      </c>
      <c r="J12" s="29">
        <f t="shared" si="2"/>
        <v>0</v>
      </c>
      <c r="K12" s="32">
        <v>590000</v>
      </c>
      <c r="L12" s="22">
        <f t="shared" si="0"/>
        <v>590000</v>
      </c>
      <c r="M12" s="23" t="s">
        <v>46</v>
      </c>
    </row>
    <row r="13" spans="1:14" s="23" customFormat="1" x14ac:dyDescent="0.2">
      <c r="A13" s="4" t="s">
        <v>35</v>
      </c>
      <c r="B13" s="4" t="s">
        <v>31</v>
      </c>
      <c r="C13" s="4" t="s">
        <v>18</v>
      </c>
      <c r="D13" s="4" t="s">
        <v>36</v>
      </c>
      <c r="E13" s="4" t="s">
        <v>20</v>
      </c>
      <c r="F13" s="26" t="s">
        <v>48</v>
      </c>
      <c r="G13" s="26" t="s">
        <v>43</v>
      </c>
      <c r="H13" s="29">
        <v>1390463</v>
      </c>
      <c r="I13" s="29">
        <f t="shared" si="1"/>
        <v>1494525</v>
      </c>
      <c r="J13" s="29">
        <f t="shared" si="2"/>
        <v>1535159</v>
      </c>
      <c r="K13" s="31">
        <v>245000</v>
      </c>
      <c r="L13" s="22">
        <f t="shared" si="0"/>
        <v>1780159</v>
      </c>
      <c r="M13" s="23" t="s">
        <v>50</v>
      </c>
    </row>
    <row r="14" spans="1:14" s="23" customFormat="1" x14ac:dyDescent="0.2">
      <c r="A14" s="4" t="s">
        <v>39</v>
      </c>
      <c r="B14" s="4" t="s">
        <v>17</v>
      </c>
      <c r="C14" s="4" t="s">
        <v>18</v>
      </c>
      <c r="D14" s="4" t="s">
        <v>14</v>
      </c>
      <c r="E14" s="4" t="s">
        <v>20</v>
      </c>
      <c r="F14" s="26" t="s">
        <v>45</v>
      </c>
      <c r="G14" s="26" t="s">
        <v>44</v>
      </c>
      <c r="H14" s="29">
        <v>17789715</v>
      </c>
      <c r="I14" s="29">
        <f t="shared" si="1"/>
        <v>19121091</v>
      </c>
      <c r="J14" s="29">
        <f t="shared" si="2"/>
        <v>19640962</v>
      </c>
      <c r="K14" s="32">
        <f>6000000+100000</f>
        <v>6100000</v>
      </c>
      <c r="L14" s="22">
        <f t="shared" si="0"/>
        <v>25740962</v>
      </c>
      <c r="M14" s="23" t="s">
        <v>49</v>
      </c>
      <c r="N14" s="33"/>
    </row>
    <row r="15" spans="1:14" s="23" customFormat="1" x14ac:dyDescent="0.2">
      <c r="A15" s="4" t="s">
        <v>37</v>
      </c>
      <c r="B15" s="5" t="s">
        <v>38</v>
      </c>
      <c r="C15" s="5" t="s">
        <v>18</v>
      </c>
      <c r="D15" s="5" t="s">
        <v>14</v>
      </c>
      <c r="E15" s="4" t="s">
        <v>20</v>
      </c>
      <c r="F15" s="26" t="s">
        <v>40</v>
      </c>
      <c r="G15" s="26" t="s">
        <v>41</v>
      </c>
      <c r="H15" s="29">
        <v>2997474</v>
      </c>
      <c r="I15" s="29">
        <f t="shared" si="1"/>
        <v>3221804</v>
      </c>
      <c r="J15" s="29">
        <f t="shared" si="2"/>
        <v>3309399</v>
      </c>
      <c r="K15" s="32">
        <v>730000</v>
      </c>
      <c r="L15" s="22">
        <f t="shared" si="0"/>
        <v>4039399</v>
      </c>
      <c r="M15" s="23" t="s">
        <v>51</v>
      </c>
    </row>
    <row r="16" spans="1:14" s="23" customFormat="1" x14ac:dyDescent="0.2">
      <c r="A16" s="4" t="s">
        <v>72</v>
      </c>
      <c r="B16" s="4" t="s">
        <v>29</v>
      </c>
      <c r="C16" s="4" t="s">
        <v>28</v>
      </c>
      <c r="D16" s="5" t="s">
        <v>14</v>
      </c>
      <c r="E16" s="4"/>
      <c r="F16" s="26"/>
      <c r="G16" s="26"/>
      <c r="H16" s="29">
        <v>2244800</v>
      </c>
      <c r="I16" s="29">
        <f t="shared" si="1"/>
        <v>2412800</v>
      </c>
      <c r="J16" s="29">
        <f t="shared" si="2"/>
        <v>2478400</v>
      </c>
      <c r="K16" s="20">
        <v>200000</v>
      </c>
      <c r="L16" s="22">
        <f t="shared" si="0"/>
        <v>2678400</v>
      </c>
    </row>
    <row r="17" spans="1:12" ht="13.5" thickBot="1" x14ac:dyDescent="0.25">
      <c r="A17" s="27" t="s">
        <v>9</v>
      </c>
      <c r="H17" s="28">
        <v>98789431</v>
      </c>
      <c r="I17" s="28">
        <f t="shared" ref="I17:L17" si="3">SUM(I4:I16)</f>
        <v>106182797</v>
      </c>
      <c r="J17" s="28">
        <f t="shared" si="3"/>
        <v>109069730</v>
      </c>
      <c r="K17" s="28">
        <f t="shared" si="3"/>
        <v>24005000</v>
      </c>
      <c r="L17" s="28">
        <f t="shared" si="3"/>
        <v>133074730</v>
      </c>
    </row>
    <row r="18" spans="1:12" ht="13.5" thickTop="1" x14ac:dyDescent="0.2"/>
    <row r="20" spans="1:12" x14ac:dyDescent="0.2">
      <c r="L20" s="24"/>
    </row>
    <row r="21" spans="1:12" x14ac:dyDescent="0.2">
      <c r="L21" s="24"/>
    </row>
    <row r="22" spans="1:12" x14ac:dyDescent="0.2">
      <c r="L22" s="24"/>
    </row>
  </sheetData>
  <pageMargins left="0.51181102362204722" right="0.51181102362204722" top="1.7322834645669292" bottom="0.94488188976377963" header="0.31496062992125984" footer="0.70866141732283472"/>
  <pageSetup paperSize="9" scale="75" orientation="landscape" r:id="rId1"/>
  <headerFooter>
    <oddFooter>&amp;L&amp;"Arial,Standaard"&amp;10&amp;F - &amp;A&amp;C&amp;"Arial,Standaard"&amp;10&amp;P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specificatie</vt:lpstr>
      <vt:lpstr>specificatie!Afdrukbereik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Cornelisse</dc:creator>
  <cp:lastModifiedBy>Petra Cornelisse</cp:lastModifiedBy>
  <cp:lastPrinted>2021-03-30T07:57:00Z</cp:lastPrinted>
  <dcterms:created xsi:type="dcterms:W3CDTF">2016-10-07T13:13:02Z</dcterms:created>
  <dcterms:modified xsi:type="dcterms:W3CDTF">2021-03-30T08:03:48Z</dcterms:modified>
</cp:coreProperties>
</file>