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nkoop en Aanbesteding\Aanbesteding 2021\Beveiliging (regionaal)\Publiceren\"/>
    </mc:Choice>
  </mc:AlternateContent>
  <xr:revisionPtr revIDLastSave="0" documentId="8_{AE199833-BFA5-4550-9442-C0731A330E63}" xr6:coauthVersionLast="46" xr6:coauthVersionMax="46" xr10:uidLastSave="{00000000-0000-0000-0000-000000000000}"/>
  <bookViews>
    <workbookView xWindow="-120" yWindow="-120" windowWidth="29040" windowHeight="18840" xr2:uid="{019843CD-760A-4664-9E99-808676975AF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L51" i="1"/>
  <c r="L52" i="1"/>
  <c r="L53" i="1"/>
  <c r="L50" i="1"/>
  <c r="J50" i="1"/>
  <c r="F50" i="1"/>
  <c r="J51" i="1"/>
  <c r="J52" i="1"/>
  <c r="J53" i="1"/>
  <c r="H51" i="1"/>
  <c r="H52" i="1"/>
  <c r="H53" i="1"/>
  <c r="F53" i="1"/>
  <c r="F52" i="1"/>
  <c r="F51" i="1"/>
  <c r="L44" i="1"/>
  <c r="L45" i="1" s="1"/>
  <c r="J44" i="1"/>
  <c r="J45" i="1" s="1"/>
  <c r="H44" i="1"/>
  <c r="F44" i="1"/>
  <c r="F45" i="1" s="1"/>
  <c r="F35" i="1"/>
  <c r="F36" i="1"/>
  <c r="F37" i="1"/>
  <c r="F38" i="1"/>
  <c r="L36" i="1"/>
  <c r="L37" i="1"/>
  <c r="L38" i="1"/>
  <c r="J36" i="1"/>
  <c r="J37" i="1"/>
  <c r="J38" i="1"/>
  <c r="H36" i="1"/>
  <c r="H37" i="1"/>
  <c r="H38" i="1"/>
  <c r="L29" i="1"/>
  <c r="J29" i="1"/>
  <c r="H29" i="1"/>
  <c r="F29" i="1"/>
  <c r="L21" i="1"/>
  <c r="J22" i="1"/>
  <c r="J21" i="1"/>
  <c r="J20" i="1"/>
  <c r="H21" i="1"/>
  <c r="F21" i="1"/>
  <c r="F20" i="1"/>
  <c r="J19" i="1"/>
  <c r="H19" i="1"/>
  <c r="F19" i="1"/>
  <c r="D12" i="1"/>
  <c r="D11" i="1"/>
  <c r="D10" i="1"/>
  <c r="D9" i="1"/>
  <c r="D8" i="1"/>
  <c r="F54" i="1" l="1"/>
  <c r="L54" i="1"/>
  <c r="F23" i="1"/>
  <c r="L28" i="1" l="1"/>
  <c r="J28" i="1"/>
  <c r="H28" i="1"/>
  <c r="F28" i="1"/>
  <c r="H50" i="1"/>
  <c r="L35" i="1"/>
  <c r="L39" i="1" s="1"/>
  <c r="J35" i="1"/>
  <c r="H35" i="1"/>
  <c r="L22" i="1"/>
  <c r="L20" i="1"/>
  <c r="L19" i="1"/>
  <c r="H22" i="1"/>
  <c r="H20" i="1"/>
  <c r="L8" i="1"/>
  <c r="L9" i="1"/>
  <c r="L10" i="1"/>
  <c r="L11" i="1"/>
  <c r="L12" i="1"/>
  <c r="J8" i="1"/>
  <c r="J9" i="1"/>
  <c r="J10" i="1"/>
  <c r="J11" i="1"/>
  <c r="J12" i="1"/>
  <c r="H8" i="1"/>
  <c r="H9" i="1"/>
  <c r="H10" i="1"/>
  <c r="H11" i="1"/>
  <c r="H12" i="1"/>
  <c r="F8" i="1"/>
  <c r="F9" i="1"/>
  <c r="F10" i="1"/>
  <c r="F11" i="1"/>
  <c r="F12" i="1"/>
  <c r="L7" i="1"/>
  <c r="J7" i="1"/>
  <c r="H7" i="1"/>
  <c r="F7" i="1"/>
  <c r="F30" i="1" l="1"/>
  <c r="H30" i="1"/>
  <c r="L30" i="1"/>
  <c r="J30" i="1"/>
  <c r="H39" i="1"/>
  <c r="F39" i="1"/>
  <c r="H23" i="1"/>
  <c r="J14" i="1"/>
  <c r="L14" i="1"/>
  <c r="H14" i="1"/>
  <c r="F14" i="1"/>
  <c r="H54" i="1" l="1"/>
  <c r="J39" i="1"/>
  <c r="J54" i="1"/>
  <c r="H45" i="1"/>
  <c r="J23" i="1"/>
  <c r="L23" i="1" l="1"/>
</calcChain>
</file>

<file path=xl/sharedStrings.xml><?xml version="1.0" encoding="utf-8"?>
<sst xmlns="http://schemas.openxmlformats.org/spreadsheetml/2006/main" count="173" uniqueCount="105">
  <si>
    <t>Post</t>
  </si>
  <si>
    <t>Delft</t>
  </si>
  <si>
    <t>Rijswijk</t>
  </si>
  <si>
    <t>Zoetermeer</t>
  </si>
  <si>
    <t>Tijdvak</t>
  </si>
  <si>
    <t>Uur/tarief</t>
  </si>
  <si>
    <t>Sub totaal</t>
  </si>
  <si>
    <t>1.1</t>
  </si>
  <si>
    <t>Werkdagen</t>
  </si>
  <si>
    <t>07:00 uur / 18:00 uur</t>
  </si>
  <si>
    <t>1.2</t>
  </si>
  <si>
    <t>18:00 uur / 24:00 uur</t>
  </si>
  <si>
    <t>1.3</t>
  </si>
  <si>
    <t>24:00 uur / 07:00 uur</t>
  </si>
  <si>
    <t>1.4</t>
  </si>
  <si>
    <t>1.5</t>
  </si>
  <si>
    <t>1.6</t>
  </si>
  <si>
    <t>Subtotaal</t>
  </si>
  <si>
    <t xml:space="preserve">Aantal </t>
  </si>
  <si>
    <t>2.1</t>
  </si>
  <si>
    <t>2.2</t>
  </si>
  <si>
    <t>Weekend</t>
  </si>
  <si>
    <t>3.1</t>
  </si>
  <si>
    <t>3.2</t>
  </si>
  <si>
    <t>4.1</t>
  </si>
  <si>
    <t>24/7/365</t>
  </si>
  <si>
    <t>5.1</t>
  </si>
  <si>
    <t>6.1</t>
  </si>
  <si>
    <t>Evenementen beveiliging</t>
  </si>
  <si>
    <t>Aantal uur</t>
  </si>
  <si>
    <t>Totaal generaal</t>
  </si>
  <si>
    <t>Alarmopvolging incl. Keyholding</t>
  </si>
  <si>
    <t>Pijnacker Nootdorp</t>
  </si>
  <si>
    <t>1.7.</t>
  </si>
  <si>
    <t>%</t>
  </si>
  <si>
    <t>00:00 uur / 24:00 uur</t>
  </si>
  <si>
    <t>Hospitalitydiensten</t>
  </si>
  <si>
    <t>2.3</t>
  </si>
  <si>
    <t>4.2</t>
  </si>
  <si>
    <t>invullen inschrijver</t>
  </si>
  <si>
    <t>invullen gemeente</t>
  </si>
  <si>
    <t>Legenda:</t>
  </si>
  <si>
    <t>16:00 uur / 24:00 uur</t>
  </si>
  <si>
    <t>Oudjaar                                                          +100%</t>
  </si>
  <si>
    <t>Werkdagen   Dag    (basis uurtarief)       = 100%</t>
  </si>
  <si>
    <t>Werkdagen   Avond                                       +10%</t>
  </si>
  <si>
    <t>Werkdagen  Nacht                                        +20%</t>
  </si>
  <si>
    <t>Weekend                                                        +35%</t>
  </si>
  <si>
    <t>Feestdagen                                                    +50%</t>
  </si>
  <si>
    <t>Alarmcentrale- en meldkamerdiensten</t>
  </si>
  <si>
    <t>INSCHRIJVER: ALLEEN GELE CELLEN INVULLEN!   GEEN WIJZIGINGEN IN BLAD AANBRENGEN!</t>
  </si>
  <si>
    <t>Aantallen zijn een indicatie waaraan geen rechten kunnen worden ontleend. Alle rechten zijn voorbehouden aan Aanbestedende Partij, schrijffouten etc. eveneens voorbehouden</t>
  </si>
  <si>
    <t>Toeslag coördinator % op basistarief (Max.5%)</t>
  </si>
  <si>
    <t>Starttarief incl. eerste  15 minuten</t>
  </si>
  <si>
    <t>Opvolgend per 15 minuten</t>
  </si>
  <si>
    <t>2.4</t>
  </si>
  <si>
    <t>07:00-19:00 uur</t>
  </si>
  <si>
    <t>19:00-24:00 uur</t>
  </si>
  <si>
    <t>Zon- en Feestdagen</t>
  </si>
  <si>
    <t>00:00-07:00 uur</t>
  </si>
  <si>
    <t>4.3</t>
  </si>
  <si>
    <t>Aantal per jaar</t>
  </si>
  <si>
    <t>Totaal uur/jaar</t>
  </si>
  <si>
    <t>Starttarief incl. eerste  15 minuten op locatie</t>
  </si>
  <si>
    <t>Opvolgend per 15 minuten op locatie</t>
  </si>
  <si>
    <t xml:space="preserve">Aansluiting Technische installaties </t>
  </si>
  <si>
    <t xml:space="preserve">Aansluiting per camera </t>
  </si>
  <si>
    <t xml:space="preserve">Inschrijvende Partij geeft een prijs op voor de aansluiting per camera per jaar (all-in). </t>
  </si>
  <si>
    <t>00:00-24:00 uur</t>
  </si>
  <si>
    <r>
      <rPr>
        <sz val="11"/>
        <color rgb="FF0070C0"/>
        <rFont val="Calibri"/>
        <family val="2"/>
        <scheme val="minor"/>
      </rPr>
      <t xml:space="preserve">Servicedienst Burger(telefoon)meldingen en Intercom: </t>
    </r>
    <r>
      <rPr>
        <sz val="11"/>
        <color theme="1"/>
        <rFont val="Calibri"/>
        <family val="2"/>
        <scheme val="minor"/>
      </rPr>
      <t xml:space="preserve">Inschrijvende Partij geeft een prijs af per afhandeling. Gemeenten geven de te verwachten aantallen </t>
    </r>
    <r>
      <rPr>
        <b/>
        <sz val="11"/>
        <color theme="1"/>
        <rFont val="Calibri"/>
        <family val="2"/>
        <scheme val="minor"/>
      </rPr>
      <t>per jaar</t>
    </r>
    <r>
      <rPr>
        <sz val="11"/>
        <color theme="1"/>
        <rFont val="Calibri"/>
        <family val="2"/>
        <scheme val="minor"/>
      </rPr>
      <t xml:space="preserve"> op. </t>
    </r>
  </si>
  <si>
    <r>
      <rPr>
        <sz val="11"/>
        <color rgb="FF0070C0"/>
        <rFont val="Calibri"/>
        <family val="2"/>
        <scheme val="minor"/>
      </rPr>
      <t>Aansluiting Camera:</t>
    </r>
    <r>
      <rPr>
        <sz val="11"/>
        <color theme="1"/>
        <rFont val="Calibri"/>
        <family val="2"/>
        <scheme val="minor"/>
      </rPr>
      <t xml:space="preserve"> </t>
    </r>
  </si>
  <si>
    <t>4.4</t>
  </si>
  <si>
    <t>6.2</t>
  </si>
  <si>
    <t>6.3</t>
  </si>
  <si>
    <t>6.4</t>
  </si>
  <si>
    <t>Receptie- en Beveiligingsdiensten</t>
  </si>
  <si>
    <t>Doc.TGO/050321-01</t>
  </si>
  <si>
    <t>Receptiediensten en objectbeveiliging</t>
  </si>
  <si>
    <t>Mobiele Surveillance: Openen, Brand- /sluitronden,              Controleronden en Vlaggen</t>
  </si>
  <si>
    <t>Uitkijken en veiligstellen beelden en (per 5 min.)</t>
  </si>
  <si>
    <t>Werkdagen+zaterdagen</t>
  </si>
  <si>
    <t>Servicedienst Burgermelding /Intercom (handelingen)</t>
  </si>
  <si>
    <t xml:space="preserve">Inschrijvende Partij geeft per opvolging een prijs op incluis de eerste 15 minuten na aankomst op locatie. Vervolgens geeft men een prijs op voor elk blok van 15 minuten. </t>
  </si>
  <si>
    <t xml:space="preserve">Inschrijvende Partij geeft per een eenheids de prijs op incluis de eerste 15 minuten na aankomst op locatie. Vervolgens geeft men een prijs op voor elk blok van 15 minuten. </t>
  </si>
  <si>
    <t>Openen, Brand- /sluitronden, Controleronden en Vlaggen</t>
  </si>
  <si>
    <t>Mobiele Surveillance:                               Alarmopvolging incl. Keyholding</t>
  </si>
  <si>
    <r>
      <rPr>
        <sz val="11"/>
        <color rgb="FF0070C0"/>
        <rFont val="Calibri"/>
        <family val="2"/>
        <scheme val="minor"/>
      </rPr>
      <t>Technische installaties:</t>
    </r>
    <r>
      <rPr>
        <sz val="11"/>
        <color theme="1"/>
        <rFont val="Calibri"/>
        <family val="2"/>
        <scheme val="minor"/>
      </rPr>
      <t xml:space="preserve"> Inschrijvende Partij geeft een eenheidstarief op. Aansluitingen zijn inclusief eenmalige kosten voor het overzetten, plaatsen proms, programeren (o.a. bloktijdbewaking indien va toepassing)en daarbij komende administratieve (af-) handelingen</t>
    </r>
  </si>
  <si>
    <t>Inzetverhoudingen</t>
  </si>
  <si>
    <t>Ter indicatie geldt dat, met betrekking tot de gemeente Delft:</t>
  </si>
  <si>
    <t>1. De inzet van Receptiediensten en objectbeveiliging betreft +/- 80 % uit inzet op het Stadskantoor en +/- 15 % uit inzet op het Stadhuis en +/- 5 % aan inzet diverse andere locaties.</t>
  </si>
  <si>
    <t>2. De werkzaamheden van Mobiele surveillance Openen, brand-/sluitronden, controleronde en vlagen bestaat voor +/- 5 % uit vlaggen, +/- 75 % aan werkzaamheden op Stadskantoor en 20 % aan werkzaamheden op diverse andere locaties</t>
  </si>
  <si>
    <t>3. De inzet voor Hospilatity diensten betreft +/- 65 % uit inzet op het Stadskantoor en +/- 35 % uit inzet op het Stadhuis</t>
  </si>
  <si>
    <t>Ter indicatie geldt dat, met betrekking tot de gemeente Pijnacker-Nootdorp:</t>
  </si>
  <si>
    <t>1. De inzet van Receptiediensten en objectbeveiliging betreft 100% gemeentekantoor.</t>
  </si>
  <si>
    <t>2. De werkzaamheden brand-/sluitronden betreft 100 % gemeentekantoor</t>
  </si>
  <si>
    <t>3. Alarmopvolging betreft een 6-tal objecten</t>
  </si>
  <si>
    <t>Ter indicatie geldt dat, met betrekking tot de gemeente Rijswijk:</t>
  </si>
  <si>
    <t>1. De inzet van Receptiediensten en objectbeveiliging betreft +/- 70 % uit inzet op het Stadhuis en +/- 15 % uit inzet in CJG en +/- 15 %  in Werkcentrum Rijswijk</t>
  </si>
  <si>
    <t>2. De inzet van de MS is 70% +/- in het Stadhuis voor alarmopvolging en Brand- en sluitronde en 30% +/- alarmopvolging in verder locaties.</t>
  </si>
  <si>
    <t>3. Gemeente Rijswijk heeft geen evenementen waarbij beveiliging ingezet wordt.</t>
  </si>
  <si>
    <t>Ter indicatie geldt dat, met betrekking tot de gemeente Zoetermeer:</t>
  </si>
  <si>
    <t>1. De inzet van Receptiediensten en objectbeveiliging bestaat voor +/- 95% uit diensten op het Stadhuis. In het Stadhuis bevindt zich tevens de Bibliotheek/Forum, reden van vaste inzet tijdens het weekend en op door de weekse avonden. +/- 5 % wordt ad hoc ingevuld op diverse andere locaties.</t>
  </si>
  <si>
    <t>2. De werkzaamheden van Mobiele Surveillance bestaat uit 90% Alarmopvolging en 10% aan overige werkzaamheden op het Stadhuis en op diverse andere locaties</t>
  </si>
  <si>
    <t>3. De inzet in relatie tot Evenementen heeft voor een groot deel betrekking op de nacht van Oud op Nieuw. Hier wordt de inzet verwacht van ongeveer 75 Beveiligers tussen 22:00 en 07:00 uur, inclusief coördinatie.</t>
  </si>
  <si>
    <t>Bijlage 4 Prijsopgaveformulier behorende bij de Aanbesteding Receptie- en Beveiligingsdiensten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</si>
</sst>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double">
        <color theme="4"/>
      </left>
      <right/>
      <top/>
      <bottom/>
      <diagonal/>
    </border>
    <border>
      <left style="double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double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 style="medium">
        <color theme="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medium">
        <color theme="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/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theme="4"/>
      </top>
      <bottom style="medium">
        <color indexed="64"/>
      </bottom>
      <diagonal/>
    </border>
    <border>
      <left/>
      <right/>
      <top style="medium">
        <color theme="4"/>
      </top>
      <bottom style="medium">
        <color indexed="64"/>
      </bottom>
      <diagonal/>
    </border>
    <border>
      <left/>
      <right style="thin">
        <color theme="4"/>
      </right>
      <top style="medium">
        <color theme="4"/>
      </top>
      <bottom style="medium">
        <color indexed="64"/>
      </bottom>
      <diagonal/>
    </border>
    <border>
      <left style="thin">
        <color theme="4"/>
      </left>
      <right/>
      <top style="medium">
        <color theme="4"/>
      </top>
      <bottom style="medium">
        <color indexed="6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indexed="6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indexed="64"/>
      </bottom>
      <diagonal/>
    </border>
    <border>
      <left style="medium">
        <color theme="4"/>
      </left>
      <right style="thin">
        <color theme="4"/>
      </right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/>
      <diagonal/>
    </border>
    <border>
      <left/>
      <right/>
      <top style="medium">
        <color indexed="64"/>
      </top>
      <bottom style="thin">
        <color theme="4"/>
      </bottom>
      <diagonal/>
    </border>
    <border>
      <left style="medium">
        <color theme="4"/>
      </left>
      <right/>
      <top style="medium">
        <color indexed="64"/>
      </top>
      <bottom style="thin">
        <color theme="4"/>
      </bottom>
      <diagonal/>
    </border>
    <border>
      <left/>
      <right style="medium">
        <color theme="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vertical="center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44" fontId="7" fillId="0" borderId="5" xfId="0" applyNumberFormat="1" applyFont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44" fontId="7" fillId="0" borderId="7" xfId="0" applyNumberFormat="1" applyFont="1" applyBorder="1" applyAlignment="1" applyProtection="1">
      <alignment vertical="center"/>
      <protection hidden="1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44" fontId="0" fillId="2" borderId="5" xfId="0" applyNumberFormat="1" applyFill="1" applyBorder="1" applyAlignment="1" applyProtection="1">
      <alignment horizontal="center" vertical="center"/>
      <protection locked="0"/>
    </xf>
    <xf numFmtId="44" fontId="0" fillId="0" borderId="7" xfId="0" applyNumberFormat="1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44" fontId="0" fillId="2" borderId="11" xfId="0" applyNumberFormat="1" applyFill="1" applyBorder="1" applyAlignment="1" applyProtection="1">
      <alignment horizontal="center" vertical="center"/>
      <protection locked="0"/>
    </xf>
    <xf numFmtId="44" fontId="0" fillId="0" borderId="13" xfId="0" applyNumberFormat="1" applyBorder="1" applyAlignment="1" applyProtection="1">
      <alignment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44" fontId="5" fillId="0" borderId="17" xfId="0" applyNumberFormat="1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44" fontId="5" fillId="0" borderId="19" xfId="0" applyNumberFormat="1" applyFont="1" applyBorder="1" applyAlignment="1" applyProtection="1">
      <alignment vertical="center"/>
      <protection hidden="1"/>
    </xf>
    <xf numFmtId="44" fontId="5" fillId="0" borderId="1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1" xfId="0" applyBorder="1" applyAlignment="1" applyProtection="1">
      <alignment horizontal="left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5" fillId="4" borderId="18" xfId="0" applyFont="1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>
      <alignment horizontal="left" vertical="center"/>
    </xf>
    <xf numFmtId="0" fontId="3" fillId="5" borderId="24" xfId="0" applyFont="1" applyFill="1" applyBorder="1" applyAlignment="1" applyProtection="1">
      <alignment horizontal="center" vertical="center"/>
      <protection hidden="1"/>
    </xf>
    <xf numFmtId="44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hidden="1"/>
    </xf>
    <xf numFmtId="44" fontId="0" fillId="6" borderId="13" xfId="0" applyNumberFormat="1" applyFill="1" applyBorder="1" applyAlignment="1" applyProtection="1">
      <alignment vertical="center"/>
      <protection hidden="1"/>
    </xf>
    <xf numFmtId="44" fontId="9" fillId="0" borderId="36" xfId="0" applyNumberFormat="1" applyFont="1" applyBorder="1" applyAlignment="1" applyProtection="1">
      <alignment horizontal="center" vertical="center"/>
      <protection hidden="1"/>
    </xf>
    <xf numFmtId="0" fontId="8" fillId="0" borderId="37" xfId="0" applyFont="1" applyBorder="1" applyAlignment="1" applyProtection="1">
      <alignment horizontal="center" vertical="center"/>
      <protection hidden="1"/>
    </xf>
    <xf numFmtId="44" fontId="8" fillId="0" borderId="38" xfId="0" applyNumberFormat="1" applyFont="1" applyBorder="1" applyAlignment="1" applyProtection="1">
      <alignment vertical="center"/>
      <protection hidden="1"/>
    </xf>
    <xf numFmtId="10" fontId="1" fillId="2" borderId="4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44" fontId="8" fillId="0" borderId="0" xfId="0" applyNumberFormat="1" applyFont="1" applyBorder="1" applyAlignment="1" applyProtection="1">
      <alignment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0" fontId="5" fillId="0" borderId="42" xfId="0" applyFont="1" applyBorder="1" applyAlignment="1" applyProtection="1">
      <alignment vertical="center"/>
      <protection hidden="1"/>
    </xf>
    <xf numFmtId="0" fontId="5" fillId="0" borderId="43" xfId="0" applyFont="1" applyBorder="1" applyAlignment="1" applyProtection="1">
      <alignment horizontal="center" vertical="center"/>
      <protection hidden="1"/>
    </xf>
    <xf numFmtId="44" fontId="5" fillId="0" borderId="44" xfId="0" applyNumberFormat="1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hidden="1"/>
    </xf>
    <xf numFmtId="44" fontId="5" fillId="0" borderId="46" xfId="0" applyNumberFormat="1" applyFont="1" applyBorder="1" applyAlignment="1" applyProtection="1">
      <alignment vertical="center"/>
      <protection hidden="1"/>
    </xf>
    <xf numFmtId="0" fontId="0" fillId="0" borderId="47" xfId="0" applyBorder="1" applyAlignment="1" applyProtection="1">
      <alignment horizontal="left" vertical="center"/>
      <protection hidden="1"/>
    </xf>
    <xf numFmtId="44" fontId="9" fillId="0" borderId="51" xfId="0" applyNumberFormat="1" applyFont="1" applyBorder="1" applyAlignment="1" applyProtection="1">
      <alignment horizontal="center" vertical="center"/>
      <protection hidden="1"/>
    </xf>
    <xf numFmtId="0" fontId="8" fillId="0" borderId="52" xfId="0" applyFont="1" applyBorder="1" applyAlignment="1" applyProtection="1">
      <alignment horizontal="center" vertical="center"/>
      <protection hidden="1"/>
    </xf>
    <xf numFmtId="44" fontId="8" fillId="0" borderId="53" xfId="0" applyNumberFormat="1" applyFont="1" applyBorder="1" applyAlignment="1" applyProtection="1">
      <alignment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left" vertical="center"/>
      <protection hidden="1"/>
    </xf>
    <xf numFmtId="44" fontId="9" fillId="0" borderId="0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44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>
      <alignment vertical="center"/>
    </xf>
    <xf numFmtId="0" fontId="5" fillId="3" borderId="41" xfId="0" applyFont="1" applyFill="1" applyBorder="1" applyAlignment="1">
      <alignment horizontal="left" vertical="center"/>
    </xf>
    <xf numFmtId="0" fontId="5" fillId="0" borderId="59" xfId="0" applyFont="1" applyBorder="1" applyAlignment="1" applyProtection="1">
      <alignment horizontal="center" vertical="center"/>
      <protection hidden="1"/>
    </xf>
    <xf numFmtId="0" fontId="0" fillId="0" borderId="60" xfId="0" applyBorder="1" applyAlignment="1" applyProtection="1">
      <alignment horizontal="left" vertical="center"/>
      <protection hidden="1"/>
    </xf>
    <xf numFmtId="0" fontId="10" fillId="0" borderId="59" xfId="0" applyFont="1" applyBorder="1" applyAlignment="1" applyProtection="1">
      <alignment horizontal="left" vertical="center"/>
      <protection hidden="1"/>
    </xf>
    <xf numFmtId="0" fontId="0" fillId="0" borderId="0" xfId="0" applyBorder="1"/>
    <xf numFmtId="0" fontId="13" fillId="4" borderId="6" xfId="0" applyFont="1" applyFill="1" applyBorder="1" applyAlignment="1" applyProtection="1">
      <alignment horizontal="center" vertical="center"/>
      <protection hidden="1"/>
    </xf>
    <xf numFmtId="0" fontId="0" fillId="9" borderId="6" xfId="0" applyFill="1" applyBorder="1" applyAlignment="1" applyProtection="1">
      <alignment horizontal="center" vertical="center"/>
      <protection hidden="1"/>
    </xf>
    <xf numFmtId="0" fontId="0" fillId="9" borderId="12" xfId="0" applyFill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5" fillId="0" borderId="15" xfId="0" applyFont="1" applyBorder="1" applyAlignment="1" applyProtection="1">
      <alignment horizontal="left" vertical="top" wrapText="1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44" fontId="0" fillId="6" borderId="5" xfId="0" applyNumberForma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0" fillId="2" borderId="24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4" borderId="20" xfId="0" applyFill="1" applyBorder="1" applyAlignment="1" applyProtection="1">
      <alignment horizontal="center" vertical="center"/>
      <protection hidden="1"/>
    </xf>
    <xf numFmtId="0" fontId="12" fillId="3" borderId="26" xfId="0" applyFont="1" applyFill="1" applyBorder="1" applyAlignment="1" applyProtection="1">
      <alignment horizontal="center" vertical="center"/>
      <protection hidden="1"/>
    </xf>
    <xf numFmtId="0" fontId="13" fillId="3" borderId="27" xfId="0" applyFont="1" applyFill="1" applyBorder="1" applyAlignment="1" applyProtection="1">
      <alignment vertical="center"/>
      <protection hidden="1"/>
    </xf>
    <xf numFmtId="0" fontId="16" fillId="0" borderId="28" xfId="0" applyFont="1" applyBorder="1" applyAlignment="1" applyProtection="1">
      <alignment horizontal="center" vertical="center"/>
      <protection hidden="1"/>
    </xf>
    <xf numFmtId="0" fontId="16" fillId="0" borderId="30" xfId="0" applyFont="1" applyBorder="1" applyAlignment="1" applyProtection="1">
      <alignment horizontal="center" vertical="center"/>
      <protection hidden="1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5" xfId="0" applyFont="1" applyBorder="1" applyAlignment="1" applyProtection="1">
      <alignment horizontal="left" vertical="center"/>
      <protection hidden="1"/>
    </xf>
    <xf numFmtId="0" fontId="15" fillId="0" borderId="29" xfId="0" applyFont="1" applyBorder="1" applyAlignment="1" applyProtection="1">
      <alignment horizontal="left" vertical="center"/>
      <protection hidden="1"/>
    </xf>
    <xf numFmtId="0" fontId="15" fillId="0" borderId="30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2" xfId="0" applyFont="1" applyBorder="1" applyAlignment="1" applyProtection="1">
      <alignment horizontal="left" vertical="center"/>
      <protection hidden="1"/>
    </xf>
    <xf numFmtId="0" fontId="7" fillId="0" borderId="33" xfId="0" applyFont="1" applyBorder="1" applyAlignment="1" applyProtection="1">
      <alignment horizontal="right" vertical="center"/>
      <protection hidden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48" xfId="0" applyFont="1" applyBorder="1" applyAlignment="1" applyProtection="1">
      <alignment horizontal="right" vertical="center"/>
      <protection hidden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vertical="center"/>
      <protection hidden="1"/>
    </xf>
    <xf numFmtId="0" fontId="5" fillId="3" borderId="17" xfId="0" applyFon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6" fillId="3" borderId="27" xfId="0" applyFont="1" applyFill="1" applyBorder="1" applyAlignment="1" applyProtection="1">
      <alignment horizontal="center" vertical="center"/>
      <protection hidden="1"/>
    </xf>
    <xf numFmtId="0" fontId="5" fillId="3" borderId="44" xfId="0" applyFont="1" applyFill="1" applyBorder="1" applyAlignment="1">
      <alignment vertical="center"/>
    </xf>
    <xf numFmtId="0" fontId="0" fillId="3" borderId="56" xfId="0" applyFill="1" applyBorder="1" applyAlignment="1">
      <alignment vertical="center"/>
    </xf>
    <xf numFmtId="0" fontId="6" fillId="3" borderId="57" xfId="0" applyFont="1" applyFill="1" applyBorder="1" applyAlignment="1" applyProtection="1">
      <alignment horizontal="center" vertical="center"/>
      <protection hidden="1"/>
    </xf>
    <xf numFmtId="0" fontId="0" fillId="3" borderId="58" xfId="0" applyFill="1" applyBorder="1" applyAlignment="1" applyProtection="1">
      <alignment vertical="center"/>
      <protection hidden="1"/>
    </xf>
    <xf numFmtId="0" fontId="6" fillId="3" borderId="58" xfId="0" applyFont="1" applyFill="1" applyBorder="1" applyAlignment="1" applyProtection="1">
      <alignment horizontal="center" vertical="center"/>
      <protection hidden="1"/>
    </xf>
    <xf numFmtId="0" fontId="8" fillId="0" borderId="34" xfId="0" applyFont="1" applyBorder="1" applyAlignment="1" applyProtection="1">
      <alignment vertical="center"/>
      <protection hidden="1"/>
    </xf>
    <xf numFmtId="0" fontId="8" fillId="0" borderId="35" xfId="0" applyFont="1" applyBorder="1" applyAlignment="1" applyProtection="1">
      <alignment vertical="center"/>
      <protection hidden="1"/>
    </xf>
    <xf numFmtId="0" fontId="17" fillId="8" borderId="24" xfId="0" applyFont="1" applyFill="1" applyBorder="1" applyAlignment="1" applyProtection="1">
      <alignment horizontal="left"/>
      <protection hidden="1"/>
    </xf>
    <xf numFmtId="0" fontId="0" fillId="8" borderId="24" xfId="0" applyFont="1" applyFill="1" applyBorder="1" applyAlignment="1" applyProtection="1">
      <alignment horizontal="left"/>
      <protection hidden="1"/>
    </xf>
    <xf numFmtId="0" fontId="2" fillId="0" borderId="61" xfId="0" applyFont="1" applyBorder="1" applyAlignment="1" applyProtection="1">
      <alignment horizontal="left"/>
      <protection hidden="1"/>
    </xf>
    <xf numFmtId="0" fontId="0" fillId="0" borderId="62" xfId="0" applyBorder="1" applyAlignment="1">
      <alignment horizontal="left"/>
    </xf>
    <xf numFmtId="0" fontId="3" fillId="0" borderId="31" xfId="0" applyFont="1" applyBorder="1" applyProtection="1">
      <protection hidden="1"/>
    </xf>
    <xf numFmtId="0" fontId="4" fillId="0" borderId="31" xfId="0" applyFont="1" applyBorder="1"/>
    <xf numFmtId="0" fontId="12" fillId="3" borderId="57" xfId="0" applyFont="1" applyFill="1" applyBorder="1" applyAlignment="1" applyProtection="1">
      <alignment horizontal="center" vertical="center"/>
      <protection hidden="1"/>
    </xf>
    <xf numFmtId="0" fontId="13" fillId="3" borderId="58" xfId="0" applyFont="1" applyFill="1" applyBorder="1" applyAlignment="1" applyProtection="1">
      <alignment vertical="center"/>
      <protection hidden="1"/>
    </xf>
    <xf numFmtId="0" fontId="11" fillId="7" borderId="28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1" fillId="0" borderId="60" xfId="0" applyFont="1" applyBorder="1" applyAlignment="1">
      <alignment horizontal="left" vertical="center"/>
    </xf>
    <xf numFmtId="0" fontId="0" fillId="0" borderId="64" xfId="0" applyBorder="1"/>
    <xf numFmtId="0" fontId="0" fillId="0" borderId="60" xfId="0" applyBorder="1" applyAlignment="1">
      <alignment horizontal="left"/>
    </xf>
    <xf numFmtId="0" fontId="1" fillId="0" borderId="60" xfId="0" applyFont="1" applyBorder="1" applyAlignment="1" applyProtection="1">
      <alignment vertical="center"/>
      <protection hidden="1"/>
    </xf>
    <xf numFmtId="0" fontId="1" fillId="0" borderId="60" xfId="0" applyFont="1" applyBorder="1" applyAlignment="1">
      <alignment horizontal="left" vertical="top" wrapText="1"/>
    </xf>
    <xf numFmtId="0" fontId="0" fillId="0" borderId="60" xfId="0" applyBorder="1"/>
    <xf numFmtId="0" fontId="1" fillId="0" borderId="60" xfId="0" applyFont="1" applyBorder="1"/>
    <xf numFmtId="0" fontId="0" fillId="0" borderId="65" xfId="0" applyBorder="1"/>
    <xf numFmtId="0" fontId="0" fillId="0" borderId="66" xfId="0" applyBorder="1" applyAlignment="1">
      <alignment horizontal="center"/>
    </xf>
    <xf numFmtId="0" fontId="0" fillId="0" borderId="66" xfId="0" applyBorder="1" applyAlignment="1">
      <alignment horizontal="left" vertical="top" wrapText="1"/>
    </xf>
    <xf numFmtId="0" fontId="0" fillId="0" borderId="66" xfId="0" applyBorder="1"/>
    <xf numFmtId="0" fontId="0" fillId="0" borderId="67" xfId="0" applyBorder="1"/>
    <xf numFmtId="0" fontId="1" fillId="0" borderId="68" xfId="0" applyFont="1" applyBorder="1" applyAlignment="1">
      <alignment horizontal="left" vertical="center"/>
    </xf>
    <xf numFmtId="0" fontId="1" fillId="0" borderId="69" xfId="0" applyFont="1" applyBorder="1" applyAlignment="1">
      <alignment horizontal="left" vertical="center"/>
    </xf>
    <xf numFmtId="0" fontId="0" fillId="0" borderId="69" xfId="0" applyBorder="1" applyAlignment="1">
      <alignment horizontal="left" wrapText="1"/>
    </xf>
    <xf numFmtId="0" fontId="0" fillId="0" borderId="69" xfId="0" applyBorder="1"/>
    <xf numFmtId="0" fontId="0" fillId="0" borderId="63" xfId="0" applyBorder="1"/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6" fillId="0" borderId="33" xfId="0" applyFont="1" applyBorder="1" applyAlignment="1" applyProtection="1">
      <alignment horizontal="right" vertical="center"/>
      <protection hidden="1"/>
    </xf>
    <xf numFmtId="0" fontId="0" fillId="0" borderId="34" xfId="0" applyBorder="1" applyAlignment="1">
      <alignment horizontal="right" vertical="center"/>
    </xf>
    <xf numFmtId="0" fontId="6" fillId="0" borderId="34" xfId="0" applyFont="1" applyBorder="1" applyAlignment="1" applyProtection="1">
      <alignment horizontal="right" vertical="center"/>
      <protection hidden="1"/>
    </xf>
    <xf numFmtId="0" fontId="6" fillId="0" borderId="34" xfId="0" applyFont="1" applyBorder="1" applyAlignment="1">
      <alignment vertical="center"/>
    </xf>
    <xf numFmtId="0" fontId="6" fillId="0" borderId="39" xfId="0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B165-CC23-451D-A060-1286DDF5AE7A}">
  <dimension ref="A1:Q85"/>
  <sheetViews>
    <sheetView tabSelected="1" topLeftCell="A28" zoomScale="80" zoomScaleNormal="80" workbookViewId="0">
      <selection activeCell="E20" sqref="E20"/>
    </sheetView>
  </sheetViews>
  <sheetFormatPr defaultRowHeight="15" x14ac:dyDescent="0.25"/>
  <cols>
    <col min="1" max="1" width="5.140625" style="28" customWidth="1"/>
    <col min="2" max="2" width="52.85546875" customWidth="1"/>
    <col min="3" max="3" width="21.85546875" style="29" customWidth="1"/>
    <col min="4" max="4" width="17.140625" style="30" customWidth="1"/>
    <col min="5" max="5" width="16.7109375" style="29" customWidth="1"/>
    <col min="6" max="8" width="16.7109375" style="31" customWidth="1"/>
    <col min="9" max="9" width="16.7109375" style="29" customWidth="1"/>
    <col min="10" max="10" width="16.7109375" style="31" customWidth="1"/>
    <col min="11" max="11" width="16.7109375" style="29" customWidth="1"/>
    <col min="12" max="12" width="30.140625" style="31" customWidth="1"/>
  </cols>
  <sheetData>
    <row r="1" spans="1:13" ht="34.5" customHeight="1" x14ac:dyDescent="0.25">
      <c r="A1" s="87" t="s">
        <v>104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85" t="s">
        <v>76</v>
      </c>
    </row>
    <row r="2" spans="1:13" ht="13.5" customHeight="1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L2" s="86"/>
    </row>
    <row r="3" spans="1:13" ht="23.25" x14ac:dyDescent="0.35">
      <c r="A3" s="111"/>
      <c r="B3" s="112"/>
      <c r="C3" s="39" t="s">
        <v>41</v>
      </c>
      <c r="D3" s="79" t="s">
        <v>39</v>
      </c>
      <c r="E3" s="80" t="s">
        <v>40</v>
      </c>
      <c r="F3" s="119" t="s">
        <v>50</v>
      </c>
      <c r="G3" s="120"/>
      <c r="H3" s="120"/>
      <c r="I3" s="120"/>
      <c r="J3" s="120"/>
      <c r="K3" s="120"/>
      <c r="L3" s="120"/>
    </row>
    <row r="4" spans="1:13" ht="23.25" x14ac:dyDescent="0.35">
      <c r="A4" s="113" t="s">
        <v>75</v>
      </c>
      <c r="B4" s="114"/>
      <c r="C4" s="115" t="s">
        <v>51</v>
      </c>
      <c r="D4" s="116"/>
      <c r="E4" s="116"/>
      <c r="F4" s="116"/>
      <c r="G4" s="116"/>
      <c r="H4" s="116"/>
      <c r="I4" s="116"/>
      <c r="J4" s="116"/>
      <c r="K4" s="116"/>
      <c r="L4" s="116"/>
    </row>
    <row r="5" spans="1:13" s="1" customFormat="1" ht="15.75" x14ac:dyDescent="0.25">
      <c r="A5" s="38" t="s">
        <v>0</v>
      </c>
      <c r="B5" s="101"/>
      <c r="C5" s="102"/>
      <c r="D5" s="102"/>
      <c r="E5" s="99" t="s">
        <v>1</v>
      </c>
      <c r="F5" s="100"/>
      <c r="G5" s="99" t="s">
        <v>32</v>
      </c>
      <c r="H5" s="103"/>
      <c r="I5" s="99" t="s">
        <v>2</v>
      </c>
      <c r="J5" s="100"/>
      <c r="K5" s="83" t="s">
        <v>3</v>
      </c>
      <c r="L5" s="84"/>
    </row>
    <row r="6" spans="1:13" s="8" customFormat="1" x14ac:dyDescent="0.25">
      <c r="A6" s="2">
        <v>1</v>
      </c>
      <c r="B6" s="3" t="s">
        <v>77</v>
      </c>
      <c r="C6" s="4" t="s">
        <v>4</v>
      </c>
      <c r="D6" s="5" t="s">
        <v>5</v>
      </c>
      <c r="E6" s="6" t="s">
        <v>62</v>
      </c>
      <c r="F6" s="7" t="s">
        <v>6</v>
      </c>
      <c r="G6" s="6" t="s">
        <v>62</v>
      </c>
      <c r="H6" s="7" t="s">
        <v>6</v>
      </c>
      <c r="I6" s="6" t="s">
        <v>62</v>
      </c>
      <c r="J6" s="7" t="s">
        <v>6</v>
      </c>
      <c r="K6" s="6" t="s">
        <v>62</v>
      </c>
      <c r="L6" s="7" t="s">
        <v>6</v>
      </c>
      <c r="M6" s="9"/>
    </row>
    <row r="7" spans="1:13" s="1" customFormat="1" x14ac:dyDescent="0.25">
      <c r="A7" s="10" t="s">
        <v>7</v>
      </c>
      <c r="B7" s="11" t="s">
        <v>44</v>
      </c>
      <c r="C7" s="12" t="s">
        <v>9</v>
      </c>
      <c r="D7" s="13"/>
      <c r="E7" s="34">
        <v>9250</v>
      </c>
      <c r="F7" s="14">
        <f>D7*E7</f>
        <v>0</v>
      </c>
      <c r="G7" s="33">
        <v>104</v>
      </c>
      <c r="H7" s="14">
        <f>D7*G7</f>
        <v>0</v>
      </c>
      <c r="I7" s="33">
        <v>10140</v>
      </c>
      <c r="J7" s="14">
        <f>D7*I7</f>
        <v>0</v>
      </c>
      <c r="K7" s="33">
        <v>7800</v>
      </c>
      <c r="L7" s="14">
        <f>D7*K7</f>
        <v>0</v>
      </c>
    </row>
    <row r="8" spans="1:13" s="1" customFormat="1" x14ac:dyDescent="0.25">
      <c r="A8" s="10" t="s">
        <v>10</v>
      </c>
      <c r="B8" s="11" t="s">
        <v>45</v>
      </c>
      <c r="C8" s="12" t="s">
        <v>11</v>
      </c>
      <c r="D8" s="76">
        <f>D7*1.1</f>
        <v>0</v>
      </c>
      <c r="E8" s="34">
        <v>750</v>
      </c>
      <c r="F8" s="14">
        <f t="shared" ref="F8:F12" si="0">D8*E8</f>
        <v>0</v>
      </c>
      <c r="G8" s="33">
        <v>312</v>
      </c>
      <c r="H8" s="14">
        <f t="shared" ref="H8:H12" si="1">D8*G8</f>
        <v>0</v>
      </c>
      <c r="I8" s="33">
        <v>900</v>
      </c>
      <c r="J8" s="14">
        <f t="shared" ref="J8:J12" si="2">D8*I8</f>
        <v>0</v>
      </c>
      <c r="K8" s="71">
        <v>1850</v>
      </c>
      <c r="L8" s="14">
        <f t="shared" ref="L8:L12" si="3">D8*K8</f>
        <v>0</v>
      </c>
    </row>
    <row r="9" spans="1:13" s="1" customFormat="1" x14ac:dyDescent="0.25">
      <c r="A9" s="10" t="s">
        <v>12</v>
      </c>
      <c r="B9" s="11" t="s">
        <v>46</v>
      </c>
      <c r="C9" s="12" t="s">
        <v>13</v>
      </c>
      <c r="D9" s="76">
        <f>D7*1.2</f>
        <v>0</v>
      </c>
      <c r="E9" s="34">
        <v>0</v>
      </c>
      <c r="F9" s="14">
        <f t="shared" si="0"/>
        <v>0</v>
      </c>
      <c r="G9" s="34">
        <v>0</v>
      </c>
      <c r="H9" s="14">
        <f t="shared" si="1"/>
        <v>0</v>
      </c>
      <c r="I9" s="33">
        <v>40</v>
      </c>
      <c r="J9" s="14">
        <f t="shared" si="2"/>
        <v>0</v>
      </c>
      <c r="K9" s="71">
        <v>260</v>
      </c>
      <c r="L9" s="14">
        <f t="shared" si="3"/>
        <v>0</v>
      </c>
    </row>
    <row r="10" spans="1:13" s="1" customFormat="1" x14ac:dyDescent="0.25">
      <c r="A10" s="10" t="s">
        <v>14</v>
      </c>
      <c r="B10" s="11" t="s">
        <v>47</v>
      </c>
      <c r="C10" s="12" t="s">
        <v>35</v>
      </c>
      <c r="D10" s="76">
        <f>D7*1.35</f>
        <v>0</v>
      </c>
      <c r="E10" s="34">
        <v>100</v>
      </c>
      <c r="F10" s="14">
        <f t="shared" si="0"/>
        <v>0</v>
      </c>
      <c r="G10" s="34">
        <v>0</v>
      </c>
      <c r="H10" s="14">
        <f t="shared" si="1"/>
        <v>0</v>
      </c>
      <c r="I10" s="33">
        <v>150</v>
      </c>
      <c r="J10" s="14">
        <f t="shared" si="2"/>
        <v>0</v>
      </c>
      <c r="K10" s="71">
        <v>950</v>
      </c>
      <c r="L10" s="14">
        <f t="shared" si="3"/>
        <v>0</v>
      </c>
    </row>
    <row r="11" spans="1:13" s="1" customFormat="1" x14ac:dyDescent="0.25">
      <c r="A11" s="10" t="s">
        <v>15</v>
      </c>
      <c r="B11" s="11" t="s">
        <v>48</v>
      </c>
      <c r="C11" s="12" t="s">
        <v>35</v>
      </c>
      <c r="D11" s="76">
        <f>D7*1.5</f>
        <v>0</v>
      </c>
      <c r="E11" s="34">
        <v>0</v>
      </c>
      <c r="F11" s="14">
        <f t="shared" si="0"/>
        <v>0</v>
      </c>
      <c r="G11" s="34">
        <v>0</v>
      </c>
      <c r="H11" s="14">
        <f t="shared" si="1"/>
        <v>0</v>
      </c>
      <c r="I11" s="33">
        <v>30</v>
      </c>
      <c r="J11" s="14">
        <f t="shared" si="2"/>
        <v>0</v>
      </c>
      <c r="K11" s="71">
        <v>0</v>
      </c>
      <c r="L11" s="14">
        <f t="shared" si="3"/>
        <v>0</v>
      </c>
    </row>
    <row r="12" spans="1:13" s="1" customFormat="1" ht="15" customHeight="1" x14ac:dyDescent="0.25">
      <c r="A12" s="15" t="s">
        <v>16</v>
      </c>
      <c r="B12" s="16" t="s">
        <v>43</v>
      </c>
      <c r="C12" s="17" t="s">
        <v>42</v>
      </c>
      <c r="D12" s="76">
        <f>D7*2</f>
        <v>0</v>
      </c>
      <c r="E12" s="34">
        <v>0</v>
      </c>
      <c r="F12" s="14">
        <f t="shared" si="0"/>
        <v>0</v>
      </c>
      <c r="G12" s="34">
        <v>0</v>
      </c>
      <c r="H12" s="14">
        <f t="shared" si="1"/>
        <v>0</v>
      </c>
      <c r="I12" s="34">
        <v>0</v>
      </c>
      <c r="J12" s="14">
        <f t="shared" si="2"/>
        <v>0</v>
      </c>
      <c r="K12" s="72">
        <v>40</v>
      </c>
      <c r="L12" s="14">
        <f t="shared" si="3"/>
        <v>0</v>
      </c>
    </row>
    <row r="13" spans="1:13" s="1" customFormat="1" ht="15" customHeight="1" thickBot="1" x14ac:dyDescent="0.3">
      <c r="A13" s="32" t="s">
        <v>33</v>
      </c>
      <c r="B13" s="73" t="s">
        <v>52</v>
      </c>
      <c r="C13" s="46" t="s">
        <v>34</v>
      </c>
      <c r="D13" s="40"/>
      <c r="E13" s="41"/>
      <c r="F13" s="42"/>
      <c r="G13" s="41"/>
      <c r="H13" s="42"/>
      <c r="I13" s="41"/>
      <c r="J13" s="42"/>
      <c r="K13" s="41"/>
      <c r="L13" s="42"/>
    </row>
    <row r="14" spans="1:13" s="8" customFormat="1" ht="15.75" thickBot="1" x14ac:dyDescent="0.3">
      <c r="A14" s="93" t="s">
        <v>17</v>
      </c>
      <c r="B14" s="109"/>
      <c r="C14" s="110"/>
      <c r="D14" s="43"/>
      <c r="E14" s="44"/>
      <c r="F14" s="45">
        <f>SUM(F7:F13)</f>
        <v>0</v>
      </c>
      <c r="G14" s="44"/>
      <c r="H14" s="45">
        <f>SUM(H7:H13)</f>
        <v>0</v>
      </c>
      <c r="I14" s="44"/>
      <c r="J14" s="45">
        <f>SUM(J7:J13)</f>
        <v>0</v>
      </c>
      <c r="K14" s="44"/>
      <c r="L14" s="45">
        <f>SUM(L7:L13)</f>
        <v>0</v>
      </c>
    </row>
    <row r="16" spans="1:13" ht="15.75" thickBot="1" x14ac:dyDescent="0.3"/>
    <row r="17" spans="1:12" s="1" customFormat="1" ht="15.75" x14ac:dyDescent="0.25">
      <c r="A17" s="65" t="s">
        <v>0</v>
      </c>
      <c r="B17" s="104"/>
      <c r="C17" s="105"/>
      <c r="D17" s="105"/>
      <c r="E17" s="106" t="s">
        <v>1</v>
      </c>
      <c r="F17" s="107"/>
      <c r="G17" s="106" t="s">
        <v>32</v>
      </c>
      <c r="H17" s="108"/>
      <c r="I17" s="106" t="s">
        <v>2</v>
      </c>
      <c r="J17" s="107"/>
      <c r="K17" s="117" t="s">
        <v>3</v>
      </c>
      <c r="L17" s="118"/>
    </row>
    <row r="18" spans="1:12" s="1" customFormat="1" ht="28.5" customHeight="1" x14ac:dyDescent="0.25">
      <c r="A18" s="66">
        <v>2</v>
      </c>
      <c r="B18" s="74" t="s">
        <v>78</v>
      </c>
      <c r="C18" s="22"/>
      <c r="D18" s="23"/>
      <c r="E18" s="24" t="s">
        <v>61</v>
      </c>
      <c r="F18" s="25"/>
      <c r="G18" s="24" t="s">
        <v>61</v>
      </c>
      <c r="H18" s="25"/>
      <c r="I18" s="24" t="s">
        <v>61</v>
      </c>
      <c r="J18" s="25"/>
      <c r="K18" s="24" t="s">
        <v>61</v>
      </c>
      <c r="L18" s="25"/>
    </row>
    <row r="19" spans="1:12" s="1" customFormat="1" x14ac:dyDescent="0.25">
      <c r="A19" s="55" t="s">
        <v>19</v>
      </c>
      <c r="B19" s="11" t="s">
        <v>63</v>
      </c>
      <c r="C19" s="12" t="s">
        <v>8</v>
      </c>
      <c r="D19" s="13"/>
      <c r="E19" s="34">
        <v>880</v>
      </c>
      <c r="F19" s="14">
        <f>D19*E19</f>
        <v>0</v>
      </c>
      <c r="G19" s="33">
        <v>1040</v>
      </c>
      <c r="H19" s="14">
        <f>D19*G19</f>
        <v>0</v>
      </c>
      <c r="I19" s="33">
        <v>406</v>
      </c>
      <c r="J19" s="14">
        <f>D19*I19</f>
        <v>0</v>
      </c>
      <c r="K19" s="33">
        <v>20</v>
      </c>
      <c r="L19" s="14">
        <f>D19*K19</f>
        <v>0</v>
      </c>
    </row>
    <row r="20" spans="1:12" s="1" customFormat="1" ht="15" customHeight="1" x14ac:dyDescent="0.25">
      <c r="A20" s="55" t="s">
        <v>20</v>
      </c>
      <c r="B20" s="11" t="s">
        <v>64</v>
      </c>
      <c r="C20" s="12" t="s">
        <v>8</v>
      </c>
      <c r="D20" s="13"/>
      <c r="E20" s="34">
        <v>620</v>
      </c>
      <c r="F20" s="14">
        <f t="shared" ref="F20:F22" si="4">D20*E20</f>
        <v>0</v>
      </c>
      <c r="G20" s="33">
        <v>520</v>
      </c>
      <c r="H20" s="14">
        <f t="shared" ref="H20:H22" si="5">D20*G20</f>
        <v>0</v>
      </c>
      <c r="I20" s="33">
        <v>900</v>
      </c>
      <c r="J20" s="14">
        <f t="shared" ref="J20:J22" si="6">D20*I20</f>
        <v>0</v>
      </c>
      <c r="K20" s="33">
        <v>20</v>
      </c>
      <c r="L20" s="14">
        <f t="shared" ref="L20:L22" si="7">D20*K20</f>
        <v>0</v>
      </c>
    </row>
    <row r="21" spans="1:12" s="1" customFormat="1" ht="15" customHeight="1" x14ac:dyDescent="0.25">
      <c r="A21" s="67" t="s">
        <v>37</v>
      </c>
      <c r="B21" s="11" t="s">
        <v>53</v>
      </c>
      <c r="C21" s="12" t="s">
        <v>21</v>
      </c>
      <c r="D21" s="13"/>
      <c r="E21" s="34">
        <v>75</v>
      </c>
      <c r="F21" s="14">
        <f t="shared" si="4"/>
        <v>0</v>
      </c>
      <c r="G21" s="34">
        <v>0</v>
      </c>
      <c r="H21" s="14">
        <f t="shared" si="5"/>
        <v>0</v>
      </c>
      <c r="I21" s="33">
        <v>156</v>
      </c>
      <c r="J21" s="14">
        <f t="shared" si="6"/>
        <v>0</v>
      </c>
      <c r="K21" s="33">
        <v>20</v>
      </c>
      <c r="L21" s="14">
        <f t="shared" si="7"/>
        <v>0</v>
      </c>
    </row>
    <row r="22" spans="1:12" s="1" customFormat="1" ht="15" customHeight="1" thickBot="1" x14ac:dyDescent="0.3">
      <c r="A22" s="67" t="s">
        <v>55</v>
      </c>
      <c r="B22" s="11" t="s">
        <v>54</v>
      </c>
      <c r="C22" s="12" t="s">
        <v>21</v>
      </c>
      <c r="D22" s="13"/>
      <c r="E22" s="34">
        <v>50</v>
      </c>
      <c r="F22" s="14">
        <f t="shared" si="4"/>
        <v>0</v>
      </c>
      <c r="G22" s="34">
        <v>0</v>
      </c>
      <c r="H22" s="14">
        <f t="shared" si="5"/>
        <v>0</v>
      </c>
      <c r="I22" s="37">
        <v>300</v>
      </c>
      <c r="J22" s="14">
        <f t="shared" si="6"/>
        <v>0</v>
      </c>
      <c r="K22" s="37">
        <v>20</v>
      </c>
      <c r="L22" s="14">
        <f t="shared" si="7"/>
        <v>0</v>
      </c>
    </row>
    <row r="23" spans="1:12" s="1" customFormat="1" ht="15.75" thickBot="1" x14ac:dyDescent="0.3">
      <c r="A23" s="93" t="s">
        <v>17</v>
      </c>
      <c r="B23" s="94"/>
      <c r="C23" s="95"/>
      <c r="D23" s="43"/>
      <c r="E23" s="44"/>
      <c r="F23" s="45">
        <f>SUM(F19:F22)</f>
        <v>0</v>
      </c>
      <c r="G23" s="44"/>
      <c r="H23" s="45">
        <f>SUM(H19:H22)</f>
        <v>0</v>
      </c>
      <c r="I23" s="44"/>
      <c r="J23" s="45">
        <f>SUM(J19:J22)</f>
        <v>0</v>
      </c>
      <c r="K23" s="44"/>
      <c r="L23" s="45">
        <f>SUM(L19:L22)</f>
        <v>0</v>
      </c>
    </row>
    <row r="25" spans="1:12" ht="15.75" thickBot="1" x14ac:dyDescent="0.3"/>
    <row r="26" spans="1:12" s="1" customFormat="1" ht="16.5" customHeight="1" x14ac:dyDescent="0.25">
      <c r="A26" s="65" t="s">
        <v>0</v>
      </c>
      <c r="B26" s="104"/>
      <c r="C26" s="105"/>
      <c r="D26" s="105"/>
      <c r="E26" s="106" t="s">
        <v>1</v>
      </c>
      <c r="F26" s="107"/>
      <c r="G26" s="106" t="s">
        <v>32</v>
      </c>
      <c r="H26" s="108"/>
      <c r="I26" s="106" t="s">
        <v>2</v>
      </c>
      <c r="J26" s="107"/>
      <c r="K26" s="117" t="s">
        <v>3</v>
      </c>
      <c r="L26" s="118"/>
    </row>
    <row r="27" spans="1:12" s="1" customFormat="1" ht="33" customHeight="1" x14ac:dyDescent="0.25">
      <c r="A27" s="66">
        <v>3</v>
      </c>
      <c r="B27" s="77" t="s">
        <v>85</v>
      </c>
      <c r="C27" s="22"/>
      <c r="D27" s="26"/>
      <c r="E27" s="24" t="s">
        <v>61</v>
      </c>
      <c r="F27" s="25"/>
      <c r="G27" s="24" t="s">
        <v>61</v>
      </c>
      <c r="H27" s="25"/>
      <c r="I27" s="24" t="s">
        <v>61</v>
      </c>
      <c r="J27" s="25"/>
      <c r="K27" s="24" t="s">
        <v>61</v>
      </c>
      <c r="L27" s="25"/>
    </row>
    <row r="28" spans="1:12" s="1" customFormat="1" ht="15" customHeight="1" x14ac:dyDescent="0.25">
      <c r="A28" s="68" t="s">
        <v>22</v>
      </c>
      <c r="B28" s="11" t="s">
        <v>63</v>
      </c>
      <c r="C28" s="12" t="s">
        <v>25</v>
      </c>
      <c r="D28" s="13"/>
      <c r="E28" s="35">
        <v>250</v>
      </c>
      <c r="F28" s="19">
        <f t="shared" ref="F28:F29" si="8">D28*E28</f>
        <v>0</v>
      </c>
      <c r="G28" s="35">
        <v>100</v>
      </c>
      <c r="H28" s="19">
        <f>D28*G28</f>
        <v>0</v>
      </c>
      <c r="I28" s="34">
        <v>0</v>
      </c>
      <c r="J28" s="19">
        <f>D28*I28</f>
        <v>0</v>
      </c>
      <c r="K28" s="75">
        <v>2000</v>
      </c>
      <c r="L28" s="19">
        <f>D28*K28</f>
        <v>0</v>
      </c>
    </row>
    <row r="29" spans="1:12" s="1" customFormat="1" ht="15" customHeight="1" thickBot="1" x14ac:dyDescent="0.3">
      <c r="A29" s="55" t="s">
        <v>23</v>
      </c>
      <c r="B29" s="11" t="s">
        <v>64</v>
      </c>
      <c r="C29" s="12" t="s">
        <v>25</v>
      </c>
      <c r="D29" s="13"/>
      <c r="E29" s="35">
        <v>50</v>
      </c>
      <c r="F29" s="19">
        <f t="shared" si="8"/>
        <v>0</v>
      </c>
      <c r="G29" s="34">
        <v>0</v>
      </c>
      <c r="H29" s="19">
        <f>D29*G29</f>
        <v>0</v>
      </c>
      <c r="I29" s="34">
        <v>0</v>
      </c>
      <c r="J29" s="19">
        <f>D29*I29</f>
        <v>0</v>
      </c>
      <c r="K29" s="75">
        <v>30</v>
      </c>
      <c r="L29" s="19">
        <f>D29*K29</f>
        <v>0</v>
      </c>
    </row>
    <row r="30" spans="1:12" s="1" customFormat="1" ht="15.75" thickBot="1" x14ac:dyDescent="0.3">
      <c r="A30" s="96" t="s">
        <v>17</v>
      </c>
      <c r="B30" s="97"/>
      <c r="C30" s="98"/>
      <c r="D30" s="56"/>
      <c r="E30" s="57"/>
      <c r="F30" s="58">
        <f>SUM(F28:F29)</f>
        <v>0</v>
      </c>
      <c r="G30" s="57"/>
      <c r="H30" s="58">
        <f>SUM(H28:H29)</f>
        <v>0</v>
      </c>
      <c r="I30" s="57"/>
      <c r="J30" s="58">
        <f>SUM(J28:J29)</f>
        <v>0</v>
      </c>
      <c r="K30" s="58"/>
      <c r="L30" s="58">
        <f>SUM(L28:L29)</f>
        <v>0</v>
      </c>
    </row>
    <row r="33" spans="1:12" s="1" customFormat="1" ht="15.75" x14ac:dyDescent="0.25">
      <c r="A33" s="38" t="s">
        <v>0</v>
      </c>
      <c r="B33" s="101"/>
      <c r="C33" s="102"/>
      <c r="D33" s="102"/>
      <c r="E33" s="99" t="s">
        <v>1</v>
      </c>
      <c r="F33" s="100"/>
      <c r="G33" s="99" t="s">
        <v>32</v>
      </c>
      <c r="H33" s="103"/>
      <c r="I33" s="99" t="s">
        <v>2</v>
      </c>
      <c r="J33" s="100"/>
      <c r="K33" s="83" t="s">
        <v>3</v>
      </c>
      <c r="L33" s="84"/>
    </row>
    <row r="34" spans="1:12" s="1" customFormat="1" x14ac:dyDescent="0.25">
      <c r="A34" s="20">
        <v>4</v>
      </c>
      <c r="B34" s="21" t="s">
        <v>49</v>
      </c>
      <c r="C34" s="22"/>
      <c r="D34" s="26"/>
      <c r="E34" s="24" t="s">
        <v>18</v>
      </c>
      <c r="F34" s="25"/>
      <c r="G34" s="24" t="s">
        <v>18</v>
      </c>
      <c r="H34" s="25"/>
      <c r="I34" s="24" t="s">
        <v>18</v>
      </c>
      <c r="J34" s="25"/>
      <c r="K34" s="24" t="s">
        <v>18</v>
      </c>
      <c r="L34" s="25"/>
    </row>
    <row r="35" spans="1:12" s="1" customFormat="1" x14ac:dyDescent="0.25">
      <c r="A35" s="10" t="s">
        <v>24</v>
      </c>
      <c r="B35" s="11" t="s">
        <v>65</v>
      </c>
      <c r="C35" s="12" t="s">
        <v>25</v>
      </c>
      <c r="D35" s="13"/>
      <c r="E35" s="33">
        <v>20</v>
      </c>
      <c r="F35" s="19">
        <f>D35*E35</f>
        <v>0</v>
      </c>
      <c r="G35" s="33">
        <v>6</v>
      </c>
      <c r="H35" s="19">
        <f>D35*G35</f>
        <v>0</v>
      </c>
      <c r="I35" s="33">
        <v>8</v>
      </c>
      <c r="J35" s="19">
        <f>D35*I35</f>
        <v>0</v>
      </c>
      <c r="K35" s="70">
        <v>90</v>
      </c>
      <c r="L35" s="19">
        <f>D35*K35</f>
        <v>0</v>
      </c>
    </row>
    <row r="36" spans="1:12" s="1" customFormat="1" x14ac:dyDescent="0.25">
      <c r="A36" s="10" t="s">
        <v>38</v>
      </c>
      <c r="B36" s="11" t="s">
        <v>81</v>
      </c>
      <c r="C36" s="12" t="s">
        <v>25</v>
      </c>
      <c r="D36" s="13"/>
      <c r="E36" s="33">
        <v>100</v>
      </c>
      <c r="F36" s="19">
        <f>D36*E36</f>
        <v>0</v>
      </c>
      <c r="G36" s="34">
        <v>0</v>
      </c>
      <c r="H36" s="19">
        <f t="shared" ref="H36:H38" si="9">D36*G36</f>
        <v>0</v>
      </c>
      <c r="I36" s="34">
        <v>0</v>
      </c>
      <c r="J36" s="19">
        <f t="shared" ref="J36:J38" si="10">D36*I36</f>
        <v>0</v>
      </c>
      <c r="K36" s="70">
        <v>150</v>
      </c>
      <c r="L36" s="19">
        <f t="shared" ref="L36:L38" si="11">D36*K36</f>
        <v>0</v>
      </c>
    </row>
    <row r="37" spans="1:12" s="1" customFormat="1" x14ac:dyDescent="0.25">
      <c r="A37" s="15" t="s">
        <v>60</v>
      </c>
      <c r="B37" s="16" t="s">
        <v>66</v>
      </c>
      <c r="C37" s="17" t="s">
        <v>25</v>
      </c>
      <c r="D37" s="13"/>
      <c r="E37" s="34">
        <v>0</v>
      </c>
      <c r="F37" s="19">
        <f>D37*E37</f>
        <v>0</v>
      </c>
      <c r="G37" s="34">
        <v>0</v>
      </c>
      <c r="H37" s="19">
        <f t="shared" si="9"/>
        <v>0</v>
      </c>
      <c r="I37" s="34">
        <v>0</v>
      </c>
      <c r="J37" s="19">
        <f t="shared" si="10"/>
        <v>0</v>
      </c>
      <c r="K37" s="75">
        <v>0</v>
      </c>
      <c r="L37" s="19">
        <f t="shared" si="11"/>
        <v>0</v>
      </c>
    </row>
    <row r="38" spans="1:12" s="1" customFormat="1" ht="15" customHeight="1" thickBot="1" x14ac:dyDescent="0.3">
      <c r="A38" s="15" t="s">
        <v>71</v>
      </c>
      <c r="B38" s="16" t="s">
        <v>79</v>
      </c>
      <c r="C38" s="17" t="s">
        <v>25</v>
      </c>
      <c r="D38" s="18"/>
      <c r="E38" s="34">
        <v>0</v>
      </c>
      <c r="F38" s="19">
        <f>D38*E38</f>
        <v>0</v>
      </c>
      <c r="G38" s="34">
        <v>0</v>
      </c>
      <c r="H38" s="19">
        <f t="shared" si="9"/>
        <v>0</v>
      </c>
      <c r="I38" s="34">
        <v>0</v>
      </c>
      <c r="J38" s="19">
        <f t="shared" si="10"/>
        <v>0</v>
      </c>
      <c r="K38" s="75">
        <v>0</v>
      </c>
      <c r="L38" s="19">
        <f t="shared" si="11"/>
        <v>0</v>
      </c>
    </row>
    <row r="39" spans="1:12" s="1" customFormat="1" ht="15" customHeight="1" thickBot="1" x14ac:dyDescent="0.3">
      <c r="A39" s="93" t="s">
        <v>17</v>
      </c>
      <c r="B39" s="94"/>
      <c r="C39" s="95"/>
      <c r="D39" s="43"/>
      <c r="E39" s="43"/>
      <c r="F39" s="45">
        <f>SUM(F35:F38)</f>
        <v>0</v>
      </c>
      <c r="G39" s="43"/>
      <c r="H39" s="45">
        <f>SUM(H35:H38)</f>
        <v>0</v>
      </c>
      <c r="I39" s="43"/>
      <c r="J39" s="45">
        <f>SUM(J35:J38)</f>
        <v>0</v>
      </c>
      <c r="K39" s="43"/>
      <c r="L39" s="45">
        <f>SUM(L35:L38)</f>
        <v>0</v>
      </c>
    </row>
    <row r="42" spans="1:12" s="1" customFormat="1" ht="16.5" thickBot="1" x14ac:dyDescent="0.3">
      <c r="A42" s="38" t="s">
        <v>0</v>
      </c>
      <c r="B42" s="101"/>
      <c r="C42" s="102"/>
      <c r="D42" s="102"/>
      <c r="E42" s="99" t="s">
        <v>1</v>
      </c>
      <c r="F42" s="100"/>
      <c r="G42" s="99" t="s">
        <v>32</v>
      </c>
      <c r="H42" s="103"/>
      <c r="I42" s="99" t="s">
        <v>2</v>
      </c>
      <c r="J42" s="100"/>
      <c r="K42" s="83" t="s">
        <v>3</v>
      </c>
      <c r="L42" s="84"/>
    </row>
    <row r="43" spans="1:12" s="1" customFormat="1" x14ac:dyDescent="0.25">
      <c r="A43" s="49">
        <v>5</v>
      </c>
      <c r="B43" s="50" t="s">
        <v>28</v>
      </c>
      <c r="C43" s="51"/>
      <c r="D43" s="52"/>
      <c r="E43" s="53" t="s">
        <v>29</v>
      </c>
      <c r="F43" s="54"/>
      <c r="G43" s="53" t="s">
        <v>29</v>
      </c>
      <c r="H43" s="54"/>
      <c r="I43" s="53" t="s">
        <v>29</v>
      </c>
      <c r="J43" s="54"/>
      <c r="K43" s="53" t="s">
        <v>29</v>
      </c>
      <c r="L43" s="54"/>
    </row>
    <row r="44" spans="1:12" s="1" customFormat="1" ht="15.75" thickBot="1" x14ac:dyDescent="0.3">
      <c r="A44" s="60" t="s">
        <v>26</v>
      </c>
      <c r="B44" s="16" t="s">
        <v>28</v>
      </c>
      <c r="C44" s="17" t="s">
        <v>25</v>
      </c>
      <c r="D44" s="18"/>
      <c r="E44" s="34">
        <v>100</v>
      </c>
      <c r="F44" s="19">
        <f>D44*E44</f>
        <v>0</v>
      </c>
      <c r="G44" s="34">
        <v>0</v>
      </c>
      <c r="H44" s="19">
        <f>D44*G44</f>
        <v>0</v>
      </c>
      <c r="I44" s="34">
        <v>0</v>
      </c>
      <c r="J44" s="19">
        <f>D44*I44</f>
        <v>0</v>
      </c>
      <c r="K44" s="34">
        <v>1250</v>
      </c>
      <c r="L44" s="19">
        <f>D44*K44</f>
        <v>0</v>
      </c>
    </row>
    <row r="45" spans="1:12" s="1" customFormat="1" ht="15.75" thickBot="1" x14ac:dyDescent="0.3">
      <c r="A45" s="93" t="s">
        <v>17</v>
      </c>
      <c r="B45" s="94"/>
      <c r="C45" s="95"/>
      <c r="D45" s="43"/>
      <c r="E45" s="44"/>
      <c r="F45" s="45">
        <f>SUM(F44)</f>
        <v>0</v>
      </c>
      <c r="G45" s="44"/>
      <c r="H45" s="45">
        <f>SUM(H44)</f>
        <v>0</v>
      </c>
      <c r="I45" s="44"/>
      <c r="J45" s="45">
        <f>SUM(J44)</f>
        <v>0</v>
      </c>
      <c r="K45" s="44"/>
      <c r="L45" s="45">
        <f>SUM(L44)</f>
        <v>0</v>
      </c>
    </row>
    <row r="46" spans="1:12" s="1" customFormat="1" x14ac:dyDescent="0.25">
      <c r="A46" s="47"/>
      <c r="B46" s="64"/>
      <c r="C46" s="64"/>
      <c r="D46" s="61"/>
      <c r="E46" s="62"/>
      <c r="F46" s="48"/>
      <c r="G46" s="62"/>
      <c r="H46" s="48"/>
      <c r="I46" s="62"/>
      <c r="J46" s="48"/>
      <c r="K46" s="62"/>
      <c r="L46" s="63"/>
    </row>
    <row r="48" spans="1:12" s="1" customFormat="1" ht="16.5" thickBot="1" x14ac:dyDescent="0.3">
      <c r="A48" s="38" t="s">
        <v>0</v>
      </c>
      <c r="B48" s="101"/>
      <c r="C48" s="102"/>
      <c r="D48" s="102"/>
      <c r="E48" s="99" t="s">
        <v>1</v>
      </c>
      <c r="F48" s="100"/>
      <c r="G48" s="99" t="s">
        <v>32</v>
      </c>
      <c r="H48" s="103"/>
      <c r="I48" s="99" t="s">
        <v>2</v>
      </c>
      <c r="J48" s="100"/>
      <c r="K48" s="83" t="s">
        <v>3</v>
      </c>
      <c r="L48" s="84"/>
    </row>
    <row r="49" spans="1:17" s="1" customFormat="1" x14ac:dyDescent="0.25">
      <c r="A49" s="49">
        <v>6</v>
      </c>
      <c r="B49" s="50" t="s">
        <v>36</v>
      </c>
      <c r="C49" s="51"/>
      <c r="D49" s="52"/>
      <c r="E49" s="53" t="s">
        <v>29</v>
      </c>
      <c r="F49" s="54"/>
      <c r="G49" s="53" t="s">
        <v>29</v>
      </c>
      <c r="H49" s="54"/>
      <c r="I49" s="53" t="s">
        <v>29</v>
      </c>
      <c r="J49" s="54"/>
      <c r="K49" s="53" t="s">
        <v>29</v>
      </c>
      <c r="L49" s="54"/>
    </row>
    <row r="50" spans="1:17" s="1" customFormat="1" x14ac:dyDescent="0.25">
      <c r="A50" s="55" t="s">
        <v>27</v>
      </c>
      <c r="B50" s="11" t="s">
        <v>80</v>
      </c>
      <c r="C50" s="12" t="s">
        <v>56</v>
      </c>
      <c r="D50" s="18"/>
      <c r="E50" s="36">
        <v>1600</v>
      </c>
      <c r="F50" s="19">
        <f>D50*E50</f>
        <v>0</v>
      </c>
      <c r="G50" s="34">
        <v>0</v>
      </c>
      <c r="H50" s="19">
        <f>D50*G50</f>
        <v>0</v>
      </c>
      <c r="I50" s="34">
        <v>0</v>
      </c>
      <c r="J50" s="19">
        <f>D50*I50</f>
        <v>0</v>
      </c>
      <c r="K50" s="36">
        <v>0</v>
      </c>
      <c r="L50" s="19">
        <f>D50*K50</f>
        <v>0</v>
      </c>
    </row>
    <row r="51" spans="1:17" s="1" customFormat="1" x14ac:dyDescent="0.25">
      <c r="A51" s="55" t="s">
        <v>72</v>
      </c>
      <c r="B51" s="11" t="s">
        <v>80</v>
      </c>
      <c r="C51" s="12" t="s">
        <v>57</v>
      </c>
      <c r="D51" s="18"/>
      <c r="E51" s="36">
        <v>375</v>
      </c>
      <c r="F51" s="19">
        <f>D51*E51</f>
        <v>0</v>
      </c>
      <c r="G51" s="34">
        <v>0</v>
      </c>
      <c r="H51" s="19">
        <f t="shared" ref="H51:H53" si="12">D51*G51</f>
        <v>0</v>
      </c>
      <c r="I51" s="34">
        <v>0</v>
      </c>
      <c r="J51" s="19">
        <f t="shared" ref="J51:J53" si="13">D51*I51</f>
        <v>0</v>
      </c>
      <c r="K51" s="36">
        <v>0</v>
      </c>
      <c r="L51" s="19">
        <f t="shared" ref="L51:L53" si="14">D51*K51</f>
        <v>0</v>
      </c>
    </row>
    <row r="52" spans="1:17" s="1" customFormat="1" x14ac:dyDescent="0.25">
      <c r="A52" s="55" t="s">
        <v>73</v>
      </c>
      <c r="B52" s="11" t="s">
        <v>80</v>
      </c>
      <c r="C52" s="12" t="s">
        <v>59</v>
      </c>
      <c r="D52" s="18"/>
      <c r="E52" s="34">
        <v>0</v>
      </c>
      <c r="F52" s="19">
        <f>D52*E52</f>
        <v>0</v>
      </c>
      <c r="G52" s="34">
        <v>0</v>
      </c>
      <c r="H52" s="19">
        <f t="shared" si="12"/>
        <v>0</v>
      </c>
      <c r="I52" s="34">
        <v>0</v>
      </c>
      <c r="J52" s="19">
        <f t="shared" si="13"/>
        <v>0</v>
      </c>
      <c r="K52" s="36">
        <v>0</v>
      </c>
      <c r="L52" s="19">
        <f t="shared" si="14"/>
        <v>0</v>
      </c>
    </row>
    <row r="53" spans="1:17" s="1" customFormat="1" ht="15" customHeight="1" thickBot="1" x14ac:dyDescent="0.3">
      <c r="A53" s="55" t="s">
        <v>74</v>
      </c>
      <c r="B53" s="11" t="s">
        <v>58</v>
      </c>
      <c r="C53" s="12" t="s">
        <v>68</v>
      </c>
      <c r="D53" s="18"/>
      <c r="E53" s="34">
        <v>0</v>
      </c>
      <c r="F53" s="19">
        <f>D53*E53</f>
        <v>0</v>
      </c>
      <c r="G53" s="34">
        <v>0</v>
      </c>
      <c r="H53" s="19">
        <f t="shared" si="12"/>
        <v>0</v>
      </c>
      <c r="I53" s="82">
        <v>0</v>
      </c>
      <c r="J53" s="19">
        <f t="shared" si="13"/>
        <v>0</v>
      </c>
      <c r="K53" s="36">
        <v>0</v>
      </c>
      <c r="L53" s="19">
        <f t="shared" si="14"/>
        <v>0</v>
      </c>
    </row>
    <row r="54" spans="1:17" s="1" customFormat="1" ht="15.75" thickBot="1" x14ac:dyDescent="0.3">
      <c r="A54" s="96" t="s">
        <v>17</v>
      </c>
      <c r="B54" s="97"/>
      <c r="C54" s="98"/>
      <c r="D54" s="56"/>
      <c r="E54" s="57"/>
      <c r="F54" s="58">
        <f>SUM(F50:F53)</f>
        <v>0</v>
      </c>
      <c r="G54" s="57"/>
      <c r="H54" s="58">
        <f>SUM(H50:H53)</f>
        <v>0</v>
      </c>
      <c r="I54" s="59"/>
      <c r="J54" s="58">
        <f>SUM(J50:J53)</f>
        <v>0</v>
      </c>
      <c r="K54" s="57"/>
      <c r="L54" s="58">
        <f>SUM(L50:L53)</f>
        <v>0</v>
      </c>
    </row>
    <row r="56" spans="1:17" ht="15.75" thickBot="1" x14ac:dyDescent="0.3"/>
    <row r="57" spans="1:17" s="27" customFormat="1" ht="16.5" thickBot="1" x14ac:dyDescent="0.3">
      <c r="A57" s="153" t="s">
        <v>30</v>
      </c>
      <c r="B57" s="154"/>
      <c r="C57" s="154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6"/>
      <c r="O57" s="156"/>
      <c r="P57" s="156"/>
      <c r="Q57" s="157"/>
    </row>
    <row r="58" spans="1:17" ht="15" customHeight="1" x14ac:dyDescent="0.25">
      <c r="A58" s="135" t="s">
        <v>49</v>
      </c>
      <c r="B58" s="136"/>
      <c r="C58" s="137" t="s">
        <v>86</v>
      </c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8"/>
      <c r="Q58" s="139"/>
    </row>
    <row r="59" spans="1:17" x14ac:dyDescent="0.25">
      <c r="A59" s="123"/>
      <c r="B59" s="140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69"/>
      <c r="Q59" s="124"/>
    </row>
    <row r="60" spans="1:17" x14ac:dyDescent="0.25">
      <c r="A60" s="125"/>
      <c r="B60" s="69"/>
      <c r="C60" s="141" t="s">
        <v>69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69"/>
      <c r="Q60" s="124"/>
    </row>
    <row r="61" spans="1:17" x14ac:dyDescent="0.25">
      <c r="A61" s="125"/>
      <c r="B61" s="69"/>
      <c r="C61" s="64" t="s">
        <v>70</v>
      </c>
      <c r="D61" s="64" t="s">
        <v>67</v>
      </c>
      <c r="E61" s="64"/>
      <c r="F61" s="64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124"/>
    </row>
    <row r="62" spans="1:17" ht="15" customHeight="1" x14ac:dyDescent="0.25">
      <c r="A62" s="126" t="s">
        <v>31</v>
      </c>
      <c r="B62" s="78"/>
      <c r="C62" s="142" t="s">
        <v>82</v>
      </c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69"/>
      <c r="Q62" s="124"/>
    </row>
    <row r="63" spans="1:17" ht="15.75" customHeight="1" x14ac:dyDescent="0.25">
      <c r="A63" s="127" t="s">
        <v>84</v>
      </c>
      <c r="B63" s="121"/>
      <c r="C63" s="142" t="s">
        <v>83</v>
      </c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69"/>
      <c r="Q63" s="124"/>
    </row>
    <row r="64" spans="1:17" x14ac:dyDescent="0.25">
      <c r="A64" s="128"/>
      <c r="B64" s="143"/>
      <c r="C64" s="144"/>
      <c r="D64" s="144"/>
      <c r="E64" s="144"/>
      <c r="F64" s="144"/>
      <c r="G64" s="145"/>
      <c r="H64" s="145"/>
      <c r="I64" s="145"/>
      <c r="J64" s="145"/>
      <c r="K64" s="145"/>
      <c r="L64" s="145"/>
      <c r="M64" s="145"/>
      <c r="N64" s="145"/>
      <c r="O64" s="145"/>
      <c r="P64" s="69"/>
      <c r="Q64" s="124"/>
    </row>
    <row r="65" spans="1:17" x14ac:dyDescent="0.25">
      <c r="A65" s="129" t="s">
        <v>87</v>
      </c>
      <c r="B65" s="143"/>
      <c r="C65" s="146" t="s">
        <v>88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69"/>
      <c r="Q65" s="124"/>
    </row>
    <row r="66" spans="1:17" x14ac:dyDescent="0.25">
      <c r="A66" s="128"/>
      <c r="B66" s="143"/>
      <c r="C66" s="64" t="s">
        <v>89</v>
      </c>
      <c r="D66" s="64"/>
      <c r="E66" s="64"/>
      <c r="F66" s="64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124"/>
    </row>
    <row r="67" spans="1:17" x14ac:dyDescent="0.25">
      <c r="A67" s="128"/>
      <c r="B67" s="143"/>
      <c r="C67" s="64" t="s">
        <v>90</v>
      </c>
      <c r="D67" s="64"/>
      <c r="E67" s="64"/>
      <c r="F67" s="64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124"/>
    </row>
    <row r="68" spans="1:17" x14ac:dyDescent="0.25">
      <c r="A68" s="128"/>
      <c r="B68" s="143"/>
      <c r="C68" s="64" t="s">
        <v>91</v>
      </c>
      <c r="D68" s="64"/>
      <c r="E68" s="64"/>
      <c r="F68" s="64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124"/>
    </row>
    <row r="69" spans="1:17" x14ac:dyDescent="0.25">
      <c r="A69" s="128"/>
      <c r="B69" s="143"/>
      <c r="C69" s="147"/>
      <c r="D69" s="147"/>
      <c r="E69" s="147"/>
      <c r="F69" s="147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124"/>
    </row>
    <row r="70" spans="1:17" x14ac:dyDescent="0.25">
      <c r="A70" s="128"/>
      <c r="B70" s="143"/>
      <c r="C70" s="146" t="s">
        <v>92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69"/>
      <c r="Q70" s="124"/>
    </row>
    <row r="71" spans="1:17" x14ac:dyDescent="0.25">
      <c r="A71" s="128"/>
      <c r="B71" s="143"/>
      <c r="C71" s="64" t="s">
        <v>93</v>
      </c>
      <c r="D71" s="147"/>
      <c r="E71" s="147"/>
      <c r="F71" s="147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124"/>
    </row>
    <row r="72" spans="1:17" x14ac:dyDescent="0.25">
      <c r="A72" s="128"/>
      <c r="B72" s="143"/>
      <c r="C72" s="64" t="s">
        <v>94</v>
      </c>
      <c r="D72" s="147"/>
      <c r="E72" s="147"/>
      <c r="F72" s="147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124"/>
    </row>
    <row r="73" spans="1:17" x14ac:dyDescent="0.25">
      <c r="A73" s="128"/>
      <c r="B73" s="143"/>
      <c r="C73" s="148" t="s">
        <v>95</v>
      </c>
      <c r="D73" s="147"/>
      <c r="E73" s="147"/>
      <c r="F73" s="147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124"/>
    </row>
    <row r="74" spans="1:17" x14ac:dyDescent="0.25">
      <c r="A74" s="128"/>
      <c r="B74" s="143"/>
      <c r="C74" s="147"/>
      <c r="D74" s="147"/>
      <c r="E74" s="147"/>
      <c r="F74" s="147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124"/>
    </row>
    <row r="75" spans="1:17" x14ac:dyDescent="0.25">
      <c r="A75" s="128"/>
      <c r="B75" s="143"/>
      <c r="C75" s="146" t="s">
        <v>96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69"/>
      <c r="Q75" s="124"/>
    </row>
    <row r="76" spans="1:17" x14ac:dyDescent="0.25">
      <c r="A76" s="128"/>
      <c r="B76" s="143"/>
      <c r="C76" s="149" t="s">
        <v>97</v>
      </c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24"/>
    </row>
    <row r="77" spans="1:17" x14ac:dyDescent="0.25">
      <c r="A77" s="128"/>
      <c r="B77" s="143"/>
      <c r="C77" s="149" t="s">
        <v>98</v>
      </c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69"/>
      <c r="Q77" s="124"/>
    </row>
    <row r="78" spans="1:17" x14ac:dyDescent="0.25">
      <c r="A78" s="128"/>
      <c r="B78" s="143"/>
      <c r="C78" s="148" t="s">
        <v>99</v>
      </c>
      <c r="D78" s="148"/>
      <c r="E78" s="148"/>
      <c r="F78" s="148"/>
      <c r="G78" s="81"/>
      <c r="H78" s="69"/>
      <c r="I78" s="69"/>
      <c r="J78" s="69"/>
      <c r="K78" s="69"/>
      <c r="L78" s="69"/>
      <c r="M78" s="69"/>
      <c r="N78" s="69"/>
      <c r="O78" s="69"/>
      <c r="P78" s="69"/>
      <c r="Q78" s="124"/>
    </row>
    <row r="79" spans="1:17" x14ac:dyDescent="0.25">
      <c r="A79" s="128"/>
      <c r="B79" s="143"/>
      <c r="C79" s="148"/>
      <c r="D79" s="148"/>
      <c r="E79" s="148"/>
      <c r="F79" s="148"/>
      <c r="G79" s="81"/>
      <c r="H79" s="69"/>
      <c r="I79" s="69"/>
      <c r="J79" s="69"/>
      <c r="K79" s="69"/>
      <c r="L79" s="69"/>
      <c r="M79" s="69"/>
      <c r="N79" s="69"/>
      <c r="O79" s="69"/>
      <c r="P79" s="69"/>
      <c r="Q79" s="124"/>
    </row>
    <row r="80" spans="1:17" x14ac:dyDescent="0.25">
      <c r="A80" s="128"/>
      <c r="B80" s="143"/>
      <c r="C80" s="150" t="s">
        <v>100</v>
      </c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69"/>
      <c r="Q80" s="124"/>
    </row>
    <row r="81" spans="1:17" x14ac:dyDescent="0.25">
      <c r="A81" s="128"/>
      <c r="B81" s="143"/>
      <c r="C81" s="151" t="s">
        <v>101</v>
      </c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69"/>
      <c r="Q81" s="124"/>
    </row>
    <row r="82" spans="1:17" x14ac:dyDescent="0.25">
      <c r="A82" s="128"/>
      <c r="B82" s="143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69"/>
      <c r="Q82" s="124"/>
    </row>
    <row r="83" spans="1:17" x14ac:dyDescent="0.25">
      <c r="A83" s="128"/>
      <c r="B83" s="143"/>
      <c r="C83" s="152" t="s">
        <v>102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69"/>
      <c r="Q83" s="124"/>
    </row>
    <row r="84" spans="1:17" x14ac:dyDescent="0.25">
      <c r="A84" s="128"/>
      <c r="B84" s="143"/>
      <c r="C84" s="151" t="s">
        <v>103</v>
      </c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69"/>
      <c r="Q84" s="124"/>
    </row>
    <row r="85" spans="1:17" ht="15.75" thickBot="1" x14ac:dyDescent="0.3">
      <c r="A85" s="130"/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3"/>
      <c r="Q85" s="134"/>
    </row>
  </sheetData>
  <sheetProtection algorithmName="SHA-512" hashValue="qaiN+AcUq4If3uHvZ65kyD/qOQn2keCzpO8b5OO2JlCOlWpCHAAIcviAwJQVTrDq96TjQ0E6R4e0K1tpBQwXJQ==" saltValue="YNzt0E4sDjHbuZheIQ4L0w==" spinCount="100000" sheet="1" objects="1" scenarios="1"/>
  <mergeCells count="58">
    <mergeCell ref="C83:O83"/>
    <mergeCell ref="C84:O85"/>
    <mergeCell ref="C75:O75"/>
    <mergeCell ref="C76:P76"/>
    <mergeCell ref="C77:O77"/>
    <mergeCell ref="C80:O80"/>
    <mergeCell ref="C81:O82"/>
    <mergeCell ref="A58:B59"/>
    <mergeCell ref="C58:O59"/>
    <mergeCell ref="C60:O60"/>
    <mergeCell ref="C62:O62"/>
    <mergeCell ref="A63:B63"/>
    <mergeCell ref="C63:O63"/>
    <mergeCell ref="C65:O65"/>
    <mergeCell ref="C70:O70"/>
    <mergeCell ref="I26:J26"/>
    <mergeCell ref="A30:C30"/>
    <mergeCell ref="B26:D26"/>
    <mergeCell ref="E26:F26"/>
    <mergeCell ref="G26:H26"/>
    <mergeCell ref="K26:L26"/>
    <mergeCell ref="K33:L33"/>
    <mergeCell ref="A39:C39"/>
    <mergeCell ref="B33:D33"/>
    <mergeCell ref="A3:B3"/>
    <mergeCell ref="A4:B4"/>
    <mergeCell ref="C4:L4"/>
    <mergeCell ref="K17:L17"/>
    <mergeCell ref="F3:L3"/>
    <mergeCell ref="G5:H5"/>
    <mergeCell ref="B5:D5"/>
    <mergeCell ref="E5:F5"/>
    <mergeCell ref="I5:J5"/>
    <mergeCell ref="K5:L5"/>
    <mergeCell ref="B17:D17"/>
    <mergeCell ref="E17:F17"/>
    <mergeCell ref="G17:H17"/>
    <mergeCell ref="I17:J17"/>
    <mergeCell ref="A14:C14"/>
    <mergeCell ref="B48:D48"/>
    <mergeCell ref="E48:F48"/>
    <mergeCell ref="G48:H48"/>
    <mergeCell ref="I48:J48"/>
    <mergeCell ref="A23:C23"/>
    <mergeCell ref="G42:H42"/>
    <mergeCell ref="I42:J42"/>
    <mergeCell ref="E33:F33"/>
    <mergeCell ref="G33:H33"/>
    <mergeCell ref="I33:J33"/>
    <mergeCell ref="K42:L42"/>
    <mergeCell ref="K48:L48"/>
    <mergeCell ref="L1:L2"/>
    <mergeCell ref="A1:K2"/>
    <mergeCell ref="A57:C57"/>
    <mergeCell ref="A45:C45"/>
    <mergeCell ref="A54:C54"/>
    <mergeCell ref="B42:D42"/>
    <mergeCell ref="E42:F42"/>
  </mergeCells>
  <pageMargins left="0.70866141732283472" right="0.70866141732283472" top="0.74803149606299213" bottom="0.74803149606299213" header="0.31496062992125984" footer="0.31496062992125984"/>
  <pageSetup paperSize="9" scale="46" fitToHeight="1000" orientation="landscape" verticalDpi="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Gobes T.E.M.</dc:creator>
  <cp:lastModifiedBy>Bredie C.</cp:lastModifiedBy>
  <cp:lastPrinted>2021-02-26T09:47:55Z</cp:lastPrinted>
  <dcterms:created xsi:type="dcterms:W3CDTF">2021-02-25T08:12:44Z</dcterms:created>
  <dcterms:modified xsi:type="dcterms:W3CDTF">2021-03-29T12:43:25Z</dcterms:modified>
</cp:coreProperties>
</file>