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filterPrivacy="1" codeName="ThisWorkbook" autoCompressPictures="0"/>
  <xr:revisionPtr revIDLastSave="0" documentId="13_ncr:1_{63CEE1A7-557E-1A48-8E5E-BFE9AC8614D6}" xr6:coauthVersionLast="45" xr6:coauthVersionMax="45" xr10:uidLastSave="{00000000-0000-0000-0000-000000000000}"/>
  <bookViews>
    <workbookView xWindow="32440" yWindow="460" windowWidth="30360" windowHeight="20060" activeTab="4" xr2:uid="{00000000-000D-0000-FFFF-FFFF00000000}"/>
  </bookViews>
  <sheets>
    <sheet name="Beoordelen open vragen" sheetId="6" r:id="rId1"/>
    <sheet name="Beoordelen interview" sheetId="19" r:id="rId2"/>
    <sheet name="Coördinator Facilitair" sheetId="7" r:id="rId3"/>
    <sheet name="Secretaris Directeur" sheetId="15" r:id="rId4"/>
    <sheet name="Teamleider " sheetId="16" r:id="rId5"/>
    <sheet name="Medewerker Overlaad" sheetId="17" r:id="rId6"/>
    <sheet name="Medewerker Financiële administr" sheetId="20" r:id="rId7"/>
    <sheet name="Consensus" sheetId="9" r:id="rId8"/>
    <sheet name="Eindscores" sheetId="18" r:id="rId9"/>
  </sheets>
  <definedNames>
    <definedName name="SCORE">'Beoordelen open vragen'!$A$15:$A$20</definedName>
  </definedName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5" i="18" l="1"/>
  <c r="J46" i="9"/>
  <c r="G46" i="9"/>
  <c r="D46" i="9"/>
  <c r="G5" i="18" l="1"/>
  <c r="E5" i="18"/>
  <c r="J78" i="9"/>
  <c r="G78" i="9"/>
  <c r="D78" i="9"/>
  <c r="J74" i="9"/>
  <c r="G74" i="9"/>
  <c r="D74" i="9"/>
  <c r="D66" i="9"/>
  <c r="J67" i="9"/>
  <c r="G67" i="9"/>
  <c r="D67" i="9"/>
  <c r="J60" i="9"/>
  <c r="G60" i="9"/>
  <c r="D60" i="9"/>
  <c r="J76" i="9"/>
  <c r="J69" i="9"/>
  <c r="J62" i="9"/>
  <c r="G76" i="9"/>
  <c r="G69" i="9"/>
  <c r="G62" i="9"/>
  <c r="D76" i="9"/>
  <c r="D69" i="9"/>
  <c r="D62" i="9"/>
  <c r="J55" i="9"/>
  <c r="G55" i="9"/>
  <c r="D56" i="9"/>
  <c r="D55" i="9"/>
  <c r="J53" i="9"/>
  <c r="G53" i="9"/>
  <c r="D53" i="9"/>
  <c r="J9" i="9"/>
  <c r="J16" i="9"/>
  <c r="J23" i="9"/>
  <c r="J30" i="9"/>
  <c r="J37" i="9"/>
  <c r="J44" i="9"/>
  <c r="G9" i="9"/>
  <c r="G16" i="9"/>
  <c r="G23" i="9"/>
  <c r="G30" i="9"/>
  <c r="G37" i="9"/>
  <c r="G44" i="9"/>
  <c r="D9" i="9"/>
  <c r="C3" i="18" s="1"/>
  <c r="C9" i="18" s="1"/>
  <c r="D16" i="9"/>
  <c r="D23" i="9"/>
  <c r="D30" i="9"/>
  <c r="D37" i="9"/>
  <c r="D44" i="9"/>
  <c r="J42" i="9"/>
  <c r="G42" i="9"/>
  <c r="D42" i="9"/>
  <c r="J35" i="9"/>
  <c r="G35" i="9"/>
  <c r="D35" i="9"/>
  <c r="J28" i="9"/>
  <c r="G28" i="9"/>
  <c r="D28" i="9"/>
  <c r="J21" i="9"/>
  <c r="G21" i="9"/>
  <c r="D21" i="9"/>
  <c r="J14" i="9"/>
  <c r="G14" i="9"/>
  <c r="D14" i="9"/>
  <c r="J7" i="9"/>
  <c r="G7" i="9"/>
  <c r="D7" i="9"/>
  <c r="A24" i="20"/>
  <c r="A22" i="20"/>
  <c r="A20" i="20"/>
  <c r="A18" i="20"/>
  <c r="A17" i="20"/>
  <c r="A14" i="20"/>
  <c r="A13" i="20"/>
  <c r="A12" i="20"/>
  <c r="A11" i="20"/>
  <c r="A10" i="20"/>
  <c r="A9" i="20"/>
  <c r="A8" i="20"/>
  <c r="A7" i="20"/>
  <c r="A6" i="20"/>
  <c r="A5" i="20"/>
  <c r="A4" i="20"/>
  <c r="A3" i="20"/>
  <c r="A14" i="7"/>
  <c r="A13" i="7"/>
  <c r="A12" i="7"/>
  <c r="A11" i="7"/>
  <c r="A10" i="7"/>
  <c r="A9" i="7"/>
  <c r="A8" i="7"/>
  <c r="A7" i="7"/>
  <c r="A5" i="7"/>
  <c r="A3" i="7"/>
  <c r="A6" i="7"/>
  <c r="A4" i="7"/>
  <c r="A24" i="17"/>
  <c r="A22" i="17"/>
  <c r="A20" i="17"/>
  <c r="A18" i="17"/>
  <c r="A17" i="17"/>
  <c r="A14" i="17"/>
  <c r="A13" i="17"/>
  <c r="A12" i="17"/>
  <c r="A11" i="17"/>
  <c r="A10" i="17"/>
  <c r="A9" i="17"/>
  <c r="A8" i="17"/>
  <c r="A7" i="17"/>
  <c r="A6" i="17"/>
  <c r="A5" i="17"/>
  <c r="A4" i="17"/>
  <c r="A3" i="17"/>
  <c r="A24" i="16"/>
  <c r="A22" i="16"/>
  <c r="A20" i="16"/>
  <c r="A18" i="16"/>
  <c r="A17" i="16"/>
  <c r="A14" i="16"/>
  <c r="A13" i="16"/>
  <c r="A12" i="16"/>
  <c r="A11" i="16"/>
  <c r="A10" i="16"/>
  <c r="A9" i="16"/>
  <c r="A8" i="16"/>
  <c r="A7" i="16"/>
  <c r="A6" i="16"/>
  <c r="A5" i="16"/>
  <c r="A4" i="16"/>
  <c r="A3" i="16"/>
  <c r="A24" i="15"/>
  <c r="A22" i="15"/>
  <c r="A20" i="15"/>
  <c r="A18" i="15"/>
  <c r="A17" i="15"/>
  <c r="A14" i="15"/>
  <c r="A13" i="15"/>
  <c r="A12" i="15"/>
  <c r="A11" i="15"/>
  <c r="A10" i="15"/>
  <c r="A9" i="15"/>
  <c r="A8" i="15"/>
  <c r="A7" i="15"/>
  <c r="A6" i="15"/>
  <c r="A5" i="15"/>
  <c r="A4" i="15"/>
  <c r="A3" i="15"/>
  <c r="C4" i="18"/>
  <c r="E3" i="18"/>
  <c r="E4" i="18"/>
  <c r="E9" i="18"/>
  <c r="G3" i="18"/>
  <c r="G4" i="18"/>
  <c r="G9" i="18"/>
  <c r="A38" i="9"/>
  <c r="A31" i="9"/>
  <c r="A24" i="9"/>
  <c r="A17" i="9"/>
  <c r="A10" i="9"/>
  <c r="A3" i="9"/>
  <c r="G51" i="9"/>
  <c r="G52" i="9"/>
  <c r="G56" i="9"/>
  <c r="G57" i="9"/>
  <c r="G58" i="9"/>
  <c r="G59" i="9"/>
  <c r="G63" i="9"/>
  <c r="G64" i="9"/>
  <c r="G65" i="9"/>
  <c r="G66" i="9"/>
  <c r="G70" i="9"/>
  <c r="G71" i="9"/>
  <c r="G72" i="9"/>
  <c r="G73" i="9"/>
  <c r="A70" i="9"/>
  <c r="J73" i="9"/>
  <c r="J72" i="9"/>
  <c r="J71" i="9"/>
  <c r="J70" i="9"/>
  <c r="J66" i="9"/>
  <c r="J65" i="9"/>
  <c r="J64" i="9"/>
  <c r="J63" i="9"/>
  <c r="J59" i="9"/>
  <c r="J58" i="9"/>
  <c r="J57" i="9"/>
  <c r="J56" i="9"/>
  <c r="J52" i="9"/>
  <c r="J50" i="9"/>
  <c r="J51" i="9"/>
  <c r="J49" i="9"/>
  <c r="G50" i="9"/>
  <c r="G49" i="9"/>
  <c r="D73" i="9"/>
  <c r="D72" i="9"/>
  <c r="D71" i="9"/>
  <c r="D70" i="9"/>
  <c r="D65" i="9"/>
  <c r="D64" i="9"/>
  <c r="D63" i="9"/>
  <c r="D59" i="9"/>
  <c r="D58" i="9"/>
  <c r="D57" i="9"/>
  <c r="D52" i="9"/>
  <c r="D51" i="9"/>
  <c r="D50" i="9"/>
  <c r="D49" i="9"/>
  <c r="A63" i="9"/>
  <c r="A56" i="9"/>
  <c r="A49" i="9"/>
  <c r="A48" i="9"/>
  <c r="A24" i="7"/>
  <c r="A22" i="7"/>
  <c r="A20" i="7"/>
  <c r="A18" i="7"/>
  <c r="A17" i="7"/>
  <c r="G2" i="18"/>
  <c r="E2" i="18"/>
  <c r="C2" i="18"/>
  <c r="D2" i="9"/>
  <c r="J2" i="9"/>
  <c r="G2" i="9"/>
  <c r="G3" i="9"/>
  <c r="G4" i="9"/>
  <c r="G5" i="9"/>
  <c r="G6" i="9"/>
  <c r="G10" i="9"/>
  <c r="G11" i="9"/>
  <c r="G12" i="9"/>
  <c r="G13" i="9"/>
  <c r="G17" i="9"/>
  <c r="G18" i="9"/>
  <c r="G19" i="9"/>
  <c r="G20" i="9"/>
  <c r="G24" i="9"/>
  <c r="G25" i="9"/>
  <c r="G26" i="9"/>
  <c r="G27" i="9"/>
  <c r="G31" i="9"/>
  <c r="G32" i="9"/>
  <c r="G33" i="9"/>
  <c r="G34" i="9"/>
  <c r="G38" i="9"/>
  <c r="G39" i="9"/>
  <c r="G40" i="9"/>
  <c r="G41" i="9"/>
  <c r="J41" i="9"/>
  <c r="J40" i="9"/>
  <c r="J34" i="9"/>
  <c r="J33" i="9"/>
  <c r="J27" i="9"/>
  <c r="J26" i="9"/>
  <c r="J20" i="9"/>
  <c r="J19" i="9"/>
  <c r="J13" i="9"/>
  <c r="J12" i="9"/>
  <c r="J6" i="9"/>
  <c r="J5" i="9"/>
  <c r="D41" i="9"/>
  <c r="D40" i="9"/>
  <c r="D34" i="9"/>
  <c r="D33" i="9"/>
  <c r="D27" i="9"/>
  <c r="D26" i="9"/>
  <c r="D20" i="9"/>
  <c r="D19" i="9"/>
  <c r="D13" i="9"/>
  <c r="D12" i="9"/>
  <c r="D6" i="9"/>
  <c r="D5" i="9"/>
  <c r="J39" i="9"/>
  <c r="D39" i="9"/>
  <c r="J11" i="9"/>
  <c r="D11" i="9"/>
  <c r="J4" i="9"/>
  <c r="D4" i="9"/>
  <c r="J38" i="9"/>
  <c r="D38" i="9"/>
  <c r="D31" i="9"/>
  <c r="D24" i="9"/>
  <c r="D17" i="9"/>
  <c r="J10" i="9"/>
  <c r="D10" i="9"/>
  <c r="J3" i="9"/>
  <c r="D3" i="9"/>
  <c r="J32" i="9"/>
  <c r="J25" i="9"/>
  <c r="J18" i="9"/>
  <c r="D32" i="9"/>
  <c r="D25" i="9"/>
  <c r="D18" i="9"/>
  <c r="J17" i="9"/>
  <c r="J24" i="9"/>
  <c r="J31" i="9"/>
</calcChain>
</file>

<file path=xl/sharedStrings.xml><?xml version="1.0" encoding="utf-8"?>
<sst xmlns="http://schemas.openxmlformats.org/spreadsheetml/2006/main" count="527" uniqueCount="70">
  <si>
    <t>&lt;MOTIVATIE&gt;</t>
  </si>
  <si>
    <t>&lt;NAAM INSCHRIJVER&gt;</t>
  </si>
  <si>
    <t>Consensus</t>
  </si>
  <si>
    <t>Onvoldoende</t>
  </si>
  <si>
    <t>Matig</t>
  </si>
  <si>
    <t>Voldoende</t>
  </si>
  <si>
    <t>Goed</t>
  </si>
  <si>
    <t>Uitmuntend</t>
  </si>
  <si>
    <t>Beoordelaar 1</t>
  </si>
  <si>
    <t>Beoordelaar 2</t>
  </si>
  <si>
    <t>Beoordelaar 3</t>
  </si>
  <si>
    <t>Totaal behaalde waarde open vragen:</t>
  </si>
  <si>
    <t>Score:</t>
  </si>
  <si>
    <t>Om de kwaliteit en toegevoegde waarde van de inschrijver(s) te kunnen beoordelen dient inschrijver haar kwaliteit aan te tonen en meerwaarde uit te werken conform onderstaande open vragen.</t>
  </si>
  <si>
    <t>KO</t>
  </si>
  <si>
    <t>Beoordelaar 4</t>
  </si>
  <si>
    <t>Motivatie consensus:</t>
  </si>
  <si>
    <t>MOTIVATIE CONSENSUS</t>
  </si>
  <si>
    <t>Totaalwaardes</t>
  </si>
  <si>
    <t>Open vraag</t>
  </si>
  <si>
    <t>Te behalen waarde bij Uitmuntend</t>
  </si>
  <si>
    <t>Te behalen waarde bij Goed</t>
  </si>
  <si>
    <t>Te behalen waarde bij Voldoende</t>
  </si>
  <si>
    <t>Te behalen waarde bij Matig</t>
  </si>
  <si>
    <t>Te behalen waarde bij Onvoldoende</t>
  </si>
  <si>
    <t>Totaalwaarde criterium kwaliteit</t>
  </si>
  <si>
    <t>Onderdeel</t>
  </si>
  <si>
    <t>Totaal behaalde waarde criterium kwaliteit:</t>
  </si>
  <si>
    <t>Totaal behaalde waarde criterium prijs:</t>
  </si>
  <si>
    <t>FICTIEVE EINDWAARDE (prijs -/- kwaliteit):</t>
  </si>
  <si>
    <t>6.1 Open vragen + toelichting</t>
  </si>
  <si>
    <t>6.3 Interview sleutelfunctionarissen</t>
  </si>
  <si>
    <t>Open vragen</t>
  </si>
  <si>
    <t>&lt;&lt;motivatie CONSENSUS&gt;&gt;</t>
  </si>
  <si>
    <t xml:space="preserve">De vastgestelde interviewvragen (niet bekend bij de inschrijver): </t>
  </si>
  <si>
    <t>Vraag 1</t>
  </si>
  <si>
    <t>Vraag 4</t>
  </si>
  <si>
    <t>Vraag 2</t>
  </si>
  <si>
    <t>Vraag 3</t>
  </si>
  <si>
    <t>7.1	Schriftelijke beantwoording open vragen</t>
  </si>
  <si>
    <t>7.2	Persoonlijke toelichting beantwoording van de schriftelijk ingediende open vragen</t>
  </si>
  <si>
    <t xml:space="preserve">Dit onderdeel kent dus GEEN eigen beoordelingskader, maar kan leiden tot een aanpassing van een beoordeling van de beantwoording van de open vragen. </t>
  </si>
  <si>
    <t>7.1.1</t>
  </si>
  <si>
    <t>7.1.3</t>
  </si>
  <si>
    <t>7.1.4</t>
  </si>
  <si>
    <t>7.1.5</t>
  </si>
  <si>
    <t>7.1.6</t>
  </si>
  <si>
    <t>Totaal behaalde waarde interviewvragen sleutelfonctionarissen:</t>
  </si>
  <si>
    <t>7.3 Interviewvragen sleutelfunctionarissen</t>
  </si>
  <si>
    <t>Scores en motivaties</t>
  </si>
  <si>
    <t>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t>
  </si>
  <si>
    <t>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t>
  </si>
  <si>
    <t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t>
  </si>
  <si>
    <t>7.1.2</t>
  </si>
  <si>
    <t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t>
  </si>
  <si>
    <t>Beoordelaar 1: Coördinator Facilitair</t>
  </si>
  <si>
    <t>Beoordelaar 2: Secretaris Directeur</t>
  </si>
  <si>
    <t>Beoordelaar 4: Medewerker Overlaad/ OR lid</t>
  </si>
  <si>
    <t>Beoordelaar 5: Medewerker Financiële Administratie</t>
  </si>
  <si>
    <t>Beoordelaar 5</t>
  </si>
  <si>
    <t>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t>
  </si>
  <si>
    <t>7.1.1 BELEVING SCHONE WERKOMGEVING (MAX. 3 A4)</t>
  </si>
  <si>
    <t>7.1.2 GOED WERKGEVERSCHAP (MAX. 3 A4)</t>
  </si>
  <si>
    <t>7.1.3 INVULLING WERKZAAMHEDEN LEIDINGGEVENDE (MAX. 1 A4)</t>
  </si>
  <si>
    <t>7.1.4 KWALITEITSVERBETERING (MAX. 2 A4)</t>
  </si>
  <si>
    <t>7.1.5 FLEXIBILITEIT (MAX. 1 A4)</t>
  </si>
  <si>
    <t>7.1.6 MILIEU EN DUURZAAMHEID (MAX. 1 A4)</t>
  </si>
  <si>
    <t xml:space="preserve">De inschrijver zal vier vragen gesteld krijgen die op voorhand zijn vastgesteld en voor iedere inschrijver gelijk zijn. Deze vragen zijn opgesteld VOOR publicatie van deze aanbesteding en in bewaring gesteld bij het begeleidende adviesbureau. </t>
  </si>
  <si>
    <t>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t>
  </si>
  <si>
    <t>Beoordelaar 3: Teamleider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</si>
</sst>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quot;€&quot;\ #,##0.00_-;&quot;€&quot;\ #,##0.00\-"/>
    <numFmt numFmtId="165" formatCode="&quot;€&quot;\ #,##0_-"/>
    <numFmt numFmtId="166" formatCode="&quot;€&quot;\ #,##0.00"/>
    <numFmt numFmtId="167" formatCode="&quot;€&quot;\ #,##0.0000"/>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theme="0"/>
      <name val="Verdana"/>
      <family val="2"/>
    </font>
    <font>
      <sz val="10"/>
      <color rgb="FF000000"/>
      <name val="Verdana"/>
      <family val="2"/>
    </font>
    <font>
      <b/>
      <sz val="10"/>
      <color theme="9"/>
      <name val="Verdana"/>
      <family val="2"/>
    </font>
    <font>
      <b/>
      <sz val="10"/>
      <color rgb="FFFF0000"/>
      <name val="Verdana"/>
      <family val="2"/>
    </font>
    <font>
      <sz val="12"/>
      <color rgb="FF454545"/>
      <name val="Helvetica Neue"/>
      <family val="2"/>
    </font>
    <font>
      <i/>
      <sz val="10"/>
      <color theme="1"/>
      <name val="Verdana"/>
      <family val="2"/>
    </font>
    <font>
      <sz val="11"/>
      <color theme="1"/>
      <name val="Calibri"/>
      <family val="2"/>
      <scheme val="minor"/>
    </font>
    <font>
      <b/>
      <sz val="10"/>
      <color theme="6" tint="-0.499984740745262"/>
      <name val="Verdana"/>
      <family val="2"/>
    </font>
    <font>
      <sz val="10"/>
      <color theme="0"/>
      <name val="Verdana"/>
      <family val="2"/>
    </font>
    <font>
      <b/>
      <sz val="10"/>
      <color theme="0"/>
      <name val="Verdana"/>
      <family val="2"/>
    </font>
    <font>
      <b/>
      <sz val="9"/>
      <color theme="0"/>
      <name val="Verdana"/>
      <family val="2"/>
    </font>
    <font>
      <b/>
      <sz val="8"/>
      <color theme="0"/>
      <name val="Verdana"/>
      <family val="2"/>
    </font>
    <font>
      <b/>
      <sz val="18"/>
      <color theme="0"/>
      <name val="Verdana"/>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4" tint="0.59999389629810485"/>
        <bgColor indexed="64"/>
      </patternFill>
    </fill>
    <fill>
      <patternFill patternType="solid">
        <fgColor theme="3" tint="-0.249977111117893"/>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3"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rgb="FF000000"/>
      </top>
      <bottom style="thin">
        <color rgb="FF000000"/>
      </bottom>
      <diagonal/>
    </border>
  </borders>
  <cellStyleXfs count="5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15" fillId="0" borderId="0" applyFont="0" applyFill="0" applyBorder="0" applyAlignment="0" applyProtection="0"/>
  </cellStyleXfs>
  <cellXfs count="148">
    <xf numFmtId="0" fontId="0" fillId="0" borderId="0" xfId="0"/>
    <xf numFmtId="0" fontId="2" fillId="0" borderId="0" xfId="0" applyFont="1"/>
    <xf numFmtId="0" fontId="0" fillId="0" borderId="0" xfId="0" applyAlignment="1">
      <alignment wrapText="1"/>
    </xf>
    <xf numFmtId="0" fontId="1" fillId="0" borderId="0" xfId="0" applyFont="1" applyAlignment="1" applyProtection="1"/>
    <xf numFmtId="0" fontId="2" fillId="0" borderId="0" xfId="0" applyFont="1" applyProtection="1"/>
    <xf numFmtId="165" fontId="2" fillId="0" borderId="0" xfId="0" applyNumberFormat="1" applyFont="1" applyAlignment="1" applyProtection="1">
      <alignment horizontal="center"/>
    </xf>
    <xf numFmtId="0" fontId="2" fillId="2" borderId="0" xfId="0" applyFont="1" applyFill="1" applyProtection="1"/>
    <xf numFmtId="0" fontId="3" fillId="2" borderId="8" xfId="0" applyFont="1" applyFill="1" applyBorder="1" applyAlignment="1" applyProtection="1">
      <alignment horizontal="left" vertical="center" indent="1"/>
    </xf>
    <xf numFmtId="0" fontId="2" fillId="2" borderId="8" xfId="0" applyFont="1" applyFill="1" applyBorder="1" applyAlignment="1" applyProtection="1">
      <alignment horizontal="left" vertical="center" wrapText="1" indent="1"/>
    </xf>
    <xf numFmtId="0" fontId="2" fillId="2" borderId="8" xfId="0" applyFont="1" applyFill="1" applyBorder="1" applyAlignment="1" applyProtection="1"/>
    <xf numFmtId="0" fontId="7" fillId="0" borderId="0" xfId="0" applyFont="1"/>
    <xf numFmtId="0" fontId="4" fillId="2" borderId="8" xfId="0" applyFont="1" applyFill="1" applyBorder="1" applyAlignment="1" applyProtection="1">
      <alignment horizontal="left" vertical="center" indent="1"/>
    </xf>
    <xf numFmtId="0" fontId="8" fillId="2" borderId="8" xfId="0" applyFont="1" applyFill="1" applyBorder="1" applyAlignment="1" applyProtection="1">
      <alignment horizontal="center" vertical="center" wrapText="1"/>
    </xf>
    <xf numFmtId="164" fontId="2" fillId="2" borderId="8" xfId="0" applyNumberFormat="1" applyFont="1" applyFill="1" applyBorder="1" applyAlignment="1" applyProtection="1">
      <alignment horizontal="center" vertical="center" wrapText="1"/>
    </xf>
    <xf numFmtId="0" fontId="0" fillId="0" borderId="0" xfId="0" applyProtection="1"/>
    <xf numFmtId="165" fontId="3" fillId="2" borderId="3" xfId="0" applyNumberFormat="1" applyFont="1" applyFill="1" applyBorder="1" applyAlignment="1" applyProtection="1">
      <alignment horizontal="center" vertical="center" wrapText="1"/>
    </xf>
    <xf numFmtId="0" fontId="4" fillId="2" borderId="8" xfId="0" applyFont="1" applyFill="1" applyBorder="1" applyAlignment="1">
      <alignment horizontal="left" vertical="center" indent="1"/>
    </xf>
    <xf numFmtId="0" fontId="1" fillId="0" borderId="7" xfId="0" applyFont="1" applyFill="1" applyBorder="1" applyAlignment="1">
      <alignment vertical="center"/>
    </xf>
    <xf numFmtId="164" fontId="2" fillId="0" borderId="8" xfId="0" applyNumberFormat="1"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0" fillId="0" borderId="0" xfId="0" applyFill="1"/>
    <xf numFmtId="0" fontId="1" fillId="0" borderId="0" xfId="0" applyFont="1" applyFill="1" applyBorder="1" applyAlignment="1">
      <alignment vertical="center"/>
    </xf>
    <xf numFmtId="0" fontId="9" fillId="0" borderId="0" xfId="0" applyFont="1" applyFill="1" applyBorder="1" applyAlignment="1">
      <alignment horizontal="right" vertical="center" wrapText="1"/>
    </xf>
    <xf numFmtId="0" fontId="8" fillId="0" borderId="0" xfId="0" applyFont="1" applyFill="1" applyBorder="1" applyAlignment="1" applyProtection="1">
      <alignment horizontal="center" vertical="center" wrapText="1"/>
    </xf>
    <xf numFmtId="0" fontId="0" fillId="0" borderId="0" xfId="0" applyFill="1" applyBorder="1"/>
    <xf numFmtId="0" fontId="0" fillId="0" borderId="0" xfId="0" applyBorder="1" applyProtection="1"/>
    <xf numFmtId="0" fontId="0" fillId="0" borderId="0" xfId="0" applyFill="1" applyBorder="1" applyProtection="1"/>
    <xf numFmtId="0" fontId="0" fillId="0" borderId="0" xfId="0" applyBorder="1"/>
    <xf numFmtId="0" fontId="0" fillId="0" borderId="0" xfId="0" applyAlignment="1">
      <alignment horizontal="left"/>
    </xf>
    <xf numFmtId="0" fontId="13" fillId="0" borderId="0" xfId="0" applyFont="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164" fontId="3" fillId="2" borderId="8" xfId="0" applyNumberFormat="1" applyFont="1" applyFill="1" applyBorder="1" applyAlignment="1" applyProtection="1">
      <alignment horizontal="center" vertical="center" wrapText="1"/>
    </xf>
    <xf numFmtId="164" fontId="3" fillId="0" borderId="8" xfId="0" applyNumberFormat="1" applyFont="1" applyFill="1" applyBorder="1" applyAlignment="1" applyProtection="1">
      <alignment horizontal="center" vertical="center" wrapText="1"/>
    </xf>
    <xf numFmtId="0" fontId="4" fillId="0" borderId="8" xfId="0" applyFont="1" applyFill="1" applyBorder="1" applyAlignment="1">
      <alignment horizontal="left" vertical="center" indent="1"/>
    </xf>
    <xf numFmtId="0" fontId="4" fillId="0" borderId="8" xfId="0" applyFont="1" applyFill="1" applyBorder="1" applyAlignment="1">
      <alignment horizontal="left" vertical="center"/>
    </xf>
    <xf numFmtId="167" fontId="4" fillId="0" borderId="8" xfId="0" applyNumberFormat="1" applyFont="1" applyFill="1" applyBorder="1" applyAlignment="1">
      <alignment horizontal="left" vertical="center"/>
    </xf>
    <xf numFmtId="0" fontId="3" fillId="2" borderId="7" xfId="0" applyFont="1" applyFill="1" applyBorder="1" applyAlignment="1" applyProtection="1">
      <alignment horizontal="left" vertical="center" indent="1"/>
    </xf>
    <xf numFmtId="0" fontId="18" fillId="4" borderId="1" xfId="0" applyFont="1" applyFill="1" applyBorder="1" applyAlignment="1">
      <alignment vertical="center" wrapText="1"/>
    </xf>
    <xf numFmtId="0" fontId="18" fillId="4" borderId="14" xfId="0" applyFont="1" applyFill="1" applyBorder="1" applyAlignment="1">
      <alignment vertical="center" wrapText="1"/>
    </xf>
    <xf numFmtId="0" fontId="2" fillId="5" borderId="15" xfId="0" applyFont="1" applyFill="1" applyBorder="1" applyAlignment="1">
      <alignment horizontal="justify" vertical="center" wrapText="1"/>
    </xf>
    <xf numFmtId="166" fontId="10" fillId="5" borderId="1" xfId="57" applyNumberFormat="1" applyFont="1" applyFill="1" applyBorder="1" applyAlignment="1">
      <alignment horizontal="left" vertical="center" wrapText="1"/>
    </xf>
    <xf numFmtId="0" fontId="10" fillId="5" borderId="15" xfId="0" applyFont="1" applyFill="1" applyBorder="1" applyAlignment="1">
      <alignment horizontal="justify" vertical="center" wrapText="1"/>
    </xf>
    <xf numFmtId="166" fontId="12" fillId="5" borderId="1" xfId="0" applyNumberFormat="1" applyFont="1" applyFill="1" applyBorder="1" applyAlignment="1">
      <alignment horizontal="left" vertical="center" wrapText="1"/>
    </xf>
    <xf numFmtId="0" fontId="12" fillId="5" borderId="1" xfId="0" applyFont="1" applyFill="1" applyBorder="1" applyAlignment="1">
      <alignment horizontal="left" vertical="center" wrapText="1"/>
    </xf>
    <xf numFmtId="0" fontId="16" fillId="7" borderId="12" xfId="0" applyFont="1" applyFill="1" applyBorder="1" applyAlignment="1">
      <alignment vertical="center"/>
    </xf>
    <xf numFmtId="0" fontId="11" fillId="7" borderId="10" xfId="0" applyFont="1" applyFill="1" applyBorder="1" applyAlignment="1">
      <alignment vertical="center"/>
    </xf>
    <xf numFmtId="0" fontId="18" fillId="4" borderId="1"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8" fillId="6" borderId="1" xfId="0" applyFont="1" applyFill="1" applyBorder="1" applyAlignment="1">
      <alignment vertical="center" wrapText="1"/>
    </xf>
    <xf numFmtId="166" fontId="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0" fontId="4" fillId="4" borderId="1" xfId="0" applyFont="1" applyFill="1" applyBorder="1" applyAlignment="1" applyProtection="1">
      <alignment horizontal="left" vertical="center" indent="1"/>
      <protection locked="0"/>
    </xf>
    <xf numFmtId="0" fontId="4" fillId="6" borderId="1" xfId="0" applyFont="1" applyFill="1" applyBorder="1" applyAlignment="1" applyProtection="1">
      <alignment horizontal="left" vertical="center" indent="1"/>
    </xf>
    <xf numFmtId="0" fontId="18" fillId="8" borderId="14" xfId="0" applyFont="1" applyFill="1" applyBorder="1" applyAlignment="1" applyProtection="1">
      <alignment vertical="center" wrapText="1"/>
    </xf>
    <xf numFmtId="0" fontId="2" fillId="5" borderId="13" xfId="0" applyFont="1" applyFill="1" applyBorder="1" applyAlignment="1" applyProtection="1">
      <alignment vertical="center" wrapText="1"/>
    </xf>
    <xf numFmtId="0" fontId="2" fillId="5" borderId="7" xfId="0" applyFont="1" applyFill="1" applyBorder="1" applyAlignment="1" applyProtection="1">
      <alignment vertical="center" wrapText="1"/>
    </xf>
    <xf numFmtId="0" fontId="2" fillId="4" borderId="2" xfId="0" applyFont="1" applyFill="1" applyBorder="1" applyAlignment="1" applyProtection="1"/>
    <xf numFmtId="0" fontId="2" fillId="4" borderId="4" xfId="0" applyFont="1" applyFill="1" applyBorder="1" applyAlignment="1" applyProtection="1"/>
    <xf numFmtId="0" fontId="2" fillId="4" borderId="3" xfId="0" applyFont="1" applyFill="1" applyBorder="1" applyAlignment="1" applyProtection="1"/>
    <xf numFmtId="0" fontId="4" fillId="7" borderId="1" xfId="0" applyFont="1" applyFill="1" applyBorder="1" applyAlignment="1" applyProtection="1">
      <alignment horizontal="left" vertical="center" indent="1"/>
    </xf>
    <xf numFmtId="165" fontId="18" fillId="8" borderId="10" xfId="0" applyNumberFormat="1" applyFont="1" applyFill="1" applyBorder="1" applyAlignment="1" applyProtection="1">
      <alignment horizontal="center" vertical="center"/>
      <protection locked="0"/>
    </xf>
    <xf numFmtId="164" fontId="18" fillId="7" borderId="2" xfId="0" applyNumberFormat="1" applyFont="1" applyFill="1" applyBorder="1" applyAlignment="1">
      <alignment horizontal="center" vertical="center"/>
    </xf>
    <xf numFmtId="164" fontId="18" fillId="7" borderId="3" xfId="0" applyNumberFormat="1" applyFont="1" applyFill="1" applyBorder="1" applyAlignment="1">
      <alignment horizontal="center" vertical="center"/>
    </xf>
    <xf numFmtId="0" fontId="19" fillId="7" borderId="9" xfId="0" applyFont="1" applyFill="1" applyBorder="1" applyAlignment="1" applyProtection="1">
      <alignment horizontal="center" vertical="center"/>
    </xf>
    <xf numFmtId="0" fontId="19" fillId="7" borderId="1" xfId="0" applyFont="1" applyFill="1" applyBorder="1" applyAlignment="1" applyProtection="1">
      <alignment horizontal="center" vertical="center"/>
    </xf>
    <xf numFmtId="0" fontId="19" fillId="7" borderId="7" xfId="0" applyFont="1" applyFill="1" applyBorder="1" applyAlignment="1" applyProtection="1">
      <alignment horizontal="center" vertical="center"/>
    </xf>
    <xf numFmtId="0" fontId="9" fillId="7" borderId="2" xfId="0" applyFont="1" applyFill="1" applyBorder="1" applyAlignment="1">
      <alignment vertical="center"/>
    </xf>
    <xf numFmtId="0" fontId="9" fillId="7" borderId="4" xfId="0" applyFont="1" applyFill="1" applyBorder="1" applyAlignment="1">
      <alignment vertical="center"/>
    </xf>
    <xf numFmtId="0" fontId="9" fillId="7" borderId="4" xfId="0" applyFont="1" applyFill="1" applyBorder="1" applyAlignment="1">
      <alignment horizontal="center" vertical="center"/>
    </xf>
    <xf numFmtId="0" fontId="9" fillId="7" borderId="1" xfId="0" applyFont="1" applyFill="1" applyBorder="1" applyAlignment="1">
      <alignment horizontal="center" vertical="center"/>
    </xf>
    <xf numFmtId="0" fontId="2" fillId="10" borderId="1" xfId="0" applyFont="1" applyFill="1" applyBorder="1" applyAlignment="1">
      <alignment horizontal="center" vertical="center"/>
    </xf>
    <xf numFmtId="0" fontId="20" fillId="8" borderId="1" xfId="0" applyFont="1" applyFill="1" applyBorder="1" applyAlignment="1">
      <alignment horizontal="center" vertical="center" wrapText="1"/>
    </xf>
    <xf numFmtId="0" fontId="20" fillId="8" borderId="1" xfId="0" applyFont="1" applyFill="1" applyBorder="1" applyAlignment="1" applyProtection="1">
      <alignment horizontal="center" vertical="center" wrapText="1"/>
    </xf>
    <xf numFmtId="0" fontId="20" fillId="8" borderId="2" xfId="0" applyFont="1" applyFill="1" applyBorder="1" applyAlignment="1" applyProtection="1">
      <alignment horizontal="center" vertical="center" wrapText="1"/>
    </xf>
    <xf numFmtId="0" fontId="8" fillId="9" borderId="2" xfId="0" applyFont="1" applyFill="1" applyBorder="1" applyAlignment="1" applyProtection="1">
      <alignment horizontal="center" vertical="center" wrapText="1"/>
      <protection locked="0"/>
    </xf>
    <xf numFmtId="164" fontId="2" fillId="3" borderId="1"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64" fontId="2" fillId="3" borderId="13" xfId="0" applyNumberFormat="1" applyFont="1" applyFill="1" applyBorder="1" applyAlignment="1">
      <alignment horizontal="center" vertical="center" wrapText="1"/>
    </xf>
    <xf numFmtId="0" fontId="4" fillId="4" borderId="2" xfId="0" applyFont="1" applyFill="1" applyBorder="1" applyAlignment="1">
      <alignment vertical="center"/>
    </xf>
    <xf numFmtId="0" fontId="4" fillId="4" borderId="3" xfId="0" applyFont="1" applyFill="1" applyBorder="1" applyAlignment="1">
      <alignment vertical="center"/>
    </xf>
    <xf numFmtId="0" fontId="4" fillId="8" borderId="1" xfId="0" applyFont="1" applyFill="1" applyBorder="1" applyAlignment="1">
      <alignment horizontal="left" vertical="center"/>
    </xf>
    <xf numFmtId="0" fontId="4" fillId="8" borderId="1" xfId="0" applyFont="1" applyFill="1" applyBorder="1" applyAlignment="1">
      <alignment horizontal="center" vertical="center"/>
    </xf>
    <xf numFmtId="0" fontId="4" fillId="8" borderId="1" xfId="0" applyFont="1" applyFill="1" applyBorder="1" applyAlignment="1">
      <alignment horizontal="right" vertical="center"/>
    </xf>
    <xf numFmtId="166" fontId="4" fillId="8" borderId="1" xfId="0" applyNumberFormat="1" applyFont="1" applyFill="1" applyBorder="1" applyAlignment="1">
      <alignment horizontal="center" vertical="center"/>
    </xf>
    <xf numFmtId="166" fontId="4" fillId="8" borderId="1" xfId="0" applyNumberFormat="1" applyFont="1" applyFill="1" applyBorder="1" applyAlignment="1" applyProtection="1">
      <alignment horizontal="center" vertical="center"/>
      <protection locked="0"/>
    </xf>
    <xf numFmtId="0" fontId="21" fillId="7" borderId="1" xfId="0" applyFont="1" applyFill="1" applyBorder="1" applyAlignment="1">
      <alignment horizontal="center" vertical="center"/>
    </xf>
    <xf numFmtId="167" fontId="4" fillId="7" borderId="1" xfId="0" applyNumberFormat="1" applyFont="1" applyFill="1" applyBorder="1" applyAlignment="1">
      <alignment horizontal="center" vertical="center"/>
    </xf>
    <xf numFmtId="0" fontId="1" fillId="3" borderId="1" xfId="0" applyFont="1" applyFill="1" applyBorder="1" applyAlignment="1">
      <alignment vertical="center" wrapText="1"/>
    </xf>
    <xf numFmtId="166" fontId="1" fillId="3" borderId="14"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4" fillId="7" borderId="2" xfId="0" applyFont="1" applyFill="1" applyBorder="1" applyAlignment="1">
      <alignment horizontal="center" vertical="center"/>
    </xf>
    <xf numFmtId="0" fontId="4" fillId="7" borderId="4" xfId="0" applyFont="1" applyFill="1" applyBorder="1" applyAlignment="1">
      <alignment horizontal="center" vertical="center"/>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4"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165" fontId="3" fillId="3" borderId="4" xfId="0" applyNumberFormat="1" applyFont="1" applyFill="1" applyBorder="1" applyAlignment="1" applyProtection="1">
      <alignment horizontal="center" vertical="center" wrapText="1"/>
      <protection locked="0"/>
    </xf>
    <xf numFmtId="165" fontId="3" fillId="3" borderId="3" xfId="0" applyNumberFormat="1" applyFont="1" applyFill="1" applyBorder="1" applyAlignment="1" applyProtection="1">
      <alignment horizontal="center" vertical="center" wrapText="1"/>
      <protection locked="0"/>
    </xf>
    <xf numFmtId="165" fontId="3" fillId="3" borderId="2" xfId="0" applyNumberFormat="1" applyFont="1" applyFill="1" applyBorder="1" applyAlignment="1" applyProtection="1">
      <alignment horizontal="center" vertical="center" wrapText="1"/>
      <protection locked="0"/>
    </xf>
    <xf numFmtId="165" fontId="3" fillId="3" borderId="10" xfId="0" applyNumberFormat="1" applyFont="1" applyFill="1" applyBorder="1" applyAlignment="1" applyProtection="1">
      <alignment horizontal="center" vertical="center" wrapText="1"/>
      <protection locked="0"/>
    </xf>
    <xf numFmtId="165" fontId="3" fillId="3" borderId="5" xfId="0" applyNumberFormat="1" applyFont="1" applyFill="1" applyBorder="1" applyAlignment="1" applyProtection="1">
      <alignment horizontal="center" vertical="center" wrapText="1"/>
      <protection locked="0"/>
    </xf>
    <xf numFmtId="165" fontId="4" fillId="4" borderId="2" xfId="0" applyNumberFormat="1" applyFont="1" applyFill="1" applyBorder="1" applyAlignment="1" applyProtection="1">
      <alignment horizontal="center" vertical="center"/>
      <protection locked="0"/>
    </xf>
    <xf numFmtId="165" fontId="4" fillId="4" borderId="3" xfId="0" applyNumberFormat="1" applyFont="1" applyFill="1" applyBorder="1" applyAlignment="1" applyProtection="1">
      <alignment horizontal="center" vertical="center"/>
      <protection locked="0"/>
    </xf>
    <xf numFmtId="165" fontId="18" fillId="6" borderId="2" xfId="0" applyNumberFormat="1" applyFont="1" applyFill="1" applyBorder="1" applyAlignment="1" applyProtection="1">
      <alignment horizontal="center" vertical="center"/>
    </xf>
    <xf numFmtId="165" fontId="18" fillId="6" borderId="3" xfId="0" applyNumberFormat="1" applyFont="1" applyFill="1" applyBorder="1" applyAlignment="1" applyProtection="1">
      <alignment horizontal="center" vertical="center"/>
    </xf>
    <xf numFmtId="165" fontId="18" fillId="7" borderId="2" xfId="0" applyNumberFormat="1" applyFont="1" applyFill="1" applyBorder="1" applyAlignment="1" applyProtection="1">
      <alignment horizontal="center" vertical="center"/>
    </xf>
    <xf numFmtId="165" fontId="18" fillId="7" borderId="3" xfId="0" applyNumberFormat="1" applyFont="1" applyFill="1" applyBorder="1" applyAlignment="1" applyProtection="1">
      <alignment horizontal="center" vertical="center"/>
    </xf>
    <xf numFmtId="0" fontId="2" fillId="5" borderId="6" xfId="0" applyFont="1" applyFill="1" applyBorder="1" applyAlignment="1">
      <alignment horizontal="left" vertical="center" wrapText="1" indent="1"/>
    </xf>
    <xf numFmtId="0" fontId="2" fillId="5" borderId="7" xfId="0" applyFont="1" applyFill="1" applyBorder="1" applyAlignment="1">
      <alignment horizontal="left" vertical="center" wrapText="1" indent="1"/>
    </xf>
    <xf numFmtId="165" fontId="3" fillId="3" borderId="4" xfId="0" applyNumberFormat="1" applyFont="1" applyFill="1" applyBorder="1" applyAlignment="1" applyProtection="1">
      <alignment horizontal="center" vertical="center"/>
      <protection locked="0"/>
    </xf>
    <xf numFmtId="165" fontId="3" fillId="3" borderId="3" xfId="0" applyNumberFormat="1" applyFont="1" applyFill="1" applyBorder="1" applyAlignment="1" applyProtection="1">
      <alignment horizontal="center" vertical="center"/>
      <protection locked="0"/>
    </xf>
    <xf numFmtId="165" fontId="3" fillId="3" borderId="2" xfId="0" applyNumberFormat="1" applyFont="1" applyFill="1" applyBorder="1" applyAlignment="1" applyProtection="1">
      <alignment horizontal="center" vertical="center"/>
      <protection locked="0"/>
    </xf>
    <xf numFmtId="165" fontId="18" fillId="7" borderId="1" xfId="0" applyNumberFormat="1" applyFont="1" applyFill="1" applyBorder="1" applyAlignment="1" applyProtection="1">
      <alignment horizontal="center" vertical="center"/>
    </xf>
    <xf numFmtId="165" fontId="3" fillId="3" borderId="1" xfId="0" applyNumberFormat="1" applyFont="1" applyFill="1" applyBorder="1" applyAlignment="1" applyProtection="1">
      <alignment horizontal="center" vertical="center"/>
      <protection locked="0"/>
    </xf>
    <xf numFmtId="0" fontId="9" fillId="4" borderId="9" xfId="0" applyFont="1" applyFill="1" applyBorder="1" applyAlignment="1">
      <alignment horizontal="right" vertical="center" wrapText="1"/>
    </xf>
    <xf numFmtId="0" fontId="9" fillId="4" borderId="5" xfId="0" applyFont="1" applyFill="1" applyBorder="1" applyAlignment="1">
      <alignment horizontal="right" vertical="center" wrapText="1"/>
    </xf>
    <xf numFmtId="0" fontId="3" fillId="10" borderId="6"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3" fillId="10" borderId="9" xfId="0" applyFont="1" applyFill="1" applyBorder="1" applyAlignment="1">
      <alignment horizontal="left" vertical="center" wrapText="1"/>
    </xf>
    <xf numFmtId="0" fontId="3" fillId="10" borderId="14" xfId="0" applyFont="1" applyFill="1" applyBorder="1" applyAlignment="1">
      <alignment horizontal="left" vertical="center" wrapText="1"/>
    </xf>
    <xf numFmtId="0" fontId="3" fillId="10" borderId="8" xfId="0" applyFont="1" applyFill="1" applyBorder="1" applyAlignment="1">
      <alignment horizontal="left" vertical="center" wrapText="1"/>
    </xf>
    <xf numFmtId="0" fontId="3" fillId="10" borderId="13" xfId="0" applyFont="1" applyFill="1" applyBorder="1" applyAlignment="1">
      <alignment horizontal="left" vertical="center" wrapText="1"/>
    </xf>
    <xf numFmtId="0" fontId="4" fillId="7" borderId="2" xfId="0" applyFont="1" applyFill="1" applyBorder="1" applyAlignment="1">
      <alignment horizontal="right" vertical="center" wrapText="1"/>
    </xf>
    <xf numFmtId="0" fontId="4" fillId="7" borderId="3"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8" borderId="11" xfId="0" applyFont="1" applyFill="1" applyBorder="1" applyAlignment="1">
      <alignment horizontal="right" vertical="center" wrapText="1"/>
    </xf>
    <xf numFmtId="0" fontId="4" fillId="4" borderId="3" xfId="0" applyFont="1" applyFill="1" applyBorder="1" applyAlignment="1">
      <alignment horizontal="center" vertical="center"/>
    </xf>
    <xf numFmtId="164" fontId="14" fillId="3" borderId="1" xfId="0" applyNumberFormat="1" applyFont="1" applyFill="1" applyBorder="1" applyAlignment="1" applyProtection="1">
      <alignment horizontal="center" vertical="center" wrapText="1"/>
      <protection locked="0"/>
    </xf>
    <xf numFmtId="0" fontId="9" fillId="7" borderId="2" xfId="0" applyFont="1" applyFill="1" applyBorder="1" applyAlignment="1">
      <alignment horizontal="left" vertical="center"/>
    </xf>
    <xf numFmtId="0" fontId="9" fillId="7" borderId="3" xfId="0" applyFont="1" applyFill="1" applyBorder="1" applyAlignment="1">
      <alignment horizontal="left" vertical="center"/>
    </xf>
    <xf numFmtId="0" fontId="9" fillId="4" borderId="7" xfId="0" applyFont="1" applyFill="1" applyBorder="1" applyAlignment="1">
      <alignment horizontal="right" vertical="center" wrapText="1"/>
    </xf>
    <xf numFmtId="0" fontId="4" fillId="7" borderId="1" xfId="0" applyFont="1" applyFill="1" applyBorder="1" applyAlignment="1">
      <alignment horizontal="right" vertical="center" wrapText="1"/>
    </xf>
    <xf numFmtId="0" fontId="9" fillId="8" borderId="1" xfId="0" applyFont="1" applyFill="1" applyBorder="1" applyAlignment="1">
      <alignment horizontal="right" vertical="center" wrapText="1"/>
    </xf>
    <xf numFmtId="0" fontId="9" fillId="4" borderId="1" xfId="0" applyFont="1" applyFill="1" applyBorder="1" applyAlignment="1">
      <alignment horizontal="right" vertical="center" wrapText="1"/>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164" fontId="14" fillId="3" borderId="8" xfId="0" applyNumberFormat="1" applyFont="1" applyFill="1" applyBorder="1" applyAlignment="1" applyProtection="1">
      <alignment horizontal="center" vertical="center" wrapText="1"/>
      <protection locked="0"/>
    </xf>
    <xf numFmtId="164" fontId="14" fillId="3" borderId="13" xfId="0" applyNumberFormat="1" applyFont="1" applyFill="1" applyBorder="1" applyAlignment="1" applyProtection="1">
      <alignment horizontal="center" vertical="center" wrapText="1"/>
      <protection locked="0"/>
    </xf>
    <xf numFmtId="164" fontId="14" fillId="3" borderId="14" xfId="0" applyNumberFormat="1" applyFont="1" applyFill="1" applyBorder="1" applyAlignment="1" applyProtection="1">
      <alignment horizontal="center" vertical="center" wrapText="1"/>
      <protection locked="0"/>
    </xf>
  </cellXfs>
  <cellStyles count="58">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 name="Valuta" xfId="57" builtinId="4"/>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23"/>
  <sheetViews>
    <sheetView showGridLines="0" zoomScale="145" zoomScaleNormal="100" workbookViewId="0">
      <selection activeCell="A4" sqref="A4:G4"/>
    </sheetView>
  </sheetViews>
  <sheetFormatPr baseColWidth="10" defaultColWidth="8.83203125" defaultRowHeight="15" x14ac:dyDescent="0.2"/>
  <cols>
    <col min="1" max="1" width="45.83203125" customWidth="1"/>
    <col min="2" max="7" width="12.83203125" customWidth="1"/>
  </cols>
  <sheetData>
    <row r="1" spans="1:7" s="28" customFormat="1" ht="30" customHeight="1" x14ac:dyDescent="0.2">
      <c r="A1" s="97" t="s">
        <v>39</v>
      </c>
      <c r="B1" s="98"/>
      <c r="C1" s="98"/>
      <c r="D1" s="98"/>
      <c r="E1" s="98"/>
      <c r="F1" s="98"/>
      <c r="G1" s="98"/>
    </row>
    <row r="2" spans="1:7" s="2" customFormat="1" ht="40" customHeight="1" x14ac:dyDescent="0.2">
      <c r="A2" s="99" t="s">
        <v>13</v>
      </c>
      <c r="B2" s="100"/>
      <c r="C2" s="100"/>
      <c r="D2" s="100"/>
      <c r="E2" s="100"/>
      <c r="F2" s="100"/>
      <c r="G2" s="100"/>
    </row>
    <row r="3" spans="1:7" s="2" customFormat="1" ht="30" customHeight="1" x14ac:dyDescent="0.2">
      <c r="A3" s="101" t="s">
        <v>61</v>
      </c>
      <c r="B3" s="102"/>
      <c r="C3" s="102"/>
      <c r="D3" s="102"/>
      <c r="E3" s="102"/>
      <c r="F3" s="102"/>
      <c r="G3" s="102"/>
    </row>
    <row r="4" spans="1:7" s="2" customFormat="1" ht="170" customHeight="1" x14ac:dyDescent="0.2">
      <c r="A4" s="95" t="s">
        <v>50</v>
      </c>
      <c r="B4" s="96"/>
      <c r="C4" s="96"/>
      <c r="D4" s="96"/>
      <c r="E4" s="96"/>
      <c r="F4" s="96"/>
      <c r="G4" s="96"/>
    </row>
    <row r="5" spans="1:7" s="2" customFormat="1" ht="30" customHeight="1" x14ac:dyDescent="0.2">
      <c r="A5" s="101" t="s">
        <v>62</v>
      </c>
      <c r="B5" s="102"/>
      <c r="C5" s="102"/>
      <c r="D5" s="102"/>
      <c r="E5" s="102"/>
      <c r="F5" s="102"/>
      <c r="G5" s="102"/>
    </row>
    <row r="6" spans="1:7" s="2" customFormat="1" ht="150" customHeight="1" x14ac:dyDescent="0.2">
      <c r="A6" s="95" t="s">
        <v>51</v>
      </c>
      <c r="B6" s="96"/>
      <c r="C6" s="96"/>
      <c r="D6" s="96"/>
      <c r="E6" s="96"/>
      <c r="F6" s="96"/>
      <c r="G6" s="96"/>
    </row>
    <row r="7" spans="1:7" s="2" customFormat="1" ht="30" customHeight="1" x14ac:dyDescent="0.2">
      <c r="A7" s="101" t="s">
        <v>63</v>
      </c>
      <c r="B7" s="102"/>
      <c r="C7" s="102"/>
      <c r="D7" s="102"/>
      <c r="E7" s="102"/>
      <c r="F7" s="102"/>
      <c r="G7" s="102"/>
    </row>
    <row r="8" spans="1:7" ht="110" customHeight="1" x14ac:dyDescent="0.2">
      <c r="A8" s="95" t="s">
        <v>60</v>
      </c>
      <c r="B8" s="96"/>
      <c r="C8" s="96"/>
      <c r="D8" s="96"/>
      <c r="E8" s="96"/>
      <c r="F8" s="96"/>
      <c r="G8" s="96"/>
    </row>
    <row r="9" spans="1:7" s="2" customFormat="1" ht="30" customHeight="1" x14ac:dyDescent="0.2">
      <c r="A9" s="101" t="s">
        <v>64</v>
      </c>
      <c r="B9" s="102"/>
      <c r="C9" s="102"/>
      <c r="D9" s="102"/>
      <c r="E9" s="102"/>
      <c r="F9" s="102"/>
      <c r="G9" s="102"/>
    </row>
    <row r="10" spans="1:7" s="2" customFormat="1" ht="90" customHeight="1" x14ac:dyDescent="0.2">
      <c r="A10" s="95" t="s">
        <v>54</v>
      </c>
      <c r="B10" s="96"/>
      <c r="C10" s="96"/>
      <c r="D10" s="96"/>
      <c r="E10" s="96"/>
      <c r="F10" s="96"/>
      <c r="G10" s="96"/>
    </row>
    <row r="11" spans="1:7" s="2" customFormat="1" ht="30" customHeight="1" x14ac:dyDescent="0.2">
      <c r="A11" s="101" t="s">
        <v>65</v>
      </c>
      <c r="B11" s="102"/>
      <c r="C11" s="102"/>
      <c r="D11" s="102"/>
      <c r="E11" s="102"/>
      <c r="F11" s="102"/>
      <c r="G11" s="102"/>
    </row>
    <row r="12" spans="1:7" ht="86" customHeight="1" x14ac:dyDescent="0.2">
      <c r="A12" s="95" t="s">
        <v>68</v>
      </c>
      <c r="B12" s="96"/>
      <c r="C12" s="96"/>
      <c r="D12" s="96"/>
      <c r="E12" s="96"/>
      <c r="F12" s="96"/>
      <c r="G12" s="96"/>
    </row>
    <row r="13" spans="1:7" s="2" customFormat="1" ht="30" customHeight="1" x14ac:dyDescent="0.2">
      <c r="A13" s="101" t="s">
        <v>66</v>
      </c>
      <c r="B13" s="102"/>
      <c r="C13" s="102"/>
      <c r="D13" s="102"/>
      <c r="E13" s="102"/>
      <c r="F13" s="102"/>
      <c r="G13" s="102"/>
    </row>
    <row r="14" spans="1:7" ht="110" customHeight="1" x14ac:dyDescent="0.2">
      <c r="A14" s="95" t="s">
        <v>52</v>
      </c>
      <c r="B14" s="96"/>
      <c r="C14" s="96"/>
      <c r="D14" s="96"/>
      <c r="E14" s="96"/>
      <c r="F14" s="96"/>
      <c r="G14" s="96"/>
    </row>
    <row r="15" spans="1:7" ht="25" customHeight="1" x14ac:dyDescent="0.2">
      <c r="A15" s="38" t="s">
        <v>12</v>
      </c>
      <c r="B15" s="39" t="s">
        <v>42</v>
      </c>
      <c r="C15" s="39" t="s">
        <v>53</v>
      </c>
      <c r="D15" s="39" t="s">
        <v>43</v>
      </c>
      <c r="E15" s="39" t="s">
        <v>44</v>
      </c>
      <c r="F15" s="39" t="s">
        <v>45</v>
      </c>
      <c r="G15" s="39" t="s">
        <v>46</v>
      </c>
    </row>
    <row r="16" spans="1:7" ht="20" customHeight="1" x14ac:dyDescent="0.2">
      <c r="A16" s="40" t="s">
        <v>7</v>
      </c>
      <c r="B16" s="41">
        <v>4000</v>
      </c>
      <c r="C16" s="41">
        <v>4000</v>
      </c>
      <c r="D16" s="41">
        <v>3000</v>
      </c>
      <c r="E16" s="41">
        <v>3000</v>
      </c>
      <c r="F16" s="41">
        <v>1000</v>
      </c>
      <c r="G16" s="41">
        <v>1000</v>
      </c>
    </row>
    <row r="17" spans="1:7" ht="20" customHeight="1" x14ac:dyDescent="0.2">
      <c r="A17" s="42" t="s">
        <v>6</v>
      </c>
      <c r="B17" s="41">
        <v>2000</v>
      </c>
      <c r="C17" s="41">
        <v>2000</v>
      </c>
      <c r="D17" s="41">
        <v>1500</v>
      </c>
      <c r="E17" s="41">
        <v>1500</v>
      </c>
      <c r="F17" s="41">
        <v>500</v>
      </c>
      <c r="G17" s="41">
        <v>500</v>
      </c>
    </row>
    <row r="18" spans="1:7" ht="20" customHeight="1" x14ac:dyDescent="0.2">
      <c r="A18" s="42" t="s">
        <v>5</v>
      </c>
      <c r="B18" s="41">
        <v>800</v>
      </c>
      <c r="C18" s="41">
        <v>800</v>
      </c>
      <c r="D18" s="41">
        <v>600</v>
      </c>
      <c r="E18" s="41">
        <v>600</v>
      </c>
      <c r="F18" s="41">
        <v>200</v>
      </c>
      <c r="G18" s="41">
        <v>200</v>
      </c>
    </row>
    <row r="19" spans="1:7" ht="20" customHeight="1" x14ac:dyDescent="0.2">
      <c r="A19" s="40" t="s">
        <v>4</v>
      </c>
      <c r="B19" s="41">
        <v>0</v>
      </c>
      <c r="C19" s="41">
        <v>0</v>
      </c>
      <c r="D19" s="41">
        <v>0</v>
      </c>
      <c r="E19" s="41">
        <v>0</v>
      </c>
      <c r="F19" s="41">
        <v>0</v>
      </c>
      <c r="G19" s="41">
        <v>0</v>
      </c>
    </row>
    <row r="20" spans="1:7" ht="20" customHeight="1" x14ac:dyDescent="0.2">
      <c r="A20" s="40" t="s">
        <v>3</v>
      </c>
      <c r="B20" s="43" t="s">
        <v>14</v>
      </c>
      <c r="C20" s="44" t="s">
        <v>14</v>
      </c>
      <c r="D20" s="44" t="s">
        <v>14</v>
      </c>
      <c r="E20" s="44" t="s">
        <v>14</v>
      </c>
      <c r="F20" s="44" t="s">
        <v>14</v>
      </c>
      <c r="G20" s="44" t="s">
        <v>14</v>
      </c>
    </row>
    <row r="21" spans="1:7" s="28" customFormat="1" ht="30" customHeight="1" x14ac:dyDescent="0.2">
      <c r="A21" s="91" t="s">
        <v>40</v>
      </c>
      <c r="B21" s="92"/>
      <c r="C21" s="92"/>
      <c r="D21" s="92"/>
      <c r="E21" s="92"/>
      <c r="F21" s="92"/>
      <c r="G21" s="92"/>
    </row>
    <row r="22" spans="1:7" s="2" customFormat="1" ht="40" customHeight="1" x14ac:dyDescent="0.2">
      <c r="A22" s="93" t="s">
        <v>41</v>
      </c>
      <c r="B22" s="94"/>
      <c r="C22" s="94"/>
      <c r="D22" s="94"/>
      <c r="E22" s="94"/>
      <c r="F22" s="94"/>
      <c r="G22" s="94"/>
    </row>
    <row r="23" spans="1:7" ht="20" customHeight="1" x14ac:dyDescent="0.2">
      <c r="A23" s="45"/>
      <c r="B23" s="46"/>
      <c r="C23" s="46"/>
      <c r="D23" s="46"/>
      <c r="E23" s="46"/>
      <c r="F23" s="46"/>
      <c r="G23" s="46"/>
    </row>
  </sheetData>
  <sheetProtection algorithmName="SHA-512" hashValue="4L6TTAnrCR14dx91C5CX+fgWEogHyaV0UQirkQ72L/0erXNYnGVFHrOq2VhKTih7zNLD2AP6OY2tiInvZ2QxYg==" saltValue="gvIVHm+/2teyvaSAXf5FHg==" spinCount="100000" sheet="1" objects="1" scenarios="1"/>
  <mergeCells count="16">
    <mergeCell ref="A21:G21"/>
    <mergeCell ref="A22:G22"/>
    <mergeCell ref="A14:G14"/>
    <mergeCell ref="A1:G1"/>
    <mergeCell ref="A2:G2"/>
    <mergeCell ref="A3:G3"/>
    <mergeCell ref="A4:G4"/>
    <mergeCell ref="A5:G5"/>
    <mergeCell ref="A6:G6"/>
    <mergeCell ref="A7:G7"/>
    <mergeCell ref="A8:G8"/>
    <mergeCell ref="A9:G9"/>
    <mergeCell ref="A10:G10"/>
    <mergeCell ref="A11:G11"/>
    <mergeCell ref="A12:G12"/>
    <mergeCell ref="A13:G13"/>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dimension ref="A1:I7"/>
  <sheetViews>
    <sheetView showGridLines="0" workbookViewId="0">
      <selection activeCell="A2" sqref="A2:F2"/>
    </sheetView>
  </sheetViews>
  <sheetFormatPr baseColWidth="10" defaultRowHeight="15" x14ac:dyDescent="0.2"/>
  <cols>
    <col min="1" max="1" width="60.83203125" customWidth="1"/>
    <col min="2" max="6" width="17.83203125" customWidth="1"/>
  </cols>
  <sheetData>
    <row r="1" spans="1:9" ht="30" customHeight="1" x14ac:dyDescent="0.2">
      <c r="A1" s="103" t="s">
        <v>48</v>
      </c>
      <c r="B1" s="103"/>
      <c r="C1" s="103"/>
      <c r="D1" s="103"/>
      <c r="E1" s="103"/>
      <c r="F1" s="103"/>
      <c r="G1" s="21"/>
      <c r="H1" s="21"/>
      <c r="I1" s="27"/>
    </row>
    <row r="2" spans="1:9" ht="50" customHeight="1" x14ac:dyDescent="0.2">
      <c r="A2" s="104" t="s">
        <v>67</v>
      </c>
      <c r="B2" s="104"/>
      <c r="C2" s="104"/>
      <c r="D2" s="104"/>
      <c r="E2" s="104"/>
      <c r="F2" s="104"/>
    </row>
    <row r="3" spans="1:9" ht="35" customHeight="1" x14ac:dyDescent="0.2">
      <c r="A3" s="47" t="s">
        <v>34</v>
      </c>
      <c r="B3" s="48" t="s">
        <v>20</v>
      </c>
      <c r="C3" s="48" t="s">
        <v>21</v>
      </c>
      <c r="D3" s="48" t="s">
        <v>22</v>
      </c>
      <c r="E3" s="48" t="s">
        <v>23</v>
      </c>
      <c r="F3" s="48" t="s">
        <v>24</v>
      </c>
    </row>
    <row r="4" spans="1:9" ht="30" customHeight="1" x14ac:dyDescent="0.2">
      <c r="A4" s="49" t="s">
        <v>35</v>
      </c>
      <c r="B4" s="50">
        <v>1000</v>
      </c>
      <c r="C4" s="50">
        <v>500</v>
      </c>
      <c r="D4" s="50">
        <v>200</v>
      </c>
      <c r="E4" s="50">
        <v>0</v>
      </c>
      <c r="F4" s="51" t="s">
        <v>14</v>
      </c>
    </row>
    <row r="5" spans="1:9" ht="30" customHeight="1" x14ac:dyDescent="0.2">
      <c r="A5" s="49" t="s">
        <v>37</v>
      </c>
      <c r="B5" s="50">
        <v>1000</v>
      </c>
      <c r="C5" s="50">
        <v>500</v>
      </c>
      <c r="D5" s="50">
        <v>200</v>
      </c>
      <c r="E5" s="50">
        <v>0</v>
      </c>
      <c r="F5" s="51" t="s">
        <v>14</v>
      </c>
    </row>
    <row r="6" spans="1:9" ht="30" customHeight="1" x14ac:dyDescent="0.2">
      <c r="A6" s="49" t="s">
        <v>38</v>
      </c>
      <c r="B6" s="50">
        <v>1000</v>
      </c>
      <c r="C6" s="50">
        <v>500</v>
      </c>
      <c r="D6" s="50">
        <v>200</v>
      </c>
      <c r="E6" s="50">
        <v>0</v>
      </c>
      <c r="F6" s="51" t="s">
        <v>14</v>
      </c>
    </row>
    <row r="7" spans="1:9" ht="30" customHeight="1" x14ac:dyDescent="0.2">
      <c r="A7" s="49" t="s">
        <v>36</v>
      </c>
      <c r="B7" s="50">
        <v>1000</v>
      </c>
      <c r="C7" s="50">
        <v>500</v>
      </c>
      <c r="D7" s="50">
        <v>200</v>
      </c>
      <c r="E7" s="50">
        <v>0</v>
      </c>
      <c r="F7" s="51" t="s">
        <v>14</v>
      </c>
    </row>
  </sheetData>
  <sheetProtection algorithmName="SHA-512" hashValue="dve8pwI69nTPuE71aCY+n8bKZgh9E0aFp2jGVt33hP6R8k7OgGDAyCAdE09/rlnWoh6ckhJER66rMJxydbdwWw==" saltValue="/dbNEIjZBFE4Y6kOOLJjEQ==" spinCount="100000" sheet="1" objects="1" scenarios="1"/>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26"/>
  <sheetViews>
    <sheetView showGridLines="0" zoomScale="85" zoomScaleNormal="85" zoomScalePageLayoutView="85" workbookViewId="0">
      <selection activeCell="A2" sqref="A2"/>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52" t="s">
        <v>55</v>
      </c>
      <c r="B1" s="11"/>
      <c r="C1" s="110" t="s">
        <v>1</v>
      </c>
      <c r="D1" s="111"/>
      <c r="E1" s="11"/>
      <c r="F1" s="110" t="s">
        <v>1</v>
      </c>
      <c r="G1" s="111"/>
      <c r="H1" s="11"/>
      <c r="I1" s="110" t="s">
        <v>1</v>
      </c>
      <c r="J1" s="111"/>
      <c r="K1" s="3"/>
    </row>
    <row r="2" spans="1:11" ht="33" customHeight="1" x14ac:dyDescent="0.15">
      <c r="A2" s="53" t="s">
        <v>32</v>
      </c>
      <c r="B2" s="7"/>
      <c r="C2" s="112" t="s">
        <v>49</v>
      </c>
      <c r="D2" s="113"/>
      <c r="E2" s="7"/>
      <c r="F2" s="112" t="s">
        <v>49</v>
      </c>
      <c r="G2" s="113"/>
      <c r="H2" s="7"/>
      <c r="I2" s="112" t="s">
        <v>49</v>
      </c>
      <c r="J2" s="113"/>
    </row>
    <row r="3" spans="1:11" ht="20" customHeight="1" x14ac:dyDescent="0.15">
      <c r="A3" s="54" t="str">
        <f>'Beoordelen open vragen'!A3</f>
        <v>7.1.1 BELEVING SCHONE WERKOMGEVING (MAX. 3 A4)</v>
      </c>
      <c r="B3" s="8"/>
      <c r="C3" s="61" t="s">
        <v>12</v>
      </c>
      <c r="D3" s="15"/>
      <c r="E3" s="8"/>
      <c r="F3" s="61" t="s">
        <v>12</v>
      </c>
      <c r="G3" s="15"/>
      <c r="H3" s="8"/>
      <c r="I3" s="61" t="s">
        <v>12</v>
      </c>
      <c r="J3" s="15"/>
    </row>
    <row r="4" spans="1:11" ht="210" customHeight="1" x14ac:dyDescent="0.15">
      <c r="A4" s="55" t="str">
        <f>'Beoordelen open vragen'!A4</f>
        <v>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v>
      </c>
      <c r="B4" s="8"/>
      <c r="C4" s="108" t="s">
        <v>0</v>
      </c>
      <c r="D4" s="109"/>
      <c r="E4" s="8"/>
      <c r="F4" s="107" t="s">
        <v>0</v>
      </c>
      <c r="G4" s="106"/>
      <c r="H4" s="8"/>
      <c r="I4" s="107" t="s">
        <v>0</v>
      </c>
      <c r="J4" s="106"/>
    </row>
    <row r="5" spans="1:11" ht="20" customHeight="1" x14ac:dyDescent="0.15">
      <c r="A5" s="54" t="str">
        <f>'Beoordelen open vragen'!A5</f>
        <v>7.1.2 GOED WERKGEVERSCHAP (MAX. 3 A4)</v>
      </c>
      <c r="B5" s="8"/>
      <c r="C5" s="61" t="s">
        <v>12</v>
      </c>
      <c r="D5" s="15"/>
      <c r="E5" s="8"/>
      <c r="F5" s="61" t="s">
        <v>12</v>
      </c>
      <c r="G5" s="15"/>
      <c r="H5" s="8"/>
      <c r="I5" s="61" t="s">
        <v>12</v>
      </c>
      <c r="J5" s="15"/>
    </row>
    <row r="6" spans="1:11" ht="200" customHeight="1" x14ac:dyDescent="0.15">
      <c r="A6" s="56"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08" t="s">
        <v>0</v>
      </c>
      <c r="D6" s="109"/>
      <c r="E6" s="8"/>
      <c r="F6" s="107" t="s">
        <v>0</v>
      </c>
      <c r="G6" s="106"/>
      <c r="H6" s="8"/>
      <c r="I6" s="107" t="s">
        <v>0</v>
      </c>
      <c r="J6" s="106"/>
    </row>
    <row r="7" spans="1:11" ht="27" customHeight="1" x14ac:dyDescent="0.15">
      <c r="A7" s="54" t="str">
        <f>'Beoordelen open vragen'!A7</f>
        <v>7.1.3 INVULLING WERKZAAMHEDEN LEIDINGGEVENDE (MAX. 1 A4)</v>
      </c>
      <c r="B7" s="8"/>
      <c r="C7" s="61" t="s">
        <v>12</v>
      </c>
      <c r="D7" s="15"/>
      <c r="E7" s="8"/>
      <c r="F7" s="61" t="s">
        <v>12</v>
      </c>
      <c r="G7" s="15"/>
      <c r="H7" s="8"/>
      <c r="I7" s="61" t="s">
        <v>12</v>
      </c>
      <c r="J7" s="15"/>
    </row>
    <row r="8" spans="1:11" ht="160" customHeight="1" x14ac:dyDescent="0.15">
      <c r="A8" s="56" t="str">
        <f>'Beoordelen open vragen'!A8</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8" s="8"/>
      <c r="C8" s="105" t="s">
        <v>0</v>
      </c>
      <c r="D8" s="106"/>
      <c r="E8" s="8"/>
      <c r="F8" s="107" t="s">
        <v>0</v>
      </c>
      <c r="G8" s="106"/>
      <c r="H8" s="8"/>
      <c r="I8" s="107" t="s">
        <v>0</v>
      </c>
      <c r="J8" s="106"/>
    </row>
    <row r="9" spans="1:11" ht="20" customHeight="1" x14ac:dyDescent="0.15">
      <c r="A9" s="54" t="str">
        <f>'Beoordelen open vragen'!A9</f>
        <v>7.1.4 KWALITEITSVERBETERING (MAX. 2 A4)</v>
      </c>
      <c r="B9" s="8"/>
      <c r="C9" s="61" t="s">
        <v>12</v>
      </c>
      <c r="D9" s="15"/>
      <c r="E9" s="8"/>
      <c r="F9" s="61" t="s">
        <v>12</v>
      </c>
      <c r="G9" s="15"/>
      <c r="H9" s="8"/>
      <c r="I9" s="61" t="s">
        <v>12</v>
      </c>
      <c r="J9" s="15"/>
    </row>
    <row r="10" spans="1:11" ht="160" customHeight="1" x14ac:dyDescent="0.15">
      <c r="A10" s="56" t="str">
        <f>'Beoordelen open vragen'!A10</f>
        <v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0" s="8"/>
      <c r="C10" s="105" t="s">
        <v>0</v>
      </c>
      <c r="D10" s="106"/>
      <c r="E10" s="8"/>
      <c r="F10" s="107" t="s">
        <v>0</v>
      </c>
      <c r="G10" s="106"/>
      <c r="H10" s="8"/>
      <c r="I10" s="107" t="s">
        <v>0</v>
      </c>
      <c r="J10" s="106"/>
    </row>
    <row r="11" spans="1:11" ht="20" customHeight="1" x14ac:dyDescent="0.15">
      <c r="A11" s="54" t="str">
        <f>'Beoordelen open vragen'!A11</f>
        <v>7.1.5 FLEXIBILITEIT (MAX. 1 A4)</v>
      </c>
      <c r="B11" s="8"/>
      <c r="C11" s="61" t="s">
        <v>12</v>
      </c>
      <c r="D11" s="15"/>
      <c r="E11" s="8"/>
      <c r="F11" s="61" t="s">
        <v>12</v>
      </c>
      <c r="G11" s="15"/>
      <c r="H11" s="8"/>
      <c r="I11" s="61" t="s">
        <v>12</v>
      </c>
      <c r="J11" s="15"/>
    </row>
    <row r="12" spans="1:11" ht="160" customHeight="1" x14ac:dyDescent="0.15">
      <c r="A12" s="56" t="str">
        <f>'Beoordelen open vragen'!A12</f>
        <v>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v>
      </c>
      <c r="B12" s="8"/>
      <c r="C12" s="105" t="s">
        <v>0</v>
      </c>
      <c r="D12" s="106"/>
      <c r="E12" s="8"/>
      <c r="F12" s="107" t="s">
        <v>0</v>
      </c>
      <c r="G12" s="106"/>
      <c r="H12" s="8"/>
      <c r="I12" s="107" t="s">
        <v>0</v>
      </c>
      <c r="J12" s="106"/>
    </row>
    <row r="13" spans="1:11" ht="20" customHeight="1" x14ac:dyDescent="0.15">
      <c r="A13" s="54" t="str">
        <f>'Beoordelen open vragen'!A13</f>
        <v>7.1.6 MILIEU EN DUURZAAMHEID (MAX. 1 A4)</v>
      </c>
      <c r="B13" s="8"/>
      <c r="C13" s="61" t="s">
        <v>12</v>
      </c>
      <c r="D13" s="15"/>
      <c r="E13" s="8"/>
      <c r="F13" s="61" t="s">
        <v>12</v>
      </c>
      <c r="G13" s="15"/>
      <c r="H13" s="8"/>
      <c r="I13" s="61" t="s">
        <v>12</v>
      </c>
      <c r="J13" s="15"/>
    </row>
    <row r="14" spans="1:11" ht="160" customHeight="1" x14ac:dyDescent="0.15">
      <c r="A14" s="56" t="str">
        <f>'Beoordelen open vragen'!A14</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v>
      </c>
      <c r="B14" s="8"/>
      <c r="C14" s="105" t="s">
        <v>0</v>
      </c>
      <c r="D14" s="106"/>
      <c r="E14" s="8"/>
      <c r="F14" s="107" t="s">
        <v>0</v>
      </c>
      <c r="G14" s="106"/>
      <c r="H14" s="8"/>
      <c r="I14" s="107" t="s">
        <v>0</v>
      </c>
      <c r="J14" s="106"/>
    </row>
    <row r="15" spans="1:11" ht="20" customHeight="1" x14ac:dyDescent="0.15">
      <c r="A15" s="57"/>
      <c r="B15" s="9"/>
      <c r="C15" s="58"/>
      <c r="D15" s="58"/>
      <c r="E15" s="9"/>
      <c r="F15" s="58"/>
      <c r="G15" s="58"/>
      <c r="H15" s="9"/>
      <c r="I15" s="58"/>
      <c r="J15" s="59"/>
    </row>
    <row r="17" spans="1:10" ht="33" customHeight="1" x14ac:dyDescent="0.15">
      <c r="A17" s="60" t="str">
        <f>'Beoordelen interview'!A1</f>
        <v>7.3 Interviewvragen sleutelfunctionarissen</v>
      </c>
      <c r="B17" s="7"/>
      <c r="C17" s="114"/>
      <c r="D17" s="115"/>
      <c r="E17" s="7"/>
      <c r="F17" s="114"/>
      <c r="G17" s="115"/>
      <c r="H17" s="37"/>
      <c r="I17" s="121"/>
      <c r="J17" s="121"/>
    </row>
    <row r="18" spans="1:10" s="1" customFormat="1" ht="20" customHeight="1" x14ac:dyDescent="0.15">
      <c r="A18" s="116" t="str">
        <f>'Beoordelen interview'!A4:A4</f>
        <v>Vraag 1</v>
      </c>
      <c r="B18" s="31"/>
      <c r="C18" s="61" t="s">
        <v>12</v>
      </c>
      <c r="D18" s="15"/>
      <c r="E18" s="8"/>
      <c r="F18" s="61" t="s">
        <v>12</v>
      </c>
      <c r="G18" s="15"/>
      <c r="H18" s="8"/>
      <c r="I18" s="61" t="s">
        <v>12</v>
      </c>
      <c r="J18" s="15"/>
    </row>
    <row r="19" spans="1:10" s="1" customFormat="1" ht="160" customHeight="1" x14ac:dyDescent="0.15">
      <c r="A19" s="117"/>
      <c r="B19" s="31"/>
      <c r="C19" s="118" t="s">
        <v>0</v>
      </c>
      <c r="D19" s="119"/>
      <c r="E19" s="31"/>
      <c r="F19" s="120" t="s">
        <v>0</v>
      </c>
      <c r="G19" s="119"/>
      <c r="I19" s="122" t="s">
        <v>0</v>
      </c>
      <c r="J19" s="122"/>
    </row>
    <row r="20" spans="1:10" s="1" customFormat="1" ht="21" customHeight="1" x14ac:dyDescent="0.15">
      <c r="A20" s="116" t="str">
        <f>'Beoordelen interview'!A5:A5</f>
        <v>Vraag 2</v>
      </c>
      <c r="B20" s="31"/>
      <c r="C20" s="61" t="s">
        <v>12</v>
      </c>
      <c r="D20" s="15"/>
      <c r="E20" s="8"/>
      <c r="F20" s="61" t="s">
        <v>12</v>
      </c>
      <c r="G20" s="15"/>
      <c r="H20" s="8"/>
      <c r="I20" s="61" t="s">
        <v>12</v>
      </c>
      <c r="J20" s="15"/>
    </row>
    <row r="21" spans="1:10" s="1" customFormat="1" ht="160" customHeight="1" x14ac:dyDescent="0.15">
      <c r="A21" s="117"/>
      <c r="B21" s="31"/>
      <c r="C21" s="118" t="s">
        <v>0</v>
      </c>
      <c r="D21" s="119"/>
      <c r="E21" s="31"/>
      <c r="F21" s="120" t="s">
        <v>0</v>
      </c>
      <c r="G21" s="119"/>
      <c r="I21" s="122" t="s">
        <v>0</v>
      </c>
      <c r="J21" s="122"/>
    </row>
    <row r="22" spans="1:10" s="1" customFormat="1" ht="26" customHeight="1" x14ac:dyDescent="0.15">
      <c r="A22" s="116" t="str">
        <f>'Beoordelen interview'!A6:A6</f>
        <v>Vraag 3</v>
      </c>
      <c r="B22" s="31"/>
      <c r="C22" s="61" t="s">
        <v>12</v>
      </c>
      <c r="D22" s="15"/>
      <c r="E22" s="8"/>
      <c r="F22" s="61" t="s">
        <v>12</v>
      </c>
      <c r="G22" s="15"/>
      <c r="H22" s="8"/>
      <c r="I22" s="61" t="s">
        <v>12</v>
      </c>
      <c r="J22" s="15"/>
    </row>
    <row r="23" spans="1:10" s="1" customFormat="1" ht="160" customHeight="1" x14ac:dyDescent="0.15">
      <c r="A23" s="117"/>
      <c r="B23" s="31"/>
      <c r="C23" s="118" t="s">
        <v>0</v>
      </c>
      <c r="D23" s="119"/>
      <c r="E23" s="31"/>
      <c r="F23" s="120" t="s">
        <v>0</v>
      </c>
      <c r="G23" s="119"/>
      <c r="I23" s="122" t="s">
        <v>0</v>
      </c>
      <c r="J23" s="122"/>
    </row>
    <row r="24" spans="1:10" s="1" customFormat="1" ht="22" customHeight="1" x14ac:dyDescent="0.15">
      <c r="A24" s="116" t="str">
        <f>'Beoordelen interview'!A7:A7</f>
        <v>Vraag 4</v>
      </c>
      <c r="B24" s="31"/>
      <c r="C24" s="61" t="s">
        <v>12</v>
      </c>
      <c r="D24" s="15"/>
      <c r="E24" s="8"/>
      <c r="F24" s="61" t="s">
        <v>12</v>
      </c>
      <c r="G24" s="15"/>
      <c r="H24" s="8"/>
      <c r="I24" s="61" t="s">
        <v>12</v>
      </c>
      <c r="J24" s="15"/>
    </row>
    <row r="25" spans="1:10" s="1" customFormat="1" ht="160" customHeight="1" x14ac:dyDescent="0.15">
      <c r="A25" s="117"/>
      <c r="B25" s="31"/>
      <c r="C25" s="118" t="s">
        <v>0</v>
      </c>
      <c r="D25" s="119"/>
      <c r="E25" s="31"/>
      <c r="F25" s="120" t="s">
        <v>0</v>
      </c>
      <c r="G25" s="119"/>
      <c r="I25" s="122" t="s">
        <v>0</v>
      </c>
      <c r="J25" s="122"/>
    </row>
    <row r="26" spans="1:10" ht="20" customHeight="1" x14ac:dyDescent="0.15">
      <c r="A26" s="57"/>
      <c r="B26" s="9"/>
      <c r="C26" s="58"/>
      <c r="D26" s="58"/>
      <c r="E26" s="9"/>
      <c r="F26" s="58"/>
      <c r="G26" s="58"/>
      <c r="H26" s="9"/>
      <c r="I26" s="58"/>
      <c r="J26" s="59"/>
    </row>
  </sheetData>
  <sheetProtection algorithmName="SHA-512" hashValue="HONWkquHmKWACc2n2TSbQg2ORJvoFdGHGQePojbZogYxziw6sqGq514yAz4b6Gg4uSNVIFsVcwDPZmAE9qlEGg==" saltValue="TnphODBcZwd0q46WJ0aa/Q==" spinCount="100000" sheet="1" objects="1" scenarios="1"/>
  <mergeCells count="43">
    <mergeCell ref="I17:J17"/>
    <mergeCell ref="I19:J19"/>
    <mergeCell ref="I21:J21"/>
    <mergeCell ref="I23:J23"/>
    <mergeCell ref="I25:J25"/>
    <mergeCell ref="A24:A25"/>
    <mergeCell ref="C25:D25"/>
    <mergeCell ref="F25:G25"/>
    <mergeCell ref="A20:A21"/>
    <mergeCell ref="C21:D21"/>
    <mergeCell ref="F21:G21"/>
    <mergeCell ref="A22:A23"/>
    <mergeCell ref="C23:D23"/>
    <mergeCell ref="F23:G23"/>
    <mergeCell ref="C17:D17"/>
    <mergeCell ref="F17:G17"/>
    <mergeCell ref="A18:A19"/>
    <mergeCell ref="C19:D19"/>
    <mergeCell ref="F19:G19"/>
    <mergeCell ref="I1:J1"/>
    <mergeCell ref="I8:J8"/>
    <mergeCell ref="I10:J10"/>
    <mergeCell ref="C2:D2"/>
    <mergeCell ref="I2:J2"/>
    <mergeCell ref="C1:D1"/>
    <mergeCell ref="F1:G1"/>
    <mergeCell ref="F8:G8"/>
    <mergeCell ref="F10:G10"/>
    <mergeCell ref="F2:G2"/>
    <mergeCell ref="C4:D4"/>
    <mergeCell ref="F4:G4"/>
    <mergeCell ref="I4:J4"/>
    <mergeCell ref="C14:D14"/>
    <mergeCell ref="I14:J14"/>
    <mergeCell ref="I12:J12"/>
    <mergeCell ref="I6:J6"/>
    <mergeCell ref="F14:G14"/>
    <mergeCell ref="F12:G12"/>
    <mergeCell ref="C12:D12"/>
    <mergeCell ref="F6:G6"/>
    <mergeCell ref="C6:D6"/>
    <mergeCell ref="C8:D8"/>
    <mergeCell ref="C10:D10"/>
  </mergeCells>
  <dataValidations count="1">
    <dataValidation type="list" errorStyle="warning" allowBlank="1" showErrorMessage="1" error="Voer juiste waarde in. " sqref="I5 F5 C5 I7 F7 C7 I9 F9 C9 I11 F11 C11 I22 F22 C22 I13 F13 C13 I3 F3 C3 I18 F18 C18 I20 F20 C20 I24 F24 C24" xr:uid="{CFADCB4A-99DB-AF4D-B4E3-C5FD69184C31}">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6"/>
  <sheetViews>
    <sheetView showGridLines="0" zoomScale="85" zoomScaleNormal="85" zoomScalePageLayoutView="85" workbookViewId="0">
      <pane ySplit="1" topLeftCell="A7" activePane="bottomLeft" state="frozen"/>
      <selection pane="bottomLeft" activeCell="A14" sqref="A14"/>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52" t="s">
        <v>56</v>
      </c>
      <c r="B1" s="11"/>
      <c r="C1" s="110" t="s">
        <v>1</v>
      </c>
      <c r="D1" s="111"/>
      <c r="E1" s="11"/>
      <c r="F1" s="110" t="s">
        <v>1</v>
      </c>
      <c r="G1" s="111"/>
      <c r="H1" s="11"/>
      <c r="I1" s="110" t="s">
        <v>1</v>
      </c>
      <c r="J1" s="111"/>
      <c r="K1" s="3"/>
    </row>
    <row r="2" spans="1:11" ht="33" customHeight="1" x14ac:dyDescent="0.15">
      <c r="A2" s="53" t="s">
        <v>32</v>
      </c>
      <c r="B2" s="7"/>
      <c r="C2" s="112" t="s">
        <v>49</v>
      </c>
      <c r="D2" s="113"/>
      <c r="E2" s="7"/>
      <c r="F2" s="112" t="s">
        <v>49</v>
      </c>
      <c r="G2" s="113"/>
      <c r="H2" s="7"/>
      <c r="I2" s="112" t="s">
        <v>49</v>
      </c>
      <c r="J2" s="113"/>
    </row>
    <row r="3" spans="1:11" ht="20" customHeight="1" x14ac:dyDescent="0.15">
      <c r="A3" s="54" t="str">
        <f>'Beoordelen open vragen'!A3</f>
        <v>7.1.1 BELEVING SCHONE WERKOMGEVING (MAX. 3 A4)</v>
      </c>
      <c r="B3" s="8"/>
      <c r="C3" s="61" t="s">
        <v>12</v>
      </c>
      <c r="D3" s="15"/>
      <c r="E3" s="8"/>
      <c r="F3" s="61" t="s">
        <v>12</v>
      </c>
      <c r="G3" s="15"/>
      <c r="H3" s="8"/>
      <c r="I3" s="61" t="s">
        <v>12</v>
      </c>
      <c r="J3" s="15"/>
    </row>
    <row r="4" spans="1:11" ht="210" customHeight="1" x14ac:dyDescent="0.15">
      <c r="A4" s="55" t="str">
        <f>'Beoordelen open vragen'!A4</f>
        <v>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v>
      </c>
      <c r="B4" s="8"/>
      <c r="C4" s="108" t="s">
        <v>0</v>
      </c>
      <c r="D4" s="109"/>
      <c r="E4" s="8"/>
      <c r="F4" s="107" t="s">
        <v>0</v>
      </c>
      <c r="G4" s="106"/>
      <c r="H4" s="8"/>
      <c r="I4" s="107" t="s">
        <v>0</v>
      </c>
      <c r="J4" s="106"/>
    </row>
    <row r="5" spans="1:11" ht="20" customHeight="1" x14ac:dyDescent="0.15">
      <c r="A5" s="54" t="str">
        <f>'Beoordelen open vragen'!A5</f>
        <v>7.1.2 GOED WERKGEVERSCHAP (MAX. 3 A4)</v>
      </c>
      <c r="B5" s="8"/>
      <c r="C5" s="61" t="s">
        <v>12</v>
      </c>
      <c r="D5" s="15"/>
      <c r="E5" s="8"/>
      <c r="F5" s="61" t="s">
        <v>12</v>
      </c>
      <c r="G5" s="15"/>
      <c r="H5" s="8"/>
      <c r="I5" s="61" t="s">
        <v>12</v>
      </c>
      <c r="J5" s="15"/>
    </row>
    <row r="6" spans="1:11" ht="200" customHeight="1" x14ac:dyDescent="0.15">
      <c r="A6" s="56"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08" t="s">
        <v>0</v>
      </c>
      <c r="D6" s="109"/>
      <c r="E6" s="8"/>
      <c r="F6" s="107" t="s">
        <v>0</v>
      </c>
      <c r="G6" s="106"/>
      <c r="H6" s="8"/>
      <c r="I6" s="107" t="s">
        <v>0</v>
      </c>
      <c r="J6" s="106"/>
    </row>
    <row r="7" spans="1:11" ht="27" customHeight="1" x14ac:dyDescent="0.15">
      <c r="A7" s="54" t="str">
        <f>'Beoordelen open vragen'!A7</f>
        <v>7.1.3 INVULLING WERKZAAMHEDEN LEIDINGGEVENDE (MAX. 1 A4)</v>
      </c>
      <c r="B7" s="8"/>
      <c r="C7" s="61" t="s">
        <v>12</v>
      </c>
      <c r="D7" s="15"/>
      <c r="E7" s="8"/>
      <c r="F7" s="61" t="s">
        <v>12</v>
      </c>
      <c r="G7" s="15"/>
      <c r="H7" s="8"/>
      <c r="I7" s="61" t="s">
        <v>12</v>
      </c>
      <c r="J7" s="15"/>
    </row>
    <row r="8" spans="1:11" ht="160" customHeight="1" x14ac:dyDescent="0.15">
      <c r="A8" s="56" t="str">
        <f>'Beoordelen open vragen'!A8</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8" s="8"/>
      <c r="C8" s="105" t="s">
        <v>0</v>
      </c>
      <c r="D8" s="106"/>
      <c r="E8" s="8"/>
      <c r="F8" s="107" t="s">
        <v>0</v>
      </c>
      <c r="G8" s="106"/>
      <c r="H8" s="8"/>
      <c r="I8" s="107" t="s">
        <v>0</v>
      </c>
      <c r="J8" s="106"/>
    </row>
    <row r="9" spans="1:11" ht="20" customHeight="1" x14ac:dyDescent="0.15">
      <c r="A9" s="54" t="str">
        <f>'Beoordelen open vragen'!A9</f>
        <v>7.1.4 KWALITEITSVERBETERING (MAX. 2 A4)</v>
      </c>
      <c r="B9" s="8"/>
      <c r="C9" s="61" t="s">
        <v>12</v>
      </c>
      <c r="D9" s="15"/>
      <c r="E9" s="8"/>
      <c r="F9" s="61" t="s">
        <v>12</v>
      </c>
      <c r="G9" s="15"/>
      <c r="H9" s="8"/>
      <c r="I9" s="61" t="s">
        <v>12</v>
      </c>
      <c r="J9" s="15"/>
    </row>
    <row r="10" spans="1:11" ht="160" customHeight="1" x14ac:dyDescent="0.15">
      <c r="A10" s="56" t="str">
        <f>'Beoordelen open vragen'!A10</f>
        <v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0" s="8"/>
      <c r="C10" s="105" t="s">
        <v>0</v>
      </c>
      <c r="D10" s="106"/>
      <c r="E10" s="8"/>
      <c r="F10" s="107" t="s">
        <v>0</v>
      </c>
      <c r="G10" s="106"/>
      <c r="H10" s="8"/>
      <c r="I10" s="107" t="s">
        <v>0</v>
      </c>
      <c r="J10" s="106"/>
    </row>
    <row r="11" spans="1:11" ht="20" customHeight="1" x14ac:dyDescent="0.15">
      <c r="A11" s="54" t="str">
        <f>'Beoordelen open vragen'!A11</f>
        <v>7.1.5 FLEXIBILITEIT (MAX. 1 A4)</v>
      </c>
      <c r="B11" s="8"/>
      <c r="C11" s="61" t="s">
        <v>12</v>
      </c>
      <c r="D11" s="15"/>
      <c r="E11" s="8"/>
      <c r="F11" s="61" t="s">
        <v>12</v>
      </c>
      <c r="G11" s="15"/>
      <c r="H11" s="8"/>
      <c r="I11" s="61" t="s">
        <v>12</v>
      </c>
      <c r="J11" s="15"/>
    </row>
    <row r="12" spans="1:11" ht="160" customHeight="1" x14ac:dyDescent="0.15">
      <c r="A12" s="56" t="str">
        <f>'Beoordelen open vragen'!A12</f>
        <v>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v>
      </c>
      <c r="B12" s="8"/>
      <c r="C12" s="105" t="s">
        <v>0</v>
      </c>
      <c r="D12" s="106"/>
      <c r="E12" s="8"/>
      <c r="F12" s="107" t="s">
        <v>0</v>
      </c>
      <c r="G12" s="106"/>
      <c r="H12" s="8"/>
      <c r="I12" s="107" t="s">
        <v>0</v>
      </c>
      <c r="J12" s="106"/>
    </row>
    <row r="13" spans="1:11" ht="20" customHeight="1" x14ac:dyDescent="0.15">
      <c r="A13" s="54" t="str">
        <f>'Beoordelen open vragen'!A13</f>
        <v>7.1.6 MILIEU EN DUURZAAMHEID (MAX. 1 A4)</v>
      </c>
      <c r="B13" s="8"/>
      <c r="C13" s="61" t="s">
        <v>12</v>
      </c>
      <c r="D13" s="15"/>
      <c r="E13" s="8"/>
      <c r="F13" s="61" t="s">
        <v>12</v>
      </c>
      <c r="G13" s="15"/>
      <c r="H13" s="8"/>
      <c r="I13" s="61" t="s">
        <v>12</v>
      </c>
      <c r="J13" s="15"/>
    </row>
    <row r="14" spans="1:11" ht="160" customHeight="1" x14ac:dyDescent="0.15">
      <c r="A14" s="56" t="str">
        <f>'Beoordelen open vragen'!A14</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v>
      </c>
      <c r="B14" s="8"/>
      <c r="C14" s="105" t="s">
        <v>0</v>
      </c>
      <c r="D14" s="106"/>
      <c r="E14" s="8"/>
      <c r="F14" s="107" t="s">
        <v>0</v>
      </c>
      <c r="G14" s="106"/>
      <c r="H14" s="8"/>
      <c r="I14" s="107" t="s">
        <v>0</v>
      </c>
      <c r="J14" s="106"/>
    </row>
    <row r="15" spans="1:11" ht="20" customHeight="1" x14ac:dyDescent="0.15">
      <c r="A15" s="57"/>
      <c r="B15" s="9"/>
      <c r="C15" s="58"/>
      <c r="D15" s="58"/>
      <c r="E15" s="9"/>
      <c r="F15" s="58"/>
      <c r="G15" s="58"/>
      <c r="H15" s="9"/>
      <c r="I15" s="58"/>
      <c r="J15" s="59"/>
    </row>
    <row r="17" spans="1:10" ht="33" customHeight="1" x14ac:dyDescent="0.15">
      <c r="A17" s="60" t="str">
        <f>'Beoordelen interview'!A1</f>
        <v>7.3 Interviewvragen sleutelfunctionarissen</v>
      </c>
      <c r="B17" s="7"/>
      <c r="C17" s="114"/>
      <c r="D17" s="115"/>
      <c r="E17" s="7"/>
      <c r="F17" s="114"/>
      <c r="G17" s="115"/>
      <c r="H17" s="37"/>
      <c r="I17" s="121"/>
      <c r="J17" s="121"/>
    </row>
    <row r="18" spans="1:10" s="1" customFormat="1" ht="20" customHeight="1" x14ac:dyDescent="0.15">
      <c r="A18" s="116" t="str">
        <f>'Beoordelen interview'!A4:A4</f>
        <v>Vraag 1</v>
      </c>
      <c r="B18" s="31"/>
      <c r="C18" s="61" t="s">
        <v>12</v>
      </c>
      <c r="D18" s="15"/>
      <c r="E18" s="8"/>
      <c r="F18" s="61" t="s">
        <v>12</v>
      </c>
      <c r="G18" s="15"/>
      <c r="H18" s="8"/>
      <c r="I18" s="61" t="s">
        <v>12</v>
      </c>
      <c r="J18" s="15"/>
    </row>
    <row r="19" spans="1:10" s="1" customFormat="1" ht="160" customHeight="1" x14ac:dyDescent="0.15">
      <c r="A19" s="117"/>
      <c r="B19" s="31"/>
      <c r="C19" s="118" t="s">
        <v>0</v>
      </c>
      <c r="D19" s="119"/>
      <c r="E19" s="31"/>
      <c r="F19" s="120" t="s">
        <v>0</v>
      </c>
      <c r="G19" s="119"/>
      <c r="I19" s="122" t="s">
        <v>0</v>
      </c>
      <c r="J19" s="122"/>
    </row>
    <row r="20" spans="1:10" s="1" customFormat="1" ht="21" customHeight="1" x14ac:dyDescent="0.15">
      <c r="A20" s="116" t="str">
        <f>'Beoordelen interview'!A5:A5</f>
        <v>Vraag 2</v>
      </c>
      <c r="B20" s="31"/>
      <c r="C20" s="61" t="s">
        <v>12</v>
      </c>
      <c r="D20" s="15"/>
      <c r="E20" s="8"/>
      <c r="F20" s="61" t="s">
        <v>12</v>
      </c>
      <c r="G20" s="15"/>
      <c r="H20" s="8"/>
      <c r="I20" s="61" t="s">
        <v>12</v>
      </c>
      <c r="J20" s="15"/>
    </row>
    <row r="21" spans="1:10" s="1" customFormat="1" ht="160" customHeight="1" x14ac:dyDescent="0.15">
      <c r="A21" s="117"/>
      <c r="B21" s="31"/>
      <c r="C21" s="118" t="s">
        <v>0</v>
      </c>
      <c r="D21" s="119"/>
      <c r="E21" s="31"/>
      <c r="F21" s="120" t="s">
        <v>0</v>
      </c>
      <c r="G21" s="119"/>
      <c r="I21" s="122" t="s">
        <v>0</v>
      </c>
      <c r="J21" s="122"/>
    </row>
    <row r="22" spans="1:10" s="1" customFormat="1" ht="26" customHeight="1" x14ac:dyDescent="0.15">
      <c r="A22" s="116" t="str">
        <f>'Beoordelen interview'!A6:A6</f>
        <v>Vraag 3</v>
      </c>
      <c r="B22" s="31"/>
      <c r="C22" s="61" t="s">
        <v>12</v>
      </c>
      <c r="D22" s="15"/>
      <c r="E22" s="8"/>
      <c r="F22" s="61" t="s">
        <v>12</v>
      </c>
      <c r="G22" s="15"/>
      <c r="H22" s="8"/>
      <c r="I22" s="61" t="s">
        <v>12</v>
      </c>
      <c r="J22" s="15"/>
    </row>
    <row r="23" spans="1:10" s="1" customFormat="1" ht="160" customHeight="1" x14ac:dyDescent="0.15">
      <c r="A23" s="117"/>
      <c r="B23" s="31"/>
      <c r="C23" s="118" t="s">
        <v>0</v>
      </c>
      <c r="D23" s="119"/>
      <c r="E23" s="31"/>
      <c r="F23" s="120" t="s">
        <v>0</v>
      </c>
      <c r="G23" s="119"/>
      <c r="I23" s="122" t="s">
        <v>0</v>
      </c>
      <c r="J23" s="122"/>
    </row>
    <row r="24" spans="1:10" s="1" customFormat="1" ht="22" customHeight="1" x14ac:dyDescent="0.15">
      <c r="A24" s="116" t="str">
        <f>'Beoordelen interview'!A7:A7</f>
        <v>Vraag 4</v>
      </c>
      <c r="B24" s="31"/>
      <c r="C24" s="61" t="s">
        <v>12</v>
      </c>
      <c r="D24" s="15"/>
      <c r="E24" s="8"/>
      <c r="F24" s="61" t="s">
        <v>12</v>
      </c>
      <c r="G24" s="15"/>
      <c r="H24" s="8"/>
      <c r="I24" s="61" t="s">
        <v>12</v>
      </c>
      <c r="J24" s="15"/>
    </row>
    <row r="25" spans="1:10" s="1" customFormat="1" ht="160" customHeight="1" x14ac:dyDescent="0.15">
      <c r="A25" s="117"/>
      <c r="B25" s="31"/>
      <c r="C25" s="118" t="s">
        <v>0</v>
      </c>
      <c r="D25" s="119"/>
      <c r="E25" s="31"/>
      <c r="F25" s="120" t="s">
        <v>0</v>
      </c>
      <c r="G25" s="119"/>
      <c r="I25" s="122" t="s">
        <v>0</v>
      </c>
      <c r="J25" s="122"/>
    </row>
    <row r="26" spans="1:10" ht="20" customHeight="1" x14ac:dyDescent="0.15">
      <c r="A26" s="57"/>
      <c r="B26" s="9"/>
      <c r="C26" s="58"/>
      <c r="D26" s="58"/>
      <c r="E26" s="9"/>
      <c r="F26" s="58"/>
      <c r="G26" s="58"/>
      <c r="H26" s="9"/>
      <c r="I26" s="58"/>
      <c r="J26" s="59"/>
    </row>
  </sheetData>
  <sheetProtection algorithmName="SHA-512" hashValue="VfhDBwyrayEuDiFYVsLwti+rHhLXHtfTfJBQ/U5Uup9c5X7gcss4wAWBVZqpWpoeBrGDgfxNhcbPYnoUlVYxjA==" saltValue="jyxsdxT/jA6ldP3mNXCh3A==" spinCount="100000" sheet="1" objects="1" scenarios="1"/>
  <mergeCells count="43">
    <mergeCell ref="A24:A25"/>
    <mergeCell ref="C25:D25"/>
    <mergeCell ref="F25:G25"/>
    <mergeCell ref="I25:J25"/>
    <mergeCell ref="A20:A21"/>
    <mergeCell ref="C21:D21"/>
    <mergeCell ref="F21:G21"/>
    <mergeCell ref="I21:J21"/>
    <mergeCell ref="A22:A23"/>
    <mergeCell ref="C23:D23"/>
    <mergeCell ref="F23:G23"/>
    <mergeCell ref="I23:J23"/>
    <mergeCell ref="C17:D17"/>
    <mergeCell ref="F17:G17"/>
    <mergeCell ref="I17:J17"/>
    <mergeCell ref="A18:A19"/>
    <mergeCell ref="C19:D19"/>
    <mergeCell ref="F19:G19"/>
    <mergeCell ref="I19:J19"/>
    <mergeCell ref="C6:D6"/>
    <mergeCell ref="F6:G6"/>
    <mergeCell ref="F8:G8"/>
    <mergeCell ref="I8:J8"/>
    <mergeCell ref="I6:J6"/>
    <mergeCell ref="C8:D8"/>
    <mergeCell ref="C4:D4"/>
    <mergeCell ref="F4:G4"/>
    <mergeCell ref="I1:J1"/>
    <mergeCell ref="C1:D1"/>
    <mergeCell ref="F1:G1"/>
    <mergeCell ref="C2:D2"/>
    <mergeCell ref="F2:G2"/>
    <mergeCell ref="I2:J2"/>
    <mergeCell ref="I4:J4"/>
    <mergeCell ref="F10:G10"/>
    <mergeCell ref="C14:D14"/>
    <mergeCell ref="F14:G14"/>
    <mergeCell ref="I14:J14"/>
    <mergeCell ref="C12:D12"/>
    <mergeCell ref="F12:G12"/>
    <mergeCell ref="I12:J12"/>
    <mergeCell ref="I10:J10"/>
    <mergeCell ref="C10:D10"/>
  </mergeCells>
  <dataValidations count="1">
    <dataValidation type="list" errorStyle="warning" allowBlank="1" showErrorMessage="1" error="Voer juiste waarde in. " sqref="I5 F5 C5 I7 F7 C7 I9 F9 C9 I11 F11 C11 I22 F22 C22 I13 F13 C13 I3 F3 C3 I18 F18 C18 I20 F20 C20 I24 F24 C24" xr:uid="{143FE6EF-FF5E-0741-97FA-E9085E40072B}">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6"/>
  <sheetViews>
    <sheetView showGridLines="0" tabSelected="1" zoomScale="86" zoomScaleNormal="85" zoomScalePageLayoutView="85" workbookViewId="0">
      <pane ySplit="1" topLeftCell="A4" activePane="bottomLeft" state="frozen"/>
      <selection pane="bottomLeft" activeCell="A4" sqref="A4"/>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52" t="s">
        <v>69</v>
      </c>
      <c r="B1" s="11"/>
      <c r="C1" s="110" t="s">
        <v>1</v>
      </c>
      <c r="D1" s="111"/>
      <c r="E1" s="11"/>
      <c r="F1" s="110" t="s">
        <v>1</v>
      </c>
      <c r="G1" s="111"/>
      <c r="H1" s="11"/>
      <c r="I1" s="110" t="s">
        <v>1</v>
      </c>
      <c r="J1" s="111"/>
      <c r="K1" s="3"/>
    </row>
    <row r="2" spans="1:11" ht="33" customHeight="1" x14ac:dyDescent="0.15">
      <c r="A2" s="53" t="s">
        <v>32</v>
      </c>
      <c r="B2" s="7"/>
      <c r="C2" s="112" t="s">
        <v>49</v>
      </c>
      <c r="D2" s="113"/>
      <c r="E2" s="7"/>
      <c r="F2" s="112" t="s">
        <v>49</v>
      </c>
      <c r="G2" s="113"/>
      <c r="H2" s="7"/>
      <c r="I2" s="112" t="s">
        <v>49</v>
      </c>
      <c r="J2" s="113"/>
    </row>
    <row r="3" spans="1:11" ht="20" customHeight="1" x14ac:dyDescent="0.15">
      <c r="A3" s="54" t="str">
        <f>'Beoordelen open vragen'!A3</f>
        <v>7.1.1 BELEVING SCHONE WERKOMGEVING (MAX. 3 A4)</v>
      </c>
      <c r="B3" s="8"/>
      <c r="C3" s="61" t="s">
        <v>12</v>
      </c>
      <c r="D3" s="15"/>
      <c r="E3" s="8"/>
      <c r="F3" s="61" t="s">
        <v>12</v>
      </c>
      <c r="G3" s="15"/>
      <c r="H3" s="8"/>
      <c r="I3" s="61" t="s">
        <v>12</v>
      </c>
      <c r="J3" s="15"/>
    </row>
    <row r="4" spans="1:11" ht="210" customHeight="1" x14ac:dyDescent="0.15">
      <c r="A4" s="55" t="str">
        <f>'Beoordelen open vragen'!A4</f>
        <v>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v>
      </c>
      <c r="B4" s="8"/>
      <c r="C4" s="108" t="s">
        <v>0</v>
      </c>
      <c r="D4" s="109"/>
      <c r="E4" s="8"/>
      <c r="F4" s="107" t="s">
        <v>0</v>
      </c>
      <c r="G4" s="106"/>
      <c r="H4" s="8"/>
      <c r="I4" s="107" t="s">
        <v>0</v>
      </c>
      <c r="J4" s="106"/>
    </row>
    <row r="5" spans="1:11" ht="20" customHeight="1" x14ac:dyDescent="0.15">
      <c r="A5" s="54" t="str">
        <f>'Beoordelen open vragen'!A5</f>
        <v>7.1.2 GOED WERKGEVERSCHAP (MAX. 3 A4)</v>
      </c>
      <c r="B5" s="8"/>
      <c r="C5" s="61" t="s">
        <v>12</v>
      </c>
      <c r="D5" s="15"/>
      <c r="E5" s="8"/>
      <c r="F5" s="61" t="s">
        <v>12</v>
      </c>
      <c r="G5" s="15"/>
      <c r="H5" s="8"/>
      <c r="I5" s="61" t="s">
        <v>12</v>
      </c>
      <c r="J5" s="15"/>
    </row>
    <row r="6" spans="1:11" ht="200" customHeight="1" x14ac:dyDescent="0.15">
      <c r="A6" s="56"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08" t="s">
        <v>0</v>
      </c>
      <c r="D6" s="109"/>
      <c r="E6" s="8"/>
      <c r="F6" s="107" t="s">
        <v>0</v>
      </c>
      <c r="G6" s="106"/>
      <c r="H6" s="8"/>
      <c r="I6" s="107" t="s">
        <v>0</v>
      </c>
      <c r="J6" s="106"/>
    </row>
    <row r="7" spans="1:11" ht="27" customHeight="1" x14ac:dyDescent="0.15">
      <c r="A7" s="54" t="str">
        <f>'Beoordelen open vragen'!A7</f>
        <v>7.1.3 INVULLING WERKZAAMHEDEN LEIDINGGEVENDE (MAX. 1 A4)</v>
      </c>
      <c r="B7" s="8"/>
      <c r="C7" s="61" t="s">
        <v>12</v>
      </c>
      <c r="D7" s="15"/>
      <c r="E7" s="8"/>
      <c r="F7" s="61" t="s">
        <v>12</v>
      </c>
      <c r="G7" s="15"/>
      <c r="H7" s="8"/>
      <c r="I7" s="61" t="s">
        <v>12</v>
      </c>
      <c r="J7" s="15"/>
    </row>
    <row r="8" spans="1:11" ht="160" customHeight="1" x14ac:dyDescent="0.15">
      <c r="A8" s="56" t="str">
        <f>'Beoordelen open vragen'!A8</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8" s="8"/>
      <c r="C8" s="105" t="s">
        <v>0</v>
      </c>
      <c r="D8" s="106"/>
      <c r="E8" s="8"/>
      <c r="F8" s="107" t="s">
        <v>0</v>
      </c>
      <c r="G8" s="106"/>
      <c r="H8" s="8"/>
      <c r="I8" s="107" t="s">
        <v>0</v>
      </c>
      <c r="J8" s="106"/>
    </row>
    <row r="9" spans="1:11" ht="20" customHeight="1" x14ac:dyDescent="0.15">
      <c r="A9" s="54" t="str">
        <f>'Beoordelen open vragen'!A9</f>
        <v>7.1.4 KWALITEITSVERBETERING (MAX. 2 A4)</v>
      </c>
      <c r="B9" s="8"/>
      <c r="C9" s="61" t="s">
        <v>12</v>
      </c>
      <c r="D9" s="15"/>
      <c r="E9" s="8"/>
      <c r="F9" s="61" t="s">
        <v>12</v>
      </c>
      <c r="G9" s="15"/>
      <c r="H9" s="8"/>
      <c r="I9" s="61" t="s">
        <v>12</v>
      </c>
      <c r="J9" s="15"/>
    </row>
    <row r="10" spans="1:11" ht="160" customHeight="1" x14ac:dyDescent="0.15">
      <c r="A10" s="56" t="str">
        <f>'Beoordelen open vragen'!A10</f>
        <v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0" s="8"/>
      <c r="C10" s="105" t="s">
        <v>0</v>
      </c>
      <c r="D10" s="106"/>
      <c r="E10" s="8"/>
      <c r="F10" s="107" t="s">
        <v>0</v>
      </c>
      <c r="G10" s="106"/>
      <c r="H10" s="8"/>
      <c r="I10" s="107" t="s">
        <v>0</v>
      </c>
      <c r="J10" s="106"/>
    </row>
    <row r="11" spans="1:11" ht="20" customHeight="1" x14ac:dyDescent="0.15">
      <c r="A11" s="54" t="str">
        <f>'Beoordelen open vragen'!A11</f>
        <v>7.1.5 FLEXIBILITEIT (MAX. 1 A4)</v>
      </c>
      <c r="B11" s="8"/>
      <c r="C11" s="61" t="s">
        <v>12</v>
      </c>
      <c r="D11" s="15"/>
      <c r="E11" s="8"/>
      <c r="F11" s="61" t="s">
        <v>12</v>
      </c>
      <c r="G11" s="15"/>
      <c r="H11" s="8"/>
      <c r="I11" s="61" t="s">
        <v>12</v>
      </c>
      <c r="J11" s="15"/>
    </row>
    <row r="12" spans="1:11" ht="160" customHeight="1" x14ac:dyDescent="0.15">
      <c r="A12" s="56" t="str">
        <f>'Beoordelen open vragen'!A12</f>
        <v>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v>
      </c>
      <c r="B12" s="8"/>
      <c r="C12" s="105" t="s">
        <v>0</v>
      </c>
      <c r="D12" s="106"/>
      <c r="E12" s="8"/>
      <c r="F12" s="107" t="s">
        <v>0</v>
      </c>
      <c r="G12" s="106"/>
      <c r="H12" s="8"/>
      <c r="I12" s="107" t="s">
        <v>0</v>
      </c>
      <c r="J12" s="106"/>
    </row>
    <row r="13" spans="1:11" ht="20" customHeight="1" x14ac:dyDescent="0.15">
      <c r="A13" s="54" t="str">
        <f>'Beoordelen open vragen'!A13</f>
        <v>7.1.6 MILIEU EN DUURZAAMHEID (MAX. 1 A4)</v>
      </c>
      <c r="B13" s="8"/>
      <c r="C13" s="61" t="s">
        <v>12</v>
      </c>
      <c r="D13" s="15"/>
      <c r="E13" s="8"/>
      <c r="F13" s="61" t="s">
        <v>12</v>
      </c>
      <c r="G13" s="15"/>
      <c r="H13" s="8"/>
      <c r="I13" s="61" t="s">
        <v>12</v>
      </c>
      <c r="J13" s="15"/>
    </row>
    <row r="14" spans="1:11" ht="160" customHeight="1" x14ac:dyDescent="0.15">
      <c r="A14" s="56" t="str">
        <f>'Beoordelen open vragen'!A14</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v>
      </c>
      <c r="B14" s="8"/>
      <c r="C14" s="105" t="s">
        <v>0</v>
      </c>
      <c r="D14" s="106"/>
      <c r="E14" s="8"/>
      <c r="F14" s="107" t="s">
        <v>0</v>
      </c>
      <c r="G14" s="106"/>
      <c r="H14" s="8"/>
      <c r="I14" s="107" t="s">
        <v>0</v>
      </c>
      <c r="J14" s="106"/>
    </row>
    <row r="15" spans="1:11" ht="20" customHeight="1" x14ac:dyDescent="0.15">
      <c r="A15" s="57"/>
      <c r="B15" s="9"/>
      <c r="C15" s="58"/>
      <c r="D15" s="58"/>
      <c r="E15" s="9"/>
      <c r="F15" s="58"/>
      <c r="G15" s="58"/>
      <c r="H15" s="9"/>
      <c r="I15" s="58"/>
      <c r="J15" s="59"/>
    </row>
    <row r="17" spans="1:10" ht="33" customHeight="1" x14ac:dyDescent="0.15">
      <c r="A17" s="60" t="str">
        <f>'Beoordelen interview'!A1</f>
        <v>7.3 Interviewvragen sleutelfunctionarissen</v>
      </c>
      <c r="B17" s="7"/>
      <c r="C17" s="114"/>
      <c r="D17" s="115"/>
      <c r="E17" s="7"/>
      <c r="F17" s="114"/>
      <c r="G17" s="115"/>
      <c r="H17" s="37"/>
      <c r="I17" s="121"/>
      <c r="J17" s="121"/>
    </row>
    <row r="18" spans="1:10" s="1" customFormat="1" ht="20" customHeight="1" x14ac:dyDescent="0.15">
      <c r="A18" s="116" t="str">
        <f>'Beoordelen interview'!A4:A4</f>
        <v>Vraag 1</v>
      </c>
      <c r="B18" s="31"/>
      <c r="C18" s="61" t="s">
        <v>12</v>
      </c>
      <c r="D18" s="15"/>
      <c r="E18" s="8"/>
      <c r="F18" s="61" t="s">
        <v>12</v>
      </c>
      <c r="G18" s="15"/>
      <c r="H18" s="8"/>
      <c r="I18" s="61" t="s">
        <v>12</v>
      </c>
      <c r="J18" s="15"/>
    </row>
    <row r="19" spans="1:10" s="1" customFormat="1" ht="160" customHeight="1" x14ac:dyDescent="0.15">
      <c r="A19" s="117"/>
      <c r="B19" s="31"/>
      <c r="C19" s="118" t="s">
        <v>0</v>
      </c>
      <c r="D19" s="119"/>
      <c r="E19" s="31"/>
      <c r="F19" s="120" t="s">
        <v>0</v>
      </c>
      <c r="G19" s="119"/>
      <c r="I19" s="122" t="s">
        <v>0</v>
      </c>
      <c r="J19" s="122"/>
    </row>
    <row r="20" spans="1:10" s="1" customFormat="1" ht="21" customHeight="1" x14ac:dyDescent="0.15">
      <c r="A20" s="116" t="str">
        <f>'Beoordelen interview'!A5:A5</f>
        <v>Vraag 2</v>
      </c>
      <c r="B20" s="31"/>
      <c r="C20" s="61" t="s">
        <v>12</v>
      </c>
      <c r="D20" s="15"/>
      <c r="E20" s="8"/>
      <c r="F20" s="61" t="s">
        <v>12</v>
      </c>
      <c r="G20" s="15"/>
      <c r="H20" s="8"/>
      <c r="I20" s="61" t="s">
        <v>12</v>
      </c>
      <c r="J20" s="15"/>
    </row>
    <row r="21" spans="1:10" s="1" customFormat="1" ht="160" customHeight="1" x14ac:dyDescent="0.15">
      <c r="A21" s="117"/>
      <c r="B21" s="31"/>
      <c r="C21" s="118" t="s">
        <v>0</v>
      </c>
      <c r="D21" s="119"/>
      <c r="E21" s="31"/>
      <c r="F21" s="120" t="s">
        <v>0</v>
      </c>
      <c r="G21" s="119"/>
      <c r="I21" s="122" t="s">
        <v>0</v>
      </c>
      <c r="J21" s="122"/>
    </row>
    <row r="22" spans="1:10" s="1" customFormat="1" ht="26" customHeight="1" x14ac:dyDescent="0.15">
      <c r="A22" s="116" t="str">
        <f>'Beoordelen interview'!A6:A6</f>
        <v>Vraag 3</v>
      </c>
      <c r="B22" s="31"/>
      <c r="C22" s="61" t="s">
        <v>12</v>
      </c>
      <c r="D22" s="15"/>
      <c r="E22" s="8"/>
      <c r="F22" s="61" t="s">
        <v>12</v>
      </c>
      <c r="G22" s="15"/>
      <c r="H22" s="8"/>
      <c r="I22" s="61" t="s">
        <v>12</v>
      </c>
      <c r="J22" s="15"/>
    </row>
    <row r="23" spans="1:10" s="1" customFormat="1" ht="160" customHeight="1" x14ac:dyDescent="0.15">
      <c r="A23" s="117"/>
      <c r="B23" s="31"/>
      <c r="C23" s="118" t="s">
        <v>0</v>
      </c>
      <c r="D23" s="119"/>
      <c r="E23" s="31"/>
      <c r="F23" s="120" t="s">
        <v>0</v>
      </c>
      <c r="G23" s="119"/>
      <c r="I23" s="122" t="s">
        <v>0</v>
      </c>
      <c r="J23" s="122"/>
    </row>
    <row r="24" spans="1:10" s="1" customFormat="1" ht="22" customHeight="1" x14ac:dyDescent="0.15">
      <c r="A24" s="116" t="str">
        <f>'Beoordelen interview'!A7:A7</f>
        <v>Vraag 4</v>
      </c>
      <c r="B24" s="31"/>
      <c r="C24" s="61" t="s">
        <v>12</v>
      </c>
      <c r="D24" s="15"/>
      <c r="E24" s="8"/>
      <c r="F24" s="61" t="s">
        <v>12</v>
      </c>
      <c r="G24" s="15"/>
      <c r="H24" s="8"/>
      <c r="I24" s="61" t="s">
        <v>12</v>
      </c>
      <c r="J24" s="15"/>
    </row>
    <row r="25" spans="1:10" s="1" customFormat="1" ht="160" customHeight="1" x14ac:dyDescent="0.15">
      <c r="A25" s="117"/>
      <c r="B25" s="31"/>
      <c r="C25" s="118" t="s">
        <v>0</v>
      </c>
      <c r="D25" s="119"/>
      <c r="E25" s="31"/>
      <c r="F25" s="120" t="s">
        <v>0</v>
      </c>
      <c r="G25" s="119"/>
      <c r="I25" s="122" t="s">
        <v>0</v>
      </c>
      <c r="J25" s="122"/>
    </row>
    <row r="26" spans="1:10" ht="20" customHeight="1" x14ac:dyDescent="0.15">
      <c r="A26" s="57"/>
      <c r="B26" s="9"/>
      <c r="C26" s="58"/>
      <c r="D26" s="58"/>
      <c r="E26" s="9"/>
      <c r="F26" s="58"/>
      <c r="G26" s="58"/>
      <c r="H26" s="9"/>
      <c r="I26" s="58"/>
      <c r="J26" s="59"/>
    </row>
  </sheetData>
  <sheetProtection algorithmName="SHA-512" hashValue="hVBF+CUsBHSGzAC7P5xk9sn3xjB3Xv/iRo6PRUy4S6CbY5jvYwyNvXrfoIz6hFJcE7Hidk5tOd9puNTM+d6OvQ==" saltValue="pebyvKcS2Hl0TK0HPAma/Q==" spinCount="100000" sheet="1" objects="1" scenarios="1"/>
  <mergeCells count="43">
    <mergeCell ref="A24:A25"/>
    <mergeCell ref="C25:D25"/>
    <mergeCell ref="F25:G25"/>
    <mergeCell ref="I25:J25"/>
    <mergeCell ref="A20:A21"/>
    <mergeCell ref="C21:D21"/>
    <mergeCell ref="F21:G21"/>
    <mergeCell ref="I21:J21"/>
    <mergeCell ref="A22:A23"/>
    <mergeCell ref="C23:D23"/>
    <mergeCell ref="F23:G23"/>
    <mergeCell ref="I23:J23"/>
    <mergeCell ref="C17:D17"/>
    <mergeCell ref="F17:G17"/>
    <mergeCell ref="I17:J17"/>
    <mergeCell ref="A18:A19"/>
    <mergeCell ref="C19:D19"/>
    <mergeCell ref="F19:G19"/>
    <mergeCell ref="I19:J19"/>
    <mergeCell ref="C6:D6"/>
    <mergeCell ref="F6:G6"/>
    <mergeCell ref="F8:G8"/>
    <mergeCell ref="I8:J8"/>
    <mergeCell ref="I6:J6"/>
    <mergeCell ref="C8:D8"/>
    <mergeCell ref="C4:D4"/>
    <mergeCell ref="F4:G4"/>
    <mergeCell ref="I1:J1"/>
    <mergeCell ref="C1:D1"/>
    <mergeCell ref="F1:G1"/>
    <mergeCell ref="C2:D2"/>
    <mergeCell ref="F2:G2"/>
    <mergeCell ref="I2:J2"/>
    <mergeCell ref="I4:J4"/>
    <mergeCell ref="F10:G10"/>
    <mergeCell ref="C14:D14"/>
    <mergeCell ref="F14:G14"/>
    <mergeCell ref="I14:J14"/>
    <mergeCell ref="C12:D12"/>
    <mergeCell ref="F12:G12"/>
    <mergeCell ref="I12:J12"/>
    <mergeCell ref="I10:J10"/>
    <mergeCell ref="C10:D10"/>
  </mergeCells>
  <dataValidations count="1">
    <dataValidation type="list" errorStyle="warning" allowBlank="1" showErrorMessage="1" error="Voer juiste waarde in. " sqref="I5 F5 C5 I7 F7 C7 I9 F9 C9 I11 F11 C11 I22 F22 C22 I13 F13 C13 I3 F3 C3 I18 F18 C18 I20 F20 C20 I24 F24 C24" xr:uid="{789A287B-3EC3-A443-9268-F1D20008E748}">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dimension ref="A1:K26"/>
  <sheetViews>
    <sheetView showGridLines="0" topLeftCell="A4" zoomScale="90" zoomScaleNormal="90" workbookViewId="0">
      <selection activeCell="A15" sqref="A15:XFD16"/>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52" t="s">
        <v>57</v>
      </c>
      <c r="B1" s="11"/>
      <c r="C1" s="110" t="s">
        <v>1</v>
      </c>
      <c r="D1" s="111"/>
      <c r="E1" s="11"/>
      <c r="F1" s="110" t="s">
        <v>1</v>
      </c>
      <c r="G1" s="111"/>
      <c r="H1" s="11"/>
      <c r="I1" s="110" t="s">
        <v>1</v>
      </c>
      <c r="J1" s="111"/>
      <c r="K1" s="3"/>
    </row>
    <row r="2" spans="1:11" ht="33" customHeight="1" x14ac:dyDescent="0.15">
      <c r="A2" s="53" t="s">
        <v>32</v>
      </c>
      <c r="B2" s="7"/>
      <c r="C2" s="112" t="s">
        <v>49</v>
      </c>
      <c r="D2" s="113"/>
      <c r="E2" s="7"/>
      <c r="F2" s="112" t="s">
        <v>49</v>
      </c>
      <c r="G2" s="113"/>
      <c r="H2" s="7"/>
      <c r="I2" s="112" t="s">
        <v>49</v>
      </c>
      <c r="J2" s="113"/>
    </row>
    <row r="3" spans="1:11" ht="20" customHeight="1" x14ac:dyDescent="0.15">
      <c r="A3" s="54" t="str">
        <f>'Beoordelen open vragen'!A3</f>
        <v>7.1.1 BELEVING SCHONE WERKOMGEVING (MAX. 3 A4)</v>
      </c>
      <c r="B3" s="8"/>
      <c r="C3" s="61" t="s">
        <v>12</v>
      </c>
      <c r="D3" s="15"/>
      <c r="E3" s="8"/>
      <c r="F3" s="61" t="s">
        <v>12</v>
      </c>
      <c r="G3" s="15"/>
      <c r="H3" s="8"/>
      <c r="I3" s="61" t="s">
        <v>12</v>
      </c>
      <c r="J3" s="15"/>
    </row>
    <row r="4" spans="1:11" ht="210" customHeight="1" x14ac:dyDescent="0.15">
      <c r="A4" s="55" t="str">
        <f>'Beoordelen open vragen'!A4</f>
        <v>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v>
      </c>
      <c r="B4" s="8"/>
      <c r="C4" s="108" t="s">
        <v>0</v>
      </c>
      <c r="D4" s="109"/>
      <c r="E4" s="8"/>
      <c r="F4" s="107" t="s">
        <v>0</v>
      </c>
      <c r="G4" s="106"/>
      <c r="H4" s="8"/>
      <c r="I4" s="107" t="s">
        <v>0</v>
      </c>
      <c r="J4" s="106"/>
    </row>
    <row r="5" spans="1:11" ht="20" customHeight="1" x14ac:dyDescent="0.15">
      <c r="A5" s="54" t="str">
        <f>'Beoordelen open vragen'!A5</f>
        <v>7.1.2 GOED WERKGEVERSCHAP (MAX. 3 A4)</v>
      </c>
      <c r="B5" s="8"/>
      <c r="C5" s="61" t="s">
        <v>12</v>
      </c>
      <c r="D5" s="15"/>
      <c r="E5" s="8"/>
      <c r="F5" s="61" t="s">
        <v>12</v>
      </c>
      <c r="G5" s="15"/>
      <c r="H5" s="8"/>
      <c r="I5" s="61" t="s">
        <v>12</v>
      </c>
      <c r="J5" s="15"/>
    </row>
    <row r="6" spans="1:11" ht="200" customHeight="1" x14ac:dyDescent="0.15">
      <c r="A6" s="56"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08" t="s">
        <v>0</v>
      </c>
      <c r="D6" s="109"/>
      <c r="E6" s="8"/>
      <c r="F6" s="107" t="s">
        <v>0</v>
      </c>
      <c r="G6" s="106"/>
      <c r="H6" s="8"/>
      <c r="I6" s="107" t="s">
        <v>0</v>
      </c>
      <c r="J6" s="106"/>
    </row>
    <row r="7" spans="1:11" ht="27" customHeight="1" x14ac:dyDescent="0.15">
      <c r="A7" s="54" t="str">
        <f>'Beoordelen open vragen'!A7</f>
        <v>7.1.3 INVULLING WERKZAAMHEDEN LEIDINGGEVENDE (MAX. 1 A4)</v>
      </c>
      <c r="B7" s="8"/>
      <c r="C7" s="61" t="s">
        <v>12</v>
      </c>
      <c r="D7" s="15"/>
      <c r="E7" s="8"/>
      <c r="F7" s="61" t="s">
        <v>12</v>
      </c>
      <c r="G7" s="15"/>
      <c r="H7" s="8"/>
      <c r="I7" s="61" t="s">
        <v>12</v>
      </c>
      <c r="J7" s="15"/>
    </row>
    <row r="8" spans="1:11" ht="160" customHeight="1" x14ac:dyDescent="0.15">
      <c r="A8" s="56" t="str">
        <f>'Beoordelen open vragen'!A8</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8" s="8"/>
      <c r="C8" s="105" t="s">
        <v>0</v>
      </c>
      <c r="D8" s="106"/>
      <c r="E8" s="8"/>
      <c r="F8" s="107" t="s">
        <v>0</v>
      </c>
      <c r="G8" s="106"/>
      <c r="H8" s="8"/>
      <c r="I8" s="107" t="s">
        <v>0</v>
      </c>
      <c r="J8" s="106"/>
    </row>
    <row r="9" spans="1:11" ht="20" customHeight="1" x14ac:dyDescent="0.15">
      <c r="A9" s="54" t="str">
        <f>'Beoordelen open vragen'!A9</f>
        <v>7.1.4 KWALITEITSVERBETERING (MAX. 2 A4)</v>
      </c>
      <c r="B9" s="8"/>
      <c r="C9" s="61" t="s">
        <v>12</v>
      </c>
      <c r="D9" s="15"/>
      <c r="E9" s="8"/>
      <c r="F9" s="61" t="s">
        <v>12</v>
      </c>
      <c r="G9" s="15"/>
      <c r="H9" s="8"/>
      <c r="I9" s="61" t="s">
        <v>12</v>
      </c>
      <c r="J9" s="15"/>
    </row>
    <row r="10" spans="1:11" ht="160" customHeight="1" x14ac:dyDescent="0.15">
      <c r="A10" s="56" t="str">
        <f>'Beoordelen open vragen'!A10</f>
        <v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0" s="8"/>
      <c r="C10" s="105" t="s">
        <v>0</v>
      </c>
      <c r="D10" s="106"/>
      <c r="E10" s="8"/>
      <c r="F10" s="107" t="s">
        <v>0</v>
      </c>
      <c r="G10" s="106"/>
      <c r="H10" s="8"/>
      <c r="I10" s="107" t="s">
        <v>0</v>
      </c>
      <c r="J10" s="106"/>
    </row>
    <row r="11" spans="1:11" ht="20" customHeight="1" x14ac:dyDescent="0.15">
      <c r="A11" s="54" t="str">
        <f>'Beoordelen open vragen'!A11</f>
        <v>7.1.5 FLEXIBILITEIT (MAX. 1 A4)</v>
      </c>
      <c r="B11" s="8"/>
      <c r="C11" s="61" t="s">
        <v>12</v>
      </c>
      <c r="D11" s="15"/>
      <c r="E11" s="8"/>
      <c r="F11" s="61" t="s">
        <v>12</v>
      </c>
      <c r="G11" s="15"/>
      <c r="H11" s="8"/>
      <c r="I11" s="61" t="s">
        <v>12</v>
      </c>
      <c r="J11" s="15"/>
    </row>
    <row r="12" spans="1:11" ht="160" customHeight="1" x14ac:dyDescent="0.15">
      <c r="A12" s="56" t="str">
        <f>'Beoordelen open vragen'!A12</f>
        <v>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v>
      </c>
      <c r="B12" s="8"/>
      <c r="C12" s="105" t="s">
        <v>0</v>
      </c>
      <c r="D12" s="106"/>
      <c r="E12" s="8"/>
      <c r="F12" s="107" t="s">
        <v>0</v>
      </c>
      <c r="G12" s="106"/>
      <c r="H12" s="8"/>
      <c r="I12" s="107" t="s">
        <v>0</v>
      </c>
      <c r="J12" s="106"/>
    </row>
    <row r="13" spans="1:11" ht="20" customHeight="1" x14ac:dyDescent="0.15">
      <c r="A13" s="54" t="str">
        <f>'Beoordelen open vragen'!A13</f>
        <v>7.1.6 MILIEU EN DUURZAAMHEID (MAX. 1 A4)</v>
      </c>
      <c r="B13" s="8"/>
      <c r="C13" s="61" t="s">
        <v>12</v>
      </c>
      <c r="D13" s="15"/>
      <c r="E13" s="8"/>
      <c r="F13" s="61" t="s">
        <v>12</v>
      </c>
      <c r="G13" s="15"/>
      <c r="H13" s="8"/>
      <c r="I13" s="61" t="s">
        <v>12</v>
      </c>
      <c r="J13" s="15"/>
    </row>
    <row r="14" spans="1:11" ht="160" customHeight="1" x14ac:dyDescent="0.15">
      <c r="A14" s="56" t="str">
        <f>'Beoordelen open vragen'!A14</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v>
      </c>
      <c r="B14" s="8"/>
      <c r="C14" s="105" t="s">
        <v>0</v>
      </c>
      <c r="D14" s="106"/>
      <c r="E14" s="8"/>
      <c r="F14" s="107" t="s">
        <v>0</v>
      </c>
      <c r="G14" s="106"/>
      <c r="H14" s="8"/>
      <c r="I14" s="107" t="s">
        <v>0</v>
      </c>
      <c r="J14" s="106"/>
    </row>
    <row r="15" spans="1:11" ht="20" customHeight="1" x14ac:dyDescent="0.15">
      <c r="A15" s="57"/>
      <c r="B15" s="9"/>
      <c r="C15" s="58"/>
      <c r="D15" s="58"/>
      <c r="E15" s="9"/>
      <c r="F15" s="58"/>
      <c r="G15" s="58"/>
      <c r="H15" s="9"/>
      <c r="I15" s="58"/>
      <c r="J15" s="59"/>
    </row>
    <row r="17" spans="1:10" ht="33" customHeight="1" x14ac:dyDescent="0.15">
      <c r="A17" s="60" t="str">
        <f>'Beoordelen interview'!A1</f>
        <v>7.3 Interviewvragen sleutelfunctionarissen</v>
      </c>
      <c r="B17" s="7"/>
      <c r="C17" s="114"/>
      <c r="D17" s="115"/>
      <c r="E17" s="7"/>
      <c r="F17" s="114"/>
      <c r="G17" s="115"/>
      <c r="H17" s="37"/>
      <c r="I17" s="121"/>
      <c r="J17" s="121"/>
    </row>
    <row r="18" spans="1:10" s="1" customFormat="1" ht="20" customHeight="1" x14ac:dyDescent="0.15">
      <c r="A18" s="116" t="str">
        <f>'Beoordelen interview'!A4:A4</f>
        <v>Vraag 1</v>
      </c>
      <c r="B18" s="31"/>
      <c r="C18" s="61" t="s">
        <v>12</v>
      </c>
      <c r="D18" s="15"/>
      <c r="E18" s="8"/>
      <c r="F18" s="61" t="s">
        <v>12</v>
      </c>
      <c r="G18" s="15"/>
      <c r="H18" s="8"/>
      <c r="I18" s="61" t="s">
        <v>12</v>
      </c>
      <c r="J18" s="15"/>
    </row>
    <row r="19" spans="1:10" s="1" customFormat="1" ht="160" customHeight="1" x14ac:dyDescent="0.15">
      <c r="A19" s="117"/>
      <c r="B19" s="31"/>
      <c r="C19" s="118" t="s">
        <v>0</v>
      </c>
      <c r="D19" s="119"/>
      <c r="E19" s="31"/>
      <c r="F19" s="120" t="s">
        <v>0</v>
      </c>
      <c r="G19" s="119"/>
      <c r="I19" s="122" t="s">
        <v>0</v>
      </c>
      <c r="J19" s="122"/>
    </row>
    <row r="20" spans="1:10" s="1" customFormat="1" ht="21" customHeight="1" x14ac:dyDescent="0.15">
      <c r="A20" s="116" t="str">
        <f>'Beoordelen interview'!A5:A5</f>
        <v>Vraag 2</v>
      </c>
      <c r="B20" s="31"/>
      <c r="C20" s="61" t="s">
        <v>12</v>
      </c>
      <c r="D20" s="15"/>
      <c r="E20" s="8"/>
      <c r="F20" s="61" t="s">
        <v>12</v>
      </c>
      <c r="G20" s="15"/>
      <c r="H20" s="8"/>
      <c r="I20" s="61" t="s">
        <v>12</v>
      </c>
      <c r="J20" s="15"/>
    </row>
    <row r="21" spans="1:10" s="1" customFormat="1" ht="160" customHeight="1" x14ac:dyDescent="0.15">
      <c r="A21" s="117"/>
      <c r="B21" s="31"/>
      <c r="C21" s="118" t="s">
        <v>0</v>
      </c>
      <c r="D21" s="119"/>
      <c r="E21" s="31"/>
      <c r="F21" s="120" t="s">
        <v>0</v>
      </c>
      <c r="G21" s="119"/>
      <c r="I21" s="122" t="s">
        <v>0</v>
      </c>
      <c r="J21" s="122"/>
    </row>
    <row r="22" spans="1:10" s="1" customFormat="1" ht="26" customHeight="1" x14ac:dyDescent="0.15">
      <c r="A22" s="116" t="str">
        <f>'Beoordelen interview'!A6:A6</f>
        <v>Vraag 3</v>
      </c>
      <c r="B22" s="31"/>
      <c r="C22" s="61" t="s">
        <v>12</v>
      </c>
      <c r="D22" s="15"/>
      <c r="E22" s="8"/>
      <c r="F22" s="61" t="s">
        <v>12</v>
      </c>
      <c r="G22" s="15"/>
      <c r="H22" s="8"/>
      <c r="I22" s="61" t="s">
        <v>12</v>
      </c>
      <c r="J22" s="15"/>
    </row>
    <row r="23" spans="1:10" s="1" customFormat="1" ht="160" customHeight="1" x14ac:dyDescent="0.15">
      <c r="A23" s="117"/>
      <c r="B23" s="31"/>
      <c r="C23" s="118" t="s">
        <v>0</v>
      </c>
      <c r="D23" s="119"/>
      <c r="E23" s="31"/>
      <c r="F23" s="120" t="s">
        <v>0</v>
      </c>
      <c r="G23" s="119"/>
      <c r="I23" s="122" t="s">
        <v>0</v>
      </c>
      <c r="J23" s="122"/>
    </row>
    <row r="24" spans="1:10" s="1" customFormat="1" ht="22" customHeight="1" x14ac:dyDescent="0.15">
      <c r="A24" s="116" t="str">
        <f>'Beoordelen interview'!A7:A7</f>
        <v>Vraag 4</v>
      </c>
      <c r="B24" s="31"/>
      <c r="C24" s="61" t="s">
        <v>12</v>
      </c>
      <c r="D24" s="15"/>
      <c r="E24" s="8"/>
      <c r="F24" s="61" t="s">
        <v>12</v>
      </c>
      <c r="G24" s="15"/>
      <c r="H24" s="8"/>
      <c r="I24" s="61" t="s">
        <v>12</v>
      </c>
      <c r="J24" s="15"/>
    </row>
    <row r="25" spans="1:10" s="1" customFormat="1" ht="160" customHeight="1" x14ac:dyDescent="0.15">
      <c r="A25" s="117"/>
      <c r="B25" s="31"/>
      <c r="C25" s="118" t="s">
        <v>0</v>
      </c>
      <c r="D25" s="119"/>
      <c r="E25" s="31"/>
      <c r="F25" s="120" t="s">
        <v>0</v>
      </c>
      <c r="G25" s="119"/>
      <c r="I25" s="122" t="s">
        <v>0</v>
      </c>
      <c r="J25" s="122"/>
    </row>
    <row r="26" spans="1:10" ht="20" customHeight="1" x14ac:dyDescent="0.15">
      <c r="A26" s="57"/>
      <c r="B26" s="9"/>
      <c r="C26" s="58"/>
      <c r="D26" s="58"/>
      <c r="E26" s="9"/>
      <c r="F26" s="58"/>
      <c r="G26" s="58"/>
      <c r="H26" s="9"/>
      <c r="I26" s="58"/>
      <c r="J26" s="59"/>
    </row>
  </sheetData>
  <sheetProtection algorithmName="SHA-512" hashValue="/LN2LEGtKkg/lnWWzTULzqdnwOiWUNxNIDJw3O5NK7Y4czd/DCM1d93qZCeERWtIYme4z7/JrRI7qA5Hrg/AXg==" saltValue="53FG1q6w54SdFkxGJI/EcA==" spinCount="100000" sheet="1" objects="1" scenarios="1"/>
  <mergeCells count="43">
    <mergeCell ref="A24:A25"/>
    <mergeCell ref="C25:D25"/>
    <mergeCell ref="F25:G25"/>
    <mergeCell ref="I25:J25"/>
    <mergeCell ref="A20:A21"/>
    <mergeCell ref="C21:D21"/>
    <mergeCell ref="F21:G21"/>
    <mergeCell ref="I21:J21"/>
    <mergeCell ref="A22:A23"/>
    <mergeCell ref="C23:D23"/>
    <mergeCell ref="F23:G23"/>
    <mergeCell ref="I23:J23"/>
    <mergeCell ref="A18:A19"/>
    <mergeCell ref="C19:D19"/>
    <mergeCell ref="F19:G19"/>
    <mergeCell ref="I19:J19"/>
    <mergeCell ref="C17:D17"/>
    <mergeCell ref="F17:G17"/>
    <mergeCell ref="I17:J17"/>
    <mergeCell ref="C12:D12"/>
    <mergeCell ref="F12:G12"/>
    <mergeCell ref="I12:J12"/>
    <mergeCell ref="C14:D14"/>
    <mergeCell ref="F14:G14"/>
    <mergeCell ref="I14:J14"/>
    <mergeCell ref="C8:D8"/>
    <mergeCell ref="F8:G8"/>
    <mergeCell ref="I8:J8"/>
    <mergeCell ref="C10:D10"/>
    <mergeCell ref="F10:G10"/>
    <mergeCell ref="I10:J10"/>
    <mergeCell ref="C4:D4"/>
    <mergeCell ref="F4:G4"/>
    <mergeCell ref="I4:J4"/>
    <mergeCell ref="C6:D6"/>
    <mergeCell ref="F6:G6"/>
    <mergeCell ref="I6:J6"/>
    <mergeCell ref="C1:D1"/>
    <mergeCell ref="F1:G1"/>
    <mergeCell ref="I1:J1"/>
    <mergeCell ref="C2:D2"/>
    <mergeCell ref="F2:G2"/>
    <mergeCell ref="I2:J2"/>
  </mergeCells>
  <dataValidations count="1">
    <dataValidation type="list" errorStyle="warning" allowBlank="1" showErrorMessage="1" error="Voer juiste waarde in. " sqref="I5 F5 C5 I7 F7 C7 I9 F9 C9 I11 F11 C11 I22 F22 C22 I13 F13 C13 I3 F3 C3 I18 F18 C18 I20 F20 C20 I24 F24 C24" xr:uid="{0B80165F-A526-104E-AF34-A9B5FA5B82AD}">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8548-FDAD-F949-BB1B-3A6900936A41}">
  <dimension ref="A1:K26"/>
  <sheetViews>
    <sheetView zoomScale="90" zoomScaleNormal="90" workbookViewId="0">
      <selection activeCell="A12" sqref="A12"/>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52" t="s">
        <v>58</v>
      </c>
      <c r="B1" s="11"/>
      <c r="C1" s="110" t="s">
        <v>1</v>
      </c>
      <c r="D1" s="111"/>
      <c r="E1" s="11"/>
      <c r="F1" s="110" t="s">
        <v>1</v>
      </c>
      <c r="G1" s="111"/>
      <c r="H1" s="11"/>
      <c r="I1" s="110" t="s">
        <v>1</v>
      </c>
      <c r="J1" s="111"/>
      <c r="K1" s="3"/>
    </row>
    <row r="2" spans="1:11" ht="33" customHeight="1" x14ac:dyDescent="0.15">
      <c r="A2" s="53" t="s">
        <v>32</v>
      </c>
      <c r="B2" s="7"/>
      <c r="C2" s="112" t="s">
        <v>49</v>
      </c>
      <c r="D2" s="113"/>
      <c r="E2" s="7"/>
      <c r="F2" s="112" t="s">
        <v>49</v>
      </c>
      <c r="G2" s="113"/>
      <c r="H2" s="7"/>
      <c r="I2" s="112" t="s">
        <v>49</v>
      </c>
      <c r="J2" s="113"/>
    </row>
    <row r="3" spans="1:11" ht="20" customHeight="1" x14ac:dyDescent="0.15">
      <c r="A3" s="54" t="str">
        <f>'Beoordelen open vragen'!A3</f>
        <v>7.1.1 BELEVING SCHONE WERKOMGEVING (MAX. 3 A4)</v>
      </c>
      <c r="B3" s="8"/>
      <c r="C3" s="61" t="s">
        <v>12</v>
      </c>
      <c r="D3" s="15"/>
      <c r="E3" s="8"/>
      <c r="F3" s="61" t="s">
        <v>12</v>
      </c>
      <c r="G3" s="15"/>
      <c r="H3" s="8"/>
      <c r="I3" s="61" t="s">
        <v>12</v>
      </c>
      <c r="J3" s="15"/>
    </row>
    <row r="4" spans="1:11" ht="210" customHeight="1" x14ac:dyDescent="0.15">
      <c r="A4" s="55" t="str">
        <f>'Beoordelen open vragen'!A4</f>
        <v>Schoon is een beleving! De dag beginnen met een schone werkomgeving voor medewerkers en gasten, iedere dag weer, dat is waar de aanbestedende dienst naar streeft. Met deze aanbesteding wil de aanbestedende dienst een partij selecteren die als geen ander begrijpt dat schoonmaak meer is dan alleen een schoonmaakprogramma uitvoeren en afvinken. Bij een schone werkomgeving hoort een fris gevoel en een prettige geur! Inschrijver dient te beschrijven op maximaal 3 A4 wat zij verstaat onder schoon. Inschrijver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treft de inschrijver om het verspreiden van virussen aan deurknoppen, deurgrepen en andere contactelementen te minimaliseren? Welke desinfectie past inschrijver permanent toe? 
-	Op welke wijze geeft inschrijver invulling aan diverse seizoensinvloeden zoals de herfst en winter wanneer er extra aandacht aan het inlopen van vuil en vocht moet worden gegeven?</v>
      </c>
      <c r="B4" s="8"/>
      <c r="C4" s="108" t="s">
        <v>0</v>
      </c>
      <c r="D4" s="109"/>
      <c r="E4" s="8"/>
      <c r="F4" s="107" t="s">
        <v>0</v>
      </c>
      <c r="G4" s="106"/>
      <c r="H4" s="8"/>
      <c r="I4" s="107" t="s">
        <v>0</v>
      </c>
      <c r="J4" s="106"/>
    </row>
    <row r="5" spans="1:11" ht="20" customHeight="1" x14ac:dyDescent="0.15">
      <c r="A5" s="54" t="str">
        <f>'Beoordelen open vragen'!A5</f>
        <v>7.1.2 GOED WERKGEVERSCHAP (MAX. 3 A4)</v>
      </c>
      <c r="B5" s="8"/>
      <c r="C5" s="61" t="s">
        <v>12</v>
      </c>
      <c r="D5" s="15"/>
      <c r="E5" s="8"/>
      <c r="F5" s="61" t="s">
        <v>12</v>
      </c>
      <c r="G5" s="15"/>
      <c r="H5" s="8"/>
      <c r="I5" s="61" t="s">
        <v>12</v>
      </c>
      <c r="J5" s="15"/>
    </row>
    <row r="6" spans="1:11" ht="200" customHeight="1" x14ac:dyDescent="0.15">
      <c r="A6" s="56" t="str">
        <f>'Beoordelen open vragen'!A6</f>
        <v>Inschrijver dient te beschrijven op maximaal 3 A4 op welke wijze zij invulling geef aan goed werkgeverschap gericht op haar werknemers en beschrijft daarbij minimaal;
-	Hoe de vaste en flexibele werknemers worden zij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werkomgeving;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108" t="s">
        <v>0</v>
      </c>
      <c r="D6" s="109"/>
      <c r="E6" s="8"/>
      <c r="F6" s="107" t="s">
        <v>0</v>
      </c>
      <c r="G6" s="106"/>
      <c r="H6" s="8"/>
      <c r="I6" s="107" t="s">
        <v>0</v>
      </c>
      <c r="J6" s="106"/>
    </row>
    <row r="7" spans="1:11" ht="27" customHeight="1" x14ac:dyDescent="0.15">
      <c r="A7" s="54" t="str">
        <f>'Beoordelen open vragen'!A7</f>
        <v>7.1.3 INVULLING WERKZAAMHEDEN LEIDINGGEVENDE (MAX. 1 A4)</v>
      </c>
      <c r="B7" s="8"/>
      <c r="C7" s="61" t="s">
        <v>12</v>
      </c>
      <c r="D7" s="15"/>
      <c r="E7" s="8"/>
      <c r="F7" s="61" t="s">
        <v>12</v>
      </c>
      <c r="G7" s="15"/>
      <c r="H7" s="8"/>
      <c r="I7" s="61" t="s">
        <v>12</v>
      </c>
      <c r="J7" s="15"/>
    </row>
    <row r="8" spans="1:11" ht="160" customHeight="1" x14ac:dyDescent="0.15">
      <c r="A8" s="56" t="str">
        <f>'Beoordelen open vragen'!A8</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er geboden worden bovenop de uitvoering van het werkprogramma?</v>
      </c>
      <c r="B8" s="8"/>
      <c r="C8" s="105" t="s">
        <v>0</v>
      </c>
      <c r="D8" s="106"/>
      <c r="E8" s="8"/>
      <c r="F8" s="107" t="s">
        <v>0</v>
      </c>
      <c r="G8" s="106"/>
      <c r="H8" s="8"/>
      <c r="I8" s="107" t="s">
        <v>0</v>
      </c>
      <c r="J8" s="106"/>
    </row>
    <row r="9" spans="1:11" ht="20" customHeight="1" x14ac:dyDescent="0.15">
      <c r="A9" s="54" t="str">
        <f>'Beoordelen open vragen'!A9</f>
        <v>7.1.4 KWALITEITSVERBETERING (MAX. 2 A4)</v>
      </c>
      <c r="B9" s="8"/>
      <c r="C9" s="61" t="s">
        <v>12</v>
      </c>
      <c r="D9" s="15"/>
      <c r="E9" s="8"/>
      <c r="F9" s="61" t="s">
        <v>12</v>
      </c>
      <c r="G9" s="15"/>
      <c r="H9" s="8"/>
      <c r="I9" s="61" t="s">
        <v>12</v>
      </c>
      <c r="J9" s="15"/>
    </row>
    <row r="10" spans="1:11" ht="160" customHeight="1" x14ac:dyDescent="0.15">
      <c r="A10" s="56" t="str">
        <f>'Beoordelen open vragen'!A10</f>
        <v xml:space="preserve">
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0" s="8"/>
      <c r="C10" s="105" t="s">
        <v>0</v>
      </c>
      <c r="D10" s="106"/>
      <c r="E10" s="8"/>
      <c r="F10" s="107" t="s">
        <v>0</v>
      </c>
      <c r="G10" s="106"/>
      <c r="H10" s="8"/>
      <c r="I10" s="107" t="s">
        <v>0</v>
      </c>
      <c r="J10" s="106"/>
    </row>
    <row r="11" spans="1:11" ht="20" customHeight="1" x14ac:dyDescent="0.15">
      <c r="A11" s="54" t="str">
        <f>'Beoordelen open vragen'!A11</f>
        <v>7.1.5 FLEXIBILITEIT (MAX. 1 A4)</v>
      </c>
      <c r="B11" s="8"/>
      <c r="C11" s="61" t="s">
        <v>12</v>
      </c>
      <c r="D11" s="15"/>
      <c r="E11" s="8"/>
      <c r="F11" s="61" t="s">
        <v>12</v>
      </c>
      <c r="G11" s="15"/>
      <c r="H11" s="8"/>
      <c r="I11" s="61" t="s">
        <v>12</v>
      </c>
      <c r="J11" s="15"/>
    </row>
    <row r="12" spans="1:11" ht="160" customHeight="1" x14ac:dyDescent="0.15">
      <c r="A12" s="56" t="str">
        <f>'Beoordelen open vragen'!A12</f>
        <v>Inschrijvers dienen er rekening mee te houden dat de situatie van Avalex in het voorjaar van 2021 wijzigt en in 2022 de beide kantooromgevingen samengevoegd in Delft worden gevestigd (zie hiervoor het aanbestedingsdocument). Inschrijver beschrijft hier in welke mate zij mee kan denken met de opdrachtgever met betrekking tot de schoonmaak en het schoonmaakprogramma, hoe flexibel zij hiermee  omgaat en hoe zij opdrachtgever kan garanderen/ waarborgen dat opdrachtgever met betrekking tot de nieuwe situaties een “fair price” zal gaan betalen? Inschrijver dient dit te beschrijven op maximaal 1 A4.</v>
      </c>
      <c r="B12" s="8"/>
      <c r="C12" s="105" t="s">
        <v>0</v>
      </c>
      <c r="D12" s="106"/>
      <c r="E12" s="8"/>
      <c r="F12" s="107" t="s">
        <v>0</v>
      </c>
      <c r="G12" s="106"/>
      <c r="H12" s="8"/>
      <c r="I12" s="107" t="s">
        <v>0</v>
      </c>
      <c r="J12" s="106"/>
    </row>
    <row r="13" spans="1:11" ht="20" customHeight="1" x14ac:dyDescent="0.15">
      <c r="A13" s="54" t="str">
        <f>'Beoordelen open vragen'!A13</f>
        <v>7.1.6 MILIEU EN DUURZAAMHEID (MAX. 1 A4)</v>
      </c>
      <c r="B13" s="8"/>
      <c r="C13" s="61" t="s">
        <v>12</v>
      </c>
      <c r="D13" s="15"/>
      <c r="E13" s="8"/>
      <c r="F13" s="61" t="s">
        <v>12</v>
      </c>
      <c r="G13" s="15"/>
      <c r="H13" s="8"/>
      <c r="I13" s="61" t="s">
        <v>12</v>
      </c>
      <c r="J13" s="15"/>
    </row>
    <row r="14" spans="1:11" ht="160" customHeight="1" x14ac:dyDescent="0.15">
      <c r="A14" s="56" t="str">
        <f>'Beoordelen open vragen'!A14</f>
        <v xml:space="preserve">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Het scheiden van afval is de core business van de aanbestedende dienst. Hoe draagt inschrijver zorg dat de medewerkers minimaal werken conform de wijze (4 afvalstromen) waarop de aanbestedende dienst werkt?
Per beantwoording van de open vraag zal een score een waarde vertegenwoordigen, deze waarde is te vinden in bijlage 13. Daar waar in bijlage 13 KO staat zal die score naar oordeel van de beoordelingscommissie leiden tot uitsluiting (KNOCK-OUT) van deze aanbesteding. </v>
      </c>
      <c r="B14" s="8"/>
      <c r="C14" s="105" t="s">
        <v>0</v>
      </c>
      <c r="D14" s="106"/>
      <c r="E14" s="8"/>
      <c r="F14" s="107" t="s">
        <v>0</v>
      </c>
      <c r="G14" s="106"/>
      <c r="H14" s="8"/>
      <c r="I14" s="107" t="s">
        <v>0</v>
      </c>
      <c r="J14" s="106"/>
    </row>
    <row r="15" spans="1:11" ht="20" customHeight="1" x14ac:dyDescent="0.15">
      <c r="A15" s="57"/>
      <c r="B15" s="9"/>
      <c r="C15" s="58"/>
      <c r="D15" s="58"/>
      <c r="E15" s="9"/>
      <c r="F15" s="58"/>
      <c r="G15" s="58"/>
      <c r="H15" s="9"/>
      <c r="I15" s="58"/>
      <c r="J15" s="59"/>
    </row>
    <row r="17" spans="1:10" ht="33" customHeight="1" x14ac:dyDescent="0.15">
      <c r="A17" s="60" t="str">
        <f>'Beoordelen interview'!A1</f>
        <v>7.3 Interviewvragen sleutelfunctionarissen</v>
      </c>
      <c r="B17" s="7"/>
      <c r="C17" s="114"/>
      <c r="D17" s="115"/>
      <c r="E17" s="7"/>
      <c r="F17" s="114"/>
      <c r="G17" s="115"/>
      <c r="H17" s="37"/>
      <c r="I17" s="121"/>
      <c r="J17" s="121"/>
    </row>
    <row r="18" spans="1:10" s="1" customFormat="1" ht="20" customHeight="1" x14ac:dyDescent="0.15">
      <c r="A18" s="116" t="str">
        <f>'Beoordelen interview'!A4:A4</f>
        <v>Vraag 1</v>
      </c>
      <c r="B18" s="31"/>
      <c r="C18" s="61" t="s">
        <v>12</v>
      </c>
      <c r="D18" s="15"/>
      <c r="E18" s="8"/>
      <c r="F18" s="61" t="s">
        <v>12</v>
      </c>
      <c r="G18" s="15"/>
      <c r="H18" s="8"/>
      <c r="I18" s="61" t="s">
        <v>12</v>
      </c>
      <c r="J18" s="15"/>
    </row>
    <row r="19" spans="1:10" s="1" customFormat="1" ht="160" customHeight="1" x14ac:dyDescent="0.15">
      <c r="A19" s="117"/>
      <c r="B19" s="31"/>
      <c r="C19" s="118" t="s">
        <v>0</v>
      </c>
      <c r="D19" s="119"/>
      <c r="E19" s="31"/>
      <c r="F19" s="120" t="s">
        <v>0</v>
      </c>
      <c r="G19" s="119"/>
      <c r="I19" s="122" t="s">
        <v>0</v>
      </c>
      <c r="J19" s="122"/>
    </row>
    <row r="20" spans="1:10" s="1" customFormat="1" ht="21" customHeight="1" x14ac:dyDescent="0.15">
      <c r="A20" s="116" t="str">
        <f>'Beoordelen interview'!A5:A5</f>
        <v>Vraag 2</v>
      </c>
      <c r="B20" s="31"/>
      <c r="C20" s="61" t="s">
        <v>12</v>
      </c>
      <c r="D20" s="15"/>
      <c r="E20" s="8"/>
      <c r="F20" s="61" t="s">
        <v>12</v>
      </c>
      <c r="G20" s="15"/>
      <c r="H20" s="8"/>
      <c r="I20" s="61" t="s">
        <v>12</v>
      </c>
      <c r="J20" s="15"/>
    </row>
    <row r="21" spans="1:10" s="1" customFormat="1" ht="160" customHeight="1" x14ac:dyDescent="0.15">
      <c r="A21" s="117"/>
      <c r="B21" s="31"/>
      <c r="C21" s="118" t="s">
        <v>0</v>
      </c>
      <c r="D21" s="119"/>
      <c r="E21" s="31"/>
      <c r="F21" s="120" t="s">
        <v>0</v>
      </c>
      <c r="G21" s="119"/>
      <c r="I21" s="122" t="s">
        <v>0</v>
      </c>
      <c r="J21" s="122"/>
    </row>
    <row r="22" spans="1:10" s="1" customFormat="1" ht="26" customHeight="1" x14ac:dyDescent="0.15">
      <c r="A22" s="116" t="str">
        <f>'Beoordelen interview'!A6:A6</f>
        <v>Vraag 3</v>
      </c>
      <c r="B22" s="31"/>
      <c r="C22" s="61" t="s">
        <v>12</v>
      </c>
      <c r="D22" s="15"/>
      <c r="E22" s="8"/>
      <c r="F22" s="61" t="s">
        <v>12</v>
      </c>
      <c r="G22" s="15"/>
      <c r="H22" s="8"/>
      <c r="I22" s="61" t="s">
        <v>12</v>
      </c>
      <c r="J22" s="15"/>
    </row>
    <row r="23" spans="1:10" s="1" customFormat="1" ht="160" customHeight="1" x14ac:dyDescent="0.15">
      <c r="A23" s="117"/>
      <c r="B23" s="31"/>
      <c r="C23" s="118" t="s">
        <v>0</v>
      </c>
      <c r="D23" s="119"/>
      <c r="E23" s="31"/>
      <c r="F23" s="120" t="s">
        <v>0</v>
      </c>
      <c r="G23" s="119"/>
      <c r="I23" s="122" t="s">
        <v>0</v>
      </c>
      <c r="J23" s="122"/>
    </row>
    <row r="24" spans="1:10" s="1" customFormat="1" ht="22" customHeight="1" x14ac:dyDescent="0.15">
      <c r="A24" s="116" t="str">
        <f>'Beoordelen interview'!A7:A7</f>
        <v>Vraag 4</v>
      </c>
      <c r="B24" s="31"/>
      <c r="C24" s="61" t="s">
        <v>12</v>
      </c>
      <c r="D24" s="15"/>
      <c r="E24" s="8"/>
      <c r="F24" s="61" t="s">
        <v>12</v>
      </c>
      <c r="G24" s="15"/>
      <c r="H24" s="8"/>
      <c r="I24" s="61" t="s">
        <v>12</v>
      </c>
      <c r="J24" s="15"/>
    </row>
    <row r="25" spans="1:10" s="1" customFormat="1" ht="160" customHeight="1" x14ac:dyDescent="0.15">
      <c r="A25" s="117"/>
      <c r="B25" s="31"/>
      <c r="C25" s="118" t="s">
        <v>0</v>
      </c>
      <c r="D25" s="119"/>
      <c r="E25" s="31"/>
      <c r="F25" s="120" t="s">
        <v>0</v>
      </c>
      <c r="G25" s="119"/>
      <c r="I25" s="122" t="s">
        <v>0</v>
      </c>
      <c r="J25" s="122"/>
    </row>
    <row r="26" spans="1:10" ht="20" customHeight="1" x14ac:dyDescent="0.15">
      <c r="A26" s="57"/>
      <c r="B26" s="9"/>
      <c r="C26" s="58"/>
      <c r="D26" s="58"/>
      <c r="E26" s="9"/>
      <c r="F26" s="58"/>
      <c r="G26" s="58"/>
      <c r="H26" s="9"/>
      <c r="I26" s="58"/>
      <c r="J26" s="59"/>
    </row>
  </sheetData>
  <sheetProtection algorithmName="SHA-512" hashValue="qEv1B4d7GfoOkJyOmHhX/nfaS0OuQkibPuWqeIrqTSSjGG642R/azqWr0OVnSI7eAArdZSQZaoDzEdPvTAM+7Q==" saltValue="O5564AxRiV8exi2ildy+gw==" spinCount="100000" sheet="1" objects="1" scenarios="1"/>
  <mergeCells count="43">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 ref="C17:D17"/>
    <mergeCell ref="F17:G17"/>
    <mergeCell ref="I17:J17"/>
    <mergeCell ref="C12:D12"/>
    <mergeCell ref="F12:G12"/>
    <mergeCell ref="I12:J12"/>
    <mergeCell ref="C14:D14"/>
    <mergeCell ref="F14:G14"/>
    <mergeCell ref="I14:J14"/>
    <mergeCell ref="A18:A19"/>
    <mergeCell ref="C19:D19"/>
    <mergeCell ref="F19:G19"/>
    <mergeCell ref="I19:J19"/>
    <mergeCell ref="A20:A21"/>
    <mergeCell ref="C21:D21"/>
    <mergeCell ref="F21:G21"/>
    <mergeCell ref="I21:J21"/>
    <mergeCell ref="A22:A23"/>
    <mergeCell ref="C23:D23"/>
    <mergeCell ref="F23:G23"/>
    <mergeCell ref="I23:J23"/>
    <mergeCell ref="A24:A25"/>
    <mergeCell ref="C25:D25"/>
    <mergeCell ref="F25:G25"/>
    <mergeCell ref="I25:J25"/>
  </mergeCells>
  <dataValidations count="1">
    <dataValidation type="list" errorStyle="warning" allowBlank="1" showErrorMessage="1" error="Voer juiste waarde in. " sqref="I5 F5 C5 I7 F7 C7 I9 F9 C9 I11 F11 C11 I22 F22 C22 I13 F13 C13 I3 F3 C3 I18 F18 C18 I20 F20 C20 I24 F24 C24" xr:uid="{A2B9FF15-CAE8-8345-B6C1-23BD7CCCE536}">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78"/>
  <sheetViews>
    <sheetView showGridLines="0" zoomScale="90" zoomScaleNormal="90" workbookViewId="0">
      <selection activeCell="B10" sqref="B10"/>
    </sheetView>
  </sheetViews>
  <sheetFormatPr baseColWidth="10" defaultColWidth="8.83203125" defaultRowHeight="15" x14ac:dyDescent="0.2"/>
  <cols>
    <col min="1" max="1" width="65.5" customWidth="1"/>
    <col min="2" max="2" width="15.6640625" customWidth="1"/>
    <col min="3" max="3" width="2.83203125" customWidth="1"/>
    <col min="4" max="5" width="26.1640625" customWidth="1"/>
    <col min="6" max="6" width="2.83203125" customWidth="1"/>
    <col min="7" max="8" width="26.1640625" customWidth="1"/>
    <col min="9" max="9" width="5" style="20" customWidth="1"/>
    <col min="10" max="11" width="26.1640625" customWidth="1"/>
  </cols>
  <sheetData>
    <row r="1" spans="1:11" ht="40" customHeight="1" x14ac:dyDescent="0.2">
      <c r="A1" s="143" t="s">
        <v>18</v>
      </c>
      <c r="B1" s="144"/>
      <c r="C1" s="16"/>
      <c r="D1" s="103"/>
      <c r="E1" s="103"/>
      <c r="F1" s="17"/>
      <c r="G1" s="97"/>
      <c r="H1" s="135"/>
      <c r="I1" s="21"/>
      <c r="J1" s="97"/>
      <c r="K1" s="135"/>
    </row>
    <row r="2" spans="1:11" ht="28" customHeight="1" x14ac:dyDescent="0.2">
      <c r="A2" s="137" t="s">
        <v>19</v>
      </c>
      <c r="B2" s="138"/>
      <c r="C2" s="13"/>
      <c r="D2" s="64" t="str">
        <f>'Coördinator Facilitair'!C1</f>
        <v>&lt;NAAM INSCHRIJVER&gt;</v>
      </c>
      <c r="E2" s="65" t="s">
        <v>17</v>
      </c>
      <c r="F2" s="32"/>
      <c r="G2" s="64" t="str">
        <f>'Coördinator Facilitair'!F1</f>
        <v>&lt;NAAM INSCHRIJVER&gt;</v>
      </c>
      <c r="H2" s="66" t="s">
        <v>17</v>
      </c>
      <c r="I2" s="33"/>
      <c r="J2" s="64" t="str">
        <f>'Coördinator Facilitair'!I1</f>
        <v>&lt;NAAM INSCHRIJVER&gt;</v>
      </c>
      <c r="K2" s="66" t="s">
        <v>17</v>
      </c>
    </row>
    <row r="3" spans="1:11" ht="18" customHeight="1" x14ac:dyDescent="0.2">
      <c r="A3" s="125" t="str">
        <f>'Beoordelen open vragen'!A3</f>
        <v>7.1.1 BELEVING SCHONE WERKOMGEVING (MAX. 3 A4)</v>
      </c>
      <c r="B3" s="71" t="s">
        <v>8</v>
      </c>
      <c r="C3" s="13"/>
      <c r="D3" s="76" t="str">
        <f>'Coördinator Facilitair'!C3</f>
        <v>Score:</v>
      </c>
      <c r="E3" s="136" t="s">
        <v>33</v>
      </c>
      <c r="F3" s="13"/>
      <c r="G3" s="76" t="str">
        <f>'Coördinator Facilitair'!F3</f>
        <v>Score:</v>
      </c>
      <c r="H3" s="136" t="s">
        <v>33</v>
      </c>
      <c r="I3" s="18"/>
      <c r="J3" s="76" t="str">
        <f>'Coördinator Facilitair'!I3</f>
        <v>Score:</v>
      </c>
      <c r="K3" s="136" t="s">
        <v>33</v>
      </c>
    </row>
    <row r="4" spans="1:11" ht="18" customHeight="1" x14ac:dyDescent="0.2">
      <c r="A4" s="126"/>
      <c r="B4" s="71" t="s">
        <v>9</v>
      </c>
      <c r="C4" s="13"/>
      <c r="D4" s="76" t="str">
        <f>'Secretaris Directeur'!C3</f>
        <v>Score:</v>
      </c>
      <c r="E4" s="136"/>
      <c r="F4" s="13"/>
      <c r="G4" s="76" t="str">
        <f>'Secretaris Directeur'!F3</f>
        <v>Score:</v>
      </c>
      <c r="H4" s="136"/>
      <c r="I4" s="18"/>
      <c r="J4" s="76" t="str">
        <f>'Secretaris Directeur'!I3</f>
        <v>Score:</v>
      </c>
      <c r="K4" s="136"/>
    </row>
    <row r="5" spans="1:11" ht="18" customHeight="1" x14ac:dyDescent="0.2">
      <c r="A5" s="126"/>
      <c r="B5" s="71" t="s">
        <v>10</v>
      </c>
      <c r="C5" s="13"/>
      <c r="D5" s="76" t="str">
        <f>'Teamleider '!C3</f>
        <v>Score:</v>
      </c>
      <c r="E5" s="136"/>
      <c r="F5" s="13"/>
      <c r="G5" s="76" t="str">
        <f>'Teamleider '!F3</f>
        <v>Score:</v>
      </c>
      <c r="H5" s="136"/>
      <c r="I5" s="18"/>
      <c r="J5" s="76" t="str">
        <f>'Teamleider '!I3</f>
        <v>Score:</v>
      </c>
      <c r="K5" s="136"/>
    </row>
    <row r="6" spans="1:11" ht="18" customHeight="1" x14ac:dyDescent="0.2">
      <c r="A6" s="126"/>
      <c r="B6" s="71" t="s">
        <v>15</v>
      </c>
      <c r="C6" s="13"/>
      <c r="D6" s="77" t="str">
        <f>'Medewerker Overlaad'!C3</f>
        <v>Score:</v>
      </c>
      <c r="E6" s="136"/>
      <c r="F6" s="13"/>
      <c r="G6" s="77" t="str">
        <f>'Medewerker Overlaad'!F3</f>
        <v>Score:</v>
      </c>
      <c r="H6" s="136"/>
      <c r="I6" s="18"/>
      <c r="J6" s="77" t="str">
        <f>'Medewerker Overlaad'!I3</f>
        <v>Score:</v>
      </c>
      <c r="K6" s="136"/>
    </row>
    <row r="7" spans="1:11" ht="18" customHeight="1" x14ac:dyDescent="0.2">
      <c r="A7" s="127"/>
      <c r="B7" s="71" t="s">
        <v>59</v>
      </c>
      <c r="C7" s="13"/>
      <c r="D7" s="77" t="str">
        <f>'Medewerker Financiële administr'!C3</f>
        <v>Score:</v>
      </c>
      <c r="E7" s="136"/>
      <c r="F7" s="13"/>
      <c r="G7" s="77" t="str">
        <f>'Medewerker Financiële administr'!F3</f>
        <v>Score:</v>
      </c>
      <c r="H7" s="136"/>
      <c r="I7" s="18"/>
      <c r="J7" s="77" t="str">
        <f>'Medewerker Financiële administr'!I3</f>
        <v>Score:</v>
      </c>
      <c r="K7" s="136"/>
    </row>
    <row r="8" spans="1:11" ht="20" customHeight="1" x14ac:dyDescent="0.2">
      <c r="A8" s="133" t="s">
        <v>2</v>
      </c>
      <c r="B8" s="134"/>
      <c r="C8" s="13"/>
      <c r="D8" s="75" t="s">
        <v>12</v>
      </c>
      <c r="E8" s="136"/>
      <c r="F8" s="13"/>
      <c r="G8" s="75" t="s">
        <v>12</v>
      </c>
      <c r="H8" s="136"/>
      <c r="I8" s="18"/>
      <c r="J8" s="75" t="s">
        <v>12</v>
      </c>
      <c r="K8" s="136"/>
    </row>
    <row r="9" spans="1:11" ht="20" customHeight="1" x14ac:dyDescent="0.2">
      <c r="A9" s="123"/>
      <c r="B9" s="124"/>
      <c r="C9" s="12"/>
      <c r="D9" s="74" t="str">
        <f>IF(D8="Uitmuntend","€ 4.000",IF(D8="Goed","€2.000",IF(D8="Voldoende","€ 800",IF(D8="Matig","€ 0",IF(D8="Onvoldoende","KO"," ")))))</f>
        <v xml:space="preserve"> </v>
      </c>
      <c r="E9" s="136"/>
      <c r="F9" s="12"/>
      <c r="G9" s="74" t="str">
        <f>IF(G8="Uitmuntend","€ 4.000",IF(G8="Goed","€2.000",IF(G8="Voldoende","€ 800",IF(G8="Matig","€ 0",IF(G8="Onvoldoende","KO"," ")))))</f>
        <v xml:space="preserve"> </v>
      </c>
      <c r="H9" s="136"/>
      <c r="I9" s="19"/>
      <c r="J9" s="74" t="str">
        <f>IF(J8="Uitmuntend","€ 4.000",IF(J8="Goed","€2.000",IF(J8="Voldoende","€ 800",IF(J8="Matig","€ 0",IF(J8="Onvoldoende","KO"," ")))))</f>
        <v xml:space="preserve"> </v>
      </c>
      <c r="K9" s="136"/>
    </row>
    <row r="10" spans="1:11" ht="18" customHeight="1" x14ac:dyDescent="0.2">
      <c r="A10" s="125" t="str">
        <f>'Beoordelen open vragen'!A5</f>
        <v>7.1.2 GOED WERKGEVERSCHAP (MAX. 3 A4)</v>
      </c>
      <c r="B10" s="71" t="s">
        <v>8</v>
      </c>
      <c r="C10" s="13"/>
      <c r="D10" s="76" t="str">
        <f>'Coördinator Facilitair'!C5</f>
        <v>Score:</v>
      </c>
      <c r="E10" s="145" t="s">
        <v>33</v>
      </c>
      <c r="F10" s="13"/>
      <c r="G10" s="76" t="str">
        <f>'Coördinator Facilitair'!F5</f>
        <v>Score:</v>
      </c>
      <c r="H10" s="136" t="s">
        <v>33</v>
      </c>
      <c r="I10" s="18"/>
      <c r="J10" s="76" t="str">
        <f>'Coördinator Facilitair'!I5</f>
        <v>Score:</v>
      </c>
      <c r="K10" s="136" t="s">
        <v>33</v>
      </c>
    </row>
    <row r="11" spans="1:11" ht="18" customHeight="1" x14ac:dyDescent="0.2">
      <c r="A11" s="126"/>
      <c r="B11" s="71" t="s">
        <v>9</v>
      </c>
      <c r="C11" s="13"/>
      <c r="D11" s="76" t="str">
        <f>'Secretaris Directeur'!C5</f>
        <v>Score:</v>
      </c>
      <c r="E11" s="145"/>
      <c r="F11" s="13"/>
      <c r="G11" s="76" t="str">
        <f>'Secretaris Directeur'!F5</f>
        <v>Score:</v>
      </c>
      <c r="H11" s="136"/>
      <c r="I11" s="18"/>
      <c r="J11" s="76" t="str">
        <f>'Secretaris Directeur'!I5</f>
        <v>Score:</v>
      </c>
      <c r="K11" s="136"/>
    </row>
    <row r="12" spans="1:11" ht="18" customHeight="1" x14ac:dyDescent="0.2">
      <c r="A12" s="126"/>
      <c r="B12" s="71" t="s">
        <v>10</v>
      </c>
      <c r="C12" s="13"/>
      <c r="D12" s="76" t="str">
        <f>'Teamleider '!C5</f>
        <v>Score:</v>
      </c>
      <c r="E12" s="145"/>
      <c r="F12" s="13"/>
      <c r="G12" s="76" t="str">
        <f>'Teamleider '!F5</f>
        <v>Score:</v>
      </c>
      <c r="H12" s="136"/>
      <c r="I12" s="18"/>
      <c r="J12" s="76" t="str">
        <f>'Teamleider '!I5</f>
        <v>Score:</v>
      </c>
      <c r="K12" s="136"/>
    </row>
    <row r="13" spans="1:11" ht="18" customHeight="1" x14ac:dyDescent="0.2">
      <c r="A13" s="126"/>
      <c r="B13" s="71" t="s">
        <v>15</v>
      </c>
      <c r="C13" s="13"/>
      <c r="D13" s="77" t="str">
        <f>'Medewerker Overlaad'!C5</f>
        <v>Score:</v>
      </c>
      <c r="E13" s="145"/>
      <c r="F13" s="13"/>
      <c r="G13" s="77" t="str">
        <f>'Medewerker Overlaad'!F5</f>
        <v>Score:</v>
      </c>
      <c r="H13" s="136"/>
      <c r="I13" s="18"/>
      <c r="J13" s="77" t="str">
        <f>'Medewerker Overlaad'!I5</f>
        <v>Score:</v>
      </c>
      <c r="K13" s="136"/>
    </row>
    <row r="14" spans="1:11" ht="18" customHeight="1" x14ac:dyDescent="0.2">
      <c r="A14" s="127"/>
      <c r="B14" s="71" t="s">
        <v>59</v>
      </c>
      <c r="C14" s="13"/>
      <c r="D14" s="77" t="str">
        <f>'Medewerker Financiële administr'!C5</f>
        <v>Score:</v>
      </c>
      <c r="E14" s="145"/>
      <c r="F14" s="13"/>
      <c r="G14" s="77" t="str">
        <f>'Medewerker Financiële administr'!F5</f>
        <v>Score:</v>
      </c>
      <c r="H14" s="136"/>
      <c r="I14" s="18"/>
      <c r="J14" s="77" t="str">
        <f>'Medewerker Financiële administr'!I5</f>
        <v>Score:</v>
      </c>
      <c r="K14" s="136"/>
    </row>
    <row r="15" spans="1:11" ht="20" customHeight="1" x14ac:dyDescent="0.2">
      <c r="A15" s="133" t="s">
        <v>2</v>
      </c>
      <c r="B15" s="134"/>
      <c r="C15" s="12"/>
      <c r="D15" s="75" t="s">
        <v>12</v>
      </c>
      <c r="E15" s="145"/>
      <c r="F15" s="12"/>
      <c r="G15" s="75" t="s">
        <v>12</v>
      </c>
      <c r="H15" s="136"/>
      <c r="I15" s="19"/>
      <c r="J15" s="75" t="s">
        <v>12</v>
      </c>
      <c r="K15" s="136"/>
    </row>
    <row r="16" spans="1:11" ht="20" customHeight="1" x14ac:dyDescent="0.2">
      <c r="A16" s="123"/>
      <c r="B16" s="124"/>
      <c r="C16" s="12"/>
      <c r="D16" s="74" t="str">
        <f>IF(D15="Uitmuntend","€ 4.000",IF(D15="Goed","€ 2.000",IF(D15="Voldoende","€ 800",IF(D15="Matig","€ 0",IF(D15="Onvoldoende","KO"," ")))))</f>
        <v xml:space="preserve"> </v>
      </c>
      <c r="E16" s="146"/>
      <c r="F16" s="12"/>
      <c r="G16" s="74" t="str">
        <f>IF(G15="Uitmuntend","€ 4.000",IF(G15="Goed","€ 2.000",IF(G15="Voldoende","€ 800",IF(G15="Matig","€ 0",IF(G15="Onvoldoende","KO"," ")))))</f>
        <v xml:space="preserve"> </v>
      </c>
      <c r="H16" s="136"/>
      <c r="I16" s="19"/>
      <c r="J16" s="74" t="str">
        <f>IF(J15="Uitmuntend","€ 4.000",IF(J15="Goed","€ 2.000",IF(J15="Voldoende","€ 800",IF(J15="Matig","€ 0",IF(J15="Onvoldoende","KO"," ")))))</f>
        <v xml:space="preserve"> </v>
      </c>
      <c r="K16" s="136"/>
    </row>
    <row r="17" spans="1:11" ht="18" customHeight="1" x14ac:dyDescent="0.2">
      <c r="A17" s="125" t="str">
        <f>'Beoordelen open vragen'!A7</f>
        <v>7.1.3 INVULLING WERKZAAMHEDEN LEIDINGGEVENDE (MAX. 1 A4)</v>
      </c>
      <c r="B17" s="71" t="s">
        <v>8</v>
      </c>
      <c r="C17" s="13"/>
      <c r="D17" s="76" t="str">
        <f>'Coördinator Facilitair'!C7</f>
        <v>Score:</v>
      </c>
      <c r="E17" s="145" t="s">
        <v>33</v>
      </c>
      <c r="F17" s="13"/>
      <c r="G17" s="76" t="str">
        <f>'Coördinator Facilitair'!F7</f>
        <v>Score:</v>
      </c>
      <c r="H17" s="136" t="s">
        <v>33</v>
      </c>
      <c r="I17" s="18"/>
      <c r="J17" s="76" t="str">
        <f>'Coördinator Facilitair'!I7</f>
        <v>Score:</v>
      </c>
      <c r="K17" s="136" t="s">
        <v>33</v>
      </c>
    </row>
    <row r="18" spans="1:11" ht="18" customHeight="1" x14ac:dyDescent="0.2">
      <c r="A18" s="126"/>
      <c r="B18" s="71" t="s">
        <v>9</v>
      </c>
      <c r="C18" s="13"/>
      <c r="D18" s="76" t="str">
        <f>'Secretaris Directeur'!C7</f>
        <v>Score:</v>
      </c>
      <c r="E18" s="145"/>
      <c r="F18" s="13"/>
      <c r="G18" s="76" t="str">
        <f>'Secretaris Directeur'!F7</f>
        <v>Score:</v>
      </c>
      <c r="H18" s="136"/>
      <c r="I18" s="18"/>
      <c r="J18" s="76" t="str">
        <f>'Secretaris Directeur'!I7</f>
        <v>Score:</v>
      </c>
      <c r="K18" s="136"/>
    </row>
    <row r="19" spans="1:11" ht="18" customHeight="1" x14ac:dyDescent="0.2">
      <c r="A19" s="126"/>
      <c r="B19" s="71" t="s">
        <v>10</v>
      </c>
      <c r="C19" s="13"/>
      <c r="D19" s="76" t="str">
        <f>'Teamleider '!C7</f>
        <v>Score:</v>
      </c>
      <c r="E19" s="145"/>
      <c r="F19" s="13"/>
      <c r="G19" s="76" t="str">
        <f>'Teamleider '!F7</f>
        <v>Score:</v>
      </c>
      <c r="H19" s="136"/>
      <c r="I19" s="18"/>
      <c r="J19" s="76" t="str">
        <f>'Teamleider '!I7</f>
        <v>Score:</v>
      </c>
      <c r="K19" s="136"/>
    </row>
    <row r="20" spans="1:11" ht="18" customHeight="1" x14ac:dyDescent="0.2">
      <c r="A20" s="126"/>
      <c r="B20" s="71" t="s">
        <v>15</v>
      </c>
      <c r="C20" s="13"/>
      <c r="D20" s="77" t="str">
        <f>'Medewerker Overlaad'!C7</f>
        <v>Score:</v>
      </c>
      <c r="E20" s="145"/>
      <c r="F20" s="13"/>
      <c r="G20" s="77" t="str">
        <f>'Medewerker Overlaad'!F7</f>
        <v>Score:</v>
      </c>
      <c r="H20" s="136"/>
      <c r="I20" s="18"/>
      <c r="J20" s="77" t="str">
        <f>'Medewerker Overlaad'!I7</f>
        <v>Score:</v>
      </c>
      <c r="K20" s="136"/>
    </row>
    <row r="21" spans="1:11" ht="18" customHeight="1" x14ac:dyDescent="0.2">
      <c r="A21" s="127"/>
      <c r="B21" s="71" t="s">
        <v>59</v>
      </c>
      <c r="C21" s="13"/>
      <c r="D21" s="77" t="str">
        <f>'Medewerker Financiële administr'!C7</f>
        <v>Score:</v>
      </c>
      <c r="E21" s="145"/>
      <c r="F21" s="13"/>
      <c r="G21" s="77" t="str">
        <f>'Medewerker Financiële administr'!F7</f>
        <v>Score:</v>
      </c>
      <c r="H21" s="136"/>
      <c r="I21" s="18"/>
      <c r="J21" s="77" t="str">
        <f>'Medewerker Financiële administr'!I7</f>
        <v>Score:</v>
      </c>
      <c r="K21" s="136"/>
    </row>
    <row r="22" spans="1:11" ht="20" customHeight="1" x14ac:dyDescent="0.2">
      <c r="A22" s="133" t="s">
        <v>2</v>
      </c>
      <c r="B22" s="134"/>
      <c r="C22" s="12"/>
      <c r="D22" s="75" t="s">
        <v>12</v>
      </c>
      <c r="E22" s="145"/>
      <c r="F22" s="12"/>
      <c r="G22" s="75" t="s">
        <v>12</v>
      </c>
      <c r="H22" s="136"/>
      <c r="I22" s="19"/>
      <c r="J22" s="75" t="s">
        <v>12</v>
      </c>
      <c r="K22" s="136"/>
    </row>
    <row r="23" spans="1:11" ht="20" customHeight="1" x14ac:dyDescent="0.2">
      <c r="A23" s="123"/>
      <c r="B23" s="124"/>
      <c r="C23" s="12"/>
      <c r="D23" s="74" t="str">
        <f>IF(D22="Uitmuntend","€ 3.000",IF(D22="Goed","€ 1.500",IF(D22="Voldoende","€ 600",IF(D22="Matig","€ 0",IF(D22="Onvoldoende","KO"," ")))))</f>
        <v xml:space="preserve"> </v>
      </c>
      <c r="E23" s="146"/>
      <c r="F23" s="12"/>
      <c r="G23" s="74" t="str">
        <f>IF(G22="Uitmuntend","€ 3.000",IF(G22="Goed","€ 1.500",IF(G22="Voldoende","€ 600",IF(G22="Matig","€ 0",IF(G22="Onvoldoende","KO"," ")))))</f>
        <v xml:space="preserve"> </v>
      </c>
      <c r="H23" s="136"/>
      <c r="I23" s="19"/>
      <c r="J23" s="74" t="str">
        <f>IF(J22="Uitmuntend","€ 3.000",IF(J22="Goed","€ 1.500",IF(J22="Voldoende","€ 600",IF(J22="Matig","€ 0",IF(J22="Onvoldoende","KO"," ")))))</f>
        <v xml:space="preserve"> </v>
      </c>
      <c r="K23" s="136"/>
    </row>
    <row r="24" spans="1:11" ht="18" customHeight="1" x14ac:dyDescent="0.2">
      <c r="A24" s="125" t="str">
        <f>'Beoordelen open vragen'!A9</f>
        <v>7.1.4 KWALITEITSVERBETERING (MAX. 2 A4)</v>
      </c>
      <c r="B24" s="71" t="s">
        <v>8</v>
      </c>
      <c r="C24" s="13"/>
      <c r="D24" s="76" t="str">
        <f>'Coördinator Facilitair'!C9</f>
        <v>Score:</v>
      </c>
      <c r="E24" s="145" t="s">
        <v>33</v>
      </c>
      <c r="F24" s="13"/>
      <c r="G24" s="76" t="str">
        <f>'Coördinator Facilitair'!F9</f>
        <v>Score:</v>
      </c>
      <c r="H24" s="136" t="s">
        <v>33</v>
      </c>
      <c r="I24" s="18"/>
      <c r="J24" s="76" t="str">
        <f>'Coördinator Facilitair'!I9</f>
        <v>Score:</v>
      </c>
      <c r="K24" s="136" t="s">
        <v>33</v>
      </c>
    </row>
    <row r="25" spans="1:11" ht="18" customHeight="1" x14ac:dyDescent="0.2">
      <c r="A25" s="126"/>
      <c r="B25" s="71" t="s">
        <v>9</v>
      </c>
      <c r="C25" s="13"/>
      <c r="D25" s="76" t="str">
        <f>'Secretaris Directeur'!C9</f>
        <v>Score:</v>
      </c>
      <c r="E25" s="145"/>
      <c r="F25" s="13"/>
      <c r="G25" s="76" t="str">
        <f>'Secretaris Directeur'!F9</f>
        <v>Score:</v>
      </c>
      <c r="H25" s="136"/>
      <c r="I25" s="18"/>
      <c r="J25" s="76" t="str">
        <f>'Secretaris Directeur'!I9</f>
        <v>Score:</v>
      </c>
      <c r="K25" s="136"/>
    </row>
    <row r="26" spans="1:11" ht="18" customHeight="1" x14ac:dyDescent="0.2">
      <c r="A26" s="126"/>
      <c r="B26" s="71" t="s">
        <v>10</v>
      </c>
      <c r="C26" s="13"/>
      <c r="D26" s="76" t="str">
        <f>'Teamleider '!C9</f>
        <v>Score:</v>
      </c>
      <c r="E26" s="145"/>
      <c r="F26" s="13"/>
      <c r="G26" s="76" t="str">
        <f>'Teamleider '!F9</f>
        <v>Score:</v>
      </c>
      <c r="H26" s="136"/>
      <c r="I26" s="18"/>
      <c r="J26" s="76" t="str">
        <f>'Teamleider '!I9</f>
        <v>Score:</v>
      </c>
      <c r="K26" s="136"/>
    </row>
    <row r="27" spans="1:11" ht="18" customHeight="1" x14ac:dyDescent="0.2">
      <c r="A27" s="126"/>
      <c r="B27" s="71" t="s">
        <v>15</v>
      </c>
      <c r="C27" s="13"/>
      <c r="D27" s="77" t="str">
        <f>'Medewerker Overlaad'!C9</f>
        <v>Score:</v>
      </c>
      <c r="E27" s="145"/>
      <c r="F27" s="13"/>
      <c r="G27" s="77" t="str">
        <f>'Medewerker Overlaad'!F9</f>
        <v>Score:</v>
      </c>
      <c r="H27" s="136"/>
      <c r="I27" s="18"/>
      <c r="J27" s="77" t="str">
        <f>'Medewerker Overlaad'!I9</f>
        <v>Score:</v>
      </c>
      <c r="K27" s="136"/>
    </row>
    <row r="28" spans="1:11" ht="18" customHeight="1" x14ac:dyDescent="0.2">
      <c r="A28" s="127"/>
      <c r="B28" s="71" t="s">
        <v>59</v>
      </c>
      <c r="C28" s="13"/>
      <c r="D28" s="77" t="str">
        <f>'Medewerker Financiële administr'!C9</f>
        <v>Score:</v>
      </c>
      <c r="E28" s="145"/>
      <c r="F28" s="13"/>
      <c r="G28" s="77" t="str">
        <f>'Medewerker Financiële administr'!F9</f>
        <v>Score:</v>
      </c>
      <c r="H28" s="136"/>
      <c r="I28" s="18"/>
      <c r="J28" s="77" t="str">
        <f>'Medewerker Financiële administr'!I9</f>
        <v>Score:</v>
      </c>
      <c r="K28" s="136"/>
    </row>
    <row r="29" spans="1:11" ht="20" customHeight="1" x14ac:dyDescent="0.2">
      <c r="A29" s="133" t="s">
        <v>2</v>
      </c>
      <c r="B29" s="134"/>
      <c r="C29" s="12"/>
      <c r="D29" s="75" t="s">
        <v>12</v>
      </c>
      <c r="E29" s="145"/>
      <c r="F29" s="12"/>
      <c r="G29" s="75" t="s">
        <v>12</v>
      </c>
      <c r="H29" s="136"/>
      <c r="I29" s="19"/>
      <c r="J29" s="75" t="s">
        <v>12</v>
      </c>
      <c r="K29" s="136"/>
    </row>
    <row r="30" spans="1:11" ht="20" customHeight="1" x14ac:dyDescent="0.2">
      <c r="A30" s="139"/>
      <c r="B30" s="124"/>
      <c r="C30" s="12"/>
      <c r="D30" s="74" t="str">
        <f>IF(D29="Uitmuntend","€ 3.000",IF(D29="Goed","€ 1.500",IF(D29="Voldoende","€ 600",IF(D29="Matig","€ 0",IF(D29="Onvoldoende","KO"," ")))))</f>
        <v xml:space="preserve"> </v>
      </c>
      <c r="E30" s="146"/>
      <c r="F30" s="12"/>
      <c r="G30" s="74" t="str">
        <f>IF(G29="Uitmuntend","€ 3.000",IF(G29="Goed","€ 1.500",IF(G29="Voldoende","€ 600",IF(G29="Matig","€ 0",IF(G29="Onvoldoende","KO"," ")))))</f>
        <v xml:space="preserve"> </v>
      </c>
      <c r="H30" s="136"/>
      <c r="I30" s="19"/>
      <c r="J30" s="74" t="str">
        <f>IF(J29="Uitmuntend","€ 3.000",IF(J29="Goed","€ 1.500",IF(J29="Voldoende","€ 600",IF(J29="Matig","€ 0",IF(J29="Onvoldoende","KO"," ")))))</f>
        <v xml:space="preserve"> </v>
      </c>
      <c r="K30" s="136"/>
    </row>
    <row r="31" spans="1:11" ht="18" customHeight="1" x14ac:dyDescent="0.2">
      <c r="A31" s="125" t="str">
        <f>'Beoordelen open vragen'!A11</f>
        <v>7.1.5 FLEXIBILITEIT (MAX. 1 A4)</v>
      </c>
      <c r="B31" s="71" t="s">
        <v>8</v>
      </c>
      <c r="C31" s="13"/>
      <c r="D31" s="76" t="str">
        <f>'Coördinator Facilitair'!C11</f>
        <v>Score:</v>
      </c>
      <c r="E31" s="145" t="s">
        <v>33</v>
      </c>
      <c r="F31" s="13"/>
      <c r="G31" s="76" t="str">
        <f>'Coördinator Facilitair'!F11</f>
        <v>Score:</v>
      </c>
      <c r="H31" s="136" t="s">
        <v>33</v>
      </c>
      <c r="I31" s="18"/>
      <c r="J31" s="76" t="str">
        <f>'Coördinator Facilitair'!I11</f>
        <v>Score:</v>
      </c>
      <c r="K31" s="136" t="s">
        <v>33</v>
      </c>
    </row>
    <row r="32" spans="1:11" ht="18" customHeight="1" x14ac:dyDescent="0.2">
      <c r="A32" s="126"/>
      <c r="B32" s="71" t="s">
        <v>9</v>
      </c>
      <c r="C32" s="13"/>
      <c r="D32" s="76" t="str">
        <f>'Secretaris Directeur'!C11</f>
        <v>Score:</v>
      </c>
      <c r="E32" s="145"/>
      <c r="F32" s="13"/>
      <c r="G32" s="76" t="str">
        <f>'Secretaris Directeur'!F11</f>
        <v>Score:</v>
      </c>
      <c r="H32" s="136"/>
      <c r="I32" s="18"/>
      <c r="J32" s="76" t="str">
        <f>'Secretaris Directeur'!I11</f>
        <v>Score:</v>
      </c>
      <c r="K32" s="136"/>
    </row>
    <row r="33" spans="1:11" ht="18" customHeight="1" x14ac:dyDescent="0.2">
      <c r="A33" s="126"/>
      <c r="B33" s="71" t="s">
        <v>10</v>
      </c>
      <c r="C33" s="13"/>
      <c r="D33" s="76" t="str">
        <f>'Teamleider '!C11</f>
        <v>Score:</v>
      </c>
      <c r="E33" s="145"/>
      <c r="F33" s="13"/>
      <c r="G33" s="76" t="str">
        <f>'Teamleider '!F11</f>
        <v>Score:</v>
      </c>
      <c r="H33" s="136"/>
      <c r="I33" s="18"/>
      <c r="J33" s="76" t="str">
        <f>'Teamleider '!I11</f>
        <v>Score:</v>
      </c>
      <c r="K33" s="136"/>
    </row>
    <row r="34" spans="1:11" ht="18" customHeight="1" x14ac:dyDescent="0.2">
      <c r="A34" s="126"/>
      <c r="B34" s="71" t="s">
        <v>15</v>
      </c>
      <c r="C34" s="13"/>
      <c r="D34" s="77" t="str">
        <f>'Medewerker Overlaad'!C11</f>
        <v>Score:</v>
      </c>
      <c r="E34" s="145"/>
      <c r="F34" s="13"/>
      <c r="G34" s="77" t="str">
        <f>'Medewerker Overlaad'!F11</f>
        <v>Score:</v>
      </c>
      <c r="H34" s="136"/>
      <c r="I34" s="18"/>
      <c r="J34" s="77" t="str">
        <f>'Medewerker Overlaad'!I11</f>
        <v>Score:</v>
      </c>
      <c r="K34" s="136"/>
    </row>
    <row r="35" spans="1:11" ht="18" customHeight="1" x14ac:dyDescent="0.2">
      <c r="A35" s="127"/>
      <c r="B35" s="71" t="s">
        <v>59</v>
      </c>
      <c r="C35" s="13"/>
      <c r="D35" s="77" t="str">
        <f>'Medewerker Financiële administr'!C11</f>
        <v>Score:</v>
      </c>
      <c r="E35" s="145"/>
      <c r="F35" s="13"/>
      <c r="G35" s="77" t="str">
        <f>'Medewerker Financiële administr'!F11</f>
        <v>Score:</v>
      </c>
      <c r="H35" s="136"/>
      <c r="I35" s="18"/>
      <c r="J35" s="77" t="str">
        <f>'Medewerker Financiële administr'!I11</f>
        <v>Score:</v>
      </c>
      <c r="K35" s="136"/>
    </row>
    <row r="36" spans="1:11" ht="19.5" customHeight="1" x14ac:dyDescent="0.2">
      <c r="A36" s="133" t="s">
        <v>2</v>
      </c>
      <c r="B36" s="134"/>
      <c r="C36" s="12"/>
      <c r="D36" s="75" t="s">
        <v>12</v>
      </c>
      <c r="E36" s="145"/>
      <c r="F36" s="12"/>
      <c r="G36" s="75" t="s">
        <v>12</v>
      </c>
      <c r="H36" s="136"/>
      <c r="I36" s="19"/>
      <c r="J36" s="75" t="s">
        <v>12</v>
      </c>
      <c r="K36" s="136"/>
    </row>
    <row r="37" spans="1:11" ht="20" customHeight="1" x14ac:dyDescent="0.2">
      <c r="A37" s="139"/>
      <c r="B37" s="124"/>
      <c r="C37" s="12"/>
      <c r="D37" s="73" t="str">
        <f>IF(D36="Uitmuntend","€ 1.000",IF(D36="Goed","€ 500",IF(D36="Voldoende","€ 200",IF(D36="Matig","€ 0",IF(D36="Onvoldoende","KO"," ")))))</f>
        <v xml:space="preserve"> </v>
      </c>
      <c r="E37" s="146"/>
      <c r="F37" s="12"/>
      <c r="G37" s="73" t="str">
        <f>IF(G36="Uitmuntend","€ 1.000",IF(G36="Goed","€ 500",IF(G36="Voldoende","€ 200",IF(G36="Matig","€ 0",IF(G36="Onvoldoende","KO"," ")))))</f>
        <v xml:space="preserve"> </v>
      </c>
      <c r="H37" s="136"/>
      <c r="I37" s="19"/>
      <c r="J37" s="73" t="str">
        <f>IF(J36="Uitmuntend","€ 1.000",IF(J36="Goed","€ 500",IF(J36="Voldoende","€ 200",IF(J36="Matig","€ 0",IF(J36="Onvoldoende","KO"," ")))))</f>
        <v xml:space="preserve"> </v>
      </c>
      <c r="K37" s="136"/>
    </row>
    <row r="38" spans="1:11" ht="18" customHeight="1" x14ac:dyDescent="0.2">
      <c r="A38" s="125" t="str">
        <f>'Beoordelen open vragen'!A13</f>
        <v>7.1.6 MILIEU EN DUURZAAMHEID (MAX. 1 A4)</v>
      </c>
      <c r="B38" s="71" t="s">
        <v>8</v>
      </c>
      <c r="C38" s="13"/>
      <c r="D38" s="78" t="str">
        <f>'Coördinator Facilitair'!C13</f>
        <v>Score:</v>
      </c>
      <c r="E38" s="147" t="s">
        <v>33</v>
      </c>
      <c r="F38" s="13"/>
      <c r="G38" s="78" t="str">
        <f>'Coördinator Facilitair'!F13</f>
        <v>Score:</v>
      </c>
      <c r="H38" s="136" t="s">
        <v>33</v>
      </c>
      <c r="I38" s="18"/>
      <c r="J38" s="78" t="str">
        <f>'Coördinator Facilitair'!I13</f>
        <v>Score:</v>
      </c>
      <c r="K38" s="136" t="s">
        <v>33</v>
      </c>
    </row>
    <row r="39" spans="1:11" ht="18" customHeight="1" x14ac:dyDescent="0.2">
      <c r="A39" s="126"/>
      <c r="B39" s="71" t="s">
        <v>9</v>
      </c>
      <c r="C39" s="13"/>
      <c r="D39" s="76" t="str">
        <f>'Secretaris Directeur'!C13</f>
        <v>Score:</v>
      </c>
      <c r="E39" s="145"/>
      <c r="F39" s="13"/>
      <c r="G39" s="76" t="str">
        <f>'Secretaris Directeur'!F13</f>
        <v>Score:</v>
      </c>
      <c r="H39" s="136"/>
      <c r="I39" s="18"/>
      <c r="J39" s="76" t="str">
        <f>'Secretaris Directeur'!I13</f>
        <v>Score:</v>
      </c>
      <c r="K39" s="136"/>
    </row>
    <row r="40" spans="1:11" ht="18" customHeight="1" x14ac:dyDescent="0.2">
      <c r="A40" s="126"/>
      <c r="B40" s="71" t="s">
        <v>10</v>
      </c>
      <c r="C40" s="13"/>
      <c r="D40" s="76" t="str">
        <f>'Teamleider '!C13</f>
        <v>Score:</v>
      </c>
      <c r="E40" s="145"/>
      <c r="F40" s="13"/>
      <c r="G40" s="76" t="str">
        <f>'Teamleider '!F13</f>
        <v>Score:</v>
      </c>
      <c r="H40" s="136"/>
      <c r="I40" s="18"/>
      <c r="J40" s="76" t="str">
        <f>'Teamleider '!I13</f>
        <v>Score:</v>
      </c>
      <c r="K40" s="136"/>
    </row>
    <row r="41" spans="1:11" ht="18" customHeight="1" x14ac:dyDescent="0.2">
      <c r="A41" s="126"/>
      <c r="B41" s="71" t="s">
        <v>15</v>
      </c>
      <c r="C41" s="13"/>
      <c r="D41" s="77" t="str">
        <f>'Medewerker Overlaad'!C13</f>
        <v>Score:</v>
      </c>
      <c r="E41" s="145"/>
      <c r="F41" s="13"/>
      <c r="G41" s="77" t="str">
        <f>'Medewerker Overlaad'!F13</f>
        <v>Score:</v>
      </c>
      <c r="H41" s="136"/>
      <c r="I41" s="18"/>
      <c r="J41" s="77" t="str">
        <f>'Medewerker Overlaad'!I13</f>
        <v>Score:</v>
      </c>
      <c r="K41" s="136"/>
    </row>
    <row r="42" spans="1:11" ht="18" customHeight="1" x14ac:dyDescent="0.2">
      <c r="A42" s="127"/>
      <c r="B42" s="71" t="s">
        <v>59</v>
      </c>
      <c r="C42" s="13"/>
      <c r="D42" s="77" t="str">
        <f>'Medewerker Financiële administr'!C13</f>
        <v>Score:</v>
      </c>
      <c r="E42" s="145"/>
      <c r="F42" s="13"/>
      <c r="G42" s="77" t="str">
        <f>'Medewerker Financiële administr'!F13</f>
        <v>Score:</v>
      </c>
      <c r="H42" s="136"/>
      <c r="I42" s="18"/>
      <c r="J42" s="77" t="str">
        <f>'Medewerker Financiële administr'!I13</f>
        <v>Score:</v>
      </c>
      <c r="K42" s="136"/>
    </row>
    <row r="43" spans="1:11" ht="20" customHeight="1" x14ac:dyDescent="0.2">
      <c r="A43" s="133" t="s">
        <v>2</v>
      </c>
      <c r="B43" s="134"/>
      <c r="C43" s="12"/>
      <c r="D43" s="75" t="s">
        <v>12</v>
      </c>
      <c r="E43" s="145"/>
      <c r="F43" s="12"/>
      <c r="G43" s="75" t="s">
        <v>12</v>
      </c>
      <c r="H43" s="136"/>
      <c r="I43" s="19"/>
      <c r="J43" s="75" t="s">
        <v>12</v>
      </c>
      <c r="K43" s="136"/>
    </row>
    <row r="44" spans="1:11" ht="20" customHeight="1" x14ac:dyDescent="0.2">
      <c r="A44" s="139"/>
      <c r="B44" s="124"/>
      <c r="C44" s="12"/>
      <c r="D44" s="73" t="str">
        <f>IF(D43="Uitmuntend","€ 1.000",IF(D43="Goed","€ 500",IF(D43="Voldoende","€ 200",IF(D43="Matig","€ 0",IF(D43="Onvoldoende","KO"," ")))))</f>
        <v xml:space="preserve"> </v>
      </c>
      <c r="E44" s="146"/>
      <c r="F44" s="12"/>
      <c r="G44" s="73" t="str">
        <f>IF(G43="Uitmuntend","€ 1.000",IF(G43="Goed","€ 500",IF(G43="Voldoende","€ 200",IF(G43="Matig","€ 0",IF(G43="Onvoldoende","KO"," ")))))</f>
        <v xml:space="preserve"> </v>
      </c>
      <c r="H44" s="136"/>
      <c r="I44" s="19"/>
      <c r="J44" s="73" t="str">
        <f>IF(J43="Uitmuntend","€ 1.000",IF(J43="Goed","€ 500",IF(J43="Voldoende","€ 200",IF(J43="Matig","€ 0",IF(J43="Onvoldoende","KO"," ")))))</f>
        <v xml:space="preserve"> </v>
      </c>
      <c r="K44" s="136"/>
    </row>
    <row r="45" spans="1:11" s="24" customFormat="1" ht="20" customHeight="1" x14ac:dyDescent="0.2">
      <c r="A45" s="22"/>
      <c r="B45" s="22"/>
      <c r="C45" s="23"/>
      <c r="D45" s="23"/>
      <c r="E45" s="23"/>
      <c r="F45" s="23"/>
      <c r="G45" s="23"/>
      <c r="H45" s="23"/>
      <c r="I45" s="23"/>
      <c r="J45" s="23"/>
      <c r="K45" s="23"/>
    </row>
    <row r="46" spans="1:11" s="10" customFormat="1" ht="28" customHeight="1" x14ac:dyDescent="0.2">
      <c r="A46" s="131" t="s">
        <v>11</v>
      </c>
      <c r="B46" s="132"/>
      <c r="C46" s="12"/>
      <c r="D46" s="62" t="e">
        <f>D9+D16+D23+D30+D37+D44</f>
        <v>#VALUE!</v>
      </c>
      <c r="E46" s="63"/>
      <c r="F46" s="12"/>
      <c r="G46" s="62" t="e">
        <f>G9+G16+G23+G30+G37+G44</f>
        <v>#VALUE!</v>
      </c>
      <c r="H46" s="63"/>
      <c r="I46" s="19"/>
      <c r="J46" s="62" t="e">
        <f>J9+J16+J23+J30+J37+J44</f>
        <v>#VALUE!</v>
      </c>
      <c r="K46" s="63"/>
    </row>
    <row r="47" spans="1:11" x14ac:dyDescent="0.2">
      <c r="C47" s="14"/>
      <c r="F47" s="25"/>
      <c r="I47" s="26"/>
    </row>
    <row r="48" spans="1:11" ht="28" customHeight="1" x14ac:dyDescent="0.2">
      <c r="A48" s="67" t="str">
        <f>'Beoordelen interview'!A1</f>
        <v>7.3 Interviewvragen sleutelfunctionarissen</v>
      </c>
      <c r="B48" s="68"/>
      <c r="C48" s="30"/>
      <c r="D48" s="69"/>
      <c r="E48" s="70" t="s">
        <v>16</v>
      </c>
      <c r="G48" s="70"/>
      <c r="H48" s="70" t="s">
        <v>16</v>
      </c>
      <c r="I48"/>
      <c r="J48" s="70"/>
      <c r="K48" s="70" t="s">
        <v>16</v>
      </c>
    </row>
    <row r="49" spans="1:11" ht="18" customHeight="1" x14ac:dyDescent="0.2">
      <c r="A49" s="128" t="str">
        <f>'Beoordelen interview'!A4:A4</f>
        <v>Vraag 1</v>
      </c>
      <c r="B49" s="71" t="s">
        <v>8</v>
      </c>
      <c r="C49" s="31"/>
      <c r="D49" s="76" t="str">
        <f>'Coördinator Facilitair'!C18</f>
        <v>Score:</v>
      </c>
      <c r="E49" s="145" t="s">
        <v>33</v>
      </c>
      <c r="G49" s="76" t="str">
        <f>'Coördinator Facilitair'!F18</f>
        <v>Score:</v>
      </c>
      <c r="H49" s="145" t="s">
        <v>33</v>
      </c>
      <c r="I49"/>
      <c r="J49" s="76" t="str">
        <f>'Coördinator Facilitair'!I18</f>
        <v>Score:</v>
      </c>
      <c r="K49" s="145" t="s">
        <v>33</v>
      </c>
    </row>
    <row r="50" spans="1:11" ht="18" customHeight="1" x14ac:dyDescent="0.2">
      <c r="A50" s="129"/>
      <c r="B50" s="71" t="s">
        <v>9</v>
      </c>
      <c r="C50" s="31"/>
      <c r="D50" s="76" t="str">
        <f>'Secretaris Directeur'!C18</f>
        <v>Score:</v>
      </c>
      <c r="E50" s="145"/>
      <c r="G50" s="76" t="str">
        <f>'Secretaris Directeur'!F18</f>
        <v>Score:</v>
      </c>
      <c r="H50" s="145"/>
      <c r="I50"/>
      <c r="J50" s="76" t="str">
        <f>'Secretaris Directeur'!I18</f>
        <v>Score:</v>
      </c>
      <c r="K50" s="145"/>
    </row>
    <row r="51" spans="1:11" ht="18" customHeight="1" x14ac:dyDescent="0.2">
      <c r="A51" s="129"/>
      <c r="B51" s="71" t="s">
        <v>10</v>
      </c>
      <c r="C51" s="31"/>
      <c r="D51" s="76" t="str">
        <f>'Teamleider '!C18</f>
        <v>Score:</v>
      </c>
      <c r="E51" s="145"/>
      <c r="G51" s="76" t="str">
        <f>'Teamleider '!F18</f>
        <v>Score:</v>
      </c>
      <c r="H51" s="145"/>
      <c r="I51"/>
      <c r="J51" s="76" t="str">
        <f>'Teamleider '!I18</f>
        <v>Score:</v>
      </c>
      <c r="K51" s="145"/>
    </row>
    <row r="52" spans="1:11" ht="22" customHeight="1" x14ac:dyDescent="0.2">
      <c r="A52" s="129"/>
      <c r="B52" s="71" t="s">
        <v>15</v>
      </c>
      <c r="C52" s="31"/>
      <c r="D52" s="77" t="str">
        <f>'Medewerker Overlaad'!C18</f>
        <v>Score:</v>
      </c>
      <c r="E52" s="145"/>
      <c r="G52" s="77" t="str">
        <f>'Medewerker Overlaad'!F18</f>
        <v>Score:</v>
      </c>
      <c r="H52" s="145"/>
      <c r="I52"/>
      <c r="J52" s="77" t="str">
        <f>'Medewerker Overlaad'!I18</f>
        <v>Score:</v>
      </c>
      <c r="K52" s="145"/>
    </row>
    <row r="53" spans="1:11" ht="22" customHeight="1" x14ac:dyDescent="0.2">
      <c r="A53" s="130"/>
      <c r="B53" s="71" t="s">
        <v>59</v>
      </c>
      <c r="C53" s="31"/>
      <c r="D53" s="77" t="str">
        <f>'Medewerker Financiële administr'!C18</f>
        <v>Score:</v>
      </c>
      <c r="E53" s="145"/>
      <c r="G53" s="77" t="str">
        <f>'Medewerker Financiële administr'!F18</f>
        <v>Score:</v>
      </c>
      <c r="H53" s="145"/>
      <c r="I53"/>
      <c r="J53" s="77" t="str">
        <f>'Medewerker Financiële administr'!I18</f>
        <v>Score:</v>
      </c>
      <c r="K53" s="145"/>
    </row>
    <row r="54" spans="1:11" ht="20" customHeight="1" x14ac:dyDescent="0.2">
      <c r="A54" s="141" t="s">
        <v>2</v>
      </c>
      <c r="B54" s="141"/>
      <c r="C54" s="31"/>
      <c r="D54" s="75" t="s">
        <v>12</v>
      </c>
      <c r="E54" s="145"/>
      <c r="G54" s="75" t="s">
        <v>12</v>
      </c>
      <c r="H54" s="145"/>
      <c r="I54"/>
      <c r="J54" s="75" t="s">
        <v>12</v>
      </c>
      <c r="K54" s="145"/>
    </row>
    <row r="55" spans="1:11" ht="20" customHeight="1" x14ac:dyDescent="0.2">
      <c r="A55" s="142"/>
      <c r="B55" s="142"/>
      <c r="C55" s="31"/>
      <c r="D55" s="72" t="str">
        <f>IF(D54="Uitmuntend","€ 1.000",IF(D54="Goed","€ 500",IF(D54="Voldoende","€ 200",IF(D54="Matig","€ 0",IF(D54="Onvoldoende","KO"," ")))))</f>
        <v xml:space="preserve"> </v>
      </c>
      <c r="E55" s="146"/>
      <c r="G55" s="72" t="str">
        <f>IF(G54="Uitmuntend","€ 1.000",IF(G54="Goed","€ 500",IF(G54="Voldoende","€ 200",IF(G54="Matig","€ 0",IF(G54="Onvoldoende","KO"," ")))))</f>
        <v xml:space="preserve"> </v>
      </c>
      <c r="H55" s="146"/>
      <c r="I55"/>
      <c r="J55" s="72" t="str">
        <f>IF(J54="Uitmuntend","€ 1.000",IF(J54="Goed","€ 500",IF(J54="Voldoende","€ 200",IF(J54="Matig","€ 0",IF(J54="Onvoldoende","KO"," ")))))</f>
        <v xml:space="preserve"> </v>
      </c>
      <c r="K55" s="146"/>
    </row>
    <row r="56" spans="1:11" ht="18" customHeight="1" x14ac:dyDescent="0.2">
      <c r="A56" s="128" t="str">
        <f>'Beoordelen interview'!A5:A5</f>
        <v>Vraag 2</v>
      </c>
      <c r="B56" s="71" t="s">
        <v>8</v>
      </c>
      <c r="C56" s="31"/>
      <c r="D56" s="76" t="str">
        <f>'Coördinator Facilitair'!C20</f>
        <v>Score:</v>
      </c>
      <c r="E56" s="145" t="s">
        <v>33</v>
      </c>
      <c r="G56" s="76" t="str">
        <f>'Coördinator Facilitair'!F20</f>
        <v>Score:</v>
      </c>
      <c r="H56" s="145" t="s">
        <v>33</v>
      </c>
      <c r="I56"/>
      <c r="J56" s="76" t="str">
        <f>'Coördinator Facilitair'!I20</f>
        <v>Score:</v>
      </c>
      <c r="K56" s="145" t="s">
        <v>33</v>
      </c>
    </row>
    <row r="57" spans="1:11" ht="18" customHeight="1" x14ac:dyDescent="0.2">
      <c r="A57" s="129"/>
      <c r="B57" s="71" t="s">
        <v>9</v>
      </c>
      <c r="C57" s="31"/>
      <c r="D57" s="76" t="str">
        <f>'Secretaris Directeur'!C20</f>
        <v>Score:</v>
      </c>
      <c r="E57" s="145"/>
      <c r="G57" s="76" t="str">
        <f>'Secretaris Directeur'!F20</f>
        <v>Score:</v>
      </c>
      <c r="H57" s="145"/>
      <c r="I57"/>
      <c r="J57" s="76" t="str">
        <f>'Secretaris Directeur'!I20</f>
        <v>Score:</v>
      </c>
      <c r="K57" s="145"/>
    </row>
    <row r="58" spans="1:11" ht="18" customHeight="1" x14ac:dyDescent="0.2">
      <c r="A58" s="129"/>
      <c r="B58" s="71" t="s">
        <v>10</v>
      </c>
      <c r="C58" s="31"/>
      <c r="D58" s="76" t="str">
        <f>'Teamleider '!C20</f>
        <v>Score:</v>
      </c>
      <c r="E58" s="145"/>
      <c r="G58" s="76" t="str">
        <f>'Teamleider '!F20</f>
        <v>Score:</v>
      </c>
      <c r="H58" s="145"/>
      <c r="I58"/>
      <c r="J58" s="76" t="str">
        <f>'Teamleider '!I20</f>
        <v>Score:</v>
      </c>
      <c r="K58" s="145"/>
    </row>
    <row r="59" spans="1:11" ht="20" customHeight="1" x14ac:dyDescent="0.2">
      <c r="A59" s="129"/>
      <c r="B59" s="71" t="s">
        <v>15</v>
      </c>
      <c r="C59" s="31"/>
      <c r="D59" s="77" t="str">
        <f>'Medewerker Overlaad'!C20</f>
        <v>Score:</v>
      </c>
      <c r="E59" s="145"/>
      <c r="G59" s="77" t="str">
        <f>'Medewerker Overlaad'!F20</f>
        <v>Score:</v>
      </c>
      <c r="H59" s="145"/>
      <c r="I59"/>
      <c r="J59" s="77" t="str">
        <f>'Medewerker Overlaad'!I20</f>
        <v>Score:</v>
      </c>
      <c r="K59" s="145"/>
    </row>
    <row r="60" spans="1:11" ht="20" customHeight="1" x14ac:dyDescent="0.2">
      <c r="A60" s="130"/>
      <c r="B60" s="71" t="s">
        <v>59</v>
      </c>
      <c r="C60" s="31"/>
      <c r="D60" s="77" t="str">
        <f>'Medewerker Financiële administr'!C20</f>
        <v>Score:</v>
      </c>
      <c r="E60" s="145"/>
      <c r="G60" s="77" t="str">
        <f>'Medewerker Financiële administr'!F20</f>
        <v>Score:</v>
      </c>
      <c r="H60" s="145"/>
      <c r="I60"/>
      <c r="J60" s="77" t="str">
        <f>'Medewerker Financiële administr'!I20</f>
        <v>Score:</v>
      </c>
      <c r="K60" s="145"/>
    </row>
    <row r="61" spans="1:11" ht="20" customHeight="1" x14ac:dyDescent="0.2">
      <c r="A61" s="141" t="s">
        <v>2</v>
      </c>
      <c r="B61" s="141"/>
      <c r="C61" s="31"/>
      <c r="D61" s="75" t="s">
        <v>12</v>
      </c>
      <c r="E61" s="145"/>
      <c r="G61" s="75" t="s">
        <v>12</v>
      </c>
      <c r="H61" s="145"/>
      <c r="I61"/>
      <c r="J61" s="75" t="s">
        <v>12</v>
      </c>
      <c r="K61" s="145"/>
    </row>
    <row r="62" spans="1:11" ht="20" customHeight="1" x14ac:dyDescent="0.2">
      <c r="A62" s="142"/>
      <c r="B62" s="142"/>
      <c r="C62" s="31"/>
      <c r="D62" s="72" t="str">
        <f>IF(D61="Uitmuntend","€ 1.000",IF(D61="Goed","€ 500",IF(D61="Voldoende","€ 200",IF(D61="Matig","€ 0",IF(D61="Onvoldoende","KO"," ")))))</f>
        <v xml:space="preserve"> </v>
      </c>
      <c r="E62" s="146"/>
      <c r="G62" s="72" t="str">
        <f>IF(G61="Uitmuntend","€ 1.000",IF(G61="Goed","€ 500",IF(G61="Voldoende","€ 200",IF(G61="Matig","€ 0",IF(G61="Onvoldoende","KO"," ")))))</f>
        <v xml:space="preserve"> </v>
      </c>
      <c r="H62" s="146"/>
      <c r="I62"/>
      <c r="J62" s="72" t="str">
        <f>IF(J61="Uitmuntend","€ 1.000",IF(J61="Goed","€ 500",IF(J61="Voldoende","€ 200",IF(J61="Matig","€ 0",IF(J61="Onvoldoende","KO"," ")))))</f>
        <v xml:space="preserve"> </v>
      </c>
      <c r="K62" s="146"/>
    </row>
    <row r="63" spans="1:11" ht="18" customHeight="1" x14ac:dyDescent="0.2">
      <c r="A63" s="128" t="str">
        <f>'Beoordelen interview'!A6:A6</f>
        <v>Vraag 3</v>
      </c>
      <c r="B63" s="71" t="s">
        <v>8</v>
      </c>
      <c r="C63" s="31"/>
      <c r="D63" s="76" t="str">
        <f>'Coördinator Facilitair'!C22</f>
        <v>Score:</v>
      </c>
      <c r="E63" s="145" t="s">
        <v>33</v>
      </c>
      <c r="G63" s="76" t="str">
        <f>'Coördinator Facilitair'!F22</f>
        <v>Score:</v>
      </c>
      <c r="H63" s="145" t="s">
        <v>33</v>
      </c>
      <c r="I63"/>
      <c r="J63" s="76" t="str">
        <f>'Coördinator Facilitair'!I22</f>
        <v>Score:</v>
      </c>
      <c r="K63" s="145" t="s">
        <v>33</v>
      </c>
    </row>
    <row r="64" spans="1:11" ht="18" customHeight="1" x14ac:dyDescent="0.2">
      <c r="A64" s="129"/>
      <c r="B64" s="71" t="s">
        <v>9</v>
      </c>
      <c r="C64" s="31"/>
      <c r="D64" s="76" t="str">
        <f>'Secretaris Directeur'!C22</f>
        <v>Score:</v>
      </c>
      <c r="E64" s="145"/>
      <c r="G64" s="76" t="str">
        <f>'Secretaris Directeur'!F22</f>
        <v>Score:</v>
      </c>
      <c r="H64" s="145"/>
      <c r="I64"/>
      <c r="J64" s="76" t="str">
        <f>'Secretaris Directeur'!I22</f>
        <v>Score:</v>
      </c>
      <c r="K64" s="145"/>
    </row>
    <row r="65" spans="1:11" ht="18" customHeight="1" x14ac:dyDescent="0.2">
      <c r="A65" s="129"/>
      <c r="B65" s="71" t="s">
        <v>10</v>
      </c>
      <c r="C65" s="31"/>
      <c r="D65" s="76" t="str">
        <f>'Teamleider '!C22</f>
        <v>Score:</v>
      </c>
      <c r="E65" s="145"/>
      <c r="G65" s="76" t="str">
        <f>'Teamleider '!F22</f>
        <v>Score:</v>
      </c>
      <c r="H65" s="145"/>
      <c r="I65"/>
      <c r="J65" s="76" t="str">
        <f>'Teamleider '!I22</f>
        <v>Score:</v>
      </c>
      <c r="K65" s="145"/>
    </row>
    <row r="66" spans="1:11" ht="18" customHeight="1" x14ac:dyDescent="0.2">
      <c r="A66" s="129"/>
      <c r="B66" s="71" t="s">
        <v>15</v>
      </c>
      <c r="C66" s="31"/>
      <c r="D66" s="77" t="str">
        <f>'Medewerker Overlaad'!C22</f>
        <v>Score:</v>
      </c>
      <c r="E66" s="145"/>
      <c r="G66" s="77" t="str">
        <f>'Medewerker Overlaad'!F22</f>
        <v>Score:</v>
      </c>
      <c r="H66" s="145"/>
      <c r="I66"/>
      <c r="J66" s="77" t="str">
        <f>'Medewerker Overlaad'!I22</f>
        <v>Score:</v>
      </c>
      <c r="K66" s="145"/>
    </row>
    <row r="67" spans="1:11" ht="18" customHeight="1" x14ac:dyDescent="0.2">
      <c r="A67" s="130"/>
      <c r="B67" s="71" t="s">
        <v>59</v>
      </c>
      <c r="C67" s="31"/>
      <c r="D67" s="77" t="str">
        <f>'Medewerker Financiële administr'!C22</f>
        <v>Score:</v>
      </c>
      <c r="E67" s="145"/>
      <c r="G67" s="77" t="str">
        <f>'Medewerker Financiële administr'!F22</f>
        <v>Score:</v>
      </c>
      <c r="H67" s="145"/>
      <c r="I67"/>
      <c r="J67" s="77" t="str">
        <f>'Medewerker Financiële administr'!I22</f>
        <v>Score:</v>
      </c>
      <c r="K67" s="145"/>
    </row>
    <row r="68" spans="1:11" ht="20" customHeight="1" x14ac:dyDescent="0.2">
      <c r="A68" s="141" t="s">
        <v>2</v>
      </c>
      <c r="B68" s="141"/>
      <c r="C68" s="31"/>
      <c r="D68" s="75" t="s">
        <v>12</v>
      </c>
      <c r="E68" s="145"/>
      <c r="G68" s="75" t="s">
        <v>12</v>
      </c>
      <c r="H68" s="145"/>
      <c r="I68"/>
      <c r="J68" s="75" t="s">
        <v>12</v>
      </c>
      <c r="K68" s="145"/>
    </row>
    <row r="69" spans="1:11" ht="20" customHeight="1" x14ac:dyDescent="0.2">
      <c r="A69" s="142"/>
      <c r="B69" s="142"/>
      <c r="C69" s="31"/>
      <c r="D69" s="72" t="str">
        <f>IF(D68="Uitmuntend","€ 1.000",IF(D68="Goed","€ 500",IF(D68="Voldoende","€ 200",IF(D68="Matig","€ 0",IF(D68="Onvoldoende","KO"," ")))))</f>
        <v xml:space="preserve"> </v>
      </c>
      <c r="E69" s="146"/>
      <c r="G69" s="72" t="str">
        <f>IF(G68="Uitmuntend","€ 1.000",IF(G68="Goed","€ 500",IF(G68="Voldoende","€ 200",IF(G68="Matig","€ 0",IF(G68="Onvoldoende","KO"," ")))))</f>
        <v xml:space="preserve"> </v>
      </c>
      <c r="H69" s="146"/>
      <c r="I69"/>
      <c r="J69" s="72" t="str">
        <f>IF(J68="Uitmuntend","€ 1.000",IF(J68="Goed","€ 500",IF(J68="Voldoende","€ 200",IF(J68="Matig","€ 0",IF(J68="Onvoldoende","KO"," ")))))</f>
        <v xml:space="preserve"> </v>
      </c>
      <c r="K69" s="146"/>
    </row>
    <row r="70" spans="1:11" ht="18" customHeight="1" x14ac:dyDescent="0.2">
      <c r="A70" s="128" t="str">
        <f>'Beoordelen interview'!A7:A7</f>
        <v>Vraag 4</v>
      </c>
      <c r="B70" s="71" t="s">
        <v>8</v>
      </c>
      <c r="C70" s="31"/>
      <c r="D70" s="76" t="str">
        <f>'Coördinator Facilitair'!C24</f>
        <v>Score:</v>
      </c>
      <c r="E70" s="145" t="s">
        <v>33</v>
      </c>
      <c r="G70" s="76" t="str">
        <f>'Coördinator Facilitair'!F24</f>
        <v>Score:</v>
      </c>
      <c r="H70" s="145" t="s">
        <v>33</v>
      </c>
      <c r="I70"/>
      <c r="J70" s="76" t="str">
        <f>'Coördinator Facilitair'!I24</f>
        <v>Score:</v>
      </c>
      <c r="K70" s="145" t="s">
        <v>33</v>
      </c>
    </row>
    <row r="71" spans="1:11" ht="18" customHeight="1" x14ac:dyDescent="0.2">
      <c r="A71" s="129"/>
      <c r="B71" s="71" t="s">
        <v>9</v>
      </c>
      <c r="C71" s="31"/>
      <c r="D71" s="76" t="str">
        <f>'Secretaris Directeur'!C24</f>
        <v>Score:</v>
      </c>
      <c r="E71" s="145"/>
      <c r="G71" s="76" t="str">
        <f>'Secretaris Directeur'!F24</f>
        <v>Score:</v>
      </c>
      <c r="H71" s="145"/>
      <c r="I71"/>
      <c r="J71" s="76" t="str">
        <f>'Secretaris Directeur'!I24</f>
        <v>Score:</v>
      </c>
      <c r="K71" s="145"/>
    </row>
    <row r="72" spans="1:11" ht="18" customHeight="1" x14ac:dyDescent="0.2">
      <c r="A72" s="129"/>
      <c r="B72" s="71" t="s">
        <v>10</v>
      </c>
      <c r="C72" s="31"/>
      <c r="D72" s="76" t="str">
        <f>'Teamleider '!C24</f>
        <v>Score:</v>
      </c>
      <c r="E72" s="145"/>
      <c r="G72" s="76" t="str">
        <f>'Teamleider '!F24</f>
        <v>Score:</v>
      </c>
      <c r="H72" s="145"/>
      <c r="I72"/>
      <c r="J72" s="76" t="str">
        <f>'Teamleider '!I24</f>
        <v>Score:</v>
      </c>
      <c r="K72" s="145"/>
    </row>
    <row r="73" spans="1:11" ht="20" customHeight="1" x14ac:dyDescent="0.2">
      <c r="A73" s="129"/>
      <c r="B73" s="71" t="s">
        <v>15</v>
      </c>
      <c r="C73" s="31"/>
      <c r="D73" s="77" t="str">
        <f>'Medewerker Overlaad'!C24</f>
        <v>Score:</v>
      </c>
      <c r="E73" s="145"/>
      <c r="G73" s="77" t="str">
        <f>'Medewerker Overlaad'!F24</f>
        <v>Score:</v>
      </c>
      <c r="H73" s="145"/>
      <c r="I73"/>
      <c r="J73" s="77" t="str">
        <f>'Medewerker Overlaad'!I24</f>
        <v>Score:</v>
      </c>
      <c r="K73" s="145"/>
    </row>
    <row r="74" spans="1:11" ht="20" customHeight="1" x14ac:dyDescent="0.2">
      <c r="A74" s="130"/>
      <c r="B74" s="71" t="s">
        <v>59</v>
      </c>
      <c r="C74" s="31"/>
      <c r="D74" s="77" t="str">
        <f>'Medewerker Financiële administr'!C24</f>
        <v>Score:</v>
      </c>
      <c r="E74" s="145"/>
      <c r="G74" s="77" t="str">
        <f>'Medewerker Financiële administr'!F24</f>
        <v>Score:</v>
      </c>
      <c r="H74" s="145"/>
      <c r="I74"/>
      <c r="J74" s="77" t="str">
        <f>'Medewerker Financiële administr'!I24</f>
        <v>Score:</v>
      </c>
      <c r="K74" s="145"/>
    </row>
    <row r="75" spans="1:11" ht="20" customHeight="1" x14ac:dyDescent="0.2">
      <c r="A75" s="141" t="s">
        <v>2</v>
      </c>
      <c r="B75" s="141"/>
      <c r="C75" s="31"/>
      <c r="D75" s="75" t="s">
        <v>12</v>
      </c>
      <c r="E75" s="145"/>
      <c r="G75" s="75" t="s">
        <v>12</v>
      </c>
      <c r="H75" s="145"/>
      <c r="I75"/>
      <c r="J75" s="75" t="s">
        <v>12</v>
      </c>
      <c r="K75" s="145"/>
    </row>
    <row r="76" spans="1:11" ht="20" customHeight="1" x14ac:dyDescent="0.2">
      <c r="A76" s="142"/>
      <c r="B76" s="142"/>
      <c r="C76" s="31"/>
      <c r="D76" s="72" t="str">
        <f>IF(D75="Uitmuntend","€ 1.000",IF(D75="Goed","€ 500",IF(D75="Voldoende","€ 200",IF(D75="Matig","€ 0",IF(D75="Onvoldoende","KO"," ")))))</f>
        <v xml:space="preserve"> </v>
      </c>
      <c r="E76" s="146"/>
      <c r="G76" s="72" t="str">
        <f>IF(G75="Uitmuntend","€ 1.000",IF(G75="Goed","€ 500",IF(G75="Voldoende","€ 200",IF(G75="Matig","€ 0",IF(G75="Onvoldoende","KO"," ")))))</f>
        <v xml:space="preserve"> </v>
      </c>
      <c r="H76" s="146"/>
      <c r="I76"/>
      <c r="J76" s="72" t="str">
        <f>IF(J75="Uitmuntend","€ 1.000",IF(J75="Goed","€ 500",IF(J75="Voldoende","€ 200",IF(J75="Matig","€ 0",IF(J75="Onvoldoende","KO"," ")))))</f>
        <v xml:space="preserve"> </v>
      </c>
      <c r="K76" s="146"/>
    </row>
    <row r="77" spans="1:11" ht="20" customHeight="1" x14ac:dyDescent="0.2">
      <c r="I77"/>
    </row>
    <row r="78" spans="1:11" ht="30" customHeight="1" x14ac:dyDescent="0.2">
      <c r="A78" s="140" t="s">
        <v>47</v>
      </c>
      <c r="B78" s="140"/>
      <c r="C78" s="31"/>
      <c r="D78" s="62" t="e">
        <f>D55+D62+D69+D76</f>
        <v>#VALUE!</v>
      </c>
      <c r="E78" s="63"/>
      <c r="F78" s="12"/>
      <c r="G78" s="62" t="e">
        <f>G55+G62+G69+G76</f>
        <v>#VALUE!</v>
      </c>
      <c r="H78" s="63"/>
      <c r="I78" s="19"/>
      <c r="J78" s="62" t="e">
        <f>J55+J62+J69+J76</f>
        <v>#VALUE!</v>
      </c>
      <c r="K78" s="63"/>
    </row>
  </sheetData>
  <sheetProtection algorithmName="SHA-512" hashValue="tRRHwOqPPTp24tQIyjPPd7RSz8/MT0wAtZW8bLkFdrjoK6ACoOeoFzcMCfH7hLt7YAIGdP2JdKMqoa4T8hSbKg==" saltValue="ZoqRs56s6AHOQ6kyWylbtg==" spinCount="100000" sheet="1" objects="1" scenarios="1"/>
  <mergeCells count="67">
    <mergeCell ref="A68:B68"/>
    <mergeCell ref="A69:B69"/>
    <mergeCell ref="A55:B55"/>
    <mergeCell ref="A70:A74"/>
    <mergeCell ref="E63:E69"/>
    <mergeCell ref="E70:E76"/>
    <mergeCell ref="A63:A67"/>
    <mergeCell ref="K38:K44"/>
    <mergeCell ref="K49:K55"/>
    <mergeCell ref="K56:K62"/>
    <mergeCell ref="K63:K69"/>
    <mergeCell ref="K70:K76"/>
    <mergeCell ref="H49:H55"/>
    <mergeCell ref="H56:H62"/>
    <mergeCell ref="H63:H69"/>
    <mergeCell ref="H70:H76"/>
    <mergeCell ref="H31:H37"/>
    <mergeCell ref="H38:H44"/>
    <mergeCell ref="K3:K9"/>
    <mergeCell ref="K10:K16"/>
    <mergeCell ref="K17:K23"/>
    <mergeCell ref="K24:K30"/>
    <mergeCell ref="K31:K37"/>
    <mergeCell ref="A78:B78"/>
    <mergeCell ref="A75:B75"/>
    <mergeCell ref="A76:B76"/>
    <mergeCell ref="A1:B1"/>
    <mergeCell ref="D1:E1"/>
    <mergeCell ref="A61:B61"/>
    <mergeCell ref="A62:B62"/>
    <mergeCell ref="E3:E9"/>
    <mergeCell ref="E10:E16"/>
    <mergeCell ref="E17:E23"/>
    <mergeCell ref="E24:E30"/>
    <mergeCell ref="E31:E37"/>
    <mergeCell ref="E38:E44"/>
    <mergeCell ref="A54:B54"/>
    <mergeCell ref="E49:E55"/>
    <mergeCell ref="E56:E62"/>
    <mergeCell ref="A3:A7"/>
    <mergeCell ref="A10:A14"/>
    <mergeCell ref="A17:A21"/>
    <mergeCell ref="A24:A28"/>
    <mergeCell ref="J1:K1"/>
    <mergeCell ref="G1:H1"/>
    <mergeCell ref="H3:H9"/>
    <mergeCell ref="A23:B23"/>
    <mergeCell ref="A2:B2"/>
    <mergeCell ref="H10:H16"/>
    <mergeCell ref="H17:H23"/>
    <mergeCell ref="H24:H30"/>
    <mergeCell ref="A8:B8"/>
    <mergeCell ref="A22:B22"/>
    <mergeCell ref="A15:B15"/>
    <mergeCell ref="A16:B16"/>
    <mergeCell ref="A9:B9"/>
    <mergeCell ref="A31:A35"/>
    <mergeCell ref="A38:A42"/>
    <mergeCell ref="A49:A53"/>
    <mergeCell ref="A56:A60"/>
    <mergeCell ref="A46:B46"/>
    <mergeCell ref="A36:B36"/>
    <mergeCell ref="A29:B29"/>
    <mergeCell ref="A30:B30"/>
    <mergeCell ref="A43:B43"/>
    <mergeCell ref="A44:B44"/>
    <mergeCell ref="A37:B37"/>
  </mergeCells>
  <dataValidations count="1">
    <dataValidation type="list" errorStyle="warning" allowBlank="1" showErrorMessage="1" sqref="I8:J8 I36:J36 I22:J22 F36:G36 F22:G22 F15:G15 I15:J15 I43:J43 F43:G43 I29:J29 F8:G8 F29:G29 D8 D15 D22 D29 D36 D43 D54 G54 J54 J61 G61 D61 D68 G68 J68 J75 G75 D75" xr:uid="{00000000-0002-0000-0400-000000000000}">
      <formula1>SCORE</formula1>
    </dataValidation>
  </dataValidation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9"/>
  <sheetViews>
    <sheetView showGridLines="0" zoomScale="90" zoomScaleNormal="90" workbookViewId="0">
      <selection activeCell="E20" sqref="E20"/>
    </sheetView>
  </sheetViews>
  <sheetFormatPr baseColWidth="10"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79" t="s">
        <v>25</v>
      </c>
      <c r="B1" s="34"/>
      <c r="C1" s="80"/>
      <c r="D1" s="34"/>
      <c r="E1" s="80"/>
      <c r="F1" s="34"/>
      <c r="G1" s="80"/>
    </row>
    <row r="2" spans="1:7" ht="30" customHeight="1" x14ac:dyDescent="0.2">
      <c r="A2" s="81" t="s">
        <v>26</v>
      </c>
      <c r="B2" s="34"/>
      <c r="C2" s="82" t="str">
        <f>'Coördinator Facilitair'!C1:D1</f>
        <v>&lt;NAAM INSCHRIJVER&gt;</v>
      </c>
      <c r="D2" s="35"/>
      <c r="E2" s="82" t="str">
        <f>'Coördinator Facilitair'!F1</f>
        <v>&lt;NAAM INSCHRIJVER&gt;</v>
      </c>
      <c r="F2" s="35"/>
      <c r="G2" s="82" t="str">
        <f>'Coördinator Facilitair'!I1</f>
        <v>&lt;NAAM INSCHRIJVER&gt;</v>
      </c>
    </row>
    <row r="3" spans="1:7" s="2" customFormat="1" ht="35" customHeight="1" x14ac:dyDescent="0.2">
      <c r="A3" s="88" t="s">
        <v>30</v>
      </c>
      <c r="B3" s="34"/>
      <c r="C3" s="89" t="e">
        <f>Consensus!D46</f>
        <v>#VALUE!</v>
      </c>
      <c r="D3" s="35"/>
      <c r="E3" s="89" t="e">
        <f>Consensus!G46</f>
        <v>#VALUE!</v>
      </c>
      <c r="F3" s="35"/>
      <c r="G3" s="89" t="e">
        <f>Consensus!J46</f>
        <v>#VALUE!</v>
      </c>
    </row>
    <row r="4" spans="1:7" s="2" customFormat="1" ht="35" customHeight="1" x14ac:dyDescent="0.2">
      <c r="A4" s="88" t="s">
        <v>31</v>
      </c>
      <c r="B4" s="34"/>
      <c r="C4" s="90" t="e">
        <f>Consensus!D78</f>
        <v>#VALUE!</v>
      </c>
      <c r="D4" s="35"/>
      <c r="E4" s="90" t="e">
        <f>Consensus!G78</f>
        <v>#VALUE!</v>
      </c>
      <c r="F4" s="35"/>
      <c r="G4" s="90" t="e">
        <f>Consensus!J78</f>
        <v>#VALUE!</v>
      </c>
    </row>
    <row r="5" spans="1:7" ht="30" customHeight="1" x14ac:dyDescent="0.2">
      <c r="A5" s="83" t="s">
        <v>27</v>
      </c>
      <c r="B5" s="34"/>
      <c r="C5" s="84" t="e">
        <f>C3+C4</f>
        <v>#VALUE!</v>
      </c>
      <c r="D5" s="35"/>
      <c r="E5" s="84" t="e">
        <f>E3+E4</f>
        <v>#VALUE!</v>
      </c>
      <c r="F5" s="35"/>
      <c r="G5" s="84" t="e">
        <f>G3+G4</f>
        <v>#VALUE!</v>
      </c>
    </row>
    <row r="6" spans="1:7" ht="15" customHeight="1" x14ac:dyDescent="0.2">
      <c r="B6" s="20"/>
      <c r="D6" s="20"/>
      <c r="F6" s="20"/>
    </row>
    <row r="7" spans="1:7" ht="30" customHeight="1" x14ac:dyDescent="0.2">
      <c r="A7" s="83" t="s">
        <v>28</v>
      </c>
      <c r="B7" s="34"/>
      <c r="C7" s="85">
        <v>0</v>
      </c>
      <c r="D7" s="35"/>
      <c r="E7" s="85">
        <v>0</v>
      </c>
      <c r="F7" s="35"/>
      <c r="G7" s="85">
        <v>0</v>
      </c>
    </row>
    <row r="8" spans="1:7" x14ac:dyDescent="0.2">
      <c r="B8" s="20"/>
      <c r="D8" s="20"/>
      <c r="F8" s="20"/>
    </row>
    <row r="9" spans="1:7" ht="30" customHeight="1" x14ac:dyDescent="0.2">
      <c r="A9" s="86" t="s">
        <v>29</v>
      </c>
      <c r="B9" s="34"/>
      <c r="C9" s="87" t="e">
        <f>C7-C5</f>
        <v>#VALUE!</v>
      </c>
      <c r="D9" s="36"/>
      <c r="E9" s="87" t="e">
        <f>E7-E5</f>
        <v>#VALUE!</v>
      </c>
      <c r="F9" s="36"/>
      <c r="G9" s="87" t="e">
        <f>G7-G5</f>
        <v>#VALUE!</v>
      </c>
    </row>
    <row r="10" spans="1:7" x14ac:dyDescent="0.2">
      <c r="B10" s="20"/>
      <c r="D10" s="20"/>
      <c r="F10" s="20"/>
    </row>
    <row r="11" spans="1:7" x14ac:dyDescent="0.2">
      <c r="B11" s="20"/>
      <c r="D11" s="20"/>
      <c r="F11" s="20"/>
    </row>
    <row r="16" spans="1:7" ht="16" x14ac:dyDescent="0.2">
      <c r="C16" s="29"/>
    </row>
    <row r="17" spans="3:3" ht="16" x14ac:dyDescent="0.2">
      <c r="C17" s="29"/>
    </row>
    <row r="18" spans="3:3" ht="16" x14ac:dyDescent="0.2">
      <c r="C18" s="29"/>
    </row>
    <row r="19" spans="3:3" ht="16" x14ac:dyDescent="0.2">
      <c r="C19" s="29"/>
    </row>
  </sheetData>
  <sheetProtection algorithmName="SHA-512" hashValue="BHYtZmZPLg0DQy1p0ybe4FMV7Zet8EgoIySxywMN3T31EqoMVjIKLjewItchHPU2ae66h+EAPozgArcJd7rYCg==" saltValue="YYtkiSEpxJzGk49KaTSM4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Beoordelen open vragen</vt:lpstr>
      <vt:lpstr>Beoordelen interview</vt:lpstr>
      <vt:lpstr>Coördinator Facilitair</vt:lpstr>
      <vt:lpstr>Secretaris Directeur</vt:lpstr>
      <vt:lpstr>Teamleider </vt:lpstr>
      <vt:lpstr>Medewerker Overlaad</vt:lpstr>
      <vt:lpstr>Medewerker Financiële administr</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25-6</dc:description>
  <cp:lastModifiedBy/>
  <dcterms:created xsi:type="dcterms:W3CDTF">2006-09-16T00:00:00Z</dcterms:created>
  <dcterms:modified xsi:type="dcterms:W3CDTF">2020-09-15T10:35:14Z</dcterms:modified>
  <cp:category/>
</cp:coreProperties>
</file>