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IG/OZHW/Energie 2021/3. Documenten/1. Document/"/>
    </mc:Choice>
  </mc:AlternateContent>
  <xr:revisionPtr revIDLastSave="12" documentId="8_{4FB2EE6F-60BB-445C-A1AA-C3D03D81A6AA}" xr6:coauthVersionLast="46" xr6:coauthVersionMax="46" xr10:uidLastSave="{93FC0AE2-68BE-4D05-9206-CA61E2657203}"/>
  <bookViews>
    <workbookView xWindow="-19320" yWindow="720" windowWidth="19440" windowHeight="15000" activeTab="1" xr2:uid="{39998627-046E-4892-BC5C-16612E9FE630}"/>
  </bookViews>
  <sheets>
    <sheet name="po" sheetId="1" r:id="rId1"/>
    <sheet name="vo" sheetId="2" r:id="rId2"/>
    <sheet name="totaal verbruik " sheetId="3" r:id="rId3"/>
  </sheets>
  <definedNames>
    <definedName name="_xlnm._FilterDatabase" localSheetId="0" hidden="1">po!$A$1:$M$38</definedName>
    <definedName name="_xlnm._FilterDatabase" localSheetId="1" hidden="1">vo!$A$1:$P$20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O38" i="1"/>
  <c r="P38" i="1"/>
  <c r="C10" i="3"/>
  <c r="B10" i="3"/>
  <c r="O20" i="2"/>
  <c r="C5" i="3" s="1"/>
  <c r="J20" i="2"/>
  <c r="B5" i="3" s="1"/>
  <c r="D5" i="3" s="1"/>
  <c r="I7" i="1"/>
  <c r="I38" i="1" s="1"/>
  <c r="B9" i="3" s="1"/>
  <c r="G7" i="1"/>
  <c r="H7" i="1"/>
  <c r="I20" i="2"/>
  <c r="B4" i="3" s="1"/>
  <c r="P20" i="2"/>
  <c r="D10" i="3" l="1"/>
  <c r="D16" i="3" s="1"/>
  <c r="N29" i="1"/>
  <c r="N33" i="1"/>
  <c r="N27" i="1"/>
  <c r="N25" i="1"/>
  <c r="N21" i="1"/>
  <c r="N19" i="1"/>
  <c r="N17" i="1"/>
  <c r="N15" i="1"/>
  <c r="N13" i="1"/>
  <c r="N7" i="1"/>
  <c r="N4" i="1"/>
  <c r="N2" i="1"/>
  <c r="N10" i="2"/>
  <c r="N2" i="2"/>
  <c r="N12" i="2"/>
  <c r="N8" i="2"/>
  <c r="N6" i="2"/>
  <c r="N4" i="2"/>
  <c r="N36" i="1"/>
  <c r="N38" i="1" l="1"/>
  <c r="C9" i="3" s="1"/>
  <c r="D9" i="3" s="1"/>
  <c r="N20" i="2"/>
  <c r="C4" i="3" s="1"/>
  <c r="D4" i="3" s="1"/>
  <c r="G4" i="3" s="1"/>
  <c r="G9" i="3" l="1"/>
  <c r="D15" i="3"/>
</calcChain>
</file>

<file path=xl/sharedStrings.xml><?xml version="1.0" encoding="utf-8"?>
<sst xmlns="http://schemas.openxmlformats.org/spreadsheetml/2006/main" count="331" uniqueCount="146">
  <si>
    <t xml:space="preserve">school </t>
  </si>
  <si>
    <t xml:space="preserve">aansluitadres </t>
  </si>
  <si>
    <t>ean code</t>
  </si>
  <si>
    <t xml:space="preserve">type aansluiting </t>
  </si>
  <si>
    <t>jaar</t>
  </si>
  <si>
    <t>normaal</t>
  </si>
  <si>
    <t>dal</t>
  </si>
  <si>
    <t>totaal</t>
  </si>
  <si>
    <t>gas (m3)</t>
  </si>
  <si>
    <t>te verwachten jaarproductie (in KwH)</t>
  </si>
  <si>
    <t xml:space="preserve">OBS de Bosweide </t>
  </si>
  <si>
    <t xml:space="preserve">Grevelingenhof 1b </t>
  </si>
  <si>
    <t>elektra</t>
  </si>
  <si>
    <t>871689290300336450</t>
  </si>
  <si>
    <t>klein</t>
  </si>
  <si>
    <t>gas</t>
  </si>
  <si>
    <t>871689290302944370</t>
  </si>
  <si>
    <t>groot</t>
  </si>
  <si>
    <t>OBS de Botter</t>
  </si>
  <si>
    <t>Voorn 11</t>
  </si>
  <si>
    <t>871689213001198165</t>
  </si>
  <si>
    <t>Voorn 9</t>
  </si>
  <si>
    <t>871689213001436823</t>
  </si>
  <si>
    <t>871689290302944912</t>
  </si>
  <si>
    <t>De Develhoek</t>
  </si>
  <si>
    <t>Beethovenlaan 97</t>
  </si>
  <si>
    <t>871689290600902317</t>
  </si>
  <si>
    <t>871689290603299308</t>
  </si>
  <si>
    <t>De Dolfijn</t>
  </si>
  <si>
    <t>Laurensvliet 22</t>
  </si>
  <si>
    <t>871689290600665687</t>
  </si>
  <si>
    <t>871689290603051036</t>
  </si>
  <si>
    <t xml:space="preserve">klein </t>
  </si>
  <si>
    <t xml:space="preserve">De Dolfijn </t>
  </si>
  <si>
    <t xml:space="preserve">Perkstraat 53 </t>
  </si>
  <si>
    <t xml:space="preserve">871689260009392460 </t>
  </si>
  <si>
    <t>871689260009410072</t>
  </si>
  <si>
    <t>Draaimolen</t>
  </si>
  <si>
    <t>Bachlaan 4</t>
  </si>
  <si>
    <t>871689290300849882</t>
  </si>
  <si>
    <t>871689290302537398</t>
  </si>
  <si>
    <t>Stellingmolen 12</t>
  </si>
  <si>
    <t>871689290300840209</t>
  </si>
  <si>
    <t>871689290302528198</t>
  </si>
  <si>
    <t>OBS de Noord</t>
  </si>
  <si>
    <t>Bilderdijklaan 2</t>
  </si>
  <si>
    <t>871689290301139203</t>
  </si>
  <si>
    <t>871689290302944943</t>
  </si>
  <si>
    <t>OBS de Piramide</t>
  </si>
  <si>
    <t>G. Alewijnszstraat 1</t>
  </si>
  <si>
    <t>871689213000074446</t>
  </si>
  <si>
    <t>871689213000153912</t>
  </si>
  <si>
    <t>Burg de Zeeuwstraat 294</t>
  </si>
  <si>
    <t>871689290300689389</t>
  </si>
  <si>
    <t>871689290302944639</t>
  </si>
  <si>
    <t>OBS de Tandem</t>
  </si>
  <si>
    <t>Hoendersekade 1</t>
  </si>
  <si>
    <t>871689290600770848 </t>
  </si>
  <si>
    <t>871689290603160141</t>
  </si>
  <si>
    <t>OBS de Twee Wieken</t>
  </si>
  <si>
    <t>Duivenvoorde 2</t>
  </si>
  <si>
    <t>871689290600874546 </t>
  </si>
  <si>
    <t>871689290603269394</t>
  </si>
  <si>
    <t>Roerdompstraat 3</t>
  </si>
  <si>
    <t>871689290600887287 </t>
  </si>
  <si>
    <t>871689290603282133</t>
  </si>
  <si>
    <t>OBS de Tweemaster</t>
  </si>
  <si>
    <t>Schoener 120</t>
  </si>
  <si>
    <t>871689290300981391</t>
  </si>
  <si>
    <t>871689290302688397</t>
  </si>
  <si>
    <t>De Reijer</t>
  </si>
  <si>
    <t>Prinsenstraat 74</t>
  </si>
  <si>
    <t>871689260008211076</t>
  </si>
  <si>
    <t>871689213001711258</t>
  </si>
  <si>
    <t>Koningin Julianaschool</t>
  </si>
  <si>
    <t>Sportlaan 6</t>
  </si>
  <si>
    <t>871689260008207116</t>
  </si>
  <si>
    <t>871689213001623186</t>
  </si>
  <si>
    <t xml:space="preserve">Walburg Paviljoen </t>
  </si>
  <si>
    <t>Beneluxlaan 58</t>
  </si>
  <si>
    <t>871689213001625265</t>
  </si>
  <si>
    <t>Bazuinstraat 26a</t>
  </si>
  <si>
    <t>871689260011089969</t>
  </si>
  <si>
    <t>x</t>
  </si>
  <si>
    <t>Nokkenwiel</t>
  </si>
  <si>
    <t>Boerenpad 1</t>
  </si>
  <si>
    <t>871689290603396342</t>
  </si>
  <si>
    <t>TOTAAL</t>
  </si>
  <si>
    <t>product</t>
  </si>
  <si>
    <t xml:space="preserve">Dalton </t>
  </si>
  <si>
    <t>Zichtwei 1</t>
  </si>
  <si>
    <t>871689200000086371</t>
  </si>
  <si>
    <t>871689213000057562</t>
  </si>
  <si>
    <t>Hakwei 6</t>
  </si>
  <si>
    <t>871689260008195703</t>
  </si>
  <si>
    <t>871689213001401913</t>
  </si>
  <si>
    <t>GCL</t>
  </si>
  <si>
    <t xml:space="preserve">Nicolaas Beetsstraat 401  </t>
  </si>
  <si>
    <t>871689276000014881</t>
  </si>
  <si>
    <t>871689290201521368</t>
  </si>
  <si>
    <t>GCR</t>
  </si>
  <si>
    <t xml:space="preserve">Reijerweg 249  </t>
  </si>
  <si>
    <t>871689276000066231</t>
  </si>
  <si>
    <t>871689290302146866</t>
  </si>
  <si>
    <t>Loket</t>
  </si>
  <si>
    <t>Burg. Jansenlaan 33</t>
  </si>
  <si>
    <t>871689200000087149</t>
  </si>
  <si>
    <t>Laurensvliet 2 r</t>
  </si>
  <si>
    <t>871689200000106253</t>
  </si>
  <si>
    <t xml:space="preserve">Walburg College </t>
  </si>
  <si>
    <t>Norderstedtplein 6</t>
  </si>
  <si>
    <t>871689276000064114</t>
  </si>
  <si>
    <t>871689290603024337</t>
  </si>
  <si>
    <t>ozhw groen</t>
  </si>
  <si>
    <t>dierensteinweg 2</t>
  </si>
  <si>
    <t>'871689200000005211</t>
  </si>
  <si>
    <t>'871689290302638439</t>
  </si>
  <si>
    <t>Gemini College - Sportzaal Orion</t>
  </si>
  <si>
    <t>Reijerweg</t>
  </si>
  <si>
    <t>871689290300468090</t>
  </si>
  <si>
    <t>Reijerweg 245</t>
  </si>
  <si>
    <t>Gas</t>
  </si>
  <si>
    <t>871689260009688068</t>
  </si>
  <si>
    <t>Walburg-Theatergebouw</t>
  </si>
  <si>
    <t>Norderstedtplein 10</t>
  </si>
  <si>
    <t>871689213001625289</t>
  </si>
  <si>
    <t>Walburg College - Paviljoen</t>
  </si>
  <si>
    <t xml:space="preserve">verbruik in kWh per jaar </t>
  </si>
  <si>
    <t xml:space="preserve">te verwachten productie kWh per jaar </t>
  </si>
  <si>
    <t xml:space="preserve">vo </t>
  </si>
  <si>
    <t xml:space="preserve">jaar </t>
  </si>
  <si>
    <t>totaal 2019</t>
  </si>
  <si>
    <t>totaal 2020</t>
  </si>
  <si>
    <t>gemiddelde</t>
  </si>
  <si>
    <t>in KwH</t>
  </si>
  <si>
    <t xml:space="preserve">in % </t>
  </si>
  <si>
    <t>elektriciteit</t>
  </si>
  <si>
    <t xml:space="preserve">gas </t>
  </si>
  <si>
    <t xml:space="preserve">po </t>
  </si>
  <si>
    <t xml:space="preserve">gemiddelde </t>
  </si>
  <si>
    <t>Aansluitadressen elektra</t>
  </si>
  <si>
    <t>aansluitadressen gas</t>
  </si>
  <si>
    <t>Terugleverlocaties</t>
  </si>
  <si>
    <t>Totaal jaarverbruik elektra</t>
  </si>
  <si>
    <t>Totaal jaarverbruik gas</t>
  </si>
  <si>
    <t>Totaal jaarproductie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</si>
</sst>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_ ;\-0\ "/>
    <numFmt numFmtId="165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D4D4D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Fill="1"/>
    <xf numFmtId="0" fontId="0" fillId="0" borderId="7" xfId="0" applyFill="1" applyBorder="1"/>
    <xf numFmtId="0" fontId="4" fillId="0" borderId="0" xfId="0" applyFont="1"/>
    <xf numFmtId="0" fontId="4" fillId="0" borderId="21" xfId="0" applyFont="1" applyFill="1" applyBorder="1"/>
    <xf numFmtId="0" fontId="4" fillId="0" borderId="15" xfId="0" applyFont="1" applyFill="1" applyBorder="1"/>
    <xf numFmtId="0" fontId="0" fillId="0" borderId="19" xfId="0" applyFill="1" applyBorder="1"/>
    <xf numFmtId="0" fontId="0" fillId="0" borderId="1" xfId="0" applyFill="1" applyBorder="1"/>
    <xf numFmtId="1" fontId="0" fillId="0" borderId="1" xfId="0" applyNumberFormat="1" applyFill="1" applyBorder="1"/>
    <xf numFmtId="165" fontId="0" fillId="0" borderId="0" xfId="1" applyNumberFormat="1" applyFont="1"/>
    <xf numFmtId="165" fontId="0" fillId="0" borderId="2" xfId="1" applyNumberFormat="1" applyFont="1" applyFill="1" applyBorder="1"/>
    <xf numFmtId="165" fontId="0" fillId="0" borderId="13" xfId="1" applyNumberFormat="1" applyFont="1" applyFill="1" applyBorder="1"/>
    <xf numFmtId="165" fontId="4" fillId="4" borderId="20" xfId="1" applyNumberFormat="1" applyFont="1" applyFill="1" applyBorder="1"/>
    <xf numFmtId="165" fontId="0" fillId="0" borderId="1" xfId="1" applyNumberFormat="1" applyFont="1" applyFill="1" applyBorder="1"/>
    <xf numFmtId="165" fontId="0" fillId="0" borderId="31" xfId="1" applyNumberFormat="1" applyFont="1" applyFill="1" applyBorder="1"/>
    <xf numFmtId="165" fontId="4" fillId="4" borderId="15" xfId="1" applyNumberFormat="1" applyFont="1" applyFill="1" applyBorder="1"/>
    <xf numFmtId="165" fontId="5" fillId="4" borderId="17" xfId="1" applyNumberFormat="1" applyFont="1" applyFill="1" applyBorder="1"/>
    <xf numFmtId="0" fontId="8" fillId="0" borderId="34" xfId="0" quotePrefix="1" applyFont="1" applyFill="1" applyBorder="1" applyAlignment="1">
      <alignment wrapText="1"/>
    </xf>
    <xf numFmtId="1" fontId="3" fillId="0" borderId="1" xfId="0" applyNumberFormat="1" applyFont="1" applyFill="1" applyBorder="1"/>
    <xf numFmtId="0" fontId="9" fillId="0" borderId="0" xfId="0" quotePrefix="1" applyFont="1" applyFill="1" applyBorder="1" applyAlignment="1">
      <alignment wrapText="1"/>
    </xf>
    <xf numFmtId="165" fontId="4" fillId="4" borderId="32" xfId="1" applyNumberFormat="1" applyFont="1" applyFill="1" applyBorder="1"/>
    <xf numFmtId="0" fontId="8" fillId="0" borderId="34" xfId="0" applyFont="1" applyFill="1" applyBorder="1" applyAlignment="1"/>
    <xf numFmtId="0" fontId="0" fillId="6" borderId="2" xfId="0" applyFill="1" applyBorder="1"/>
    <xf numFmtId="165" fontId="0" fillId="6" borderId="2" xfId="1" applyNumberFormat="1" applyFont="1" applyFill="1" applyBorder="1"/>
    <xf numFmtId="165" fontId="4" fillId="6" borderId="2" xfId="1" applyNumberFormat="1" applyFont="1" applyFill="1" applyBorder="1"/>
    <xf numFmtId="165" fontId="0" fillId="6" borderId="13" xfId="1" applyNumberFormat="1" applyFont="1" applyFill="1" applyBorder="1"/>
    <xf numFmtId="0" fontId="0" fillId="6" borderId="6" xfId="0" applyFill="1" applyBorder="1"/>
    <xf numFmtId="165" fontId="0" fillId="6" borderId="6" xfId="1" applyNumberFormat="1" applyFont="1" applyFill="1" applyBorder="1"/>
    <xf numFmtId="165" fontId="4" fillId="6" borderId="6" xfId="1" applyNumberFormat="1" applyFont="1" applyFill="1" applyBorder="1"/>
    <xf numFmtId="165" fontId="0" fillId="6" borderId="1" xfId="1" applyNumberFormat="1" applyFont="1" applyFill="1" applyBorder="1"/>
    <xf numFmtId="0" fontId="0" fillId="3" borderId="35" xfId="0" applyFill="1" applyBorder="1"/>
    <xf numFmtId="0" fontId="0" fillId="0" borderId="35" xfId="0" applyFill="1" applyBorder="1"/>
    <xf numFmtId="0" fontId="8" fillId="0" borderId="35" xfId="0" applyFont="1" applyFill="1" applyBorder="1" applyAlignment="1">
      <alignment wrapText="1"/>
    </xf>
    <xf numFmtId="165" fontId="0" fillId="6" borderId="8" xfId="1" applyNumberFormat="1" applyFont="1" applyFill="1" applyBorder="1"/>
    <xf numFmtId="3" fontId="0" fillId="0" borderId="16" xfId="0" applyNumberFormat="1" applyFill="1" applyBorder="1"/>
    <xf numFmtId="3" fontId="0" fillId="0" borderId="3" xfId="0" applyNumberFormat="1" applyFill="1" applyBorder="1"/>
    <xf numFmtId="3" fontId="0" fillId="0" borderId="10" xfId="0" applyNumberFormat="1" applyFill="1" applyBorder="1"/>
    <xf numFmtId="3" fontId="0" fillId="0" borderId="0" xfId="0" applyNumberFormat="1" applyFill="1"/>
    <xf numFmtId="3" fontId="0" fillId="0" borderId="4" xfId="0" applyNumberFormat="1" applyFill="1" applyBorder="1"/>
    <xf numFmtId="3" fontId="0" fillId="0" borderId="14" xfId="0" applyNumberFormat="1" applyFill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5" xfId="0" applyNumberFormat="1" applyFill="1" applyBorder="1"/>
    <xf numFmtId="3" fontId="0" fillId="0" borderId="9" xfId="0" applyNumberFormat="1" applyFill="1" applyBorder="1"/>
    <xf numFmtId="10" fontId="0" fillId="0" borderId="10" xfId="0" applyNumberFormat="1" applyFill="1" applyBorder="1"/>
    <xf numFmtId="2" fontId="0" fillId="0" borderId="0" xfId="0" applyNumberFormat="1"/>
    <xf numFmtId="0" fontId="0" fillId="6" borderId="36" xfId="0" applyFill="1" applyBorder="1"/>
    <xf numFmtId="0" fontId="0" fillId="6" borderId="35" xfId="0" applyFill="1" applyBorder="1"/>
    <xf numFmtId="0" fontId="0" fillId="6" borderId="19" xfId="0" applyFill="1" applyBorder="1"/>
    <xf numFmtId="164" fontId="3" fillId="6" borderId="1" xfId="1" applyNumberFormat="1" applyFont="1" applyFill="1" applyBorder="1"/>
    <xf numFmtId="0" fontId="0" fillId="6" borderId="1" xfId="0" applyFill="1" applyBorder="1"/>
    <xf numFmtId="1" fontId="0" fillId="6" borderId="1" xfId="0" applyNumberFormat="1" applyFill="1" applyBorder="1"/>
    <xf numFmtId="165" fontId="4" fillId="6" borderId="1" xfId="1" applyNumberFormat="1" applyFont="1" applyFill="1" applyBorder="1"/>
    <xf numFmtId="165" fontId="0" fillId="6" borderId="31" xfId="1" applyNumberFormat="1" applyFont="1" applyFill="1" applyBorder="1"/>
    <xf numFmtId="1" fontId="3" fillId="6" borderId="1" xfId="0" applyNumberFormat="1" applyFont="1" applyFill="1" applyBorder="1"/>
    <xf numFmtId="164" fontId="3" fillId="6" borderId="1" xfId="1" quotePrefix="1" applyNumberFormat="1" applyFont="1" applyFill="1" applyBorder="1"/>
    <xf numFmtId="0" fontId="0" fillId="6" borderId="37" xfId="0" applyFill="1" applyBorder="1"/>
    <xf numFmtId="0" fontId="0" fillId="0" borderId="19" xfId="0" applyFont="1" applyFill="1" applyBorder="1"/>
    <xf numFmtId="0" fontId="0" fillId="0" borderId="2" xfId="0" applyFont="1" applyFill="1" applyBorder="1"/>
    <xf numFmtId="0" fontId="0" fillId="0" borderId="36" xfId="0" applyFill="1" applyBorder="1"/>
    <xf numFmtId="165" fontId="4" fillId="0" borderId="1" xfId="1" applyNumberFormat="1" applyFont="1" applyFill="1" applyBorder="1"/>
    <xf numFmtId="49" fontId="0" fillId="0" borderId="33" xfId="0" applyNumberFormat="1" applyFont="1" applyFill="1" applyBorder="1"/>
    <xf numFmtId="164" fontId="3" fillId="0" borderId="1" xfId="1" applyNumberFormat="1" applyFont="1" applyFill="1" applyBorder="1"/>
    <xf numFmtId="49" fontId="7" fillId="0" borderId="33" xfId="0" applyNumberFormat="1" applyFont="1" applyFill="1" applyBorder="1"/>
    <xf numFmtId="1" fontId="3" fillId="0" borderId="35" xfId="0" applyNumberFormat="1" applyFont="1" applyFill="1" applyBorder="1" applyAlignment="1">
      <alignment horizontal="right"/>
    </xf>
    <xf numFmtId="165" fontId="0" fillId="3" borderId="35" xfId="1" applyNumberFormat="1" applyFont="1" applyFill="1" applyBorder="1"/>
    <xf numFmtId="165" fontId="4" fillId="4" borderId="35" xfId="1" applyNumberFormat="1" applyFont="1" applyFill="1" applyBorder="1"/>
    <xf numFmtId="165" fontId="0" fillId="0" borderId="35" xfId="1" applyNumberFormat="1" applyFont="1" applyFill="1" applyBorder="1"/>
    <xf numFmtId="165" fontId="4" fillId="0" borderId="35" xfId="1" applyNumberFormat="1" applyFont="1" applyFill="1" applyBorder="1"/>
    <xf numFmtId="1" fontId="0" fillId="0" borderId="35" xfId="0" applyNumberFormat="1" applyFill="1" applyBorder="1"/>
    <xf numFmtId="0" fontId="0" fillId="0" borderId="35" xfId="0" applyBorder="1"/>
    <xf numFmtId="165" fontId="0" fillId="0" borderId="35" xfId="1" applyNumberFormat="1" applyFont="1" applyBorder="1"/>
    <xf numFmtId="1" fontId="3" fillId="3" borderId="35" xfId="0" applyNumberFormat="1" applyFont="1" applyFill="1" applyBorder="1" applyAlignment="1">
      <alignment horizontal="right"/>
    </xf>
    <xf numFmtId="1" fontId="0" fillId="3" borderId="35" xfId="0" applyNumberFormat="1" applyFont="1" applyFill="1" applyBorder="1" applyAlignment="1">
      <alignment horizontal="right"/>
    </xf>
    <xf numFmtId="0" fontId="3" fillId="3" borderId="35" xfId="0" applyNumberFormat="1" applyFont="1" applyFill="1" applyBorder="1" applyAlignment="1">
      <alignment horizontal="right"/>
    </xf>
    <xf numFmtId="1" fontId="3" fillId="3" borderId="35" xfId="0" quotePrefix="1" applyNumberFormat="1" applyFont="1" applyFill="1" applyBorder="1" applyAlignment="1">
      <alignment horizontal="right"/>
    </xf>
    <xf numFmtId="165" fontId="5" fillId="4" borderId="29" xfId="1" applyNumberFormat="1" applyFont="1" applyFill="1" applyBorder="1"/>
    <xf numFmtId="0" fontId="0" fillId="3" borderId="38" xfId="0" applyFill="1" applyBorder="1"/>
    <xf numFmtId="165" fontId="4" fillId="5" borderId="39" xfId="1" applyNumberFormat="1" applyFont="1" applyFill="1" applyBorder="1"/>
    <xf numFmtId="0" fontId="0" fillId="0" borderId="38" xfId="0" applyBorder="1"/>
    <xf numFmtId="0" fontId="0" fillId="0" borderId="41" xfId="0" applyFill="1" applyBorder="1"/>
    <xf numFmtId="0" fontId="0" fillId="6" borderId="38" xfId="0" applyFill="1" applyBorder="1"/>
    <xf numFmtId="1" fontId="3" fillId="6" borderId="35" xfId="0" applyNumberFormat="1" applyFont="1" applyFill="1" applyBorder="1" applyAlignment="1">
      <alignment horizontal="right"/>
    </xf>
    <xf numFmtId="165" fontId="0" fillId="6" borderId="35" xfId="1" applyNumberFormat="1" applyFont="1" applyFill="1" applyBorder="1"/>
    <xf numFmtId="0" fontId="0" fillId="0" borderId="38" xfId="0" applyFill="1" applyBorder="1"/>
    <xf numFmtId="1" fontId="0" fillId="0" borderId="35" xfId="0" applyNumberFormat="1" applyFont="1" applyFill="1" applyBorder="1" applyAlignment="1">
      <alignment horizontal="right"/>
    </xf>
    <xf numFmtId="1" fontId="0" fillId="6" borderId="35" xfId="0" applyNumberFormat="1" applyFont="1" applyFill="1" applyBorder="1" applyAlignment="1">
      <alignment horizontal="right"/>
    </xf>
    <xf numFmtId="0" fontId="0" fillId="0" borderId="40" xfId="0" applyFill="1" applyBorder="1"/>
    <xf numFmtId="1" fontId="0" fillId="0" borderId="35" xfId="0" quotePrefix="1" applyNumberFormat="1" applyBorder="1" applyAlignment="1">
      <alignment horizontal="right"/>
    </xf>
    <xf numFmtId="1" fontId="0" fillId="0" borderId="41" xfId="0" quotePrefix="1" applyNumberFormat="1" applyFill="1" applyBorder="1" applyAlignment="1">
      <alignment horizontal="right"/>
    </xf>
    <xf numFmtId="165" fontId="0" fillId="0" borderId="41" xfId="1" applyNumberFormat="1" applyFont="1" applyFill="1" applyBorder="1"/>
    <xf numFmtId="165" fontId="4" fillId="0" borderId="41" xfId="1" applyNumberFormat="1" applyFont="1" applyFill="1" applyBorder="1"/>
    <xf numFmtId="165" fontId="4" fillId="0" borderId="42" xfId="1" applyNumberFormat="1" applyFont="1" applyFill="1" applyBorder="1"/>
    <xf numFmtId="0" fontId="2" fillId="0" borderId="35" xfId="0" applyFont="1" applyFill="1" applyBorder="1" applyAlignment="1">
      <alignment horizontal="right"/>
    </xf>
    <xf numFmtId="1" fontId="0" fillId="0" borderId="35" xfId="0" applyNumberFormat="1" applyFill="1" applyBorder="1" applyAlignment="1">
      <alignment horizontal="right"/>
    </xf>
    <xf numFmtId="1" fontId="0" fillId="0" borderId="35" xfId="0" quotePrefix="1" applyNumberFormat="1" applyFont="1" applyFill="1" applyBorder="1" applyAlignment="1">
      <alignment horizontal="right"/>
    </xf>
    <xf numFmtId="165" fontId="4" fillId="6" borderId="35" xfId="1" applyNumberFormat="1" applyFont="1" applyFill="1" applyBorder="1"/>
    <xf numFmtId="1" fontId="0" fillId="6" borderId="35" xfId="0" applyNumberFormat="1" applyFill="1" applyBorder="1"/>
    <xf numFmtId="165" fontId="10" fillId="0" borderId="35" xfId="1" applyNumberFormat="1" applyFont="1" applyFill="1" applyBorder="1"/>
    <xf numFmtId="0" fontId="4" fillId="2" borderId="43" xfId="0" applyFont="1" applyFill="1" applyBorder="1"/>
    <xf numFmtId="0" fontId="4" fillId="2" borderId="44" xfId="0" applyFont="1" applyFill="1" applyBorder="1"/>
    <xf numFmtId="0" fontId="4" fillId="5" borderId="45" xfId="0" applyFont="1" applyFill="1" applyBorder="1"/>
    <xf numFmtId="0" fontId="4" fillId="5" borderId="44" xfId="0" applyFont="1" applyFill="1" applyBorder="1"/>
    <xf numFmtId="165" fontId="4" fillId="5" borderId="44" xfId="1" applyNumberFormat="1" applyFont="1" applyFill="1" applyBorder="1"/>
    <xf numFmtId="0" fontId="4" fillId="5" borderId="46" xfId="0" applyFont="1" applyFill="1" applyBorder="1" applyAlignment="1"/>
    <xf numFmtId="0" fontId="0" fillId="0" borderId="47" xfId="0" applyFill="1" applyBorder="1"/>
    <xf numFmtId="0" fontId="0" fillId="0" borderId="48" xfId="0" applyFill="1" applyBorder="1"/>
    <xf numFmtId="1" fontId="3" fillId="0" borderId="48" xfId="0" applyNumberFormat="1" applyFont="1" applyFill="1" applyBorder="1" applyAlignment="1">
      <alignment horizontal="right"/>
    </xf>
    <xf numFmtId="165" fontId="0" fillId="0" borderId="48" xfId="1" applyNumberFormat="1" applyFont="1" applyFill="1" applyBorder="1"/>
    <xf numFmtId="165" fontId="4" fillId="0" borderId="48" xfId="1" applyNumberFormat="1" applyFont="1" applyFill="1" applyBorder="1"/>
    <xf numFmtId="1" fontId="0" fillId="0" borderId="48" xfId="0" applyNumberFormat="1" applyFill="1" applyBorder="1"/>
    <xf numFmtId="165" fontId="4" fillId="5" borderId="49" xfId="1" applyNumberFormat="1" applyFont="1" applyFill="1" applyBorder="1"/>
    <xf numFmtId="0" fontId="0" fillId="6" borderId="9" xfId="0" applyFill="1" applyBorder="1"/>
    <xf numFmtId="0" fontId="0" fillId="6" borderId="11" xfId="0" applyFill="1" applyBorder="1"/>
    <xf numFmtId="0" fontId="0" fillId="6" borderId="3" xfId="0" applyFill="1" applyBorder="1"/>
    <xf numFmtId="1" fontId="3" fillId="6" borderId="3" xfId="0" applyNumberFormat="1" applyFont="1" applyFill="1" applyBorder="1"/>
    <xf numFmtId="1" fontId="0" fillId="6" borderId="3" xfId="0" applyNumberFormat="1" applyFill="1" applyBorder="1"/>
    <xf numFmtId="165" fontId="0" fillId="6" borderId="3" xfId="1" applyNumberFormat="1" applyFont="1" applyFill="1" applyBorder="1"/>
    <xf numFmtId="165" fontId="4" fillId="6" borderId="3" xfId="1" applyNumberFormat="1" applyFont="1" applyFill="1" applyBorder="1"/>
    <xf numFmtId="165" fontId="0" fillId="6" borderId="12" xfId="1" applyNumberFormat="1" applyFont="1" applyFill="1" applyBorder="1"/>
    <xf numFmtId="165" fontId="4" fillId="4" borderId="21" xfId="1" applyNumberFormat="1" applyFont="1" applyFill="1" applyBorder="1"/>
    <xf numFmtId="0" fontId="4" fillId="2" borderId="45" xfId="0" applyFont="1" applyFill="1" applyBorder="1"/>
    <xf numFmtId="0" fontId="4" fillId="2" borderId="46" xfId="0" applyFont="1" applyFill="1" applyBorder="1"/>
    <xf numFmtId="0" fontId="4" fillId="5" borderId="50" xfId="0" applyFont="1" applyFill="1" applyBorder="1" applyAlignment="1"/>
    <xf numFmtId="0" fontId="4" fillId="5" borderId="51" xfId="0" applyFont="1" applyFill="1" applyBorder="1" applyAlignment="1"/>
    <xf numFmtId="0" fontId="4" fillId="0" borderId="28" xfId="0" applyFont="1" applyFill="1" applyBorder="1"/>
    <xf numFmtId="0" fontId="4" fillId="0" borderId="17" xfId="0" applyFont="1" applyFill="1" applyBorder="1"/>
    <xf numFmtId="0" fontId="4" fillId="0" borderId="22" xfId="0" applyFont="1" applyFill="1" applyBorder="1"/>
    <xf numFmtId="0" fontId="4" fillId="0" borderId="23" xfId="0" applyFont="1" applyFill="1" applyBorder="1"/>
    <xf numFmtId="0" fontId="4" fillId="0" borderId="24" xfId="0" applyFont="1" applyFill="1" applyBorder="1"/>
    <xf numFmtId="0" fontId="4" fillId="0" borderId="30" xfId="0" applyFont="1" applyFill="1" applyBorder="1"/>
    <xf numFmtId="0" fontId="4" fillId="0" borderId="18" xfId="0" applyFont="1" applyFill="1" applyBorder="1"/>
    <xf numFmtId="3" fontId="4" fillId="0" borderId="30" xfId="0" applyNumberFormat="1" applyFont="1" applyFill="1" applyBorder="1"/>
    <xf numFmtId="3" fontId="0" fillId="0" borderId="52" xfId="0" applyNumberFormat="1" applyFill="1" applyBorder="1"/>
    <xf numFmtId="3" fontId="0" fillId="0" borderId="53" xfId="0" applyNumberFormat="1" applyFill="1" applyBorder="1"/>
    <xf numFmtId="3" fontId="0" fillId="0" borderId="54" xfId="0" applyNumberFormat="1" applyFill="1" applyBorder="1"/>
    <xf numFmtId="3" fontId="0" fillId="0" borderId="55" xfId="0" applyNumberFormat="1" applyFill="1" applyBorder="1"/>
    <xf numFmtId="3" fontId="0" fillId="0" borderId="56" xfId="0" applyNumberFormat="1" applyFill="1" applyBorder="1"/>
    <xf numFmtId="3" fontId="0" fillId="0" borderId="57" xfId="0" applyNumberFormat="1" applyFill="1" applyBorder="1"/>
    <xf numFmtId="0" fontId="4" fillId="0" borderId="58" xfId="0" applyFont="1" applyFill="1" applyBorder="1"/>
    <xf numFmtId="0" fontId="4" fillId="0" borderId="59" xfId="0" applyFont="1" applyFill="1" applyBorder="1"/>
    <xf numFmtId="3" fontId="4" fillId="0" borderId="60" xfId="0" applyNumberFormat="1" applyFont="1" applyFill="1" applyBorder="1"/>
    <xf numFmtId="3" fontId="4" fillId="0" borderId="61" xfId="0" applyNumberFormat="1" applyFont="1" applyFill="1" applyBorder="1"/>
    <xf numFmtId="3" fontId="0" fillId="0" borderId="0" xfId="0" applyNumberFormat="1"/>
    <xf numFmtId="0" fontId="4" fillId="5" borderId="25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AFE3-0A5D-4B0B-ACC9-E945235BA424}">
  <sheetPr>
    <tabColor rgb="FF92D050"/>
  </sheetPr>
  <dimension ref="A1:P38"/>
  <sheetViews>
    <sheetView workbookViewId="0">
      <selection activeCell="D44" sqref="D44"/>
    </sheetView>
  </sheetViews>
  <sheetFormatPr defaultRowHeight="14.4" x14ac:dyDescent="0.3"/>
  <cols>
    <col min="1" max="1" width="22" customWidth="1"/>
    <col min="2" max="2" width="23" bestFit="1" customWidth="1"/>
    <col min="4" max="4" width="23" bestFit="1" customWidth="1"/>
    <col min="5" max="5" width="15.6640625" bestFit="1" customWidth="1"/>
    <col min="6" max="6" width="8.5546875" customWidth="1"/>
    <col min="7" max="7" width="9.44140625" customWidth="1"/>
    <col min="8" max="8" width="8.109375" customWidth="1"/>
    <col min="9" max="9" width="12.5546875" style="3" customWidth="1"/>
    <col min="10" max="10" width="11" bestFit="1" customWidth="1"/>
    <col min="12" max="13" width="10" bestFit="1" customWidth="1"/>
    <col min="14" max="15" width="11" style="3" bestFit="1" customWidth="1"/>
    <col min="16" max="16" width="34.33203125" style="3" customWidth="1"/>
    <col min="20" max="20" width="12" bestFit="1" customWidth="1"/>
  </cols>
  <sheetData>
    <row r="1" spans="1:16" x14ac:dyDescent="0.3">
      <c r="A1" s="99" t="s">
        <v>0</v>
      </c>
      <c r="B1" s="100" t="s">
        <v>1</v>
      </c>
      <c r="C1" s="101"/>
      <c r="D1" s="102" t="s">
        <v>2</v>
      </c>
      <c r="E1" s="102" t="s">
        <v>3</v>
      </c>
      <c r="F1" s="102" t="s">
        <v>4</v>
      </c>
      <c r="G1" s="103" t="s">
        <v>5</v>
      </c>
      <c r="H1" s="103" t="s">
        <v>6</v>
      </c>
      <c r="I1" s="103" t="s">
        <v>7</v>
      </c>
      <c r="J1" s="102" t="s">
        <v>8</v>
      </c>
      <c r="K1" s="102" t="s">
        <v>4</v>
      </c>
      <c r="L1" s="102" t="s">
        <v>5</v>
      </c>
      <c r="M1" s="102" t="s">
        <v>6</v>
      </c>
      <c r="N1" s="102" t="s">
        <v>7</v>
      </c>
      <c r="O1" s="102" t="s">
        <v>8</v>
      </c>
      <c r="P1" s="104" t="s">
        <v>9</v>
      </c>
    </row>
    <row r="2" spans="1:16" x14ac:dyDescent="0.3">
      <c r="A2" s="105" t="s">
        <v>10</v>
      </c>
      <c r="B2" s="106" t="s">
        <v>11</v>
      </c>
      <c r="C2" s="106" t="s">
        <v>12</v>
      </c>
      <c r="D2" s="107" t="s">
        <v>13</v>
      </c>
      <c r="E2" s="106" t="s">
        <v>14</v>
      </c>
      <c r="F2" s="106">
        <v>2019</v>
      </c>
      <c r="G2" s="108">
        <v>14115</v>
      </c>
      <c r="H2" s="108">
        <v>5840</v>
      </c>
      <c r="I2" s="109">
        <v>19955</v>
      </c>
      <c r="J2" s="109"/>
      <c r="K2" s="110">
        <v>2020</v>
      </c>
      <c r="L2" s="108">
        <v>15053</v>
      </c>
      <c r="M2" s="108">
        <v>6970</v>
      </c>
      <c r="N2" s="109">
        <f>L2+M2</f>
        <v>22023</v>
      </c>
      <c r="O2" s="109"/>
      <c r="P2" s="111">
        <v>128874</v>
      </c>
    </row>
    <row r="3" spans="1:16" x14ac:dyDescent="0.3">
      <c r="A3" s="84" t="s">
        <v>10</v>
      </c>
      <c r="B3" s="31" t="s">
        <v>11</v>
      </c>
      <c r="C3" s="31" t="s">
        <v>15</v>
      </c>
      <c r="D3" s="64" t="s">
        <v>16</v>
      </c>
      <c r="E3" s="31" t="s">
        <v>17</v>
      </c>
      <c r="F3" s="31">
        <v>2019</v>
      </c>
      <c r="G3" s="67"/>
      <c r="H3" s="67"/>
      <c r="I3" s="68"/>
      <c r="J3" s="68">
        <v>11378.6</v>
      </c>
      <c r="K3" s="69">
        <v>2020</v>
      </c>
      <c r="L3" s="67"/>
      <c r="M3" s="67"/>
      <c r="N3" s="68"/>
      <c r="O3" s="68">
        <v>10955</v>
      </c>
      <c r="P3" s="78"/>
    </row>
    <row r="4" spans="1:16" x14ac:dyDescent="0.3">
      <c r="A4" s="81" t="s">
        <v>18</v>
      </c>
      <c r="B4" s="47" t="s">
        <v>19</v>
      </c>
      <c r="C4" s="47" t="s">
        <v>12</v>
      </c>
      <c r="D4" s="82" t="s">
        <v>20</v>
      </c>
      <c r="E4" s="47" t="s">
        <v>14</v>
      </c>
      <c r="F4" s="47">
        <v>2019</v>
      </c>
      <c r="G4" s="83">
        <v>19198</v>
      </c>
      <c r="H4" s="83">
        <v>7993</v>
      </c>
      <c r="I4" s="96">
        <v>24192</v>
      </c>
      <c r="J4" s="96"/>
      <c r="K4" s="97">
        <v>2020</v>
      </c>
      <c r="L4" s="83">
        <v>15482</v>
      </c>
      <c r="M4" s="83">
        <v>5074</v>
      </c>
      <c r="N4" s="96">
        <f>M4+L4</f>
        <v>20556</v>
      </c>
      <c r="O4" s="96"/>
      <c r="P4" s="78"/>
    </row>
    <row r="5" spans="1:16" x14ac:dyDescent="0.3">
      <c r="A5" s="81" t="s">
        <v>18</v>
      </c>
      <c r="B5" s="47" t="s">
        <v>21</v>
      </c>
      <c r="C5" s="47" t="s">
        <v>12</v>
      </c>
      <c r="D5" s="82" t="s">
        <v>22</v>
      </c>
      <c r="E5" s="47" t="s">
        <v>14</v>
      </c>
      <c r="F5" s="47">
        <v>2019</v>
      </c>
      <c r="G5" s="83">
        <v>16593</v>
      </c>
      <c r="H5" s="83">
        <v>7922</v>
      </c>
      <c r="I5" s="96">
        <v>24515</v>
      </c>
      <c r="J5" s="96"/>
      <c r="K5" s="97">
        <v>2020</v>
      </c>
      <c r="L5" s="83">
        <v>18121</v>
      </c>
      <c r="M5" s="83">
        <v>5174</v>
      </c>
      <c r="N5" s="96">
        <v>23295</v>
      </c>
      <c r="O5" s="96"/>
      <c r="P5" s="78"/>
    </row>
    <row r="6" spans="1:16" x14ac:dyDescent="0.3">
      <c r="A6" s="81" t="s">
        <v>18</v>
      </c>
      <c r="B6" s="47" t="s">
        <v>21</v>
      </c>
      <c r="C6" s="47" t="s">
        <v>15</v>
      </c>
      <c r="D6" s="82" t="s">
        <v>23</v>
      </c>
      <c r="E6" s="47" t="s">
        <v>17</v>
      </c>
      <c r="F6" s="47">
        <v>2019</v>
      </c>
      <c r="G6" s="83"/>
      <c r="H6" s="83"/>
      <c r="I6" s="96"/>
      <c r="J6" s="96">
        <v>25989.8</v>
      </c>
      <c r="K6" s="97">
        <v>2020</v>
      </c>
      <c r="L6" s="83"/>
      <c r="M6" s="83"/>
      <c r="N6" s="96"/>
      <c r="O6" s="96">
        <v>25055</v>
      </c>
      <c r="P6" s="78"/>
    </row>
    <row r="7" spans="1:16" x14ac:dyDescent="0.3">
      <c r="A7" s="84" t="s">
        <v>24</v>
      </c>
      <c r="B7" s="31" t="s">
        <v>25</v>
      </c>
      <c r="C7" s="31" t="s">
        <v>12</v>
      </c>
      <c r="D7" s="64" t="s">
        <v>26</v>
      </c>
      <c r="E7" s="31" t="s">
        <v>14</v>
      </c>
      <c r="F7" s="31">
        <v>2019</v>
      </c>
      <c r="G7" s="67">
        <f>8421+24298</f>
        <v>32719</v>
      </c>
      <c r="H7" s="67">
        <f>2682+11717</f>
        <v>14399</v>
      </c>
      <c r="I7" s="68">
        <f>32719+14399</f>
        <v>47118</v>
      </c>
      <c r="J7" s="68"/>
      <c r="K7" s="69">
        <v>2020</v>
      </c>
      <c r="L7" s="67">
        <v>37855</v>
      </c>
      <c r="M7" s="67">
        <v>21406</v>
      </c>
      <c r="N7" s="68">
        <f>L7+M7</f>
        <v>59261</v>
      </c>
      <c r="O7" s="68"/>
      <c r="P7" s="78"/>
    </row>
    <row r="8" spans="1:16" x14ac:dyDescent="0.3">
      <c r="A8" s="84" t="s">
        <v>24</v>
      </c>
      <c r="B8" s="31" t="s">
        <v>25</v>
      </c>
      <c r="C8" s="31" t="s">
        <v>15</v>
      </c>
      <c r="D8" s="93" t="s">
        <v>27</v>
      </c>
      <c r="E8" s="31" t="s">
        <v>14</v>
      </c>
      <c r="F8" s="31">
        <v>2019</v>
      </c>
      <c r="G8" s="67"/>
      <c r="H8" s="67"/>
      <c r="I8" s="68"/>
      <c r="J8" s="68">
        <v>13623</v>
      </c>
      <c r="K8" s="69">
        <v>2020</v>
      </c>
      <c r="L8" s="67"/>
      <c r="M8" s="67"/>
      <c r="N8" s="68"/>
      <c r="O8" s="68">
        <v>16241</v>
      </c>
      <c r="P8" s="78"/>
    </row>
    <row r="9" spans="1:16" x14ac:dyDescent="0.3">
      <c r="A9" s="81" t="s">
        <v>28</v>
      </c>
      <c r="B9" s="47" t="s">
        <v>29</v>
      </c>
      <c r="C9" s="47" t="s">
        <v>12</v>
      </c>
      <c r="D9" s="82" t="s">
        <v>30</v>
      </c>
      <c r="E9" s="47" t="s">
        <v>14</v>
      </c>
      <c r="F9" s="47">
        <v>2019</v>
      </c>
      <c r="G9" s="65">
        <v>18847.7</v>
      </c>
      <c r="H9" s="83">
        <v>13126.6</v>
      </c>
      <c r="I9" s="96">
        <v>31974.2</v>
      </c>
      <c r="J9" s="96"/>
      <c r="K9" s="97">
        <v>2020</v>
      </c>
      <c r="L9" s="83">
        <v>18244</v>
      </c>
      <c r="M9" s="83">
        <v>7994</v>
      </c>
      <c r="N9" s="96">
        <v>26238</v>
      </c>
      <c r="O9" s="96"/>
      <c r="P9" s="78"/>
    </row>
    <row r="10" spans="1:16" x14ac:dyDescent="0.3">
      <c r="A10" s="81" t="s">
        <v>28</v>
      </c>
      <c r="B10" s="47" t="s">
        <v>29</v>
      </c>
      <c r="C10" s="47" t="s">
        <v>15</v>
      </c>
      <c r="D10" s="86" t="s">
        <v>31</v>
      </c>
      <c r="E10" s="47" t="s">
        <v>32</v>
      </c>
      <c r="F10" s="47">
        <v>2019</v>
      </c>
      <c r="G10" s="65"/>
      <c r="H10" s="83"/>
      <c r="I10" s="96"/>
      <c r="J10" s="96">
        <v>19244</v>
      </c>
      <c r="K10" s="97">
        <v>2020</v>
      </c>
      <c r="L10" s="83"/>
      <c r="M10" s="83"/>
      <c r="N10" s="96"/>
      <c r="O10" s="96">
        <v>17717</v>
      </c>
      <c r="P10" s="78"/>
    </row>
    <row r="11" spans="1:16" x14ac:dyDescent="0.3">
      <c r="A11" s="84" t="s">
        <v>33</v>
      </c>
      <c r="B11" s="31" t="s">
        <v>34</v>
      </c>
      <c r="C11" s="31" t="s">
        <v>12</v>
      </c>
      <c r="D11" s="64" t="s">
        <v>35</v>
      </c>
      <c r="E11" s="31" t="s">
        <v>17</v>
      </c>
      <c r="F11" s="31">
        <v>2019</v>
      </c>
      <c r="G11" s="67">
        <v>54881.1</v>
      </c>
      <c r="H11" s="67">
        <v>19389.7</v>
      </c>
      <c r="I11" s="68">
        <v>74270.8</v>
      </c>
      <c r="J11" s="68"/>
      <c r="K11" s="69">
        <v>2020</v>
      </c>
      <c r="L11" s="67">
        <v>74052</v>
      </c>
      <c r="M11" s="67">
        <v>40746</v>
      </c>
      <c r="N11" s="68">
        <v>114798</v>
      </c>
      <c r="O11" s="68"/>
      <c r="P11" s="78"/>
    </row>
    <row r="12" spans="1:16" x14ac:dyDescent="0.3">
      <c r="A12" s="84" t="s">
        <v>33</v>
      </c>
      <c r="B12" s="31" t="s">
        <v>34</v>
      </c>
      <c r="C12" s="31" t="s">
        <v>15</v>
      </c>
      <c r="D12" s="64" t="s">
        <v>36</v>
      </c>
      <c r="E12" s="31" t="s">
        <v>14</v>
      </c>
      <c r="F12" s="31">
        <v>2019</v>
      </c>
      <c r="G12" s="67"/>
      <c r="H12" s="67"/>
      <c r="I12" s="68"/>
      <c r="J12" s="68">
        <v>10800</v>
      </c>
      <c r="K12" s="69">
        <v>2020</v>
      </c>
      <c r="L12" s="67"/>
      <c r="M12" s="67"/>
      <c r="N12" s="68"/>
      <c r="O12" s="68">
        <v>16438</v>
      </c>
      <c r="P12" s="78"/>
    </row>
    <row r="13" spans="1:16" x14ac:dyDescent="0.3">
      <c r="A13" s="77" t="s">
        <v>37</v>
      </c>
      <c r="B13" s="47" t="s">
        <v>38</v>
      </c>
      <c r="C13" s="30" t="s">
        <v>12</v>
      </c>
      <c r="D13" s="72" t="s">
        <v>39</v>
      </c>
      <c r="E13" s="30" t="s">
        <v>14</v>
      </c>
      <c r="F13" s="30">
        <v>2019</v>
      </c>
      <c r="G13" s="65">
        <v>17590</v>
      </c>
      <c r="H13" s="83">
        <v>10386</v>
      </c>
      <c r="I13" s="96">
        <v>27976</v>
      </c>
      <c r="J13" s="96"/>
      <c r="K13" s="97">
        <v>2020</v>
      </c>
      <c r="L13" s="83">
        <v>19465</v>
      </c>
      <c r="M13" s="83">
        <v>9995</v>
      </c>
      <c r="N13" s="96">
        <f>M13+L13</f>
        <v>29460</v>
      </c>
      <c r="O13" s="96"/>
      <c r="P13" s="78">
        <v>85564</v>
      </c>
    </row>
    <row r="14" spans="1:16" x14ac:dyDescent="0.3">
      <c r="A14" s="77" t="s">
        <v>37</v>
      </c>
      <c r="B14" s="47" t="s">
        <v>38</v>
      </c>
      <c r="C14" s="30" t="s">
        <v>15</v>
      </c>
      <c r="D14" s="72" t="s">
        <v>40</v>
      </c>
      <c r="E14" s="30" t="s">
        <v>14</v>
      </c>
      <c r="F14" s="30">
        <v>2019</v>
      </c>
      <c r="G14" s="65"/>
      <c r="H14" s="83"/>
      <c r="I14" s="96"/>
      <c r="J14" s="96">
        <v>7631</v>
      </c>
      <c r="K14" s="97">
        <v>2020</v>
      </c>
      <c r="L14" s="83"/>
      <c r="M14" s="83"/>
      <c r="N14" s="96"/>
      <c r="O14" s="96">
        <v>6484</v>
      </c>
      <c r="P14" s="78"/>
    </row>
    <row r="15" spans="1:16" x14ac:dyDescent="0.3">
      <c r="A15" s="84" t="s">
        <v>37</v>
      </c>
      <c r="B15" s="31" t="s">
        <v>41</v>
      </c>
      <c r="C15" s="31" t="s">
        <v>12</v>
      </c>
      <c r="D15" s="64" t="s">
        <v>42</v>
      </c>
      <c r="E15" s="31" t="s">
        <v>14</v>
      </c>
      <c r="F15" s="31">
        <v>2019</v>
      </c>
      <c r="G15" s="67">
        <v>14507</v>
      </c>
      <c r="H15" s="67">
        <v>8693</v>
      </c>
      <c r="I15" s="68">
        <v>23200</v>
      </c>
      <c r="J15" s="68"/>
      <c r="K15" s="69">
        <v>2020</v>
      </c>
      <c r="L15" s="67">
        <v>13032</v>
      </c>
      <c r="M15" s="67">
        <v>5717</v>
      </c>
      <c r="N15" s="68">
        <f>M15+L15</f>
        <v>18749</v>
      </c>
      <c r="O15" s="68"/>
      <c r="P15" s="78">
        <v>79456</v>
      </c>
    </row>
    <row r="16" spans="1:16" x14ac:dyDescent="0.3">
      <c r="A16" s="84" t="s">
        <v>37</v>
      </c>
      <c r="B16" s="31" t="s">
        <v>41</v>
      </c>
      <c r="C16" s="31" t="s">
        <v>15</v>
      </c>
      <c r="D16" s="85" t="s">
        <v>43</v>
      </c>
      <c r="E16" s="31" t="s">
        <v>14</v>
      </c>
      <c r="F16" s="31">
        <v>2019</v>
      </c>
      <c r="G16" s="67"/>
      <c r="H16" s="67"/>
      <c r="I16" s="68"/>
      <c r="J16" s="68">
        <v>10229</v>
      </c>
      <c r="K16" s="69">
        <v>2020</v>
      </c>
      <c r="L16" s="67"/>
      <c r="M16" s="67"/>
      <c r="N16" s="68"/>
      <c r="O16" s="68">
        <v>10413</v>
      </c>
      <c r="P16" s="78"/>
    </row>
    <row r="17" spans="1:16" x14ac:dyDescent="0.3">
      <c r="A17" s="77" t="s">
        <v>44</v>
      </c>
      <c r="B17" s="47" t="s">
        <v>45</v>
      </c>
      <c r="C17" s="30" t="s">
        <v>12</v>
      </c>
      <c r="D17" s="72" t="s">
        <v>46</v>
      </c>
      <c r="E17" s="30" t="s">
        <v>14</v>
      </c>
      <c r="F17" s="30">
        <v>2019</v>
      </c>
      <c r="G17" s="65">
        <v>27815</v>
      </c>
      <c r="H17" s="83">
        <v>14235</v>
      </c>
      <c r="I17" s="96">
        <v>42050</v>
      </c>
      <c r="J17" s="96"/>
      <c r="K17" s="97">
        <v>2020</v>
      </c>
      <c r="L17" s="83">
        <v>28578</v>
      </c>
      <c r="M17" s="83">
        <v>10715</v>
      </c>
      <c r="N17" s="96">
        <f>M17+L17</f>
        <v>39293</v>
      </c>
      <c r="O17" s="96"/>
      <c r="P17" s="78">
        <v>0</v>
      </c>
    </row>
    <row r="18" spans="1:16" x14ac:dyDescent="0.3">
      <c r="A18" s="77" t="s">
        <v>44</v>
      </c>
      <c r="B18" s="47" t="s">
        <v>45</v>
      </c>
      <c r="C18" s="30" t="s">
        <v>15</v>
      </c>
      <c r="D18" s="73" t="s">
        <v>47</v>
      </c>
      <c r="E18" s="30" t="s">
        <v>14</v>
      </c>
      <c r="F18" s="30">
        <v>2019</v>
      </c>
      <c r="G18" s="65"/>
      <c r="H18" s="83"/>
      <c r="I18" s="96"/>
      <c r="J18" s="96">
        <v>11141</v>
      </c>
      <c r="K18" s="97">
        <v>2020</v>
      </c>
      <c r="L18" s="83"/>
      <c r="M18" s="83"/>
      <c r="N18" s="96"/>
      <c r="O18" s="96">
        <v>14972</v>
      </c>
      <c r="P18" s="78"/>
    </row>
    <row r="19" spans="1:16" x14ac:dyDescent="0.3">
      <c r="A19" s="84" t="s">
        <v>48</v>
      </c>
      <c r="B19" s="31" t="s">
        <v>49</v>
      </c>
      <c r="C19" s="31" t="s">
        <v>12</v>
      </c>
      <c r="D19" s="64" t="s">
        <v>50</v>
      </c>
      <c r="E19" s="31" t="s">
        <v>14</v>
      </c>
      <c r="F19" s="31">
        <v>2019</v>
      </c>
      <c r="G19" s="67">
        <v>34614</v>
      </c>
      <c r="H19" s="67">
        <v>22156</v>
      </c>
      <c r="I19" s="68">
        <v>56771</v>
      </c>
      <c r="J19" s="68"/>
      <c r="K19" s="69">
        <v>2020</v>
      </c>
      <c r="L19" s="67">
        <v>39598</v>
      </c>
      <c r="M19" s="67">
        <v>22669</v>
      </c>
      <c r="N19" s="68">
        <f>M19+L19</f>
        <v>62267</v>
      </c>
      <c r="O19" s="68"/>
      <c r="P19" s="78">
        <v>55367</v>
      </c>
    </row>
    <row r="20" spans="1:16" x14ac:dyDescent="0.3">
      <c r="A20" s="84" t="s">
        <v>48</v>
      </c>
      <c r="B20" s="31" t="s">
        <v>49</v>
      </c>
      <c r="C20" s="31" t="s">
        <v>15</v>
      </c>
      <c r="D20" s="94" t="s">
        <v>51</v>
      </c>
      <c r="E20" s="31" t="s">
        <v>14</v>
      </c>
      <c r="F20" s="31">
        <v>2019</v>
      </c>
      <c r="G20" s="67"/>
      <c r="H20" s="67"/>
      <c r="I20" s="68"/>
      <c r="J20" s="68">
        <v>6385</v>
      </c>
      <c r="K20" s="69">
        <v>2020</v>
      </c>
      <c r="L20" s="67"/>
      <c r="M20" s="67"/>
      <c r="N20" s="68"/>
      <c r="O20" s="68">
        <v>6526</v>
      </c>
      <c r="P20" s="78"/>
    </row>
    <row r="21" spans="1:16" x14ac:dyDescent="0.3">
      <c r="A21" s="77" t="s">
        <v>48</v>
      </c>
      <c r="B21" s="47" t="s">
        <v>52</v>
      </c>
      <c r="C21" s="30" t="s">
        <v>12</v>
      </c>
      <c r="D21" s="74" t="s">
        <v>53</v>
      </c>
      <c r="E21" s="30" t="s">
        <v>14</v>
      </c>
      <c r="F21" s="30">
        <v>2019</v>
      </c>
      <c r="G21" s="83">
        <v>33048</v>
      </c>
      <c r="H21" s="83">
        <v>21909</v>
      </c>
      <c r="I21" s="96">
        <v>54958</v>
      </c>
      <c r="J21" s="96"/>
      <c r="K21" s="97">
        <v>2020</v>
      </c>
      <c r="L21" s="83">
        <v>35080</v>
      </c>
      <c r="M21" s="83">
        <v>17974</v>
      </c>
      <c r="N21" s="96">
        <f>M21+L21</f>
        <v>53054</v>
      </c>
      <c r="O21" s="96"/>
      <c r="P21" s="78">
        <v>123083</v>
      </c>
    </row>
    <row r="22" spans="1:16" x14ac:dyDescent="0.3">
      <c r="A22" s="77" t="s">
        <v>48</v>
      </c>
      <c r="B22" s="47" t="s">
        <v>52</v>
      </c>
      <c r="C22" s="30" t="s">
        <v>15</v>
      </c>
      <c r="D22" s="73" t="s">
        <v>54</v>
      </c>
      <c r="E22" s="30" t="s">
        <v>14</v>
      </c>
      <c r="F22" s="30">
        <v>2019</v>
      </c>
      <c r="G22" s="83"/>
      <c r="H22" s="83"/>
      <c r="I22" s="96"/>
      <c r="J22" s="96">
        <v>12168</v>
      </c>
      <c r="K22" s="97">
        <v>2020</v>
      </c>
      <c r="L22" s="83"/>
      <c r="M22" s="83"/>
      <c r="N22" s="96"/>
      <c r="O22" s="96">
        <v>27609</v>
      </c>
      <c r="P22" s="78"/>
    </row>
    <row r="23" spans="1:16" x14ac:dyDescent="0.3">
      <c r="A23" s="84" t="s">
        <v>55</v>
      </c>
      <c r="B23" s="31" t="s">
        <v>56</v>
      </c>
      <c r="C23" s="31" t="s">
        <v>12</v>
      </c>
      <c r="D23" s="64" t="s">
        <v>57</v>
      </c>
      <c r="E23" s="31" t="s">
        <v>14</v>
      </c>
      <c r="F23" s="31">
        <v>2019</v>
      </c>
      <c r="G23" s="67">
        <v>25613</v>
      </c>
      <c r="H23" s="67">
        <v>13566</v>
      </c>
      <c r="I23" s="68">
        <v>39180</v>
      </c>
      <c r="J23" s="68"/>
      <c r="K23" s="69">
        <v>2020</v>
      </c>
      <c r="L23" s="67">
        <v>24774</v>
      </c>
      <c r="M23" s="67">
        <v>9471</v>
      </c>
      <c r="N23" s="68">
        <v>34245</v>
      </c>
      <c r="O23" s="68"/>
      <c r="P23" s="78"/>
    </row>
    <row r="24" spans="1:16" x14ac:dyDescent="0.3">
      <c r="A24" s="84" t="s">
        <v>55</v>
      </c>
      <c r="B24" s="31" t="s">
        <v>56</v>
      </c>
      <c r="C24" s="31" t="s">
        <v>15</v>
      </c>
      <c r="D24" s="64" t="s">
        <v>58</v>
      </c>
      <c r="E24" s="31" t="s">
        <v>14</v>
      </c>
      <c r="F24" s="31">
        <v>2019</v>
      </c>
      <c r="G24" s="67"/>
      <c r="H24" s="67"/>
      <c r="I24" s="68"/>
      <c r="J24" s="68">
        <v>16634</v>
      </c>
      <c r="K24" s="69">
        <v>2020</v>
      </c>
      <c r="L24" s="67"/>
      <c r="M24" s="67"/>
      <c r="N24" s="68"/>
      <c r="O24" s="68">
        <v>11291</v>
      </c>
      <c r="P24" s="78"/>
    </row>
    <row r="25" spans="1:16" x14ac:dyDescent="0.3">
      <c r="A25" s="77" t="s">
        <v>59</v>
      </c>
      <c r="B25" s="47" t="s">
        <v>60</v>
      </c>
      <c r="C25" s="30" t="s">
        <v>12</v>
      </c>
      <c r="D25" s="72" t="s">
        <v>61</v>
      </c>
      <c r="E25" s="30" t="s">
        <v>14</v>
      </c>
      <c r="F25" s="47">
        <v>2019</v>
      </c>
      <c r="G25" s="83">
        <v>27898</v>
      </c>
      <c r="H25" s="83">
        <v>11517</v>
      </c>
      <c r="I25" s="96">
        <v>39415</v>
      </c>
      <c r="J25" s="96"/>
      <c r="K25" s="97">
        <v>2020</v>
      </c>
      <c r="L25" s="83">
        <v>25361</v>
      </c>
      <c r="M25" s="83">
        <v>10090</v>
      </c>
      <c r="N25" s="96">
        <f>M25+L25</f>
        <v>35451</v>
      </c>
      <c r="O25" s="96"/>
      <c r="P25" s="78"/>
    </row>
    <row r="26" spans="1:16" x14ac:dyDescent="0.3">
      <c r="A26" s="77" t="s">
        <v>59</v>
      </c>
      <c r="B26" s="47" t="s">
        <v>60</v>
      </c>
      <c r="C26" s="30" t="s">
        <v>15</v>
      </c>
      <c r="D26" s="73" t="s">
        <v>62</v>
      </c>
      <c r="E26" s="30" t="s">
        <v>14</v>
      </c>
      <c r="F26" s="47">
        <v>2019</v>
      </c>
      <c r="G26" s="83"/>
      <c r="H26" s="83"/>
      <c r="I26" s="96"/>
      <c r="J26" s="96">
        <v>11121</v>
      </c>
      <c r="K26" s="97">
        <v>2020</v>
      </c>
      <c r="L26" s="83"/>
      <c r="M26" s="83"/>
      <c r="N26" s="96"/>
      <c r="O26" s="96">
        <v>15381</v>
      </c>
      <c r="P26" s="78"/>
    </row>
    <row r="27" spans="1:16" x14ac:dyDescent="0.3">
      <c r="A27" s="84" t="s">
        <v>59</v>
      </c>
      <c r="B27" s="31" t="s">
        <v>63</v>
      </c>
      <c r="C27" s="31" t="s">
        <v>12</v>
      </c>
      <c r="D27" s="64" t="s">
        <v>64</v>
      </c>
      <c r="E27" s="31" t="s">
        <v>14</v>
      </c>
      <c r="F27" s="31">
        <v>2019</v>
      </c>
      <c r="G27" s="67">
        <v>46399</v>
      </c>
      <c r="H27" s="67">
        <v>18179</v>
      </c>
      <c r="I27" s="68">
        <v>64578</v>
      </c>
      <c r="J27" s="68"/>
      <c r="K27" s="69">
        <v>2020</v>
      </c>
      <c r="L27" s="67">
        <v>43878</v>
      </c>
      <c r="M27" s="67">
        <v>16374</v>
      </c>
      <c r="N27" s="68">
        <f>M27+L27</f>
        <v>60252</v>
      </c>
      <c r="O27" s="68"/>
      <c r="P27" s="78"/>
    </row>
    <row r="28" spans="1:16" x14ac:dyDescent="0.3">
      <c r="A28" s="84" t="s">
        <v>59</v>
      </c>
      <c r="B28" s="31" t="s">
        <v>63</v>
      </c>
      <c r="C28" s="31" t="s">
        <v>15</v>
      </c>
      <c r="D28" s="64" t="s">
        <v>65</v>
      </c>
      <c r="E28" s="31" t="s">
        <v>17</v>
      </c>
      <c r="F28" s="31">
        <v>2019</v>
      </c>
      <c r="G28" s="67"/>
      <c r="H28" s="67"/>
      <c r="I28" s="68"/>
      <c r="J28" s="68">
        <v>26464.400000000001</v>
      </c>
      <c r="K28" s="69">
        <v>2020</v>
      </c>
      <c r="L28" s="67"/>
      <c r="M28" s="67"/>
      <c r="N28" s="68"/>
      <c r="O28" s="68">
        <v>24371</v>
      </c>
      <c r="P28" s="78"/>
    </row>
    <row r="29" spans="1:16" x14ac:dyDescent="0.3">
      <c r="A29" s="77" t="s">
        <v>66</v>
      </c>
      <c r="B29" s="47" t="s">
        <v>67</v>
      </c>
      <c r="C29" s="30" t="s">
        <v>12</v>
      </c>
      <c r="D29" s="72" t="s">
        <v>68</v>
      </c>
      <c r="E29" s="47" t="s">
        <v>14</v>
      </c>
      <c r="F29" s="47">
        <v>2019</v>
      </c>
      <c r="G29" s="83">
        <v>15124</v>
      </c>
      <c r="H29" s="83">
        <v>8790</v>
      </c>
      <c r="I29" s="96">
        <v>23914</v>
      </c>
      <c r="J29" s="96"/>
      <c r="K29" s="97">
        <v>2020</v>
      </c>
      <c r="L29" s="83">
        <v>15690</v>
      </c>
      <c r="M29" s="83">
        <v>5899</v>
      </c>
      <c r="N29" s="96">
        <f>M29+L29</f>
        <v>21589</v>
      </c>
      <c r="O29" s="96"/>
      <c r="P29" s="78"/>
    </row>
    <row r="30" spans="1:16" x14ac:dyDescent="0.3">
      <c r="A30" s="77" t="s">
        <v>66</v>
      </c>
      <c r="B30" s="47" t="s">
        <v>67</v>
      </c>
      <c r="C30" s="30" t="s">
        <v>15</v>
      </c>
      <c r="D30" s="72" t="s">
        <v>69</v>
      </c>
      <c r="E30" s="47" t="s">
        <v>32</v>
      </c>
      <c r="F30" s="47">
        <v>2019</v>
      </c>
      <c r="G30" s="83"/>
      <c r="H30" s="83"/>
      <c r="I30" s="96"/>
      <c r="J30" s="96">
        <v>12698</v>
      </c>
      <c r="K30" s="97">
        <v>2020</v>
      </c>
      <c r="L30" s="83"/>
      <c r="M30" s="83"/>
      <c r="N30" s="96"/>
      <c r="O30" s="96">
        <v>15578</v>
      </c>
      <c r="P30" s="78"/>
    </row>
    <row r="31" spans="1:16" x14ac:dyDescent="0.3">
      <c r="A31" s="84" t="s">
        <v>70</v>
      </c>
      <c r="B31" s="31" t="s">
        <v>71</v>
      </c>
      <c r="C31" s="31" t="s">
        <v>12</v>
      </c>
      <c r="D31" s="95" t="s">
        <v>72</v>
      </c>
      <c r="E31" s="31" t="s">
        <v>17</v>
      </c>
      <c r="F31" s="31">
        <v>2019</v>
      </c>
      <c r="G31" s="67">
        <v>80801.399999999994</v>
      </c>
      <c r="H31" s="67">
        <v>28050</v>
      </c>
      <c r="I31" s="68">
        <v>108851</v>
      </c>
      <c r="J31" s="68"/>
      <c r="K31" s="69">
        <v>2020</v>
      </c>
      <c r="L31" s="67">
        <v>77993</v>
      </c>
      <c r="M31" s="67">
        <v>25997</v>
      </c>
      <c r="N31" s="68">
        <v>103990</v>
      </c>
      <c r="O31" s="68"/>
      <c r="P31" s="78">
        <v>71443</v>
      </c>
    </row>
    <row r="32" spans="1:16" x14ac:dyDescent="0.3">
      <c r="A32" s="84" t="s">
        <v>70</v>
      </c>
      <c r="B32" s="31" t="s">
        <v>71</v>
      </c>
      <c r="C32" s="31" t="s">
        <v>15</v>
      </c>
      <c r="D32" s="85" t="s">
        <v>73</v>
      </c>
      <c r="E32" s="31" t="s">
        <v>14</v>
      </c>
      <c r="F32" s="31"/>
      <c r="G32" s="67"/>
      <c r="H32" s="67"/>
      <c r="I32" s="68"/>
      <c r="J32" s="68">
        <v>18612</v>
      </c>
      <c r="K32" s="69">
        <v>2020</v>
      </c>
      <c r="L32" s="67"/>
      <c r="M32" s="67"/>
      <c r="N32" s="68"/>
      <c r="O32" s="68">
        <v>11824</v>
      </c>
      <c r="P32" s="78"/>
    </row>
    <row r="33" spans="1:16" x14ac:dyDescent="0.3">
      <c r="A33" s="81" t="s">
        <v>74</v>
      </c>
      <c r="B33" s="47" t="s">
        <v>75</v>
      </c>
      <c r="C33" s="47" t="s">
        <v>12</v>
      </c>
      <c r="D33" s="82" t="s">
        <v>76</v>
      </c>
      <c r="E33" s="47" t="s">
        <v>17</v>
      </c>
      <c r="F33" s="47">
        <v>2019</v>
      </c>
      <c r="G33" s="83">
        <v>81418.899999999994</v>
      </c>
      <c r="H33" s="83">
        <v>38835.800000000003</v>
      </c>
      <c r="I33" s="96">
        <v>120254.7</v>
      </c>
      <c r="J33" s="96"/>
      <c r="K33" s="97">
        <v>2020</v>
      </c>
      <c r="L33" s="83">
        <v>72333</v>
      </c>
      <c r="M33" s="83">
        <v>37261</v>
      </c>
      <c r="N33" s="96">
        <f>L33+M33</f>
        <v>109594</v>
      </c>
      <c r="O33" s="96"/>
      <c r="P33" s="78"/>
    </row>
    <row r="34" spans="1:16" x14ac:dyDescent="0.3">
      <c r="A34" s="77" t="s">
        <v>74</v>
      </c>
      <c r="B34" s="47" t="s">
        <v>75</v>
      </c>
      <c r="C34" s="30" t="s">
        <v>15</v>
      </c>
      <c r="D34" s="75" t="s">
        <v>77</v>
      </c>
      <c r="E34" s="30" t="s">
        <v>14</v>
      </c>
      <c r="F34" s="30">
        <v>2019</v>
      </c>
      <c r="G34" s="83"/>
      <c r="H34" s="83"/>
      <c r="I34" s="96"/>
      <c r="J34" s="96">
        <v>17987</v>
      </c>
      <c r="K34" s="97">
        <v>2020</v>
      </c>
      <c r="L34" s="83"/>
      <c r="M34" s="83"/>
      <c r="N34" s="96"/>
      <c r="O34" s="96">
        <v>21034</v>
      </c>
      <c r="P34" s="78"/>
    </row>
    <row r="35" spans="1:16" x14ac:dyDescent="0.3">
      <c r="A35" s="79" t="s">
        <v>78</v>
      </c>
      <c r="B35" s="31" t="s">
        <v>79</v>
      </c>
      <c r="C35" s="70" t="s">
        <v>15</v>
      </c>
      <c r="D35" s="88" t="s">
        <v>80</v>
      </c>
      <c r="E35" s="70" t="s">
        <v>32</v>
      </c>
      <c r="F35" s="70">
        <v>2019</v>
      </c>
      <c r="G35" s="71"/>
      <c r="H35" s="67"/>
      <c r="I35" s="68"/>
      <c r="J35" s="98">
        <v>6321</v>
      </c>
      <c r="K35" s="31">
        <v>2020</v>
      </c>
      <c r="L35" s="67"/>
      <c r="M35" s="67"/>
      <c r="N35" s="68"/>
      <c r="O35" s="68">
        <v>4144</v>
      </c>
      <c r="P35" s="78"/>
    </row>
    <row r="36" spans="1:16" x14ac:dyDescent="0.3">
      <c r="A36" s="77" t="s">
        <v>24</v>
      </c>
      <c r="B36" s="47" t="s">
        <v>81</v>
      </c>
      <c r="C36" s="30" t="s">
        <v>12</v>
      </c>
      <c r="D36" s="75" t="s">
        <v>82</v>
      </c>
      <c r="E36" s="30" t="s">
        <v>17</v>
      </c>
      <c r="F36" s="30">
        <v>2019</v>
      </c>
      <c r="G36" s="65" t="s">
        <v>83</v>
      </c>
      <c r="H36" s="83" t="s">
        <v>83</v>
      </c>
      <c r="I36" s="96" t="s">
        <v>83</v>
      </c>
      <c r="J36" s="96"/>
      <c r="K36" s="47">
        <v>2020</v>
      </c>
      <c r="L36" s="83">
        <v>11283</v>
      </c>
      <c r="M36" s="83">
        <v>2786</v>
      </c>
      <c r="N36" s="96">
        <f>L36+M36</f>
        <v>14069</v>
      </c>
      <c r="O36" s="66"/>
      <c r="P36" s="78"/>
    </row>
    <row r="37" spans="1:16" x14ac:dyDescent="0.3">
      <c r="A37" s="87" t="s">
        <v>84</v>
      </c>
      <c r="B37" s="80" t="s">
        <v>85</v>
      </c>
      <c r="C37" s="80" t="s">
        <v>15</v>
      </c>
      <c r="D37" s="89" t="s">
        <v>86</v>
      </c>
      <c r="E37" s="80"/>
      <c r="F37" s="80">
        <v>2019</v>
      </c>
      <c r="G37" s="90"/>
      <c r="H37" s="90"/>
      <c r="I37" s="91"/>
      <c r="J37" s="91">
        <v>22096</v>
      </c>
      <c r="K37" s="80"/>
      <c r="L37" s="90"/>
      <c r="M37" s="90"/>
      <c r="N37" s="91"/>
      <c r="O37" s="91">
        <v>21749</v>
      </c>
      <c r="P37" s="92"/>
    </row>
    <row r="38" spans="1:16" x14ac:dyDescent="0.3">
      <c r="A38" s="3" t="s">
        <v>87</v>
      </c>
      <c r="G38" s="9"/>
      <c r="H38" s="9"/>
      <c r="I38" s="76">
        <f>SUM(I2:I37)</f>
        <v>823172.7</v>
      </c>
      <c r="J38" s="76">
        <f>SUM(J2:J37)</f>
        <v>260522.8</v>
      </c>
      <c r="L38" s="9"/>
      <c r="M38" s="9"/>
      <c r="N38" s="76">
        <f>SUM(N2:N37)</f>
        <v>848184</v>
      </c>
      <c r="O38" s="76">
        <f>SUM(O2:O37)</f>
        <v>277782</v>
      </c>
      <c r="P38" s="76">
        <f>SUM(P2:P37)</f>
        <v>543787</v>
      </c>
    </row>
  </sheetData>
  <autoFilter ref="A1:M38" xr:uid="{DFFE16CE-F465-43E7-A34B-5EED9466B46A}"/>
  <phoneticPr fontId="6" type="noConversion"/>
  <dataValidations count="1">
    <dataValidation type="textLength" operator="lessThanOrEqual" showInputMessage="1" showErrorMessage="1" errorTitle="Lengte overschreden" error="Deze waarde mag maximaal 19 tekens lang zijn." promptTitle="Tekst (vereist)" prompt="Maximumlengte: 19 tekens." sqref="D19:D20 D30 D34" xr:uid="{379DFDE7-D7BC-4D88-8093-46E15D6D7298}">
      <formula1>19</formula1>
    </dataValidation>
  </dataValidations>
  <pageMargins left="0.7" right="0.7" top="0.75" bottom="0.75" header="0.3" footer="0.3"/>
  <pageSetup paperSize="11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4FF15-EC1B-4324-9EDE-5611278DC2A4}">
  <sheetPr>
    <tabColor rgb="FFFF0000"/>
  </sheetPr>
  <dimension ref="A1:P20"/>
  <sheetViews>
    <sheetView tabSelected="1" workbookViewId="0">
      <selection activeCell="B29" sqref="B29"/>
    </sheetView>
  </sheetViews>
  <sheetFormatPr defaultRowHeight="14.4" x14ac:dyDescent="0.3"/>
  <cols>
    <col min="1" max="1" width="21.88671875" customWidth="1"/>
    <col min="2" max="2" width="23.5546875" bestFit="1" customWidth="1"/>
    <col min="4" max="4" width="24.6640625" customWidth="1"/>
    <col min="5" max="5" width="15.6640625" bestFit="1" customWidth="1"/>
    <col min="6" max="6" width="6.88671875" customWidth="1"/>
    <col min="7" max="8" width="11" bestFit="1" customWidth="1"/>
    <col min="9" max="9" width="13.33203125" bestFit="1" customWidth="1"/>
    <col min="10" max="10" width="11" bestFit="1" customWidth="1"/>
    <col min="12" max="13" width="11" bestFit="1" customWidth="1"/>
    <col min="14" max="14" width="13.109375" bestFit="1" customWidth="1"/>
    <col min="15" max="15" width="12.5546875" bestFit="1" customWidth="1"/>
    <col min="16" max="16" width="38.6640625" customWidth="1"/>
  </cols>
  <sheetData>
    <row r="1" spans="1:16" x14ac:dyDescent="0.3">
      <c r="A1" s="99" t="s">
        <v>0</v>
      </c>
      <c r="B1" s="100" t="s">
        <v>1</v>
      </c>
      <c r="C1" s="100" t="s">
        <v>88</v>
      </c>
      <c r="D1" s="100" t="s">
        <v>2</v>
      </c>
      <c r="E1" s="100" t="s">
        <v>3</v>
      </c>
      <c r="F1" s="100" t="s">
        <v>4</v>
      </c>
      <c r="G1" s="100" t="s">
        <v>5</v>
      </c>
      <c r="H1" s="100" t="s">
        <v>6</v>
      </c>
      <c r="I1" s="100" t="s">
        <v>7</v>
      </c>
      <c r="J1" s="100" t="s">
        <v>8</v>
      </c>
      <c r="K1" s="121" t="s">
        <v>4</v>
      </c>
      <c r="L1" s="100" t="s">
        <v>5</v>
      </c>
      <c r="M1" s="100" t="s">
        <v>6</v>
      </c>
      <c r="N1" s="100" t="s">
        <v>7</v>
      </c>
      <c r="O1" s="100" t="s">
        <v>8</v>
      </c>
      <c r="P1" s="122" t="s">
        <v>9</v>
      </c>
    </row>
    <row r="2" spans="1:16" x14ac:dyDescent="0.3">
      <c r="A2" s="112" t="s">
        <v>89</v>
      </c>
      <c r="B2" s="113" t="s">
        <v>90</v>
      </c>
      <c r="C2" s="114" t="s">
        <v>12</v>
      </c>
      <c r="D2" s="115" t="s">
        <v>91</v>
      </c>
      <c r="E2" s="114" t="s">
        <v>17</v>
      </c>
      <c r="F2" s="116">
        <v>2019</v>
      </c>
      <c r="G2" s="117">
        <v>267424</v>
      </c>
      <c r="H2" s="117">
        <v>101271</v>
      </c>
      <c r="I2" s="118">
        <v>368695</v>
      </c>
      <c r="J2" s="117"/>
      <c r="K2" s="116">
        <v>2020</v>
      </c>
      <c r="L2" s="117">
        <v>251753</v>
      </c>
      <c r="M2" s="117">
        <v>122516</v>
      </c>
      <c r="N2" s="118">
        <f>L2+M2</f>
        <v>374269</v>
      </c>
      <c r="O2" s="119"/>
      <c r="P2" s="120">
        <v>83592</v>
      </c>
    </row>
    <row r="3" spans="1:16" x14ac:dyDescent="0.3">
      <c r="A3" s="46" t="s">
        <v>89</v>
      </c>
      <c r="B3" s="47" t="s">
        <v>90</v>
      </c>
      <c r="C3" s="48" t="s">
        <v>15</v>
      </c>
      <c r="D3" s="49" t="s">
        <v>92</v>
      </c>
      <c r="E3" s="50" t="s">
        <v>17</v>
      </c>
      <c r="F3" s="51">
        <v>2019</v>
      </c>
      <c r="G3" s="29"/>
      <c r="H3" s="29"/>
      <c r="I3" s="52"/>
      <c r="J3" s="29">
        <v>40894.800000000003</v>
      </c>
      <c r="K3" s="51">
        <v>2020</v>
      </c>
      <c r="L3" s="29"/>
      <c r="M3" s="29"/>
      <c r="N3" s="52"/>
      <c r="O3" s="53">
        <v>65109</v>
      </c>
      <c r="P3" s="12"/>
    </row>
    <row r="4" spans="1:16" x14ac:dyDescent="0.3">
      <c r="A4" s="59" t="s">
        <v>89</v>
      </c>
      <c r="B4" s="31" t="s">
        <v>93</v>
      </c>
      <c r="C4" s="6" t="s">
        <v>12</v>
      </c>
      <c r="D4" s="62" t="s">
        <v>94</v>
      </c>
      <c r="E4" s="7" t="s">
        <v>17</v>
      </c>
      <c r="F4" s="7">
        <v>2019</v>
      </c>
      <c r="G4" s="13">
        <v>109371.8</v>
      </c>
      <c r="H4" s="13">
        <v>55583.1</v>
      </c>
      <c r="I4" s="60">
        <v>164954.9</v>
      </c>
      <c r="J4" s="13"/>
      <c r="K4" s="8">
        <v>2020</v>
      </c>
      <c r="L4" s="13">
        <v>102992</v>
      </c>
      <c r="M4" s="13">
        <v>67609</v>
      </c>
      <c r="N4" s="60">
        <f>L4+M4</f>
        <v>170601</v>
      </c>
      <c r="O4" s="14"/>
      <c r="P4" s="12">
        <v>76700</v>
      </c>
    </row>
    <row r="5" spans="1:16" x14ac:dyDescent="0.3">
      <c r="A5" s="59" t="s">
        <v>89</v>
      </c>
      <c r="B5" s="31" t="s">
        <v>93</v>
      </c>
      <c r="C5" s="6" t="s">
        <v>15</v>
      </c>
      <c r="D5" s="63" t="s">
        <v>95</v>
      </c>
      <c r="E5" s="7" t="s">
        <v>14</v>
      </c>
      <c r="F5" s="7">
        <v>2019</v>
      </c>
      <c r="G5" s="13"/>
      <c r="H5" s="13"/>
      <c r="I5" s="60"/>
      <c r="J5" s="13">
        <v>12013</v>
      </c>
      <c r="K5" s="8">
        <v>2020</v>
      </c>
      <c r="L5" s="13"/>
      <c r="M5" s="13"/>
      <c r="N5" s="60"/>
      <c r="O5" s="14">
        <v>27042</v>
      </c>
      <c r="P5" s="12"/>
    </row>
    <row r="6" spans="1:16" x14ac:dyDescent="0.3">
      <c r="A6" s="46" t="s">
        <v>96</v>
      </c>
      <c r="B6" s="47" t="s">
        <v>97</v>
      </c>
      <c r="C6" s="48" t="s">
        <v>12</v>
      </c>
      <c r="D6" s="54" t="s">
        <v>98</v>
      </c>
      <c r="E6" s="50" t="s">
        <v>17</v>
      </c>
      <c r="F6" s="51">
        <v>2019</v>
      </c>
      <c r="G6" s="29">
        <v>147442.6</v>
      </c>
      <c r="H6" s="29">
        <v>63746</v>
      </c>
      <c r="I6" s="52">
        <v>211188.6</v>
      </c>
      <c r="J6" s="29"/>
      <c r="K6" s="50">
        <v>2020</v>
      </c>
      <c r="L6" s="29">
        <v>126181</v>
      </c>
      <c r="M6" s="29">
        <v>60710</v>
      </c>
      <c r="N6" s="52">
        <f>M6+L6</f>
        <v>186891</v>
      </c>
      <c r="O6" s="53"/>
      <c r="P6" s="12"/>
    </row>
    <row r="7" spans="1:16" x14ac:dyDescent="0.3">
      <c r="A7" s="46" t="s">
        <v>96</v>
      </c>
      <c r="B7" s="47" t="s">
        <v>97</v>
      </c>
      <c r="C7" s="48" t="s">
        <v>15</v>
      </c>
      <c r="D7" s="54" t="s">
        <v>99</v>
      </c>
      <c r="E7" s="50" t="s">
        <v>17</v>
      </c>
      <c r="F7" s="51">
        <v>2019</v>
      </c>
      <c r="G7" s="29"/>
      <c r="H7" s="29"/>
      <c r="I7" s="52"/>
      <c r="J7" s="29">
        <v>60596.9</v>
      </c>
      <c r="K7" s="51">
        <v>2020</v>
      </c>
      <c r="L7" s="29"/>
      <c r="M7" s="29"/>
      <c r="N7" s="52"/>
      <c r="O7" s="53">
        <v>63873</v>
      </c>
      <c r="P7" s="12"/>
    </row>
    <row r="8" spans="1:16" x14ac:dyDescent="0.3">
      <c r="A8" s="59" t="s">
        <v>100</v>
      </c>
      <c r="B8" s="31" t="s">
        <v>101</v>
      </c>
      <c r="C8" s="6" t="s">
        <v>12</v>
      </c>
      <c r="D8" s="61" t="s">
        <v>102</v>
      </c>
      <c r="E8" s="7" t="s">
        <v>17</v>
      </c>
      <c r="F8" s="8">
        <v>2019</v>
      </c>
      <c r="G8" s="13">
        <v>237958.3</v>
      </c>
      <c r="H8" s="13">
        <v>90103.7</v>
      </c>
      <c r="I8" s="60">
        <v>328062</v>
      </c>
      <c r="J8" s="13"/>
      <c r="K8" s="7">
        <v>2020</v>
      </c>
      <c r="L8" s="13">
        <v>213761</v>
      </c>
      <c r="M8" s="13">
        <v>81005</v>
      </c>
      <c r="N8" s="60">
        <f>M8+L8</f>
        <v>294766</v>
      </c>
      <c r="O8" s="14"/>
      <c r="P8" s="12"/>
    </row>
    <row r="9" spans="1:16" x14ac:dyDescent="0.3">
      <c r="A9" s="59" t="s">
        <v>100</v>
      </c>
      <c r="B9" s="31" t="s">
        <v>101</v>
      </c>
      <c r="C9" s="6" t="s">
        <v>15</v>
      </c>
      <c r="D9" s="61" t="s">
        <v>103</v>
      </c>
      <c r="E9" s="7" t="s">
        <v>17</v>
      </c>
      <c r="F9" s="8">
        <v>2019</v>
      </c>
      <c r="G9" s="13"/>
      <c r="H9" s="13"/>
      <c r="I9" s="60"/>
      <c r="J9" s="13">
        <v>104317.7</v>
      </c>
      <c r="K9" s="8">
        <v>2020</v>
      </c>
      <c r="L9" s="13"/>
      <c r="M9" s="13"/>
      <c r="N9" s="60"/>
      <c r="O9" s="14">
        <v>90062</v>
      </c>
      <c r="P9" s="12"/>
    </row>
    <row r="10" spans="1:16" x14ac:dyDescent="0.3">
      <c r="A10" s="46" t="s">
        <v>104</v>
      </c>
      <c r="B10" s="47" t="s">
        <v>105</v>
      </c>
      <c r="C10" s="48" t="s">
        <v>12</v>
      </c>
      <c r="D10" s="49" t="s">
        <v>106</v>
      </c>
      <c r="E10" s="50" t="s">
        <v>17</v>
      </c>
      <c r="F10" s="51">
        <v>2019</v>
      </c>
      <c r="G10" s="29">
        <v>388404.5</v>
      </c>
      <c r="H10" s="29">
        <v>112889.8</v>
      </c>
      <c r="I10" s="52">
        <v>501294.3</v>
      </c>
      <c r="J10" s="29"/>
      <c r="K10" s="50">
        <v>2020</v>
      </c>
      <c r="L10" s="29">
        <v>362395</v>
      </c>
      <c r="M10" s="29">
        <v>110222</v>
      </c>
      <c r="N10" s="52">
        <f>L10+M10</f>
        <v>472617</v>
      </c>
      <c r="O10" s="53"/>
      <c r="P10" s="12"/>
    </row>
    <row r="11" spans="1:16" x14ac:dyDescent="0.3">
      <c r="A11" s="46" t="s">
        <v>104</v>
      </c>
      <c r="B11" s="47" t="s">
        <v>107</v>
      </c>
      <c r="C11" s="48" t="s">
        <v>15</v>
      </c>
      <c r="D11" s="54" t="s">
        <v>108</v>
      </c>
      <c r="E11" s="50" t="s">
        <v>17</v>
      </c>
      <c r="F11" s="51">
        <v>2019</v>
      </c>
      <c r="G11" s="29"/>
      <c r="H11" s="29"/>
      <c r="I11" s="52"/>
      <c r="J11" s="29">
        <v>69204</v>
      </c>
      <c r="K11" s="50">
        <v>2020</v>
      </c>
      <c r="L11" s="29"/>
      <c r="M11" s="29"/>
      <c r="N11" s="52"/>
      <c r="O11" s="53">
        <v>61620</v>
      </c>
      <c r="P11" s="12"/>
    </row>
    <row r="12" spans="1:16" x14ac:dyDescent="0.3">
      <c r="A12" s="59" t="s">
        <v>109</v>
      </c>
      <c r="B12" s="31" t="s">
        <v>110</v>
      </c>
      <c r="C12" s="6" t="s">
        <v>12</v>
      </c>
      <c r="D12" s="1" t="s">
        <v>111</v>
      </c>
      <c r="E12" s="7" t="s">
        <v>17</v>
      </c>
      <c r="F12" s="8">
        <v>2019</v>
      </c>
      <c r="G12" s="13">
        <v>127987.6</v>
      </c>
      <c r="H12" s="13">
        <v>64228.9</v>
      </c>
      <c r="I12" s="60">
        <v>192216.5</v>
      </c>
      <c r="J12" s="13"/>
      <c r="K12" s="7">
        <v>2020</v>
      </c>
      <c r="L12" s="13">
        <v>112661</v>
      </c>
      <c r="M12" s="13">
        <v>55474</v>
      </c>
      <c r="N12" s="60">
        <f>L12+M12</f>
        <v>168135</v>
      </c>
      <c r="O12" s="14"/>
      <c r="P12" s="12"/>
    </row>
    <row r="13" spans="1:16" x14ac:dyDescent="0.3">
      <c r="A13" s="59" t="s">
        <v>109</v>
      </c>
      <c r="B13" s="31" t="s">
        <v>110</v>
      </c>
      <c r="C13" s="6" t="s">
        <v>15</v>
      </c>
      <c r="D13" s="18" t="s">
        <v>112</v>
      </c>
      <c r="E13" s="7" t="s">
        <v>17</v>
      </c>
      <c r="F13" s="8">
        <v>2019</v>
      </c>
      <c r="G13" s="13"/>
      <c r="H13" s="13"/>
      <c r="I13" s="60"/>
      <c r="J13" s="13">
        <v>41451.599999999999</v>
      </c>
      <c r="K13" s="8">
        <v>2020</v>
      </c>
      <c r="L13" s="13"/>
      <c r="M13" s="13"/>
      <c r="N13" s="60"/>
      <c r="O13" s="14">
        <v>38745</v>
      </c>
      <c r="P13" s="12"/>
    </row>
    <row r="14" spans="1:16" x14ac:dyDescent="0.3">
      <c r="A14" s="46" t="s">
        <v>113</v>
      </c>
      <c r="B14" s="47" t="s">
        <v>114</v>
      </c>
      <c r="C14" s="48" t="s">
        <v>12</v>
      </c>
      <c r="D14" s="55" t="s">
        <v>115</v>
      </c>
      <c r="E14" s="50" t="s">
        <v>17</v>
      </c>
      <c r="F14" s="51">
        <v>2019</v>
      </c>
      <c r="G14" s="29">
        <v>95265</v>
      </c>
      <c r="H14" s="29">
        <v>161143</v>
      </c>
      <c r="I14" s="52">
        <v>256408</v>
      </c>
      <c r="J14" s="29"/>
      <c r="K14" s="51">
        <v>2020</v>
      </c>
      <c r="L14" s="29">
        <v>110312</v>
      </c>
      <c r="M14" s="29">
        <v>153332</v>
      </c>
      <c r="N14" s="52">
        <v>263644</v>
      </c>
      <c r="O14" s="53"/>
      <c r="P14" s="12"/>
    </row>
    <row r="15" spans="1:16" x14ac:dyDescent="0.3">
      <c r="A15" s="46" t="s">
        <v>113</v>
      </c>
      <c r="B15" s="47" t="s">
        <v>114</v>
      </c>
      <c r="C15" s="48" t="s">
        <v>15</v>
      </c>
      <c r="D15" s="55" t="s">
        <v>116</v>
      </c>
      <c r="E15" s="50" t="s">
        <v>17</v>
      </c>
      <c r="F15" s="51">
        <v>2019</v>
      </c>
      <c r="G15" s="29"/>
      <c r="H15" s="29"/>
      <c r="I15" s="52"/>
      <c r="J15" s="29">
        <v>86140</v>
      </c>
      <c r="K15" s="51">
        <v>2020</v>
      </c>
      <c r="L15" s="29"/>
      <c r="M15" s="29"/>
      <c r="N15" s="52"/>
      <c r="O15" s="53">
        <v>98853</v>
      </c>
      <c r="P15" s="12"/>
    </row>
    <row r="16" spans="1:16" x14ac:dyDescent="0.3">
      <c r="A16" s="21" t="s">
        <v>117</v>
      </c>
      <c r="B16" s="32" t="s">
        <v>118</v>
      </c>
      <c r="C16" s="57" t="s">
        <v>12</v>
      </c>
      <c r="D16" s="17" t="s">
        <v>119</v>
      </c>
      <c r="E16" s="58" t="s">
        <v>14</v>
      </c>
      <c r="F16" s="7">
        <v>2019</v>
      </c>
      <c r="G16" s="10">
        <v>6647</v>
      </c>
      <c r="H16" s="10">
        <v>19305</v>
      </c>
      <c r="I16" s="10">
        <v>25952</v>
      </c>
      <c r="J16" s="10"/>
      <c r="K16" s="8">
        <v>2020</v>
      </c>
      <c r="L16" s="10">
        <v>6591</v>
      </c>
      <c r="M16" s="10">
        <v>18581</v>
      </c>
      <c r="N16" s="11">
        <v>25172</v>
      </c>
      <c r="O16" s="11"/>
      <c r="P16" s="20"/>
    </row>
    <row r="17" spans="1:16" ht="14.25" customHeight="1" x14ac:dyDescent="0.3">
      <c r="A17" s="21" t="s">
        <v>117</v>
      </c>
      <c r="B17" s="32" t="s">
        <v>120</v>
      </c>
      <c r="C17" s="57" t="s">
        <v>121</v>
      </c>
      <c r="D17" s="19" t="s">
        <v>122</v>
      </c>
      <c r="E17" s="58" t="s">
        <v>14</v>
      </c>
      <c r="F17" s="7">
        <v>2019</v>
      </c>
      <c r="G17" s="10"/>
      <c r="H17" s="10"/>
      <c r="I17" s="10"/>
      <c r="J17" s="10">
        <v>8946</v>
      </c>
      <c r="K17" s="8">
        <v>2020</v>
      </c>
      <c r="L17" s="10"/>
      <c r="M17" s="10"/>
      <c r="N17" s="10"/>
      <c r="O17" s="14">
        <v>39912</v>
      </c>
      <c r="P17" s="20"/>
    </row>
    <row r="18" spans="1:16" x14ac:dyDescent="0.3">
      <c r="A18" s="46" t="s">
        <v>123</v>
      </c>
      <c r="B18" s="47" t="s">
        <v>124</v>
      </c>
      <c r="C18" s="48" t="s">
        <v>121</v>
      </c>
      <c r="D18" s="49" t="s">
        <v>125</v>
      </c>
      <c r="E18" s="22" t="s">
        <v>14</v>
      </c>
      <c r="F18" s="51">
        <v>2019</v>
      </c>
      <c r="G18" s="23"/>
      <c r="H18" s="23"/>
      <c r="I18" s="24"/>
      <c r="J18" s="23">
        <v>26814</v>
      </c>
      <c r="K18" s="51">
        <v>2020</v>
      </c>
      <c r="L18" s="23"/>
      <c r="M18" s="23"/>
      <c r="N18" s="24"/>
      <c r="O18" s="25">
        <v>18913</v>
      </c>
      <c r="P18" s="20"/>
    </row>
    <row r="19" spans="1:16" x14ac:dyDescent="0.3">
      <c r="A19" s="26" t="s">
        <v>126</v>
      </c>
      <c r="B19" s="56" t="s">
        <v>79</v>
      </c>
      <c r="C19" s="26" t="s">
        <v>121</v>
      </c>
      <c r="D19" s="26" t="s">
        <v>80</v>
      </c>
      <c r="E19" s="26" t="s">
        <v>14</v>
      </c>
      <c r="F19" s="51">
        <v>2019</v>
      </c>
      <c r="G19" s="27"/>
      <c r="H19" s="27"/>
      <c r="I19" s="28"/>
      <c r="J19" s="27">
        <v>6321</v>
      </c>
      <c r="K19" s="51">
        <v>2020</v>
      </c>
      <c r="L19" s="27"/>
      <c r="M19" s="27"/>
      <c r="N19" s="28"/>
      <c r="O19" s="33">
        <v>4144</v>
      </c>
      <c r="P19" s="15"/>
    </row>
    <row r="20" spans="1:16" x14ac:dyDescent="0.3">
      <c r="A20" s="3" t="s">
        <v>87</v>
      </c>
      <c r="G20" s="9"/>
      <c r="H20" s="9"/>
      <c r="I20" s="16">
        <f>SUM(I2:I19)</f>
        <v>2048771.3</v>
      </c>
      <c r="J20" s="16">
        <f>SUM(J2:J19)</f>
        <v>456699</v>
      </c>
      <c r="L20" s="9"/>
      <c r="M20" s="9"/>
      <c r="N20" s="16">
        <f>SUM(N2:N19)</f>
        <v>1956095</v>
      </c>
      <c r="O20" s="16">
        <f>SUM(O2:O19)</f>
        <v>508273</v>
      </c>
      <c r="P20" s="16">
        <f>SUM(P2:P19)</f>
        <v>160292</v>
      </c>
    </row>
  </sheetData>
  <autoFilter ref="A1:P20" xr:uid="{8E3AE874-41DF-4128-B0C6-19ADE9D3A4D1}"/>
  <phoneticPr fontId="6" type="noConversion"/>
  <dataValidations count="1">
    <dataValidation type="textLength" operator="lessThanOrEqual" showInputMessage="1" showErrorMessage="1" errorTitle="Lengte overschreden" error="Deze waarde mag maximaal 19 tekens lang zijn." promptTitle="Tekst (vereist)" prompt="Maximumlengte: 19 tekens." sqref="D8:D10 D5" xr:uid="{7DD53AC0-6AEA-46FE-8898-821430E33F1A}">
      <formula1>19</formula1>
    </dataValidation>
  </dataValidations>
  <pageMargins left="0.7" right="0.7" top="0.75" bottom="0.75" header="0.3" footer="0.3"/>
  <pageSetup paperSize="11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35B7F-C2FF-486F-A7A5-2C038736E4F7}">
  <dimension ref="A1:I17"/>
  <sheetViews>
    <sheetView workbookViewId="0">
      <selection activeCell="D15" sqref="D15"/>
    </sheetView>
  </sheetViews>
  <sheetFormatPr defaultRowHeight="14.4" x14ac:dyDescent="0.3"/>
  <cols>
    <col min="1" max="1" width="11.44140625" bestFit="1" customWidth="1"/>
    <col min="2" max="3" width="10.6640625" bestFit="1" customWidth="1"/>
    <col min="4" max="4" width="12.109375" bestFit="1" customWidth="1"/>
    <col min="6" max="6" width="17" customWidth="1"/>
    <col min="7" max="7" width="18.109375" customWidth="1"/>
    <col min="9" max="9" width="13.44140625" customWidth="1"/>
  </cols>
  <sheetData>
    <row r="1" spans="1:9" ht="15.75" customHeight="1" x14ac:dyDescent="0.3">
      <c r="A1" s="144" t="s">
        <v>127</v>
      </c>
      <c r="B1" s="145"/>
      <c r="C1" s="145"/>
      <c r="D1" s="146"/>
      <c r="F1" s="123" t="s">
        <v>128</v>
      </c>
      <c r="G1" s="124"/>
    </row>
    <row r="2" spans="1:9" x14ac:dyDescent="0.3">
      <c r="A2" s="125" t="s">
        <v>129</v>
      </c>
      <c r="B2" s="1"/>
      <c r="C2" s="1"/>
      <c r="D2" s="1"/>
      <c r="E2" s="1"/>
      <c r="F2" s="1"/>
      <c r="G2" s="1"/>
    </row>
    <row r="3" spans="1:9" x14ac:dyDescent="0.3">
      <c r="A3" s="126" t="s">
        <v>130</v>
      </c>
      <c r="B3" s="127" t="s">
        <v>131</v>
      </c>
      <c r="C3" s="128" t="s">
        <v>132</v>
      </c>
      <c r="D3" s="129" t="s">
        <v>133</v>
      </c>
      <c r="E3" s="1"/>
      <c r="F3" s="130" t="s">
        <v>134</v>
      </c>
      <c r="G3" s="129" t="s">
        <v>135</v>
      </c>
    </row>
    <row r="4" spans="1:9" x14ac:dyDescent="0.3">
      <c r="A4" s="4" t="s">
        <v>136</v>
      </c>
      <c r="B4" s="34">
        <f>vo!I20</f>
        <v>2048771.3</v>
      </c>
      <c r="C4" s="35">
        <f>vo!N20</f>
        <v>1956095</v>
      </c>
      <c r="D4" s="36">
        <f>AVERAGE(B4:C4)</f>
        <v>2002433.15</v>
      </c>
      <c r="E4" s="37"/>
      <c r="F4" s="38">
        <v>150000</v>
      </c>
      <c r="G4" s="44">
        <f>F4/D4</f>
        <v>7.4908867744224075E-2</v>
      </c>
    </row>
    <row r="5" spans="1:9" x14ac:dyDescent="0.3">
      <c r="A5" s="5" t="s">
        <v>137</v>
      </c>
      <c r="B5" s="39">
        <f>vo!J20</f>
        <v>456699</v>
      </c>
      <c r="C5" s="40">
        <f>vo!O20</f>
        <v>508273</v>
      </c>
      <c r="D5" s="41">
        <f>AVERAGE(B5:C5)</f>
        <v>482486</v>
      </c>
      <c r="E5" s="37"/>
      <c r="F5" s="42"/>
      <c r="G5" s="2"/>
    </row>
    <row r="6" spans="1:9" ht="15" thickBot="1" x14ac:dyDescent="0.35">
      <c r="A6" s="1"/>
      <c r="B6" s="37"/>
      <c r="C6" s="37"/>
      <c r="D6" s="37"/>
      <c r="E6" s="37"/>
      <c r="F6" s="37"/>
      <c r="G6" s="1"/>
    </row>
    <row r="7" spans="1:9" x14ac:dyDescent="0.3">
      <c r="A7" s="131" t="s">
        <v>138</v>
      </c>
      <c r="B7" s="37"/>
      <c r="C7" s="37"/>
      <c r="D7" s="37"/>
      <c r="E7" s="37"/>
      <c r="F7" s="37"/>
      <c r="G7" s="1"/>
    </row>
    <row r="8" spans="1:9" x14ac:dyDescent="0.3">
      <c r="A8" s="130" t="s">
        <v>130</v>
      </c>
      <c r="B8" s="141" t="s">
        <v>131</v>
      </c>
      <c r="C8" s="141" t="s">
        <v>132</v>
      </c>
      <c r="D8" s="142" t="s">
        <v>139</v>
      </c>
      <c r="E8" s="37"/>
      <c r="F8" s="132" t="s">
        <v>134</v>
      </c>
      <c r="G8" s="129" t="s">
        <v>135</v>
      </c>
    </row>
    <row r="9" spans="1:9" x14ac:dyDescent="0.3">
      <c r="A9" s="139" t="s">
        <v>136</v>
      </c>
      <c r="B9" s="133">
        <f>po!I38</f>
        <v>823172.7</v>
      </c>
      <c r="C9" s="134">
        <f>po!N38</f>
        <v>848184</v>
      </c>
      <c r="D9" s="135">
        <f>AVERAGE(B9:C9)</f>
        <v>835678.35</v>
      </c>
      <c r="E9" s="37"/>
      <c r="F9" s="43">
        <v>500000</v>
      </c>
      <c r="G9" s="44">
        <f>F9/D9</f>
        <v>0.59831632589261174</v>
      </c>
      <c r="I9" s="45"/>
    </row>
    <row r="10" spans="1:9" x14ac:dyDescent="0.3">
      <c r="A10" s="140" t="s">
        <v>137</v>
      </c>
      <c r="B10" s="136">
        <f>po!J38</f>
        <v>260522.8</v>
      </c>
      <c r="C10" s="137">
        <f>po!O38</f>
        <v>277782</v>
      </c>
      <c r="D10" s="138">
        <f>AVERAGE(B10:C10)</f>
        <v>269152.40000000002</v>
      </c>
      <c r="E10" s="37"/>
      <c r="F10" s="42"/>
      <c r="G10" s="2"/>
    </row>
    <row r="11" spans="1:9" x14ac:dyDescent="0.3">
      <c r="A11" s="1"/>
      <c r="B11" s="1"/>
      <c r="C11" s="1"/>
      <c r="D11" s="1"/>
      <c r="E11" s="1"/>
      <c r="F11" s="1"/>
      <c r="G11" s="1"/>
    </row>
    <row r="12" spans="1:9" x14ac:dyDescent="0.3">
      <c r="A12" s="1" t="s">
        <v>140</v>
      </c>
      <c r="B12" s="1"/>
      <c r="C12" s="1"/>
      <c r="D12" s="1">
        <v>26</v>
      </c>
      <c r="E12" s="1"/>
      <c r="F12" s="1"/>
      <c r="G12" s="1"/>
    </row>
    <row r="13" spans="1:9" x14ac:dyDescent="0.3">
      <c r="A13" s="1" t="s">
        <v>141</v>
      </c>
      <c r="B13" s="1"/>
      <c r="C13" s="1"/>
      <c r="D13" s="1">
        <v>28</v>
      </c>
      <c r="E13" s="1"/>
      <c r="F13" s="1"/>
      <c r="G13" s="1"/>
    </row>
    <row r="14" spans="1:9" x14ac:dyDescent="0.3">
      <c r="A14" s="1" t="s">
        <v>142</v>
      </c>
      <c r="B14" s="1"/>
      <c r="C14" s="1"/>
      <c r="D14" s="1">
        <v>9</v>
      </c>
      <c r="E14" s="1"/>
      <c r="F14" s="1"/>
      <c r="G14" s="1"/>
    </row>
    <row r="15" spans="1:9" x14ac:dyDescent="0.3">
      <c r="A15" t="s">
        <v>143</v>
      </c>
      <c r="D15" s="143">
        <f>D4+D9</f>
        <v>2838111.5</v>
      </c>
    </row>
    <row r="16" spans="1:9" x14ac:dyDescent="0.3">
      <c r="A16" t="s">
        <v>144</v>
      </c>
      <c r="D16" s="143">
        <f>D5+D10</f>
        <v>751638.4</v>
      </c>
    </row>
    <row r="17" spans="1:4" x14ac:dyDescent="0.3">
      <c r="A17" t="s">
        <v>145</v>
      </c>
      <c r="D17" s="143">
        <v>650000</v>
      </c>
    </row>
  </sheetData>
  <sheetProtection algorithmName="SHA-512" hashValue="eMdxrpUxH/OeDeKSzvGDzYffqu2JlCk+C9Xd+IA44p0YuQqjZw9qdkGEWOpz5hLY0085zy3QMe/F+yHPj0PNaA==" saltValue="fh+rHjo8+xwlaKxMTXCyHQ==" spinCount="100000" sheet="1" objects="1" scenarios="1"/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994266-6564-432E-84AE-889E8CFA4939}">
  <ds:schemaRefs>
    <ds:schemaRef ds:uri="718f682f-1aee-4659-8d2c-29e8773f526d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119f780-fb82-45e2-9f8e-81a7b540ed3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211B9D-183B-4A95-8B1E-792F17060E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D3CCCC-1C87-4221-AFB5-F9C1045CFD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po</vt:lpstr>
      <vt:lpstr>vo</vt:lpstr>
      <vt:lpstr>totaal verbruik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Jetske van Beuzekom</dc:creator>
  <cp:keywords/>
  <dc:description/>
  <cp:lastModifiedBy>Marleen van der Velden | InkoopMeesters</cp:lastModifiedBy>
  <cp:revision/>
  <dcterms:created xsi:type="dcterms:W3CDTF">2021-03-02T10:36:03Z</dcterms:created>
  <dcterms:modified xsi:type="dcterms:W3CDTF">2021-03-25T13:26:23Z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