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mc:AlternateContent xmlns:mc="http://schemas.openxmlformats.org/markup-compatibility/2006">
    <mc:Choice Requires="x15">
      <x15ac:absPath xmlns:x15ac="http://schemas.microsoft.com/office/spreadsheetml/2010/11/ac" url="\\VDHAABFPS01\CompendaArchief$\CRMAlphaAdviesBureauDB\Archief\00020000\"/>
    </mc:Choice>
  </mc:AlternateContent>
  <xr:revisionPtr revIDLastSave="0" documentId="13_ncr:1_{660D4A7C-4FE5-4130-B617-1D5095DE7580}" xr6:coauthVersionLast="46" xr6:coauthVersionMax="46" xr10:uidLastSave="{00000000-0000-0000-0000-000000000000}"/>
  <bookViews>
    <workbookView xWindow="-28920" yWindow="-45" windowWidth="29040" windowHeight="15840" tabRatio="688" activeTab="4" xr2:uid="{00000000-000D-0000-FFFF-FFFF00000000}"/>
  </bookViews>
  <sheets>
    <sheet name="Basisgegevens" sheetId="2" r:id="rId1"/>
    <sheet name="Totaalblad " sheetId="3" r:id="rId2"/>
    <sheet name="Prijzenblad Multifunctionals" sheetId="5" r:id="rId3"/>
    <sheet name="Prijzenblad verbruiksgoederen" sheetId="6" r:id="rId4"/>
    <sheet name="Informatie" sheetId="7" r:id="rId5"/>
  </sheets>
  <externalReferences>
    <externalReference r:id="rId6"/>
  </externalReferences>
  <definedNames>
    <definedName name="_xlnm.Print_Area" localSheetId="0">Basisgegevens!$A$1:$B$30</definedName>
    <definedName name="bestekcontract" localSheetId="0">[1]verzamelblad!$A$2</definedName>
    <definedName name="bestekcontract">#REF!</definedName>
    <definedName name="besteknr" localSheetId="0">[1]verzamelblad!$A$3</definedName>
    <definedName name="besteknr">#REF!</definedName>
    <definedName name="directtoezicht">[1]uurtariefopbouw!$D$26</definedName>
    <definedName name="offertetarief">[1]uurtariefopbouw!$E$37</definedName>
    <definedName name="opdrachtgever">Basisgegevens!$B$4</definedName>
    <definedName name="opdrachtnemer">Basisgegevens!$B$17</definedName>
    <definedName name="opdrachtnemerplaats">Basisgegevens!$B$18</definedName>
    <definedName name="plaatsopdrnmr">Basisgegevens!$B$18</definedName>
    <definedName name="regietarief">[1]uurtariefopbouw!$G$37</definedName>
    <definedName name="spectarief">[1]uurtariefopbouw!$I$37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5" l="1"/>
  <c r="F13" i="5"/>
  <c r="I13" i="5"/>
  <c r="C21" i="5"/>
  <c r="F21" i="5"/>
  <c r="I21" i="5"/>
  <c r="A16" i="6"/>
  <c r="B16" i="6"/>
  <c r="C16" i="6"/>
  <c r="A17" i="6"/>
  <c r="B17" i="6"/>
  <c r="C17" i="6"/>
  <c r="A18" i="6"/>
  <c r="B18" i="6"/>
  <c r="C18" i="6"/>
  <c r="A19" i="6"/>
  <c r="B19" i="6"/>
  <c r="C19" i="6"/>
  <c r="A20" i="6"/>
  <c r="B20" i="6"/>
  <c r="C20" i="6"/>
  <c r="A21" i="6"/>
  <c r="B21" i="6"/>
  <c r="C21" i="6"/>
  <c r="A22" i="6"/>
  <c r="B22" i="6"/>
  <c r="C22" i="6"/>
  <c r="A23" i="6"/>
  <c r="B23" i="6"/>
  <c r="C23" i="6"/>
  <c r="A24" i="6"/>
  <c r="B24" i="6"/>
  <c r="C24" i="6"/>
  <c r="A25" i="6"/>
  <c r="B25" i="6"/>
  <c r="C25" i="6"/>
  <c r="A26" i="6"/>
  <c r="B26" i="6"/>
  <c r="C26" i="6"/>
  <c r="A27" i="6"/>
  <c r="B27" i="6"/>
  <c r="C27" i="6"/>
  <c r="A28" i="6"/>
  <c r="B28" i="6"/>
  <c r="C28" i="6"/>
  <c r="A29" i="6"/>
  <c r="B29" i="6"/>
  <c r="C29" i="6"/>
  <c r="A30" i="6"/>
  <c r="B30" i="6"/>
  <c r="C30" i="6"/>
  <c r="A31" i="6"/>
  <c r="B31" i="6"/>
  <c r="C31" i="6"/>
  <c r="A32" i="6"/>
  <c r="B32" i="6"/>
  <c r="C32" i="6"/>
  <c r="D27" i="6"/>
  <c r="D32" i="6"/>
  <c r="J20" i="7"/>
  <c r="I20" i="7"/>
  <c r="G20" i="7"/>
  <c r="F20" i="7"/>
  <c r="M18" i="7"/>
  <c r="L18" i="7"/>
  <c r="N18" i="7" s="1"/>
  <c r="K18" i="7"/>
  <c r="H18" i="7"/>
  <c r="K8" i="7"/>
  <c r="H20" i="7" l="1"/>
  <c r="K20" i="7"/>
  <c r="A15" i="6"/>
  <c r="K21" i="7"/>
  <c r="K19" i="7"/>
  <c r="K17" i="7"/>
  <c r="K16" i="7"/>
  <c r="K15" i="7"/>
  <c r="K14" i="7"/>
  <c r="K13" i="7"/>
  <c r="K12" i="7"/>
  <c r="K11" i="7"/>
  <c r="K10" i="7"/>
  <c r="K9" i="7"/>
  <c r="K7" i="7"/>
  <c r="K6" i="7"/>
  <c r="K5" i="7"/>
  <c r="K4" i="7"/>
  <c r="K3" i="7"/>
  <c r="H4" i="7"/>
  <c r="H5" i="7"/>
  <c r="H6" i="7"/>
  <c r="H7" i="7"/>
  <c r="H8" i="7"/>
  <c r="H9" i="7"/>
  <c r="H10" i="7"/>
  <c r="H11" i="7"/>
  <c r="H12" i="7"/>
  <c r="H13" i="7"/>
  <c r="H14" i="7"/>
  <c r="H15" i="7"/>
  <c r="H16" i="7"/>
  <c r="H17" i="7"/>
  <c r="H19" i="7"/>
  <c r="H21" i="7"/>
  <c r="H3" i="7"/>
  <c r="L5" i="7"/>
  <c r="M5" i="7"/>
  <c r="L6" i="7"/>
  <c r="M6" i="7"/>
  <c r="L7" i="7"/>
  <c r="M7" i="7"/>
  <c r="L8" i="7"/>
  <c r="M8" i="7"/>
  <c r="L9" i="7"/>
  <c r="M9" i="7"/>
  <c r="L10" i="7"/>
  <c r="M10" i="7"/>
  <c r="L11" i="7"/>
  <c r="M11" i="7"/>
  <c r="L12" i="7"/>
  <c r="M12" i="7"/>
  <c r="L13" i="7"/>
  <c r="M13" i="7"/>
  <c r="L14" i="7"/>
  <c r="M14" i="7"/>
  <c r="L15" i="7"/>
  <c r="M15" i="7"/>
  <c r="N14" i="7" l="1"/>
  <c r="N5" i="7"/>
  <c r="N11" i="7"/>
  <c r="N9" i="7"/>
  <c r="N6" i="7"/>
  <c r="N15" i="7"/>
  <c r="N10" i="7"/>
  <c r="N13" i="7"/>
  <c r="N8" i="7"/>
  <c r="N7" i="7"/>
  <c r="N12" i="7"/>
  <c r="G22" i="7"/>
  <c r="I22" i="7"/>
  <c r="J22" i="7"/>
  <c r="F22" i="7"/>
  <c r="L16" i="7"/>
  <c r="M16" i="7"/>
  <c r="L17" i="7"/>
  <c r="M17" i="7"/>
  <c r="L19" i="7"/>
  <c r="M19" i="7"/>
  <c r="L20" i="7"/>
  <c r="M20" i="7"/>
  <c r="L21" i="7"/>
  <c r="M21" i="7"/>
  <c r="N17" i="7" l="1"/>
  <c r="N19" i="7"/>
  <c r="N16" i="7"/>
  <c r="N21" i="7"/>
  <c r="N20" i="7"/>
  <c r="T22" i="7" l="1"/>
  <c r="C29" i="3" s="1"/>
  <c r="Q22" i="7"/>
  <c r="C11" i="3" s="1"/>
  <c r="P22" i="7"/>
  <c r="C16" i="3" s="1"/>
  <c r="O22" i="7"/>
  <c r="C9" i="3" s="1"/>
  <c r="D29" i="3"/>
  <c r="A14" i="6"/>
  <c r="M4" i="7"/>
  <c r="C15" i="6" s="1"/>
  <c r="L4" i="7"/>
  <c r="B15" i="6" s="1"/>
  <c r="M3" i="7"/>
  <c r="C14" i="6" s="1"/>
  <c r="L3" i="7"/>
  <c r="B14" i="6" s="1"/>
  <c r="D30" i="6" l="1"/>
  <c r="D28" i="6"/>
  <c r="D31" i="6"/>
  <c r="D29" i="6"/>
  <c r="L22" i="7"/>
  <c r="M22" i="7"/>
  <c r="E29" i="3"/>
  <c r="C10" i="3"/>
  <c r="C15" i="3"/>
  <c r="C17" i="3"/>
  <c r="N3" i="7"/>
  <c r="N4" i="7"/>
  <c r="C33" i="6" l="1"/>
  <c r="B33" i="6"/>
  <c r="D26" i="6"/>
  <c r="D25" i="3"/>
  <c r="E25" i="3" s="1"/>
  <c r="D14" i="6" l="1"/>
  <c r="D15" i="6"/>
  <c r="D16" i="6"/>
  <c r="D17" i="6"/>
  <c r="D18" i="6"/>
  <c r="D19" i="6"/>
  <c r="D20" i="6"/>
  <c r="D21" i="6"/>
  <c r="D22" i="6"/>
  <c r="D23" i="6"/>
  <c r="D24" i="6"/>
  <c r="D25" i="6"/>
  <c r="D33" i="6" l="1"/>
  <c r="D21" i="3" s="1"/>
  <c r="E21" i="3" s="1"/>
  <c r="D16" i="3"/>
  <c r="E16" i="3" s="1"/>
  <c r="D17" i="3"/>
  <c r="E17" i="3" s="1"/>
  <c r="D11" i="3"/>
  <c r="E11" i="3" s="1"/>
  <c r="D15" i="3"/>
  <c r="E15" i="3" s="1"/>
  <c r="D10" i="3"/>
  <c r="E10" i="3" s="1"/>
  <c r="D9" i="3" l="1"/>
  <c r="E9" i="3" s="1"/>
  <c r="E31" i="3" s="1"/>
</calcChain>
</file>

<file path=xl/sharedStrings.xml><?xml version="1.0" encoding="utf-8"?>
<sst xmlns="http://schemas.openxmlformats.org/spreadsheetml/2006/main" count="223" uniqueCount="143">
  <si>
    <t>Naam opdrachtgever</t>
  </si>
  <si>
    <t>Vestigingsplaats opdrachtgever</t>
  </si>
  <si>
    <t>Kvk-nummer</t>
  </si>
  <si>
    <t>Functie</t>
  </si>
  <si>
    <t>Contactpersoon offerte</t>
  </si>
  <si>
    <t>Telefoonnummer kantoor</t>
  </si>
  <si>
    <t>Postadres kantoor</t>
  </si>
  <si>
    <t>Mobiel nummer contactpersoon offerte</t>
  </si>
  <si>
    <t>E-mail adres contactpersoon offerte</t>
  </si>
  <si>
    <t>Apparaat 1</t>
  </si>
  <si>
    <t>Apparaat 2</t>
  </si>
  <si>
    <t>Apparaat 3</t>
  </si>
  <si>
    <t xml:space="preserve">Minimaal aantal afdrukken per minuut </t>
  </si>
  <si>
    <t xml:space="preserve">Maximaal aantal afdrukken per maand </t>
  </si>
  <si>
    <t>Aangeboden machine</t>
  </si>
  <si>
    <t>Huurprijs per maand, op basis van 60 maanden</t>
  </si>
  <si>
    <t>Service en onderhoud, op basis van 60 maanden</t>
  </si>
  <si>
    <t>Software licentie, op basis van 60 maanden</t>
  </si>
  <si>
    <t>Totaal prijs per maand</t>
  </si>
  <si>
    <t xml:space="preserve">Prijzen vaste jaren </t>
  </si>
  <si>
    <t xml:space="preserve">Prijzen optie jaren </t>
  </si>
  <si>
    <t>Service en onderhoud, op basis van 12 maanden</t>
  </si>
  <si>
    <t>Software licentie, op basis van 12 maanden</t>
  </si>
  <si>
    <t>Huurprijs per maand, op basis van 12 maanden</t>
  </si>
  <si>
    <t xml:space="preserve"> 0 - 17.500</t>
  </si>
  <si>
    <t xml:space="preserve">prijs per maand </t>
  </si>
  <si>
    <t>prijs per maand</t>
  </si>
  <si>
    <t xml:space="preserve"> 25 - 30 pagina's </t>
  </si>
  <si>
    <t xml:space="preserve">31 - 40 pagina's </t>
  </si>
  <si>
    <t xml:space="preserve">Locatie </t>
  </si>
  <si>
    <t xml:space="preserve">Prijs per tellertik Zwart Wit </t>
  </si>
  <si>
    <t xml:space="preserve">Prijs per tellertik Kleur </t>
  </si>
  <si>
    <t xml:space="preserve">Afdrukken </t>
  </si>
  <si>
    <t xml:space="preserve">Totaal (inschrijfprijs) </t>
  </si>
  <si>
    <t>Nietjes (prijs per 1000 stuks)</t>
  </si>
  <si>
    <t xml:space="preserve">Overige prijzen </t>
  </si>
  <si>
    <t xml:space="preserve">Totaal </t>
  </si>
  <si>
    <t xml:space="preserve">Multifunctionals </t>
  </si>
  <si>
    <t xml:space="preserve">Aantal </t>
  </si>
  <si>
    <t xml:space="preserve">Prijs per jaar </t>
  </si>
  <si>
    <t>Afdrukken zwart/wit en kleur</t>
  </si>
  <si>
    <t xml:space="preserve">Nietjes </t>
  </si>
  <si>
    <t>Aantal</t>
  </si>
  <si>
    <t>Prijs per eenheid</t>
  </si>
  <si>
    <t xml:space="preserve">Totaalblad </t>
  </si>
  <si>
    <t>Totaal inschrijfprijs</t>
  </si>
  <si>
    <t>Prijzenblad Multifunctional</t>
  </si>
  <si>
    <t>Prijzenblad verbruiksgoederen</t>
  </si>
  <si>
    <t>Optioneel: Boekletmaker (inclusief nieten en vouwen)</t>
  </si>
  <si>
    <t>Inschrijfbiljet</t>
  </si>
  <si>
    <t>Procedure</t>
  </si>
  <si>
    <t>Besteknummer</t>
  </si>
  <si>
    <t>KvK-nummer</t>
  </si>
  <si>
    <t>Volledige naam onderneming (Handelsnaam Kvk)</t>
  </si>
  <si>
    <t>Vestigingsplaats onderneming(Kvk)</t>
  </si>
  <si>
    <t>Tekenbevoegde voor contract</t>
  </si>
  <si>
    <t>Tekenbevoegde wijzigingen</t>
  </si>
  <si>
    <t>PC + plaats postadres</t>
  </si>
  <si>
    <t>Prijs per maand o.b.v. 60 maanden</t>
  </si>
  <si>
    <t>Prijs per maand o.b.v. 12 maanden</t>
  </si>
  <si>
    <t>Totaalprijs 60 maanden</t>
  </si>
  <si>
    <t>Totaalprijs 24 maanden</t>
  </si>
  <si>
    <t>Prijzen optiejaren</t>
  </si>
  <si>
    <t>Totaalprijs 7 jaren</t>
  </si>
  <si>
    <t xml:space="preserve">Totaalprijs </t>
  </si>
  <si>
    <t>Zwart wit 2019</t>
  </si>
  <si>
    <t>Kleur 2019</t>
  </si>
  <si>
    <t>Kleur 2020</t>
  </si>
  <si>
    <t>Zwart wit 2020</t>
  </si>
  <si>
    <t>Gemiddeld aantal afdrukken zwart wit</t>
  </si>
  <si>
    <t>Gemiddeld aantal afdrukken kleur</t>
  </si>
  <si>
    <t>Expiratie datum huidige</t>
  </si>
  <si>
    <t>overeenkomst</t>
  </si>
  <si>
    <t>Gemiddeld aantal afdrukken</t>
  </si>
  <si>
    <t>17.500 - 25.000</t>
  </si>
  <si>
    <t>25000 +</t>
  </si>
  <si>
    <t>zwart wit / per jaar</t>
  </si>
  <si>
    <t>kleur / per jaar</t>
  </si>
  <si>
    <t>(totaal) per maand</t>
  </si>
  <si>
    <t>Apparaattype o.b.v.  aantal afdrukken per maand (totaal)</t>
  </si>
  <si>
    <t>tot 17.500</t>
  </si>
  <si>
    <t>17.500 / 25.000</t>
  </si>
  <si>
    <t>25.000 +</t>
  </si>
  <si>
    <t>Verhuiskosten</t>
  </si>
  <si>
    <t>All-in prijsstelling voor het verplaatsen van 1 multifunctional, inclusief</t>
  </si>
  <si>
    <t>alle bijkomende handelingen in zowel oude als nieuwe opstelling.</t>
  </si>
  <si>
    <t>All-in verhuiskosten per multifunctional</t>
  </si>
  <si>
    <t>All-in verhuiskosten</t>
  </si>
  <si>
    <t>Europese openbare aanbesteding Multifunctionals</t>
  </si>
  <si>
    <t>2021-MF1701</t>
  </si>
  <si>
    <t>Stichting Allente onderwijs</t>
  </si>
  <si>
    <t>Noord Scharwoude</t>
  </si>
  <si>
    <t>Naam</t>
  </si>
  <si>
    <t>Adres</t>
  </si>
  <si>
    <t>Plaats</t>
  </si>
  <si>
    <t>Oudkarspel</t>
  </si>
  <si>
    <t>Broek op Langedijk</t>
  </si>
  <si>
    <t>Noord-Scharwoude</t>
  </si>
  <si>
    <t>Heerhugowaard</t>
  </si>
  <si>
    <t>Sint Pancras</t>
  </si>
  <si>
    <t>De Koolvlet</t>
  </si>
  <si>
    <t>St. Josephschool</t>
  </si>
  <si>
    <t>Paus Johannesschool</t>
  </si>
  <si>
    <t>De Phoenix</t>
  </si>
  <si>
    <t>Alkmaar</t>
  </si>
  <si>
    <t>De Hasselbraam</t>
  </si>
  <si>
    <t>De Wijde Veert</t>
  </si>
  <si>
    <t>Atalanta</t>
  </si>
  <si>
    <t>De Carrousel</t>
  </si>
  <si>
    <t>Bijzonderheden</t>
  </si>
  <si>
    <t>Nr</t>
  </si>
  <si>
    <t>Sperwer</t>
  </si>
  <si>
    <t>Voorburggracht</t>
  </si>
  <si>
    <t>Keppelsloot</t>
  </si>
  <si>
    <t>Schoolstraat</t>
  </si>
  <si>
    <t>Rozenhoutstraat</t>
  </si>
  <si>
    <t>Platte Ven</t>
  </si>
  <si>
    <t>De Fonkelsteen</t>
  </si>
  <si>
    <t>Onyx</t>
  </si>
  <si>
    <t>De Helix</t>
  </si>
  <si>
    <t>Oosterweg Noord</t>
  </si>
  <si>
    <t>Smaragd</t>
  </si>
  <si>
    <t>Zonnegloren</t>
  </si>
  <si>
    <t xml:space="preserve">Plutolaan </t>
  </si>
  <si>
    <t>2a</t>
  </si>
  <si>
    <t>De Kleine en Grote Beer</t>
  </si>
  <si>
    <t xml:space="preserve">Pluvier </t>
  </si>
  <si>
    <t xml:space="preserve">Voorburggracht </t>
  </si>
  <si>
    <t>Montessori Alkmaar</t>
  </si>
  <si>
    <t>Arkplein</t>
  </si>
  <si>
    <t>Centraal Bureau</t>
  </si>
  <si>
    <t>Bogert</t>
  </si>
  <si>
    <t>02-03</t>
  </si>
  <si>
    <t>123-124</t>
  </si>
  <si>
    <t>Anna Polaktuin</t>
  </si>
  <si>
    <t>sub/maand</t>
  </si>
  <si>
    <t>Verhuizing naar nieuwbouw medio 08-2023.</t>
  </si>
  <si>
    <t>Ingebruikname extra vleugel medio 08-2023. Mogelijk extra multifunctional (n.t.b.).</t>
  </si>
  <si>
    <t>IKC Oudkarspel</t>
  </si>
  <si>
    <t>IKC Waterrijk</t>
  </si>
  <si>
    <t>Mogelijk verhuizing medio 08-2025.</t>
  </si>
  <si>
    <t>Verhuizing naar tijdelijke locatie medio 01-2022, verhuizing naar nieuwbouw medio 08-2023.</t>
  </si>
  <si>
    <t>VH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</si>
</sst>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
    <numFmt numFmtId="165" formatCode="_ &quot;€&quot;\ * #,##0.000000_ ;_ &quot;€&quot;\ * \-#,##0.000000_ ;_ &quot;€&quot;\ * &quot;-&quot;??_ ;_ @_ "/>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sz val="11"/>
      <name val="Calibri"/>
      <family val="2"/>
      <scheme val="minor"/>
    </font>
    <font>
      <sz val="10"/>
      <name val="Arial"/>
      <family val="2"/>
    </font>
    <font>
      <b/>
      <sz val="16"/>
      <color theme="0"/>
      <name val="Calibri"/>
      <family val="2"/>
      <scheme val="minor"/>
    </font>
    <font>
      <b/>
      <sz val="12"/>
      <color theme="0"/>
      <name val="Calibri"/>
      <family val="2"/>
      <scheme val="minor"/>
    </font>
    <font>
      <sz val="12"/>
      <color theme="0"/>
      <name val="Calibri"/>
      <family val="2"/>
      <scheme val="minor"/>
    </font>
    <font>
      <sz val="20"/>
      <color theme="0"/>
      <name val="Calibri"/>
      <family val="2"/>
      <scheme val="minor"/>
    </font>
    <font>
      <b/>
      <sz val="20"/>
      <color theme="0"/>
      <name val="Calibri"/>
      <family val="2"/>
      <scheme val="minor"/>
    </font>
    <font>
      <sz val="10"/>
      <color theme="0"/>
      <name val="Calibri"/>
      <family val="2"/>
      <scheme val="minor"/>
    </font>
    <font>
      <b/>
      <sz val="9"/>
      <color theme="0"/>
      <name val="Calibri"/>
      <family val="2"/>
      <scheme val="minor"/>
    </font>
    <font>
      <sz val="9"/>
      <color theme="1"/>
      <name val="Calibri"/>
      <family val="2"/>
      <scheme val="minor"/>
    </font>
    <font>
      <sz val="9"/>
      <color theme="0"/>
      <name val="Calibri"/>
      <family val="2"/>
      <scheme val="minor"/>
    </font>
    <font>
      <b/>
      <sz val="11"/>
      <name val="Calibri"/>
      <family val="2"/>
      <scheme val="minor"/>
    </font>
    <font>
      <sz val="11"/>
      <color rgb="FF000000"/>
      <name val="Calibri"/>
      <family val="2"/>
      <scheme val="minor"/>
    </font>
    <font>
      <sz val="11"/>
      <color theme="0" tint="-0.249977111117893"/>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tint="-4.9989318521683403E-2"/>
        <bgColor indexed="64"/>
      </patternFill>
    </fill>
    <fill>
      <patternFill patternType="solid">
        <fgColor rgb="FF173583"/>
        <bgColor indexed="64"/>
      </patternFill>
    </fill>
    <fill>
      <patternFill patternType="solid">
        <fgColor rgb="FFC2E76B"/>
        <bgColor indexed="6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0" fontId="6" fillId="0" borderId="0"/>
    <xf numFmtId="0" fontId="17" fillId="0" borderId="0"/>
    <xf numFmtId="0" fontId="17" fillId="0" borderId="0"/>
  </cellStyleXfs>
  <cellXfs count="157">
    <xf numFmtId="0" fontId="0" fillId="0" borderId="0" xfId="0"/>
    <xf numFmtId="0" fontId="0" fillId="0" borderId="0" xfId="0" applyProtection="1"/>
    <xf numFmtId="0" fontId="0" fillId="0" borderId="0" xfId="0" applyAlignment="1" applyProtection="1">
      <alignment horizontal="right"/>
    </xf>
    <xf numFmtId="0" fontId="0" fillId="4" borderId="25" xfId="0" applyFill="1" applyBorder="1" applyAlignment="1" applyProtection="1">
      <alignment horizontal="left"/>
    </xf>
    <xf numFmtId="0" fontId="0" fillId="4" borderId="29" xfId="0" applyFill="1" applyBorder="1" applyAlignment="1" applyProtection="1">
      <alignment horizontal="left"/>
    </xf>
    <xf numFmtId="0" fontId="0" fillId="4" borderId="33" xfId="0" applyFill="1" applyBorder="1" applyAlignment="1" applyProtection="1">
      <alignment horizontal="left"/>
    </xf>
    <xf numFmtId="0" fontId="0" fillId="0" borderId="0" xfId="0" applyAlignment="1" applyProtection="1">
      <alignment horizontal="left"/>
    </xf>
    <xf numFmtId="0" fontId="0" fillId="3" borderId="0" xfId="0" applyFill="1" applyProtection="1"/>
    <xf numFmtId="0" fontId="10" fillId="3" borderId="23" xfId="0" applyFont="1" applyFill="1" applyBorder="1" applyAlignment="1" applyProtection="1">
      <alignment horizontal="center"/>
    </xf>
    <xf numFmtId="0" fontId="10" fillId="3" borderId="0" xfId="0" applyFont="1" applyFill="1" applyBorder="1" applyAlignment="1" applyProtection="1">
      <alignment horizontal="center"/>
    </xf>
    <xf numFmtId="0" fontId="10" fillId="3" borderId="24" xfId="0" applyFont="1" applyFill="1" applyBorder="1" applyAlignment="1" applyProtection="1">
      <alignment horizontal="center"/>
    </xf>
    <xf numFmtId="0" fontId="0" fillId="3" borderId="23" xfId="0" applyFill="1" applyBorder="1" applyProtection="1"/>
    <xf numFmtId="0" fontId="0" fillId="3" borderId="0" xfId="0" applyFill="1" applyBorder="1" applyProtection="1"/>
    <xf numFmtId="0" fontId="0" fillId="3" borderId="24" xfId="0" applyFill="1" applyBorder="1" applyProtection="1"/>
    <xf numFmtId="0" fontId="2" fillId="2" borderId="5" xfId="0" applyFont="1" applyFill="1" applyBorder="1" applyProtection="1"/>
    <xf numFmtId="0" fontId="0" fillId="0" borderId="5" xfId="0" applyBorder="1" applyProtection="1"/>
    <xf numFmtId="44" fontId="0" fillId="0" borderId="5" xfId="0" applyNumberFormat="1" applyBorder="1" applyProtection="1"/>
    <xf numFmtId="0" fontId="3" fillId="3" borderId="0" xfId="0" applyFont="1" applyFill="1" applyProtection="1"/>
    <xf numFmtId="0" fontId="2" fillId="2" borderId="2" xfId="0" applyFont="1" applyFill="1" applyBorder="1" applyProtection="1"/>
    <xf numFmtId="0" fontId="0" fillId="3" borderId="5" xfId="0" applyFill="1" applyBorder="1" applyProtection="1"/>
    <xf numFmtId="44" fontId="0" fillId="3" borderId="5" xfId="0" applyNumberFormat="1" applyFill="1" applyBorder="1" applyProtection="1"/>
    <xf numFmtId="0" fontId="0" fillId="0" borderId="8" xfId="0" applyBorder="1" applyProtection="1"/>
    <xf numFmtId="0" fontId="0" fillId="0" borderId="9" xfId="0" applyBorder="1" applyAlignment="1" applyProtection="1">
      <alignment horizontal="right"/>
    </xf>
    <xf numFmtId="3" fontId="0" fillId="0" borderId="9" xfId="0" applyNumberFormat="1" applyBorder="1" applyAlignment="1" applyProtection="1">
      <alignment horizontal="right"/>
    </xf>
    <xf numFmtId="0" fontId="0" fillId="3" borderId="10" xfId="0" applyFill="1" applyBorder="1" applyProtection="1"/>
    <xf numFmtId="0" fontId="0" fillId="3" borderId="11" xfId="0" applyFill="1" applyBorder="1" applyProtection="1"/>
    <xf numFmtId="0" fontId="0" fillId="0" borderId="12" xfId="0" applyBorder="1" applyProtection="1"/>
    <xf numFmtId="0" fontId="4" fillId="3" borderId="10" xfId="0" applyFont="1" applyFill="1" applyBorder="1" applyAlignment="1" applyProtection="1">
      <alignment horizontal="center"/>
    </xf>
    <xf numFmtId="0" fontId="4" fillId="3" borderId="0" xfId="0" applyFont="1" applyFill="1" applyBorder="1" applyAlignment="1" applyProtection="1">
      <alignment horizontal="center"/>
    </xf>
    <xf numFmtId="0" fontId="4" fillId="3" borderId="11" xfId="0" applyFont="1" applyFill="1" applyBorder="1" applyAlignment="1" applyProtection="1">
      <alignment horizontal="center"/>
    </xf>
    <xf numFmtId="44" fontId="2" fillId="3" borderId="0" xfId="1" applyFont="1" applyFill="1" applyBorder="1" applyProtection="1"/>
    <xf numFmtId="0" fontId="2" fillId="2" borderId="8" xfId="0" applyFont="1" applyFill="1" applyBorder="1" applyProtection="1"/>
    <xf numFmtId="44" fontId="3" fillId="3" borderId="0" xfId="1" applyFont="1" applyFill="1" applyBorder="1" applyProtection="1"/>
    <xf numFmtId="0" fontId="8" fillId="2" borderId="12" xfId="0" applyFont="1" applyFill="1" applyBorder="1" applyProtection="1"/>
    <xf numFmtId="0" fontId="9" fillId="2" borderId="17" xfId="0" applyFont="1" applyFill="1" applyBorder="1" applyProtection="1"/>
    <xf numFmtId="0" fontId="0" fillId="0" borderId="8" xfId="0" applyFill="1" applyBorder="1" applyProtection="1"/>
    <xf numFmtId="0" fontId="0" fillId="0" borderId="1" xfId="0" applyBorder="1" applyProtection="1"/>
    <xf numFmtId="0" fontId="0" fillId="0" borderId="3" xfId="0" applyBorder="1" applyProtection="1"/>
    <xf numFmtId="0" fontId="13" fillId="2" borderId="8" xfId="0" applyFont="1" applyFill="1" applyBorder="1" applyAlignment="1" applyProtection="1">
      <alignment horizontal="left"/>
    </xf>
    <xf numFmtId="0" fontId="13" fillId="2" borderId="12" xfId="0" applyFont="1" applyFill="1" applyBorder="1" applyAlignment="1" applyProtection="1">
      <alignment horizontal="left"/>
    </xf>
    <xf numFmtId="0" fontId="2" fillId="2" borderId="23" xfId="0" applyFont="1" applyFill="1" applyBorder="1" applyProtection="1"/>
    <xf numFmtId="0" fontId="13" fillId="2" borderId="0" xfId="0" applyFont="1" applyFill="1" applyBorder="1" applyAlignment="1" applyProtection="1">
      <alignment horizontal="left"/>
    </xf>
    <xf numFmtId="0" fontId="2" fillId="2" borderId="0" xfId="0" applyFont="1" applyFill="1" applyBorder="1" applyProtection="1"/>
    <xf numFmtId="0" fontId="13" fillId="2" borderId="2" xfId="0" applyFont="1" applyFill="1" applyBorder="1" applyProtection="1"/>
    <xf numFmtId="0" fontId="2" fillId="2" borderId="5" xfId="0" applyFont="1" applyFill="1" applyBorder="1" applyAlignment="1" applyProtection="1">
      <alignment horizontal="left"/>
    </xf>
    <xf numFmtId="0" fontId="0" fillId="3" borderId="12" xfId="0" applyFill="1" applyBorder="1" applyProtection="1"/>
    <xf numFmtId="1" fontId="2" fillId="2" borderId="23" xfId="0" applyNumberFormat="1" applyFont="1" applyFill="1" applyBorder="1" applyProtection="1"/>
    <xf numFmtId="1" fontId="2" fillId="2" borderId="0" xfId="0" applyNumberFormat="1" applyFont="1" applyFill="1" applyBorder="1" applyProtection="1"/>
    <xf numFmtId="1" fontId="0" fillId="0" borderId="5" xfId="0" applyNumberFormat="1" applyFont="1" applyFill="1" applyBorder="1" applyAlignment="1" applyProtection="1">
      <alignment horizontal="right"/>
    </xf>
    <xf numFmtId="1" fontId="9" fillId="2" borderId="17" xfId="0" applyNumberFormat="1" applyFont="1" applyFill="1" applyBorder="1" applyProtection="1"/>
    <xf numFmtId="0" fontId="0" fillId="0" borderId="0" xfId="0" applyFont="1" applyFill="1" applyProtection="1"/>
    <xf numFmtId="0" fontId="14" fillId="0" borderId="0" xfId="0" applyFont="1" applyFill="1" applyAlignment="1" applyProtection="1">
      <alignment horizontal="left"/>
    </xf>
    <xf numFmtId="0" fontId="0" fillId="0" borderId="5" xfId="0" applyFont="1" applyFill="1" applyBorder="1" applyProtection="1"/>
    <xf numFmtId="0" fontId="0" fillId="0" borderId="0" xfId="0" applyFont="1" applyFill="1" applyAlignment="1" applyProtection="1">
      <alignment horizontal="center"/>
    </xf>
    <xf numFmtId="1" fontId="0" fillId="0" borderId="0" xfId="0" applyNumberFormat="1" applyFont="1" applyFill="1" applyProtection="1"/>
    <xf numFmtId="0" fontId="0" fillId="0" borderId="5" xfId="0" applyFill="1" applyBorder="1" applyAlignment="1" applyProtection="1">
      <alignment horizontal="center"/>
    </xf>
    <xf numFmtId="44" fontId="0" fillId="3" borderId="2" xfId="0" applyNumberFormat="1" applyFill="1" applyBorder="1" applyProtection="1"/>
    <xf numFmtId="0" fontId="0" fillId="3" borderId="1" xfId="0" applyFill="1" applyBorder="1" applyProtection="1"/>
    <xf numFmtId="0" fontId="0" fillId="0" borderId="2" xfId="0" applyFill="1" applyBorder="1" applyProtection="1"/>
    <xf numFmtId="0" fontId="5" fillId="3" borderId="10" xfId="0" applyFont="1" applyFill="1" applyBorder="1" applyProtection="1"/>
    <xf numFmtId="0" fontId="5" fillId="3" borderId="12" xfId="0" applyFont="1" applyFill="1" applyBorder="1" applyProtection="1"/>
    <xf numFmtId="0" fontId="15" fillId="2" borderId="0" xfId="0" applyFont="1" applyFill="1" applyAlignment="1" applyProtection="1">
      <alignment horizontal="left"/>
    </xf>
    <xf numFmtId="0" fontId="0" fillId="2" borderId="0" xfId="0" applyFont="1" applyFill="1" applyProtection="1"/>
    <xf numFmtId="14" fontId="5" fillId="0" borderId="5" xfId="0" applyNumberFormat="1" applyFont="1" applyFill="1" applyBorder="1" applyAlignment="1" applyProtection="1">
      <alignment horizontal="center"/>
    </xf>
    <xf numFmtId="0" fontId="2" fillId="2" borderId="23" xfId="0" applyFont="1" applyFill="1" applyBorder="1" applyAlignment="1" applyProtection="1">
      <alignment horizontal="center"/>
    </xf>
    <xf numFmtId="0" fontId="0" fillId="0" borderId="5" xfId="0" applyFont="1" applyFill="1" applyBorder="1" applyAlignment="1" applyProtection="1">
      <alignment horizontal="center"/>
    </xf>
    <xf numFmtId="0" fontId="0" fillId="0" borderId="20" xfId="0" applyFont="1" applyFill="1" applyBorder="1" applyProtection="1"/>
    <xf numFmtId="1" fontId="0" fillId="0" borderId="40" xfId="1" applyNumberFormat="1" applyFont="1" applyFill="1" applyBorder="1" applyAlignment="1" applyProtection="1">
      <alignment horizontal="right"/>
    </xf>
    <xf numFmtId="1" fontId="0" fillId="0" borderId="40" xfId="0" applyNumberFormat="1" applyFont="1" applyFill="1" applyBorder="1" applyAlignment="1" applyProtection="1">
      <alignment horizontal="center"/>
    </xf>
    <xf numFmtId="0" fontId="0" fillId="0" borderId="40" xfId="0" applyFont="1" applyFill="1" applyBorder="1" applyProtection="1"/>
    <xf numFmtId="0" fontId="0" fillId="0" borderId="40" xfId="0" applyFont="1" applyFill="1" applyBorder="1" applyAlignment="1" applyProtection="1">
      <alignment horizontal="center"/>
    </xf>
    <xf numFmtId="1" fontId="9" fillId="2" borderId="17" xfId="0" applyNumberFormat="1" applyFont="1" applyFill="1" applyBorder="1" applyAlignment="1" applyProtection="1">
      <alignment horizontal="center"/>
    </xf>
    <xf numFmtId="1" fontId="2" fillId="2" borderId="0" xfId="0" applyNumberFormat="1" applyFont="1" applyFill="1" applyAlignment="1" applyProtection="1">
      <alignment horizontal="center"/>
    </xf>
    <xf numFmtId="0" fontId="2" fillId="5" borderId="11" xfId="0" applyFont="1" applyFill="1" applyBorder="1" applyProtection="1"/>
    <xf numFmtId="0" fontId="2" fillId="5" borderId="10" xfId="0" applyFont="1" applyFill="1" applyBorder="1" applyProtection="1"/>
    <xf numFmtId="44" fontId="2" fillId="5" borderId="9" xfId="1" applyFont="1" applyFill="1" applyBorder="1" applyProtection="1"/>
    <xf numFmtId="44" fontId="2" fillId="5" borderId="13" xfId="1" applyFont="1" applyFill="1" applyBorder="1" applyProtection="1"/>
    <xf numFmtId="44" fontId="16" fillId="6" borderId="9" xfId="1" applyFont="1" applyFill="1" applyBorder="1" applyProtection="1">
      <protection locked="0"/>
    </xf>
    <xf numFmtId="0" fontId="5" fillId="6" borderId="9" xfId="0" applyFont="1" applyFill="1" applyBorder="1" applyProtection="1">
      <protection locked="0"/>
    </xf>
    <xf numFmtId="0" fontId="5" fillId="6" borderId="37" xfId="0" applyFont="1" applyFill="1" applyBorder="1" applyAlignment="1" applyProtection="1">
      <alignment horizontal="left" wrapText="1"/>
      <protection locked="0"/>
    </xf>
    <xf numFmtId="0" fontId="5" fillId="6" borderId="38" xfId="0" applyFont="1" applyFill="1" applyBorder="1" applyAlignment="1" applyProtection="1">
      <alignment horizontal="left" wrapText="1"/>
      <protection locked="0"/>
    </xf>
    <xf numFmtId="0" fontId="5" fillId="6" borderId="39" xfId="0" applyFont="1" applyFill="1" applyBorder="1" applyAlignment="1" applyProtection="1">
      <alignment horizontal="left" wrapText="1"/>
      <protection locked="0"/>
    </xf>
    <xf numFmtId="0" fontId="0" fillId="5" borderId="0" xfId="0" applyFill="1" applyProtection="1"/>
    <xf numFmtId="0" fontId="10" fillId="5" borderId="1" xfId="0" applyFont="1" applyFill="1" applyBorder="1" applyAlignment="1" applyProtection="1">
      <alignment horizontal="left"/>
    </xf>
    <xf numFmtId="0" fontId="3" fillId="5" borderId="19" xfId="0" applyFont="1" applyFill="1" applyBorder="1" applyProtection="1"/>
    <xf numFmtId="0" fontId="3" fillId="5" borderId="1" xfId="0" applyFont="1" applyFill="1" applyBorder="1" applyAlignment="1" applyProtection="1">
      <alignment horizontal="center"/>
    </xf>
    <xf numFmtId="0" fontId="2" fillId="5" borderId="8" xfId="0" applyFont="1" applyFill="1" applyBorder="1" applyProtection="1"/>
    <xf numFmtId="0" fontId="2" fillId="5" borderId="5" xfId="0" applyFont="1" applyFill="1" applyBorder="1" applyProtection="1"/>
    <xf numFmtId="0" fontId="2" fillId="5" borderId="9" xfId="0" applyFont="1" applyFill="1" applyBorder="1" applyProtection="1"/>
    <xf numFmtId="44" fontId="9" fillId="5" borderId="17" xfId="1" applyFont="1" applyFill="1" applyBorder="1" applyProtection="1"/>
    <xf numFmtId="0" fontId="8" fillId="5" borderId="12" xfId="0" applyFont="1" applyFill="1" applyBorder="1" applyProtection="1"/>
    <xf numFmtId="44" fontId="16" fillId="6" borderId="13" xfId="1" applyFont="1" applyFill="1" applyBorder="1" applyProtection="1">
      <protection locked="0"/>
    </xf>
    <xf numFmtId="44" fontId="2" fillId="5" borderId="5" xfId="1" applyFont="1" applyFill="1" applyBorder="1" applyProtection="1"/>
    <xf numFmtId="0" fontId="2" fillId="5" borderId="3" xfId="0" applyFont="1" applyFill="1" applyBorder="1" applyProtection="1"/>
    <xf numFmtId="0" fontId="2" fillId="5" borderId="4" xfId="0" applyFont="1" applyFill="1" applyBorder="1" applyProtection="1"/>
    <xf numFmtId="0" fontId="2" fillId="5" borderId="19" xfId="0" applyFont="1" applyFill="1" applyBorder="1" applyProtection="1"/>
    <xf numFmtId="0" fontId="2" fillId="5" borderId="2" xfId="0" applyFont="1" applyFill="1" applyBorder="1" applyProtection="1"/>
    <xf numFmtId="0" fontId="2" fillId="5" borderId="21" xfId="0" applyFont="1" applyFill="1" applyBorder="1" applyAlignment="1" applyProtection="1">
      <alignment horizontal="center"/>
    </xf>
    <xf numFmtId="0" fontId="2" fillId="5" borderId="18" xfId="0" applyFont="1" applyFill="1" applyBorder="1" applyAlignment="1" applyProtection="1">
      <alignment horizontal="left"/>
    </xf>
    <xf numFmtId="0" fontId="2" fillId="5" borderId="22" xfId="0" applyFont="1" applyFill="1" applyBorder="1" applyAlignment="1" applyProtection="1">
      <alignment horizontal="left"/>
    </xf>
    <xf numFmtId="44" fontId="7" fillId="5" borderId="0" xfId="0" applyNumberFormat="1" applyFont="1" applyFill="1" applyProtection="1"/>
    <xf numFmtId="1" fontId="12" fillId="2" borderId="17" xfId="0" applyNumberFormat="1" applyFont="1" applyFill="1" applyBorder="1" applyProtection="1"/>
    <xf numFmtId="1" fontId="9" fillId="5" borderId="17" xfId="0" applyNumberFormat="1" applyFont="1" applyFill="1" applyBorder="1" applyProtection="1"/>
    <xf numFmtId="0" fontId="8" fillId="2" borderId="41" xfId="0" applyFont="1" applyFill="1" applyBorder="1" applyProtection="1"/>
    <xf numFmtId="1" fontId="5" fillId="0" borderId="5" xfId="0" applyNumberFormat="1" applyFont="1" applyBorder="1" applyAlignment="1" applyProtection="1">
      <alignment horizontal="center"/>
    </xf>
    <xf numFmtId="0" fontId="5" fillId="0" borderId="5" xfId="0" applyFont="1" applyFill="1" applyBorder="1" applyProtection="1"/>
    <xf numFmtId="0" fontId="5" fillId="0" borderId="5" xfId="0" applyNumberFormat="1" applyFont="1" applyFill="1" applyBorder="1" applyProtection="1"/>
    <xf numFmtId="0" fontId="5" fillId="0" borderId="5" xfId="0" applyNumberFormat="1" applyFont="1" applyFill="1" applyBorder="1" applyAlignment="1" applyProtection="1">
      <alignment horizontal="right"/>
    </xf>
    <xf numFmtId="0" fontId="0" fillId="0" borderId="20" xfId="0" applyNumberFormat="1" applyFont="1" applyFill="1" applyBorder="1" applyProtection="1"/>
    <xf numFmtId="49" fontId="5" fillId="0" borderId="5" xfId="0" applyNumberFormat="1" applyFont="1" applyFill="1" applyBorder="1" applyAlignment="1" applyProtection="1">
      <alignment horizontal="right"/>
    </xf>
    <xf numFmtId="1" fontId="5" fillId="0" borderId="5" xfId="1" applyNumberFormat="1" applyFont="1" applyFill="1" applyBorder="1" applyAlignment="1" applyProtection="1">
      <alignment horizontal="right"/>
    </xf>
    <xf numFmtId="1" fontId="18" fillId="0" borderId="5" xfId="1" applyNumberFormat="1" applyFont="1" applyFill="1" applyBorder="1" applyAlignment="1" applyProtection="1">
      <alignment horizontal="right"/>
    </xf>
    <xf numFmtId="1" fontId="5" fillId="0" borderId="5" xfId="0" applyNumberFormat="1" applyFont="1" applyFill="1" applyBorder="1" applyAlignment="1" applyProtection="1">
      <alignment horizontal="right"/>
    </xf>
    <xf numFmtId="165" fontId="16" fillId="6" borderId="5" xfId="1" applyNumberFormat="1" applyFont="1" applyFill="1" applyBorder="1" applyProtection="1">
      <protection locked="0"/>
    </xf>
    <xf numFmtId="1" fontId="5" fillId="0" borderId="5" xfId="0" applyNumberFormat="1" applyFont="1" applyFill="1" applyBorder="1" applyAlignment="1" applyProtection="1">
      <alignment horizontal="center"/>
    </xf>
    <xf numFmtId="0" fontId="13" fillId="2" borderId="23" xfId="0" applyFont="1" applyFill="1" applyBorder="1" applyAlignment="1" applyProtection="1">
      <alignment horizontal="center"/>
    </xf>
    <xf numFmtId="0" fontId="0" fillId="0" borderId="0" xfId="0" applyFill="1" applyProtection="1"/>
    <xf numFmtId="0" fontId="5" fillId="6" borderId="30" xfId="0" applyFont="1" applyFill="1" applyBorder="1" applyAlignment="1" applyProtection="1">
      <alignment horizontal="left" wrapText="1"/>
      <protection locked="0"/>
    </xf>
    <xf numFmtId="0" fontId="5" fillId="6" borderId="31" xfId="0" applyFont="1" applyFill="1" applyBorder="1" applyAlignment="1" applyProtection="1">
      <alignment horizontal="left" wrapText="1"/>
      <protection locked="0"/>
    </xf>
    <xf numFmtId="0" fontId="5" fillId="6" borderId="32" xfId="0" applyFont="1" applyFill="1" applyBorder="1" applyAlignment="1" applyProtection="1">
      <alignment horizontal="left" wrapText="1"/>
      <protection locked="0"/>
    </xf>
    <xf numFmtId="0" fontId="5" fillId="6" borderId="34" xfId="0" applyFont="1" applyFill="1" applyBorder="1" applyAlignment="1" applyProtection="1">
      <alignment horizontal="left" wrapText="1"/>
      <protection locked="0"/>
    </xf>
    <xf numFmtId="0" fontId="5" fillId="6" borderId="35" xfId="0" applyFont="1" applyFill="1" applyBorder="1" applyAlignment="1" applyProtection="1">
      <alignment horizontal="left" wrapText="1"/>
      <protection locked="0"/>
    </xf>
    <xf numFmtId="0" fontId="5" fillId="6" borderId="36" xfId="0" applyFont="1" applyFill="1" applyBorder="1" applyAlignment="1" applyProtection="1">
      <alignment horizontal="left" wrapText="1"/>
      <protection locked="0"/>
    </xf>
    <xf numFmtId="0" fontId="5" fillId="6" borderId="26" xfId="0" applyFont="1" applyFill="1" applyBorder="1" applyAlignment="1" applyProtection="1">
      <alignment horizontal="left" wrapText="1"/>
      <protection locked="0"/>
    </xf>
    <xf numFmtId="0" fontId="5" fillId="6" borderId="27" xfId="0" applyFont="1" applyFill="1" applyBorder="1" applyAlignment="1" applyProtection="1">
      <alignment horizontal="left" wrapText="1"/>
      <protection locked="0"/>
    </xf>
    <xf numFmtId="0" fontId="5" fillId="6" borderId="28" xfId="0" applyFont="1" applyFill="1" applyBorder="1" applyAlignment="1" applyProtection="1">
      <alignment horizontal="left" wrapText="1"/>
      <protection locked="0"/>
    </xf>
    <xf numFmtId="164" fontId="5" fillId="6" borderId="34" xfId="0" applyNumberFormat="1" applyFont="1" applyFill="1" applyBorder="1" applyAlignment="1" applyProtection="1">
      <alignment horizontal="left" wrapText="1"/>
      <protection locked="0"/>
    </xf>
    <xf numFmtId="164" fontId="5" fillId="6" borderId="35" xfId="0" applyNumberFormat="1" applyFont="1" applyFill="1" applyBorder="1" applyAlignment="1" applyProtection="1">
      <alignment horizontal="left" wrapText="1"/>
      <protection locked="0"/>
    </xf>
    <xf numFmtId="164" fontId="5" fillId="6" borderId="36" xfId="0" applyNumberFormat="1" applyFont="1" applyFill="1" applyBorder="1" applyAlignment="1" applyProtection="1">
      <alignment horizontal="left" wrapText="1"/>
      <protection locked="0"/>
    </xf>
    <xf numFmtId="0" fontId="3" fillId="5" borderId="26" xfId="0" applyFont="1" applyFill="1" applyBorder="1" applyAlignment="1" applyProtection="1">
      <alignment horizontal="left" wrapText="1"/>
    </xf>
    <xf numFmtId="0" fontId="3" fillId="5" borderId="27" xfId="0" applyFont="1" applyFill="1" applyBorder="1" applyAlignment="1" applyProtection="1">
      <alignment horizontal="left" wrapText="1"/>
    </xf>
    <xf numFmtId="0" fontId="3" fillId="5" borderId="28" xfId="0" applyFont="1" applyFill="1" applyBorder="1" applyAlignment="1" applyProtection="1">
      <alignment horizontal="left" wrapText="1"/>
    </xf>
    <xf numFmtId="0" fontId="3" fillId="5" borderId="30" xfId="0" applyFont="1" applyFill="1" applyBorder="1" applyAlignment="1" applyProtection="1">
      <alignment horizontal="left" wrapText="1"/>
    </xf>
    <xf numFmtId="0" fontId="3" fillId="5" borderId="31" xfId="0" applyFont="1" applyFill="1" applyBorder="1" applyAlignment="1" applyProtection="1">
      <alignment horizontal="left" wrapText="1"/>
    </xf>
    <xf numFmtId="0" fontId="3" fillId="5" borderId="32" xfId="0" applyFont="1" applyFill="1" applyBorder="1" applyAlignment="1" applyProtection="1">
      <alignment horizontal="left" wrapText="1"/>
    </xf>
    <xf numFmtId="0" fontId="3" fillId="5" borderId="34" xfId="0" applyFont="1" applyFill="1" applyBorder="1" applyAlignment="1" applyProtection="1">
      <alignment horizontal="left" wrapText="1"/>
    </xf>
    <xf numFmtId="0" fontId="3" fillId="5" borderId="35" xfId="0" applyFont="1" applyFill="1" applyBorder="1" applyAlignment="1" applyProtection="1">
      <alignment horizontal="left" wrapText="1"/>
    </xf>
    <xf numFmtId="0" fontId="3" fillId="5" borderId="36" xfId="0" applyFont="1" applyFill="1" applyBorder="1" applyAlignment="1" applyProtection="1">
      <alignment horizontal="left" wrapText="1"/>
    </xf>
    <xf numFmtId="0" fontId="10" fillId="5" borderId="3" xfId="0" applyFont="1" applyFill="1" applyBorder="1" applyAlignment="1" applyProtection="1">
      <alignment horizontal="center"/>
    </xf>
    <xf numFmtId="0" fontId="10" fillId="5" borderId="4" xfId="0" applyFont="1" applyFill="1" applyBorder="1" applyAlignment="1" applyProtection="1">
      <alignment horizontal="center"/>
    </xf>
    <xf numFmtId="0" fontId="10" fillId="5" borderId="20" xfId="0" applyFont="1" applyFill="1" applyBorder="1" applyAlignment="1" applyProtection="1">
      <alignment horizontal="center"/>
    </xf>
    <xf numFmtId="0" fontId="7" fillId="5" borderId="0" xfId="0" applyFont="1" applyFill="1" applyAlignment="1" applyProtection="1">
      <alignment horizontal="left"/>
    </xf>
    <xf numFmtId="0" fontId="4" fillId="5" borderId="21" xfId="0" applyFont="1" applyFill="1" applyBorder="1" applyAlignment="1" applyProtection="1">
      <alignment horizontal="left"/>
    </xf>
    <xf numFmtId="0" fontId="4" fillId="5" borderId="18" xfId="0" applyFont="1" applyFill="1" applyBorder="1" applyAlignment="1" applyProtection="1">
      <alignment horizontal="left"/>
    </xf>
    <xf numFmtId="0" fontId="4" fillId="5" borderId="22" xfId="0" applyFont="1" applyFill="1" applyBorder="1" applyAlignment="1" applyProtection="1">
      <alignment horizontal="left"/>
    </xf>
    <xf numFmtId="0" fontId="4" fillId="5" borderId="1" xfId="0" applyFont="1" applyFill="1" applyBorder="1" applyAlignment="1" applyProtection="1">
      <alignment horizontal="left"/>
    </xf>
    <xf numFmtId="0" fontId="4" fillId="5" borderId="19" xfId="0" applyFont="1" applyFill="1" applyBorder="1" applyAlignment="1" applyProtection="1">
      <alignment horizontal="left"/>
    </xf>
    <xf numFmtId="0" fontId="4" fillId="5" borderId="2" xfId="0" applyFont="1" applyFill="1" applyBorder="1" applyAlignment="1" applyProtection="1">
      <alignment horizontal="left"/>
    </xf>
    <xf numFmtId="0" fontId="4" fillId="5" borderId="3" xfId="0" applyFont="1" applyFill="1" applyBorder="1" applyAlignment="1" applyProtection="1">
      <alignment horizontal="left"/>
    </xf>
    <xf numFmtId="0" fontId="4" fillId="5" borderId="4" xfId="0" applyFont="1" applyFill="1" applyBorder="1" applyAlignment="1" applyProtection="1">
      <alignment horizontal="left"/>
    </xf>
    <xf numFmtId="0" fontId="4" fillId="5" borderId="20" xfId="0" applyFont="1" applyFill="1" applyBorder="1" applyAlignment="1" applyProtection="1">
      <alignment horizontal="left"/>
    </xf>
    <xf numFmtId="0" fontId="4" fillId="5" borderId="6" xfId="0" applyFont="1" applyFill="1" applyBorder="1" applyAlignment="1" applyProtection="1">
      <alignment horizontal="left"/>
    </xf>
    <xf numFmtId="0" fontId="4" fillId="5" borderId="7" xfId="0" applyFont="1" applyFill="1" applyBorder="1" applyAlignment="1" applyProtection="1">
      <alignment horizontal="left"/>
    </xf>
    <xf numFmtId="0" fontId="11" fillId="5" borderId="0" xfId="0" applyFont="1" applyFill="1" applyAlignment="1" applyProtection="1">
      <alignment horizontal="left"/>
    </xf>
    <xf numFmtId="0" fontId="4" fillId="5" borderId="14" xfId="0" applyFont="1" applyFill="1" applyBorder="1" applyAlignment="1" applyProtection="1">
      <alignment horizontal="left"/>
    </xf>
    <xf numFmtId="0" fontId="4" fillId="5" borderId="15" xfId="0" applyFont="1" applyFill="1" applyBorder="1" applyAlignment="1" applyProtection="1">
      <alignment horizontal="left"/>
    </xf>
    <xf numFmtId="0" fontId="4" fillId="5" borderId="16" xfId="0" applyFont="1" applyFill="1" applyBorder="1" applyAlignment="1" applyProtection="1">
      <alignment horizontal="left"/>
    </xf>
  </cellXfs>
  <cellStyles count="5">
    <cellStyle name="Normal" xfId="4" xr:uid="{EDEC7C8A-1242-40E0-9333-68967DD6DB0F}"/>
    <cellStyle name="Standaard" xfId="0" builtinId="0"/>
    <cellStyle name="Standaard 2" xfId="2" xr:uid="{00000000-0005-0000-0000-000002000000}"/>
    <cellStyle name="Standaard 3" xfId="3" xr:uid="{857E2516-7EBA-4519-9D5B-DC860D5F5B62}"/>
    <cellStyle name="Valuta" xfId="1" builtinId="4"/>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66675</xdr:rowOff>
    </xdr:from>
    <xdr:to>
      <xdr:col>4</xdr:col>
      <xdr:colOff>1323975</xdr:colOff>
      <xdr:row>5</xdr:row>
      <xdr:rowOff>76200</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57150" y="400050"/>
          <a:ext cx="54483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a:t>
          </a:r>
        </a:p>
        <a:p>
          <a:r>
            <a:rPr lang="nl-NL" sz="1100"/>
            <a:t>De aantallen zijn een verwachte afname.</a:t>
          </a:r>
          <a:r>
            <a:rPr lang="nl-NL" sz="1100" baseline="0"/>
            <a:t> In de werkelijkheid kan dit afwijken. Aan de aantallen kunt u geen rechten ontlenen. Na de gunning worden de aantallen definitief vastgesteld met de opdrachtnemer. </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6</xdr:row>
      <xdr:rowOff>142875</xdr:rowOff>
    </xdr:from>
    <xdr:to>
      <xdr:col>3</xdr:col>
      <xdr:colOff>1343025</xdr:colOff>
      <xdr:row>11</xdr:row>
      <xdr:rowOff>57150</xdr:rowOff>
    </xdr:to>
    <xdr:sp macro="" textlink="">
      <xdr:nvSpPr>
        <xdr:cNvPr id="2" name="Tekstvak 1">
          <a:extLst>
            <a:ext uri="{FF2B5EF4-FFF2-40B4-BE49-F238E27FC236}">
              <a16:creationId xmlns:a16="http://schemas.microsoft.com/office/drawing/2014/main" id="{00000000-0008-0000-0400-000002000000}"/>
            </a:ext>
          </a:extLst>
        </xdr:cNvPr>
        <xdr:cNvSpPr txBox="1"/>
      </xdr:nvSpPr>
      <xdr:spPr>
        <a:xfrm>
          <a:off x="19050" y="1495425"/>
          <a:ext cx="6286500" cy="87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Opmerking: onderstaande aantallen zijn gebaseerd op</a:t>
          </a:r>
          <a:r>
            <a:rPr lang="nl-NL" sz="1100" baseline="0"/>
            <a:t> de informatie zoals deze voorhanden is op het moment van opstellen. Deze zijn bedoeld als rekeneenheid om te vermenigvuldigen met de door u op te geven prijzen per tellertik. Het aantal is het gemiddelde van de verbruiksaantallen over de jaren 2019 en 2020. Aan deze aantallen kunnen geen rechten worden ontleent. Gedurende de overeenkomst worden afdrukken afgerekend op basis van het werkelijke verbruik.</a:t>
          </a:r>
          <a:endParaRPr lang="nl-N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JABLONEN\Inschrijfbiljetten%20120615%20met%20periode%20facturat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zamelblad"/>
      <sheetName val="basisgegevens"/>
      <sheetName val="uurtariefopbouw"/>
      <sheetName val="1"/>
      <sheetName val="1a"/>
      <sheetName val="2"/>
      <sheetName val="2a"/>
      <sheetName val="3"/>
      <sheetName val="3a"/>
      <sheetName val="4"/>
      <sheetName val="4a"/>
      <sheetName val="5"/>
      <sheetName val="5a"/>
      <sheetName val="6"/>
      <sheetName val="6a"/>
      <sheetName val="7"/>
      <sheetName val="7a"/>
      <sheetName val="8"/>
      <sheetName val="8a"/>
      <sheetName val="9"/>
      <sheetName val="9a"/>
      <sheetName val="10"/>
      <sheetName val="10a"/>
      <sheetName val="11"/>
      <sheetName val="11a"/>
      <sheetName val="12"/>
      <sheetName val="12a"/>
      <sheetName val="13"/>
      <sheetName val="13a"/>
      <sheetName val="14"/>
      <sheetName val="14a"/>
      <sheetName val="15"/>
      <sheetName val="15a"/>
      <sheetName val="16"/>
      <sheetName val="16a"/>
      <sheetName val="17"/>
      <sheetName val="17a"/>
      <sheetName val="18"/>
      <sheetName val="18a"/>
      <sheetName val="19"/>
      <sheetName val="19a"/>
      <sheetName val="20"/>
      <sheetName val="20a"/>
      <sheetName val="21"/>
      <sheetName val="21a"/>
      <sheetName val="22"/>
      <sheetName val="22a"/>
      <sheetName val="23"/>
      <sheetName val="23a"/>
      <sheetName val="24"/>
      <sheetName val="24a"/>
      <sheetName val="25"/>
      <sheetName val="25a"/>
      <sheetName val="26"/>
      <sheetName val="26a"/>
      <sheetName val="27"/>
      <sheetName val="27a"/>
      <sheetName val="28"/>
      <sheetName val="28a"/>
      <sheetName val="29"/>
      <sheetName val="29a"/>
      <sheetName val="30"/>
      <sheetName val="30a"/>
      <sheetName val="Totaalblad"/>
      <sheetName val="Wijzigingenblad"/>
      <sheetName val="Supplement"/>
    </sheetNames>
    <sheetDataSet>
      <sheetData sheetId="0" refreshError="1">
        <row r="2">
          <cell r="A2" t="str">
            <v>bestek</v>
          </cell>
        </row>
        <row r="3">
          <cell r="A3" t="str">
            <v>2013-700</v>
          </cell>
        </row>
      </sheetData>
      <sheetData sheetId="1" refreshError="1"/>
      <sheetData sheetId="2" refreshError="1">
        <row r="26">
          <cell r="D26">
            <v>0</v>
          </cell>
        </row>
        <row r="37">
          <cell r="E37">
            <v>28</v>
          </cell>
          <cell r="G37">
            <v>0</v>
          </cell>
          <cell r="I37">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rgb="FF173583"/>
  </sheetPr>
  <dimension ref="A1:H58"/>
  <sheetViews>
    <sheetView showGridLines="0" showZeros="0" zoomScaleNormal="100" workbookViewId="0">
      <selection activeCell="D10" sqref="D10:G10"/>
    </sheetView>
  </sheetViews>
  <sheetFormatPr defaultColWidth="9.140625" defaultRowHeight="0" customHeight="1" zeroHeight="1" x14ac:dyDescent="0.25"/>
  <cols>
    <col min="1" max="1" width="2.42578125" style="1" customWidth="1"/>
    <col min="2" max="2" width="48.140625" style="2" bestFit="1" customWidth="1"/>
    <col min="3" max="3" width="9.140625" style="1" customWidth="1"/>
    <col min="4" max="4" width="14" style="1" customWidth="1"/>
    <col min="5" max="5" width="4.85546875" style="1" customWidth="1"/>
    <col min="6" max="6" width="23.5703125" style="1" bestFit="1" customWidth="1"/>
    <col min="7" max="7" width="23.7109375" style="1" customWidth="1"/>
    <col min="8" max="8" width="2.42578125" style="1" customWidth="1"/>
    <col min="9" max="16384" width="9.140625" style="1"/>
  </cols>
  <sheetData>
    <row r="1" spans="1:8" ht="26.25" x14ac:dyDescent="0.4">
      <c r="A1" s="82"/>
      <c r="B1" s="83" t="s">
        <v>49</v>
      </c>
      <c r="C1" s="84"/>
      <c r="D1" s="84"/>
      <c r="E1" s="84"/>
      <c r="F1" s="84"/>
      <c r="G1" s="84"/>
      <c r="H1" s="82"/>
    </row>
    <row r="2" spans="1:8" ht="15" x14ac:dyDescent="0.25">
      <c r="A2" s="82"/>
      <c r="H2" s="82"/>
    </row>
    <row r="3" spans="1:8" ht="15" x14ac:dyDescent="0.25">
      <c r="A3" s="82"/>
      <c r="B3" s="3" t="s">
        <v>50</v>
      </c>
      <c r="D3" s="129" t="s">
        <v>88</v>
      </c>
      <c r="E3" s="130"/>
      <c r="F3" s="130"/>
      <c r="G3" s="131"/>
      <c r="H3" s="82"/>
    </row>
    <row r="4" spans="1:8" ht="15" x14ac:dyDescent="0.25">
      <c r="A4" s="82"/>
      <c r="B4" s="4" t="s">
        <v>51</v>
      </c>
      <c r="D4" s="132" t="s">
        <v>89</v>
      </c>
      <c r="E4" s="133"/>
      <c r="F4" s="133"/>
      <c r="G4" s="134"/>
      <c r="H4" s="82"/>
    </row>
    <row r="5" spans="1:8" ht="15" x14ac:dyDescent="0.25">
      <c r="A5" s="82"/>
      <c r="H5" s="82"/>
    </row>
    <row r="6" spans="1:8" ht="15" x14ac:dyDescent="0.25">
      <c r="A6" s="82"/>
      <c r="B6" s="3" t="s">
        <v>0</v>
      </c>
      <c r="D6" s="129" t="s">
        <v>90</v>
      </c>
      <c r="E6" s="130"/>
      <c r="F6" s="130"/>
      <c r="G6" s="131"/>
      <c r="H6" s="82"/>
    </row>
    <row r="7" spans="1:8" ht="15" x14ac:dyDescent="0.25">
      <c r="A7" s="82"/>
      <c r="B7" s="5" t="s">
        <v>1</v>
      </c>
      <c r="D7" s="135" t="s">
        <v>91</v>
      </c>
      <c r="E7" s="136"/>
      <c r="F7" s="136"/>
      <c r="G7" s="137"/>
      <c r="H7" s="82"/>
    </row>
    <row r="8" spans="1:8" ht="15" x14ac:dyDescent="0.25">
      <c r="A8" s="82"/>
      <c r="B8" s="4" t="s">
        <v>52</v>
      </c>
      <c r="D8" s="132">
        <v>37104980</v>
      </c>
      <c r="E8" s="133"/>
      <c r="F8" s="133"/>
      <c r="G8" s="134"/>
      <c r="H8" s="82"/>
    </row>
    <row r="9" spans="1:8" ht="15" x14ac:dyDescent="0.25">
      <c r="A9" s="82"/>
      <c r="H9" s="82"/>
    </row>
    <row r="10" spans="1:8" ht="15" x14ac:dyDescent="0.25">
      <c r="A10" s="82"/>
      <c r="B10" s="3" t="s">
        <v>53</v>
      </c>
      <c r="D10" s="123"/>
      <c r="E10" s="124"/>
      <c r="F10" s="124"/>
      <c r="G10" s="125"/>
      <c r="H10" s="82"/>
    </row>
    <row r="11" spans="1:8" ht="15" x14ac:dyDescent="0.25">
      <c r="A11" s="82"/>
      <c r="B11" s="5" t="s">
        <v>54</v>
      </c>
      <c r="D11" s="120"/>
      <c r="E11" s="121"/>
      <c r="F11" s="121"/>
      <c r="G11" s="122"/>
      <c r="H11" s="82"/>
    </row>
    <row r="12" spans="1:8" ht="15" x14ac:dyDescent="0.25">
      <c r="A12" s="82"/>
      <c r="B12" s="5" t="s">
        <v>2</v>
      </c>
      <c r="D12" s="120"/>
      <c r="E12" s="121"/>
      <c r="F12" s="121"/>
      <c r="G12" s="122"/>
      <c r="H12" s="82"/>
    </row>
    <row r="13" spans="1:8" ht="15" x14ac:dyDescent="0.25">
      <c r="A13" s="82"/>
      <c r="B13" s="5" t="s">
        <v>55</v>
      </c>
      <c r="D13" s="120"/>
      <c r="E13" s="121"/>
      <c r="F13" s="121"/>
      <c r="G13" s="122"/>
      <c r="H13" s="82"/>
    </row>
    <row r="14" spans="1:8" ht="15" x14ac:dyDescent="0.25">
      <c r="A14" s="82"/>
      <c r="B14" s="5" t="s">
        <v>3</v>
      </c>
      <c r="D14" s="120"/>
      <c r="E14" s="121"/>
      <c r="F14" s="121"/>
      <c r="G14" s="122"/>
      <c r="H14" s="82"/>
    </row>
    <row r="15" spans="1:8" ht="15" x14ac:dyDescent="0.25">
      <c r="A15" s="82"/>
      <c r="B15" s="5" t="s">
        <v>56</v>
      </c>
      <c r="D15" s="120"/>
      <c r="E15" s="121"/>
      <c r="F15" s="121"/>
      <c r="G15" s="122"/>
      <c r="H15" s="82"/>
    </row>
    <row r="16" spans="1:8" ht="15" x14ac:dyDescent="0.25">
      <c r="A16" s="82"/>
      <c r="B16" s="4" t="s">
        <v>3</v>
      </c>
      <c r="D16" s="117"/>
      <c r="E16" s="118"/>
      <c r="F16" s="118"/>
      <c r="G16" s="119"/>
      <c r="H16" s="82"/>
    </row>
    <row r="17" spans="1:8" ht="15" x14ac:dyDescent="0.25">
      <c r="A17" s="82"/>
      <c r="B17" s="6"/>
      <c r="H17" s="82"/>
    </row>
    <row r="18" spans="1:8" ht="15" x14ac:dyDescent="0.25">
      <c r="A18" s="82"/>
      <c r="B18" s="3" t="s">
        <v>4</v>
      </c>
      <c r="D18" s="123"/>
      <c r="E18" s="124"/>
      <c r="F18" s="124"/>
      <c r="G18" s="125"/>
      <c r="H18" s="82"/>
    </row>
    <row r="19" spans="1:8" ht="15" x14ac:dyDescent="0.25">
      <c r="A19" s="82"/>
      <c r="B19" s="5" t="s">
        <v>3</v>
      </c>
      <c r="D19" s="79"/>
      <c r="E19" s="80"/>
      <c r="F19" s="80"/>
      <c r="G19" s="81"/>
      <c r="H19" s="82"/>
    </row>
    <row r="20" spans="1:8" ht="15" x14ac:dyDescent="0.25">
      <c r="A20" s="82"/>
      <c r="B20" s="5" t="s">
        <v>5</v>
      </c>
      <c r="D20" s="126"/>
      <c r="E20" s="127"/>
      <c r="F20" s="127"/>
      <c r="G20" s="128"/>
      <c r="H20" s="82"/>
    </row>
    <row r="21" spans="1:8" ht="15" x14ac:dyDescent="0.25">
      <c r="A21" s="82"/>
      <c r="B21" s="5" t="s">
        <v>6</v>
      </c>
      <c r="D21" s="120"/>
      <c r="E21" s="121"/>
      <c r="F21" s="121"/>
      <c r="G21" s="122"/>
      <c r="H21" s="82"/>
    </row>
    <row r="22" spans="1:8" ht="15" x14ac:dyDescent="0.25">
      <c r="A22" s="82"/>
      <c r="B22" s="5" t="s">
        <v>57</v>
      </c>
      <c r="D22" s="120"/>
      <c r="E22" s="121"/>
      <c r="F22" s="121"/>
      <c r="G22" s="122"/>
      <c r="H22" s="82"/>
    </row>
    <row r="23" spans="1:8" ht="15" x14ac:dyDescent="0.25">
      <c r="A23" s="82"/>
      <c r="B23" s="5" t="s">
        <v>7</v>
      </c>
      <c r="D23" s="126"/>
      <c r="E23" s="127"/>
      <c r="F23" s="127"/>
      <c r="G23" s="128"/>
      <c r="H23" s="82"/>
    </row>
    <row r="24" spans="1:8" ht="15" x14ac:dyDescent="0.25">
      <c r="A24" s="82"/>
      <c r="B24" s="4" t="s">
        <v>8</v>
      </c>
      <c r="D24" s="117"/>
      <c r="E24" s="118"/>
      <c r="F24" s="118"/>
      <c r="G24" s="119"/>
      <c r="H24" s="82"/>
    </row>
    <row r="25" spans="1:8" ht="15" x14ac:dyDescent="0.25">
      <c r="A25" s="82"/>
      <c r="H25" s="82"/>
    </row>
    <row r="26" spans="1:8" ht="15" x14ac:dyDescent="0.25">
      <c r="A26" s="82"/>
      <c r="B26" s="85"/>
      <c r="C26" s="84"/>
      <c r="D26" s="84"/>
      <c r="E26" s="84"/>
      <c r="F26" s="84"/>
      <c r="G26" s="84"/>
      <c r="H26" s="82"/>
    </row>
    <row r="27" spans="1:8" ht="15"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sheetData>
  <sheetProtection algorithmName="SHA-512" hashValue="RFHoMKspM8X2emo6tRM9aN2l8rXZq3zXResoYdbRUiGKt+6CNBkIIqWTM2qEsPaj8rHotDzoJ/bMeE2WX3m49w==" saltValue="Vsw4hnQdSgjtBzFDfobVDw==" spinCount="100000" sheet="1" objects="1" scenarios="1"/>
  <mergeCells count="18">
    <mergeCell ref="D10:G10"/>
    <mergeCell ref="D3:G3"/>
    <mergeCell ref="D4:G4"/>
    <mergeCell ref="D6:G6"/>
    <mergeCell ref="D7:G7"/>
    <mergeCell ref="D8:G8"/>
    <mergeCell ref="D24:G24"/>
    <mergeCell ref="D11:G11"/>
    <mergeCell ref="D12:G12"/>
    <mergeCell ref="D13:G13"/>
    <mergeCell ref="D14:G14"/>
    <mergeCell ref="D15:G15"/>
    <mergeCell ref="D16:G16"/>
    <mergeCell ref="D18:G18"/>
    <mergeCell ref="D20:G20"/>
    <mergeCell ref="D21:G21"/>
    <mergeCell ref="D22:G22"/>
    <mergeCell ref="D23:G23"/>
  </mergeCells>
  <pageMargins left="0.70866141732283472" right="0.70866141732283472" top="0.94488188976377963" bottom="0.74803149606299213" header="0.31496062992125984" footer="0.31496062992125984"/>
  <pageSetup paperSize="9" scale="83"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73583"/>
  </sheetPr>
  <dimension ref="A1:AP69"/>
  <sheetViews>
    <sheetView showGridLines="0" workbookViewId="0">
      <selection activeCell="J11" sqref="J11"/>
    </sheetView>
  </sheetViews>
  <sheetFormatPr defaultRowHeight="15" x14ac:dyDescent="0.25"/>
  <cols>
    <col min="1" max="1" width="1.28515625" style="1" customWidth="1"/>
    <col min="2" max="2" width="27.5703125" style="1" bestFit="1" customWidth="1"/>
    <col min="3" max="3" width="7.140625" style="1" bestFit="1" customWidth="1"/>
    <col min="4" max="4" width="32" style="1" bestFit="1" customWidth="1"/>
    <col min="5" max="5" width="37.85546875" style="1" customWidth="1"/>
    <col min="6" max="6" width="1.28515625" style="1" customWidth="1"/>
    <col min="7" max="16384" width="9.140625" style="1"/>
  </cols>
  <sheetData>
    <row r="1" spans="1:42" ht="26.25" x14ac:dyDescent="0.4">
      <c r="A1" s="82"/>
      <c r="B1" s="138" t="s">
        <v>44</v>
      </c>
      <c r="C1" s="139"/>
      <c r="D1" s="139"/>
      <c r="E1" s="140"/>
      <c r="F1" s="82"/>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42" ht="26.25" x14ac:dyDescent="0.4">
      <c r="A2" s="82"/>
      <c r="B2" s="8"/>
      <c r="C2" s="9"/>
      <c r="D2" s="9"/>
      <c r="E2" s="10"/>
      <c r="F2" s="82"/>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42" x14ac:dyDescent="0.25">
      <c r="A3" s="82"/>
      <c r="B3" s="11"/>
      <c r="C3" s="12"/>
      <c r="D3" s="12"/>
      <c r="E3" s="13"/>
      <c r="F3" s="82"/>
      <c r="G3" s="7"/>
      <c r="H3" s="7"/>
      <c r="I3" s="7"/>
      <c r="J3" s="7"/>
      <c r="K3" s="7"/>
      <c r="L3" s="7"/>
      <c r="M3" s="7"/>
      <c r="N3" s="7"/>
      <c r="O3" s="7"/>
      <c r="P3" s="7"/>
      <c r="Q3" s="7"/>
      <c r="R3" s="7"/>
      <c r="S3" s="7"/>
      <c r="T3" s="7"/>
      <c r="U3" s="7"/>
      <c r="V3" s="7"/>
      <c r="W3" s="7"/>
      <c r="X3" s="7"/>
      <c r="Y3" s="7"/>
      <c r="Z3" s="7"/>
      <c r="AA3" s="7"/>
      <c r="AB3" s="7"/>
      <c r="AC3" s="7"/>
      <c r="AD3" s="7"/>
      <c r="AE3" s="7"/>
      <c r="AF3" s="7"/>
      <c r="AG3" s="7"/>
      <c r="AH3" s="7"/>
      <c r="AI3" s="7"/>
    </row>
    <row r="4" spans="1:42" x14ac:dyDescent="0.25">
      <c r="A4" s="82"/>
      <c r="B4" s="11"/>
      <c r="C4" s="12"/>
      <c r="D4" s="12"/>
      <c r="E4" s="13"/>
      <c r="F4" s="82"/>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42" x14ac:dyDescent="0.25">
      <c r="A5" s="82"/>
      <c r="B5" s="11"/>
      <c r="C5" s="12"/>
      <c r="D5" s="12"/>
      <c r="E5" s="13"/>
      <c r="F5" s="82"/>
      <c r="G5" s="7"/>
      <c r="H5" s="7"/>
      <c r="I5" s="7"/>
      <c r="J5" s="7"/>
      <c r="K5" s="7"/>
      <c r="L5" s="7"/>
      <c r="M5" s="7"/>
      <c r="N5" s="7"/>
      <c r="O5" s="7"/>
      <c r="P5" s="7"/>
      <c r="Q5" s="7"/>
      <c r="R5" s="7"/>
      <c r="S5" s="7"/>
      <c r="T5" s="7"/>
      <c r="U5" s="7"/>
      <c r="V5" s="7"/>
      <c r="W5" s="7"/>
      <c r="X5" s="7"/>
      <c r="Y5" s="7"/>
      <c r="Z5" s="7"/>
      <c r="AA5" s="7"/>
      <c r="AB5" s="7"/>
      <c r="AC5" s="7"/>
      <c r="AD5" s="7"/>
      <c r="AE5" s="7"/>
      <c r="AF5" s="7"/>
      <c r="AG5" s="7"/>
      <c r="AH5" s="7"/>
      <c r="AI5" s="7"/>
    </row>
    <row r="6" spans="1:42" x14ac:dyDescent="0.25">
      <c r="A6" s="82"/>
      <c r="B6" s="11"/>
      <c r="C6" s="12"/>
      <c r="D6" s="12"/>
      <c r="E6" s="13"/>
      <c r="F6" s="82"/>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42" ht="18.75" x14ac:dyDescent="0.3">
      <c r="A7" s="82"/>
      <c r="B7" s="142" t="s">
        <v>19</v>
      </c>
      <c r="C7" s="143"/>
      <c r="D7" s="143"/>
      <c r="E7" s="144"/>
      <c r="F7" s="82"/>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42" x14ac:dyDescent="0.25">
      <c r="A8" s="82"/>
      <c r="B8" s="87" t="s">
        <v>37</v>
      </c>
      <c r="C8" s="87" t="s">
        <v>38</v>
      </c>
      <c r="D8" s="87" t="s">
        <v>58</v>
      </c>
      <c r="E8" s="87" t="s">
        <v>60</v>
      </c>
      <c r="F8" s="82"/>
      <c r="G8" s="7"/>
      <c r="H8" s="7"/>
      <c r="I8" s="7"/>
      <c r="J8" s="7"/>
      <c r="K8" s="7"/>
      <c r="L8" s="7"/>
      <c r="M8" s="7"/>
      <c r="N8" s="7"/>
      <c r="O8" s="7"/>
      <c r="P8" s="7"/>
      <c r="Q8" s="7"/>
      <c r="R8" s="7"/>
      <c r="S8" s="7"/>
      <c r="T8" s="7"/>
      <c r="U8" s="7"/>
      <c r="V8" s="7"/>
      <c r="W8" s="7"/>
      <c r="X8" s="7"/>
      <c r="Y8" s="7"/>
      <c r="Z8" s="7"/>
      <c r="AA8" s="7"/>
      <c r="AB8" s="7"/>
      <c r="AC8" s="7"/>
      <c r="AD8" s="7"/>
      <c r="AE8" s="7"/>
      <c r="AF8" s="7"/>
      <c r="AG8" s="7"/>
      <c r="AH8" s="7"/>
      <c r="AI8" s="7"/>
    </row>
    <row r="9" spans="1:42" x14ac:dyDescent="0.25">
      <c r="A9" s="82"/>
      <c r="B9" s="15" t="s">
        <v>9</v>
      </c>
      <c r="C9" s="55">
        <f>Informatie!O22</f>
        <v>10</v>
      </c>
      <c r="D9" s="16">
        <f>'Prijzenblad Multifunctionals'!C13</f>
        <v>0</v>
      </c>
      <c r="E9" s="92">
        <f>C9*D9*60</f>
        <v>0</v>
      </c>
      <c r="F9" s="82"/>
      <c r="G9" s="7"/>
      <c r="H9" s="7"/>
      <c r="I9" s="7"/>
      <c r="J9" s="7"/>
      <c r="K9" s="7"/>
      <c r="L9" s="7"/>
      <c r="M9" s="7"/>
      <c r="N9" s="7"/>
      <c r="O9" s="7"/>
      <c r="P9" s="7"/>
      <c r="Q9" s="7"/>
      <c r="R9" s="7"/>
      <c r="S9" s="7"/>
      <c r="T9" s="7"/>
      <c r="U9" s="7"/>
      <c r="V9" s="7"/>
      <c r="W9" s="7"/>
      <c r="X9" s="7"/>
      <c r="Y9" s="7"/>
      <c r="Z9" s="7"/>
      <c r="AA9" s="7"/>
      <c r="AB9" s="7"/>
      <c r="AC9" s="7"/>
      <c r="AD9" s="7"/>
      <c r="AE9" s="7"/>
      <c r="AF9" s="7"/>
      <c r="AG9" s="7"/>
      <c r="AH9" s="7"/>
      <c r="AI9" s="7"/>
    </row>
    <row r="10" spans="1:42" x14ac:dyDescent="0.25">
      <c r="A10" s="82"/>
      <c r="B10" s="15" t="s">
        <v>10</v>
      </c>
      <c r="C10" s="55">
        <f>Informatie!P22</f>
        <v>4</v>
      </c>
      <c r="D10" s="16">
        <f>'Prijzenblad Multifunctionals'!F13</f>
        <v>0</v>
      </c>
      <c r="E10" s="92">
        <f t="shared" ref="E10:E11" si="0">C10*D10*60</f>
        <v>0</v>
      </c>
      <c r="F10" s="82"/>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42" x14ac:dyDescent="0.25">
      <c r="A11" s="82"/>
      <c r="B11" s="15" t="s">
        <v>11</v>
      </c>
      <c r="C11" s="55">
        <f>Informatie!Q22</f>
        <v>5</v>
      </c>
      <c r="D11" s="16">
        <f>'Prijzenblad Multifunctionals'!I13</f>
        <v>0</v>
      </c>
      <c r="E11" s="92">
        <f t="shared" si="0"/>
        <v>0</v>
      </c>
      <c r="F11" s="82"/>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42" x14ac:dyDescent="0.25">
      <c r="A12" s="82"/>
      <c r="B12" s="17"/>
      <c r="C12" s="17"/>
      <c r="D12" s="17"/>
      <c r="E12" s="17"/>
      <c r="F12" s="82"/>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row>
    <row r="13" spans="1:42" ht="18.75" x14ac:dyDescent="0.3">
      <c r="A13" s="82"/>
      <c r="B13" s="145" t="s">
        <v>62</v>
      </c>
      <c r="C13" s="146"/>
      <c r="D13" s="146"/>
      <c r="E13" s="147"/>
      <c r="F13" s="82"/>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row>
    <row r="14" spans="1:42" x14ac:dyDescent="0.25">
      <c r="A14" s="82"/>
      <c r="B14" s="87" t="s">
        <v>37</v>
      </c>
      <c r="C14" s="87" t="s">
        <v>38</v>
      </c>
      <c r="D14" s="87" t="s">
        <v>59</v>
      </c>
      <c r="E14" s="87" t="s">
        <v>61</v>
      </c>
      <c r="F14" s="82"/>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row>
    <row r="15" spans="1:42" x14ac:dyDescent="0.25">
      <c r="A15" s="82"/>
      <c r="B15" s="15" t="s">
        <v>9</v>
      </c>
      <c r="C15" s="55">
        <f>Informatie!O22</f>
        <v>10</v>
      </c>
      <c r="D15" s="16">
        <f>'Prijzenblad Multifunctionals'!C21</f>
        <v>0</v>
      </c>
      <c r="E15" s="92">
        <f>C15*D15*24</f>
        <v>0</v>
      </c>
      <c r="F15" s="82"/>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row>
    <row r="16" spans="1:42" x14ac:dyDescent="0.25">
      <c r="A16" s="82"/>
      <c r="B16" s="15" t="s">
        <v>10</v>
      </c>
      <c r="C16" s="55">
        <f>Informatie!P22</f>
        <v>4</v>
      </c>
      <c r="D16" s="16">
        <f>'Prijzenblad Multifunctionals'!F21</f>
        <v>0</v>
      </c>
      <c r="E16" s="92">
        <f t="shared" ref="E16:E17" si="1">C16*D16*24</f>
        <v>0</v>
      </c>
      <c r="F16" s="82"/>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row>
    <row r="17" spans="1:35" x14ac:dyDescent="0.25">
      <c r="A17" s="82"/>
      <c r="B17" s="15" t="s">
        <v>11</v>
      </c>
      <c r="C17" s="55">
        <f>Informatie!Q22</f>
        <v>5</v>
      </c>
      <c r="D17" s="16">
        <f>'Prijzenblad Multifunctionals'!I21</f>
        <v>0</v>
      </c>
      <c r="E17" s="92">
        <f t="shared" si="1"/>
        <v>0</v>
      </c>
      <c r="F17" s="82"/>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row>
    <row r="18" spans="1:35" x14ac:dyDescent="0.25">
      <c r="A18" s="82"/>
      <c r="B18" s="7"/>
      <c r="C18" s="7"/>
      <c r="D18" s="7"/>
      <c r="E18" s="7"/>
      <c r="F18" s="82"/>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row>
    <row r="19" spans="1:35" ht="18.75" x14ac:dyDescent="0.3">
      <c r="A19" s="82"/>
      <c r="B19" s="145" t="s">
        <v>32</v>
      </c>
      <c r="C19" s="146"/>
      <c r="D19" s="146"/>
      <c r="E19" s="147"/>
      <c r="F19" s="82"/>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row>
    <row r="20" spans="1:35" x14ac:dyDescent="0.25">
      <c r="A20" s="82"/>
      <c r="B20" s="93" t="s">
        <v>32</v>
      </c>
      <c r="C20" s="94"/>
      <c r="D20" s="95" t="s">
        <v>39</v>
      </c>
      <c r="E20" s="96" t="s">
        <v>63</v>
      </c>
      <c r="F20" s="82"/>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row>
    <row r="21" spans="1:35" x14ac:dyDescent="0.25">
      <c r="A21" s="82"/>
      <c r="B21" s="57" t="s">
        <v>40</v>
      </c>
      <c r="C21" s="58"/>
      <c r="D21" s="56">
        <f>'Prijzenblad verbruiksgoederen'!D33</f>
        <v>0</v>
      </c>
      <c r="E21" s="92">
        <f>D21*7</f>
        <v>0</v>
      </c>
      <c r="F21" s="82"/>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row>
    <row r="22" spans="1:35" x14ac:dyDescent="0.25">
      <c r="A22" s="82"/>
      <c r="B22" s="7"/>
      <c r="C22" s="7"/>
      <c r="D22" s="7"/>
      <c r="E22" s="7"/>
      <c r="F22" s="82"/>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row>
    <row r="23" spans="1:35" ht="18.75" x14ac:dyDescent="0.3">
      <c r="A23" s="82"/>
      <c r="B23" s="148" t="s">
        <v>35</v>
      </c>
      <c r="C23" s="149"/>
      <c r="D23" s="149"/>
      <c r="E23" s="150"/>
      <c r="F23" s="82"/>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row>
    <row r="24" spans="1:35" x14ac:dyDescent="0.25">
      <c r="A24" s="82"/>
      <c r="B24" s="97"/>
      <c r="C24" s="98" t="s">
        <v>42</v>
      </c>
      <c r="D24" s="98" t="s">
        <v>43</v>
      </c>
      <c r="E24" s="99" t="s">
        <v>64</v>
      </c>
      <c r="F24" s="82"/>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row>
    <row r="25" spans="1:35" x14ac:dyDescent="0.25">
      <c r="A25" s="82"/>
      <c r="B25" s="19" t="s">
        <v>41</v>
      </c>
      <c r="C25" s="55">
        <v>500</v>
      </c>
      <c r="D25" s="20">
        <f>'Prijzenblad verbruiksgoederen'!G5</f>
        <v>0</v>
      </c>
      <c r="E25" s="92">
        <f>C25*D25</f>
        <v>0</v>
      </c>
      <c r="F25" s="82"/>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row>
    <row r="26" spans="1:35" x14ac:dyDescent="0.25">
      <c r="A26" s="82"/>
      <c r="B26" s="7"/>
      <c r="C26" s="7"/>
      <c r="D26" s="7"/>
      <c r="E26" s="7"/>
      <c r="F26" s="82"/>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row>
    <row r="27" spans="1:35" ht="18.75" x14ac:dyDescent="0.3">
      <c r="A27" s="82"/>
      <c r="B27" s="148" t="s">
        <v>83</v>
      </c>
      <c r="C27" s="149"/>
      <c r="D27" s="149"/>
      <c r="E27" s="150"/>
      <c r="F27" s="82"/>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row>
    <row r="28" spans="1:35" x14ac:dyDescent="0.25">
      <c r="A28" s="82"/>
      <c r="B28" s="97"/>
      <c r="C28" s="98" t="s">
        <v>42</v>
      </c>
      <c r="D28" s="98" t="s">
        <v>43</v>
      </c>
      <c r="E28" s="99" t="s">
        <v>64</v>
      </c>
      <c r="F28" s="82"/>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row>
    <row r="29" spans="1:35" x14ac:dyDescent="0.25">
      <c r="A29" s="82"/>
      <c r="B29" s="19" t="s">
        <v>87</v>
      </c>
      <c r="C29" s="55">
        <f>Informatie!T22</f>
        <v>4</v>
      </c>
      <c r="D29" s="20">
        <f>'Prijzenblad verbruiksgoederen'!G11</f>
        <v>0</v>
      </c>
      <c r="E29" s="92">
        <f>C29*D29</f>
        <v>0</v>
      </c>
      <c r="F29" s="82"/>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row>
    <row r="30" spans="1:35" x14ac:dyDescent="0.25">
      <c r="A30" s="82"/>
      <c r="B30" s="7"/>
      <c r="C30" s="7"/>
      <c r="D30" s="7"/>
      <c r="E30" s="7"/>
      <c r="F30" s="82"/>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row>
    <row r="31" spans="1:35" ht="21" x14ac:dyDescent="0.35">
      <c r="A31" s="82"/>
      <c r="B31" s="141" t="s">
        <v>45</v>
      </c>
      <c r="C31" s="141"/>
      <c r="D31" s="141"/>
      <c r="E31" s="100">
        <f>E9+E10+E11+E15+E16+E17+E21+E25+E29</f>
        <v>0</v>
      </c>
      <c r="F31" s="82"/>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row>
    <row r="32" spans="1:35" x14ac:dyDescent="0.25">
      <c r="B32" s="7"/>
      <c r="C32" s="7"/>
      <c r="D32" s="7"/>
      <c r="E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row>
    <row r="33" spans="2:35" x14ac:dyDescent="0.25">
      <c r="B33" s="7"/>
      <c r="C33" s="7"/>
      <c r="D33" s="7"/>
      <c r="E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row>
    <row r="34" spans="2:35" x14ac:dyDescent="0.25">
      <c r="B34" s="7"/>
      <c r="C34" s="7"/>
      <c r="D34" s="7"/>
      <c r="E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row>
    <row r="35" spans="2:35" x14ac:dyDescent="0.25">
      <c r="B35" s="7"/>
      <c r="C35" s="7"/>
      <c r="D35" s="7"/>
      <c r="E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row>
    <row r="36" spans="2:35" x14ac:dyDescent="0.25">
      <c r="B36" s="7"/>
      <c r="C36" s="7"/>
      <c r="D36" s="7"/>
      <c r="E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row>
    <row r="37" spans="2:35" x14ac:dyDescent="0.25">
      <c r="B37" s="7"/>
      <c r="C37" s="7"/>
      <c r="D37" s="7"/>
      <c r="E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row>
    <row r="38" spans="2:35" x14ac:dyDescent="0.25">
      <c r="B38" s="7"/>
      <c r="C38" s="7"/>
      <c r="D38" s="7"/>
      <c r="E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row>
    <row r="39" spans="2:35" x14ac:dyDescent="0.25">
      <c r="B39" s="7"/>
      <c r="C39" s="7"/>
      <c r="D39" s="7"/>
      <c r="E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row>
    <row r="40" spans="2:35" x14ac:dyDescent="0.25">
      <c r="B40" s="7"/>
      <c r="C40" s="7"/>
      <c r="D40" s="7"/>
      <c r="E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row>
    <row r="41" spans="2:35" x14ac:dyDescent="0.25">
      <c r="B41" s="7"/>
      <c r="C41" s="7"/>
      <c r="D41" s="7"/>
      <c r="E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row>
    <row r="42" spans="2:35" x14ac:dyDescent="0.25">
      <c r="B42" s="7"/>
      <c r="C42" s="7"/>
      <c r="D42" s="7"/>
      <c r="E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row>
    <row r="43" spans="2:35" x14ac:dyDescent="0.25">
      <c r="B43" s="7"/>
      <c r="C43" s="7"/>
      <c r="D43" s="7"/>
      <c r="E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row>
    <row r="44" spans="2:35" x14ac:dyDescent="0.25">
      <c r="B44" s="7"/>
      <c r="C44" s="7"/>
      <c r="D44" s="7"/>
      <c r="E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row>
    <row r="45" spans="2:35" x14ac:dyDescent="0.25">
      <c r="B45" s="7"/>
      <c r="C45" s="7"/>
      <c r="D45" s="7"/>
      <c r="E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row>
    <row r="46" spans="2:35" x14ac:dyDescent="0.25">
      <c r="B46" s="7"/>
      <c r="C46" s="7"/>
      <c r="D46" s="7"/>
      <c r="E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row>
    <row r="47" spans="2:35" x14ac:dyDescent="0.25">
      <c r="B47" s="7"/>
      <c r="C47" s="7"/>
      <c r="D47" s="7"/>
      <c r="E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row>
    <row r="48" spans="2:35" x14ac:dyDescent="0.25">
      <c r="B48" s="7"/>
      <c r="C48" s="7"/>
      <c r="D48" s="7"/>
      <c r="E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row>
    <row r="49" spans="2:35" x14ac:dyDescent="0.25">
      <c r="B49" s="7"/>
      <c r="C49" s="7"/>
      <c r="D49" s="7"/>
      <c r="E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row>
    <row r="50" spans="2:35" x14ac:dyDescent="0.25">
      <c r="B50" s="7"/>
      <c r="C50" s="7"/>
      <c r="D50" s="7"/>
      <c r="E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row>
    <row r="51" spans="2:35" x14ac:dyDescent="0.25">
      <c r="B51" s="7"/>
      <c r="C51" s="7"/>
      <c r="D51" s="7"/>
      <c r="E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row>
    <row r="52" spans="2:35" x14ac:dyDescent="0.25">
      <c r="B52" s="7"/>
      <c r="C52" s="7"/>
      <c r="D52" s="7"/>
      <c r="E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row>
    <row r="53" spans="2:35" x14ac:dyDescent="0.25">
      <c r="B53" s="7"/>
      <c r="C53" s="7"/>
      <c r="D53" s="7"/>
      <c r="E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row>
    <row r="54" spans="2:35" x14ac:dyDescent="0.25">
      <c r="B54" s="7"/>
      <c r="C54" s="7"/>
      <c r="D54" s="7"/>
      <c r="E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row>
    <row r="55" spans="2:35" x14ac:dyDescent="0.25">
      <c r="B55" s="7"/>
      <c r="C55" s="7"/>
      <c r="D55" s="7"/>
      <c r="E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row>
    <row r="56" spans="2:35" x14ac:dyDescent="0.25">
      <c r="B56" s="7"/>
      <c r="C56" s="7"/>
      <c r="D56" s="7"/>
      <c r="E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row>
    <row r="57" spans="2:35" x14ac:dyDescent="0.25">
      <c r="B57" s="7"/>
      <c r="C57" s="7"/>
      <c r="D57" s="7"/>
      <c r="E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row>
    <row r="58" spans="2:35" x14ac:dyDescent="0.25">
      <c r="B58" s="7"/>
      <c r="C58" s="7"/>
      <c r="D58" s="7"/>
      <c r="E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row>
    <row r="59" spans="2:35" x14ac:dyDescent="0.25">
      <c r="B59" s="7"/>
      <c r="C59" s="7"/>
      <c r="D59" s="7"/>
      <c r="E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row>
    <row r="60" spans="2:35" x14ac:dyDescent="0.25">
      <c r="B60" s="7"/>
      <c r="C60" s="7"/>
      <c r="D60" s="7"/>
      <c r="E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row>
    <row r="61" spans="2:35" x14ac:dyDescent="0.25">
      <c r="B61" s="7"/>
      <c r="C61" s="7"/>
      <c r="D61" s="7"/>
      <c r="E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row>
    <row r="62" spans="2:35" x14ac:dyDescent="0.25">
      <c r="B62" s="7"/>
      <c r="C62" s="7"/>
      <c r="D62" s="7"/>
      <c r="E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row>
    <row r="63" spans="2:35" x14ac:dyDescent="0.25">
      <c r="B63" s="7"/>
      <c r="C63" s="7"/>
      <c r="D63" s="7"/>
      <c r="E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row>
    <row r="64" spans="2:35" x14ac:dyDescent="0.25">
      <c r="B64" s="7"/>
      <c r="C64" s="7"/>
      <c r="D64" s="7"/>
      <c r="E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row>
    <row r="65" spans="2:35" x14ac:dyDescent="0.25">
      <c r="B65" s="7"/>
      <c r="C65" s="7"/>
      <c r="D65" s="7"/>
      <c r="E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row>
    <row r="66" spans="2:35" x14ac:dyDescent="0.25">
      <c r="B66" s="7"/>
      <c r="C66" s="7"/>
      <c r="D66" s="7"/>
      <c r="E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row>
    <row r="67" spans="2:35" x14ac:dyDescent="0.25">
      <c r="B67" s="7"/>
      <c r="C67" s="7"/>
      <c r="D67" s="7"/>
      <c r="E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row>
    <row r="68" spans="2:35" x14ac:dyDescent="0.25">
      <c r="B68" s="7"/>
      <c r="C68" s="7"/>
      <c r="D68" s="7"/>
      <c r="E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row>
    <row r="69" spans="2:35" x14ac:dyDescent="0.25">
      <c r="B69" s="7"/>
      <c r="C69" s="7"/>
      <c r="D69" s="7"/>
      <c r="E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row>
  </sheetData>
  <sheetProtection algorithmName="SHA-512" hashValue="GKHhlcuCRdgU1WzsZOvc7KKs1RiLk3ZMoUPJgCfR/e9ahy3/2k+6DadkqMIOmxOQ03HM8kIinhdLEjqGjsvx6g==" saltValue="yN/FP0OQfxunQh/9SqwknQ==" spinCount="100000" sheet="1" objects="1" scenarios="1"/>
  <mergeCells count="7">
    <mergeCell ref="B1:E1"/>
    <mergeCell ref="B31:D31"/>
    <mergeCell ref="B7:E7"/>
    <mergeCell ref="B13:E13"/>
    <mergeCell ref="B19:E19"/>
    <mergeCell ref="B23:E23"/>
    <mergeCell ref="B27:E27"/>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2E76B"/>
  </sheetPr>
  <dimension ref="A1:CW382"/>
  <sheetViews>
    <sheetView showGridLines="0" zoomScale="90" zoomScaleNormal="90" workbookViewId="0">
      <selection activeCell="C19" sqref="C19"/>
    </sheetView>
  </sheetViews>
  <sheetFormatPr defaultRowHeight="15" x14ac:dyDescent="0.25"/>
  <cols>
    <col min="1" max="1" width="1.28515625" style="1" customWidth="1"/>
    <col min="2" max="2" width="50.85546875" style="1" bestFit="1" customWidth="1"/>
    <col min="3" max="3" width="45.7109375" style="1" customWidth="1"/>
    <col min="4" max="4" width="1.7109375" style="1" customWidth="1"/>
    <col min="5" max="5" width="50.85546875" style="1" bestFit="1" customWidth="1"/>
    <col min="6" max="6" width="45.7109375" style="1" customWidth="1"/>
    <col min="7" max="7" width="1.7109375" style="1" customWidth="1"/>
    <col min="8" max="8" width="50.85546875" style="1" customWidth="1"/>
    <col min="9" max="9" width="41" style="1" customWidth="1"/>
    <col min="10" max="10" width="1.28515625" style="1" customWidth="1"/>
    <col min="11" max="16384" width="9.140625" style="1"/>
  </cols>
  <sheetData>
    <row r="1" spans="1:101" ht="26.25" x14ac:dyDescent="0.4">
      <c r="A1" s="82"/>
      <c r="B1" s="153" t="s">
        <v>46</v>
      </c>
      <c r="C1" s="153"/>
      <c r="D1" s="153"/>
      <c r="E1" s="153"/>
      <c r="F1" s="153"/>
      <c r="G1" s="153"/>
      <c r="H1" s="153"/>
      <c r="I1" s="153"/>
      <c r="J1" s="82"/>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row>
    <row r="2" spans="1:101" ht="15.75" thickBot="1" x14ac:dyDescent="0.3">
      <c r="A2" s="82"/>
      <c r="B2" s="7"/>
      <c r="C2" s="7"/>
      <c r="D2" s="7"/>
      <c r="E2" s="7"/>
      <c r="F2" s="7"/>
      <c r="G2" s="7"/>
      <c r="H2" s="7"/>
      <c r="I2" s="7"/>
      <c r="J2" s="82"/>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row>
    <row r="3" spans="1:101" ht="18.75" x14ac:dyDescent="0.3">
      <c r="A3" s="82"/>
      <c r="B3" s="151" t="s">
        <v>9</v>
      </c>
      <c r="C3" s="152"/>
      <c r="D3" s="7"/>
      <c r="E3" s="151" t="s">
        <v>10</v>
      </c>
      <c r="F3" s="152"/>
      <c r="G3" s="7"/>
      <c r="H3" s="151" t="s">
        <v>11</v>
      </c>
      <c r="I3" s="152"/>
      <c r="J3" s="82"/>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row>
    <row r="4" spans="1:101" x14ac:dyDescent="0.25">
      <c r="A4" s="82"/>
      <c r="B4" s="21" t="s">
        <v>12</v>
      </c>
      <c r="C4" s="22" t="s">
        <v>27</v>
      </c>
      <c r="D4" s="7"/>
      <c r="E4" s="21" t="s">
        <v>12</v>
      </c>
      <c r="F4" s="22" t="s">
        <v>28</v>
      </c>
      <c r="G4" s="7"/>
      <c r="H4" s="21" t="s">
        <v>12</v>
      </c>
      <c r="I4" s="22" t="s">
        <v>28</v>
      </c>
      <c r="J4" s="82"/>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row>
    <row r="5" spans="1:101" x14ac:dyDescent="0.25">
      <c r="A5" s="82"/>
      <c r="B5" s="21" t="s">
        <v>13</v>
      </c>
      <c r="C5" s="23" t="s">
        <v>24</v>
      </c>
      <c r="D5" s="7"/>
      <c r="E5" s="21" t="s">
        <v>13</v>
      </c>
      <c r="F5" s="23" t="s">
        <v>74</v>
      </c>
      <c r="G5" s="7"/>
      <c r="H5" s="21" t="s">
        <v>13</v>
      </c>
      <c r="I5" s="23" t="s">
        <v>75</v>
      </c>
      <c r="J5" s="82"/>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row>
    <row r="6" spans="1:101" x14ac:dyDescent="0.25">
      <c r="A6" s="82"/>
      <c r="B6" s="21" t="s">
        <v>14</v>
      </c>
      <c r="C6" s="78"/>
      <c r="D6" s="7"/>
      <c r="E6" s="21" t="s">
        <v>14</v>
      </c>
      <c r="F6" s="78"/>
      <c r="G6" s="7"/>
      <c r="H6" s="21" t="s">
        <v>14</v>
      </c>
      <c r="I6" s="78"/>
      <c r="J6" s="82"/>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row>
    <row r="7" spans="1:101" x14ac:dyDescent="0.25">
      <c r="A7" s="82"/>
      <c r="B7" s="24"/>
      <c r="C7" s="25"/>
      <c r="D7" s="7"/>
      <c r="E7" s="24"/>
      <c r="F7" s="25"/>
      <c r="G7" s="7"/>
      <c r="H7" s="24"/>
      <c r="I7" s="25"/>
      <c r="J7" s="82"/>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row>
    <row r="8" spans="1:101" x14ac:dyDescent="0.25">
      <c r="A8" s="82"/>
      <c r="B8" s="74" t="s">
        <v>19</v>
      </c>
      <c r="C8" s="73" t="s">
        <v>25</v>
      </c>
      <c r="D8" s="7"/>
      <c r="E8" s="74" t="s">
        <v>19</v>
      </c>
      <c r="F8" s="73" t="s">
        <v>25</v>
      </c>
      <c r="G8" s="7"/>
      <c r="H8" s="74" t="s">
        <v>19</v>
      </c>
      <c r="I8" s="73" t="s">
        <v>25</v>
      </c>
      <c r="J8" s="82"/>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row>
    <row r="9" spans="1:101" x14ac:dyDescent="0.25">
      <c r="A9" s="82"/>
      <c r="B9" s="21" t="s">
        <v>15</v>
      </c>
      <c r="C9" s="77">
        <v>0</v>
      </c>
      <c r="D9" s="7"/>
      <c r="E9" s="21" t="s">
        <v>15</v>
      </c>
      <c r="F9" s="77">
        <v>0</v>
      </c>
      <c r="G9" s="7"/>
      <c r="H9" s="21" t="s">
        <v>15</v>
      </c>
      <c r="I9" s="77">
        <v>0</v>
      </c>
      <c r="J9" s="82"/>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row>
    <row r="10" spans="1:101" x14ac:dyDescent="0.25">
      <c r="A10" s="82"/>
      <c r="B10" s="21" t="s">
        <v>16</v>
      </c>
      <c r="C10" s="77">
        <v>0</v>
      </c>
      <c r="D10" s="7"/>
      <c r="E10" s="21" t="s">
        <v>16</v>
      </c>
      <c r="F10" s="77">
        <v>0</v>
      </c>
      <c r="G10" s="7"/>
      <c r="H10" s="21" t="s">
        <v>16</v>
      </c>
      <c r="I10" s="77">
        <v>0</v>
      </c>
      <c r="J10" s="82"/>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row>
    <row r="11" spans="1:101" x14ac:dyDescent="0.25">
      <c r="A11" s="82"/>
      <c r="B11" s="21" t="s">
        <v>17</v>
      </c>
      <c r="C11" s="77">
        <v>0</v>
      </c>
      <c r="D11" s="7"/>
      <c r="E11" s="21" t="s">
        <v>17</v>
      </c>
      <c r="F11" s="77">
        <v>0</v>
      </c>
      <c r="G11" s="7"/>
      <c r="H11" s="21" t="s">
        <v>17</v>
      </c>
      <c r="I11" s="77">
        <v>0</v>
      </c>
      <c r="J11" s="82"/>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row>
    <row r="12" spans="1:101" x14ac:dyDescent="0.25">
      <c r="A12" s="82"/>
      <c r="B12" s="21" t="s">
        <v>48</v>
      </c>
      <c r="C12" s="77">
        <v>0</v>
      </c>
      <c r="D12" s="7"/>
      <c r="E12" s="21" t="s">
        <v>48</v>
      </c>
      <c r="F12" s="77">
        <v>0</v>
      </c>
      <c r="G12" s="7"/>
      <c r="H12" s="21" t="s">
        <v>48</v>
      </c>
      <c r="I12" s="77">
        <v>0</v>
      </c>
      <c r="J12" s="82"/>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row>
    <row r="13" spans="1:101" x14ac:dyDescent="0.25">
      <c r="A13" s="82"/>
      <c r="B13" s="21" t="s">
        <v>18</v>
      </c>
      <c r="C13" s="75">
        <f>SUM(C9:C12)</f>
        <v>0</v>
      </c>
      <c r="D13" s="7"/>
      <c r="E13" s="21" t="s">
        <v>18</v>
      </c>
      <c r="F13" s="75">
        <f>SUM(F9:F12)</f>
        <v>0</v>
      </c>
      <c r="G13" s="7"/>
      <c r="H13" s="21" t="s">
        <v>18</v>
      </c>
      <c r="I13" s="75">
        <f>SUM(I9:I12)</f>
        <v>0</v>
      </c>
      <c r="J13" s="82"/>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row>
    <row r="14" spans="1:101" x14ac:dyDescent="0.25">
      <c r="A14" s="82"/>
      <c r="B14" s="24"/>
      <c r="C14" s="25"/>
      <c r="D14" s="7"/>
      <c r="E14" s="24"/>
      <c r="F14" s="25"/>
      <c r="G14" s="7"/>
      <c r="H14" s="24"/>
      <c r="I14" s="25"/>
      <c r="J14" s="82"/>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row>
    <row r="15" spans="1:101" x14ac:dyDescent="0.25">
      <c r="A15" s="82"/>
      <c r="B15" s="24"/>
      <c r="C15" s="25"/>
      <c r="D15" s="7"/>
      <c r="E15" s="24"/>
      <c r="F15" s="25"/>
      <c r="G15" s="7"/>
      <c r="H15" s="24"/>
      <c r="I15" s="25"/>
      <c r="J15" s="82"/>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row>
    <row r="16" spans="1:101" x14ac:dyDescent="0.25">
      <c r="A16" s="82"/>
      <c r="B16" s="74" t="s">
        <v>20</v>
      </c>
      <c r="C16" s="73" t="s">
        <v>25</v>
      </c>
      <c r="D16" s="7"/>
      <c r="E16" s="74" t="s">
        <v>20</v>
      </c>
      <c r="F16" s="73" t="s">
        <v>25</v>
      </c>
      <c r="G16" s="7"/>
      <c r="H16" s="74" t="s">
        <v>20</v>
      </c>
      <c r="I16" s="73" t="s">
        <v>26</v>
      </c>
      <c r="J16" s="82"/>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row>
    <row r="17" spans="1:101" x14ac:dyDescent="0.25">
      <c r="A17" s="82"/>
      <c r="B17" s="35" t="s">
        <v>23</v>
      </c>
      <c r="C17" s="77">
        <v>0</v>
      </c>
      <c r="D17" s="7"/>
      <c r="E17" s="35" t="s">
        <v>23</v>
      </c>
      <c r="F17" s="77">
        <v>0</v>
      </c>
      <c r="G17" s="7"/>
      <c r="H17" s="35" t="s">
        <v>23</v>
      </c>
      <c r="I17" s="77">
        <v>0</v>
      </c>
      <c r="J17" s="82"/>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row>
    <row r="18" spans="1:101" x14ac:dyDescent="0.25">
      <c r="A18" s="82"/>
      <c r="B18" s="21" t="s">
        <v>21</v>
      </c>
      <c r="C18" s="77">
        <v>0</v>
      </c>
      <c r="D18" s="7"/>
      <c r="E18" s="21" t="s">
        <v>21</v>
      </c>
      <c r="F18" s="77">
        <v>0</v>
      </c>
      <c r="G18" s="7"/>
      <c r="H18" s="21" t="s">
        <v>21</v>
      </c>
      <c r="I18" s="77">
        <v>0</v>
      </c>
      <c r="J18" s="82"/>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row>
    <row r="19" spans="1:101" x14ac:dyDescent="0.25">
      <c r="A19" s="82"/>
      <c r="B19" s="21" t="s">
        <v>22</v>
      </c>
      <c r="C19" s="77">
        <v>0</v>
      </c>
      <c r="D19" s="7"/>
      <c r="E19" s="21" t="s">
        <v>22</v>
      </c>
      <c r="F19" s="77">
        <v>0</v>
      </c>
      <c r="G19" s="7"/>
      <c r="H19" s="21" t="s">
        <v>22</v>
      </c>
      <c r="I19" s="77">
        <v>0</v>
      </c>
      <c r="J19" s="82"/>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row>
    <row r="20" spans="1:101" x14ac:dyDescent="0.25">
      <c r="A20" s="82"/>
      <c r="B20" s="21" t="s">
        <v>48</v>
      </c>
      <c r="C20" s="77">
        <v>0</v>
      </c>
      <c r="D20" s="7"/>
      <c r="E20" s="21" t="s">
        <v>48</v>
      </c>
      <c r="F20" s="77">
        <v>0</v>
      </c>
      <c r="G20" s="7"/>
      <c r="H20" s="21" t="s">
        <v>48</v>
      </c>
      <c r="I20" s="77">
        <v>0</v>
      </c>
      <c r="J20" s="82"/>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row>
    <row r="21" spans="1:101" ht="15.75" thickBot="1" x14ac:dyDescent="0.3">
      <c r="A21" s="82"/>
      <c r="B21" s="26" t="s">
        <v>18</v>
      </c>
      <c r="C21" s="76">
        <f>SUM(C17:C20)</f>
        <v>0</v>
      </c>
      <c r="D21" s="7"/>
      <c r="E21" s="26" t="s">
        <v>18</v>
      </c>
      <c r="F21" s="76">
        <f>SUM(F17:F20)</f>
        <v>0</v>
      </c>
      <c r="G21" s="7"/>
      <c r="H21" s="26" t="s">
        <v>18</v>
      </c>
      <c r="I21" s="76">
        <f>SUM(I17:I20)</f>
        <v>0</v>
      </c>
      <c r="J21" s="82"/>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row>
    <row r="22" spans="1:101" x14ac:dyDescent="0.25">
      <c r="A22" s="82"/>
      <c r="B22" s="7"/>
      <c r="C22" s="7"/>
      <c r="D22" s="7"/>
      <c r="E22" s="7"/>
      <c r="F22" s="7"/>
      <c r="G22" s="7"/>
      <c r="H22" s="7"/>
      <c r="I22" s="7"/>
      <c r="J22" s="82"/>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row>
    <row r="23" spans="1:101" ht="26.25" x14ac:dyDescent="0.4">
      <c r="A23" s="82"/>
      <c r="B23" s="153"/>
      <c r="C23" s="153"/>
      <c r="D23" s="153"/>
      <c r="E23" s="153"/>
      <c r="F23" s="153"/>
      <c r="G23" s="153"/>
      <c r="H23" s="153"/>
      <c r="I23" s="153"/>
      <c r="J23" s="82"/>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row>
    <row r="24" spans="1:101" x14ac:dyDescent="0.25">
      <c r="A24" s="116"/>
      <c r="B24" s="116"/>
      <c r="C24" s="7"/>
      <c r="D24" s="7"/>
      <c r="E24" s="7"/>
      <c r="F24" s="7"/>
      <c r="G24" s="7"/>
      <c r="H24" s="7"/>
      <c r="I24" s="7"/>
      <c r="J24" s="116"/>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row>
    <row r="25" spans="1:101" x14ac:dyDescent="0.25">
      <c r="A25" s="116"/>
      <c r="B25" s="116"/>
      <c r="C25" s="7"/>
      <c r="D25" s="7"/>
      <c r="E25" s="7"/>
      <c r="F25" s="7"/>
      <c r="G25" s="7"/>
      <c r="H25" s="7"/>
      <c r="I25" s="7"/>
      <c r="J25" s="116"/>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row>
    <row r="26" spans="1:101" x14ac:dyDescent="0.25">
      <c r="A26" s="116"/>
      <c r="B26" s="116"/>
      <c r="C26" s="7"/>
      <c r="D26" s="7"/>
      <c r="E26" s="7"/>
      <c r="F26" s="7"/>
      <c r="G26" s="7"/>
      <c r="H26" s="7"/>
      <c r="I26" s="7"/>
      <c r="J26" s="116"/>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row>
    <row r="27" spans="1:101" x14ac:dyDescent="0.25">
      <c r="A27" s="116"/>
      <c r="B27" s="116"/>
      <c r="C27" s="7"/>
      <c r="D27" s="7"/>
      <c r="E27" s="7"/>
      <c r="F27" s="7"/>
      <c r="G27" s="7"/>
      <c r="H27" s="7"/>
      <c r="I27" s="7"/>
      <c r="J27" s="116"/>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row>
    <row r="28" spans="1:101" x14ac:dyDescent="0.25">
      <c r="A28" s="116"/>
      <c r="B28" s="116"/>
      <c r="C28" s="7"/>
      <c r="D28" s="7"/>
      <c r="E28" s="7"/>
      <c r="F28" s="7"/>
      <c r="G28" s="7"/>
      <c r="H28" s="7"/>
      <c r="I28" s="7"/>
      <c r="J28" s="116"/>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row>
    <row r="29" spans="1:101" x14ac:dyDescent="0.25">
      <c r="A29" s="116"/>
      <c r="B29" s="116"/>
      <c r="C29" s="7"/>
      <c r="D29" s="7"/>
      <c r="E29" s="7"/>
      <c r="F29" s="7"/>
      <c r="G29" s="7"/>
      <c r="H29" s="7"/>
      <c r="I29" s="7"/>
      <c r="J29" s="116"/>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row>
    <row r="30" spans="1:101" x14ac:dyDescent="0.25">
      <c r="A30" s="116"/>
      <c r="B30" s="116"/>
      <c r="C30" s="7"/>
      <c r="D30" s="7"/>
      <c r="E30" s="7"/>
      <c r="F30" s="7"/>
      <c r="G30" s="7"/>
      <c r="H30" s="7"/>
      <c r="I30" s="7"/>
      <c r="J30" s="116"/>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row>
    <row r="31" spans="1:101" x14ac:dyDescent="0.25">
      <c r="A31" s="116"/>
      <c r="B31" s="116"/>
      <c r="C31" s="7"/>
      <c r="D31" s="7"/>
      <c r="E31" s="7"/>
      <c r="F31" s="7"/>
      <c r="G31" s="7"/>
      <c r="H31" s="7"/>
      <c r="I31" s="7"/>
      <c r="J31" s="116"/>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row>
    <row r="32" spans="1:101" x14ac:dyDescent="0.25">
      <c r="B32" s="7"/>
      <c r="C32" s="7"/>
      <c r="D32" s="7"/>
      <c r="E32" s="7"/>
      <c r="F32" s="7"/>
      <c r="G32" s="7"/>
      <c r="H32" s="7"/>
      <c r="I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row>
    <row r="33" spans="2:101" x14ac:dyDescent="0.25">
      <c r="B33" s="7"/>
      <c r="C33" s="7"/>
      <c r="D33" s="7"/>
      <c r="E33" s="7"/>
      <c r="F33" s="7"/>
      <c r="G33" s="7"/>
      <c r="H33" s="7"/>
      <c r="I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row>
    <row r="34" spans="2:101" x14ac:dyDescent="0.25">
      <c r="B34" s="7"/>
      <c r="C34" s="7"/>
      <c r="D34" s="7"/>
      <c r="E34" s="7"/>
      <c r="F34" s="7"/>
      <c r="G34" s="7"/>
      <c r="H34" s="7"/>
      <c r="I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row>
    <row r="35" spans="2:101" x14ac:dyDescent="0.25">
      <c r="B35" s="7"/>
      <c r="C35" s="7"/>
      <c r="D35" s="7"/>
      <c r="E35" s="7"/>
      <c r="F35" s="7"/>
      <c r="G35" s="7"/>
      <c r="H35" s="7"/>
      <c r="I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row>
    <row r="36" spans="2:101" x14ac:dyDescent="0.25">
      <c r="B36" s="7"/>
      <c r="C36" s="7"/>
      <c r="D36" s="7"/>
      <c r="E36" s="7"/>
      <c r="F36" s="7"/>
      <c r="G36" s="7"/>
      <c r="H36" s="7"/>
      <c r="I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row>
    <row r="37" spans="2:101" x14ac:dyDescent="0.25">
      <c r="B37" s="7"/>
      <c r="C37" s="7"/>
      <c r="D37" s="7"/>
      <c r="E37" s="7"/>
      <c r="F37" s="7"/>
      <c r="G37" s="7"/>
      <c r="H37" s="7"/>
      <c r="I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row>
    <row r="38" spans="2:101" x14ac:dyDescent="0.25">
      <c r="B38" s="7"/>
      <c r="C38" s="7"/>
      <c r="D38" s="7"/>
      <c r="E38" s="7"/>
      <c r="F38" s="7"/>
      <c r="G38" s="7"/>
      <c r="H38" s="7"/>
      <c r="I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row>
    <row r="39" spans="2:101" x14ac:dyDescent="0.25">
      <c r="B39" s="7"/>
      <c r="C39" s="7"/>
      <c r="D39" s="7"/>
      <c r="E39" s="7"/>
      <c r="F39" s="7"/>
      <c r="G39" s="7"/>
      <c r="H39" s="7"/>
      <c r="I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row>
    <row r="40" spans="2:101" x14ac:dyDescent="0.25">
      <c r="B40" s="7"/>
      <c r="C40" s="7"/>
      <c r="D40" s="7"/>
      <c r="E40" s="7"/>
      <c r="F40" s="7"/>
      <c r="G40" s="7"/>
      <c r="H40" s="7"/>
      <c r="I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row>
    <row r="41" spans="2:101" x14ac:dyDescent="0.25">
      <c r="B41" s="7"/>
      <c r="C41" s="7"/>
      <c r="D41" s="7"/>
      <c r="E41" s="7"/>
      <c r="F41" s="7"/>
      <c r="G41" s="7"/>
      <c r="H41" s="7"/>
      <c r="I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row>
    <row r="42" spans="2:101" x14ac:dyDescent="0.25">
      <c r="B42" s="7"/>
      <c r="C42" s="7"/>
      <c r="D42" s="7"/>
      <c r="E42" s="7"/>
      <c r="F42" s="7"/>
      <c r="G42" s="7"/>
      <c r="H42" s="7"/>
      <c r="I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row>
    <row r="43" spans="2:101" x14ac:dyDescent="0.25">
      <c r="B43" s="7"/>
      <c r="C43" s="7"/>
      <c r="D43" s="7"/>
      <c r="E43" s="7"/>
      <c r="F43" s="7"/>
      <c r="G43" s="7"/>
      <c r="H43" s="7"/>
      <c r="I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row>
    <row r="44" spans="2:101" x14ac:dyDescent="0.25">
      <c r="B44" s="7"/>
      <c r="C44" s="7"/>
      <c r="D44" s="7"/>
      <c r="E44" s="7"/>
      <c r="F44" s="7"/>
      <c r="G44" s="7"/>
      <c r="H44" s="7"/>
      <c r="I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row>
    <row r="45" spans="2:101" x14ac:dyDescent="0.25">
      <c r="B45" s="7"/>
      <c r="C45" s="7"/>
      <c r="D45" s="7"/>
      <c r="E45" s="7"/>
      <c r="F45" s="7"/>
      <c r="G45" s="7"/>
      <c r="H45" s="7"/>
      <c r="I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row>
    <row r="46" spans="2:101" x14ac:dyDescent="0.25">
      <c r="B46" s="7"/>
      <c r="C46" s="7"/>
      <c r="D46" s="7"/>
      <c r="E46" s="7"/>
      <c r="F46" s="7"/>
      <c r="G46" s="7"/>
      <c r="H46" s="7"/>
      <c r="I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row>
    <row r="47" spans="2:101" x14ac:dyDescent="0.25">
      <c r="B47" s="7"/>
      <c r="C47" s="7"/>
      <c r="D47" s="7"/>
      <c r="E47" s="7"/>
      <c r="F47" s="7"/>
      <c r="G47" s="7"/>
      <c r="H47" s="7"/>
      <c r="I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row>
    <row r="48" spans="2:101" x14ac:dyDescent="0.25">
      <c r="B48" s="7"/>
      <c r="C48" s="7"/>
      <c r="D48" s="7"/>
      <c r="E48" s="7"/>
      <c r="F48" s="7"/>
      <c r="G48" s="7"/>
      <c r="H48" s="7"/>
      <c r="I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row>
    <row r="49" spans="2:101" x14ac:dyDescent="0.25">
      <c r="B49" s="7"/>
      <c r="C49" s="7"/>
      <c r="D49" s="7"/>
      <c r="E49" s="7"/>
      <c r="F49" s="7"/>
      <c r="G49" s="7"/>
      <c r="H49" s="7"/>
      <c r="I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row>
    <row r="50" spans="2:101" x14ac:dyDescent="0.25">
      <c r="B50" s="7"/>
      <c r="C50" s="7"/>
      <c r="D50" s="7"/>
      <c r="E50" s="7"/>
      <c r="F50" s="7"/>
      <c r="G50" s="7"/>
      <c r="H50" s="7"/>
      <c r="I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2:101" x14ac:dyDescent="0.25">
      <c r="B51" s="7"/>
      <c r="C51" s="7"/>
      <c r="D51" s="7"/>
      <c r="E51" s="7"/>
      <c r="F51" s="7"/>
      <c r="G51" s="7"/>
      <c r="H51" s="7"/>
      <c r="I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2:101" x14ac:dyDescent="0.25">
      <c r="B52" s="7"/>
      <c r="C52" s="7"/>
      <c r="D52" s="7"/>
      <c r="E52" s="7"/>
      <c r="F52" s="7"/>
      <c r="G52" s="7"/>
      <c r="H52" s="7"/>
      <c r="I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2:101" x14ac:dyDescent="0.25">
      <c r="B53" s="7"/>
      <c r="C53" s="7"/>
      <c r="D53" s="7"/>
      <c r="E53" s="7"/>
      <c r="F53" s="7"/>
      <c r="G53" s="7"/>
      <c r="H53" s="7"/>
      <c r="I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2:101" x14ac:dyDescent="0.25">
      <c r="B54" s="7"/>
      <c r="C54" s="7"/>
      <c r="D54" s="7"/>
      <c r="E54" s="7"/>
      <c r="F54" s="7"/>
      <c r="G54" s="7"/>
      <c r="H54" s="7"/>
      <c r="I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row>
    <row r="55" spans="2:101" x14ac:dyDescent="0.25">
      <c r="B55" s="7"/>
      <c r="C55" s="7"/>
      <c r="D55" s="7"/>
      <c r="E55" s="7"/>
      <c r="F55" s="7"/>
      <c r="G55" s="7"/>
      <c r="H55" s="7"/>
      <c r="I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row>
    <row r="56" spans="2:101" x14ac:dyDescent="0.25">
      <c r="B56" s="7"/>
      <c r="C56" s="7"/>
      <c r="D56" s="7"/>
      <c r="E56" s="7"/>
      <c r="F56" s="7"/>
      <c r="G56" s="7"/>
      <c r="H56" s="7"/>
      <c r="I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row>
    <row r="57" spans="2:101" x14ac:dyDescent="0.25">
      <c r="B57" s="7"/>
      <c r="C57" s="7"/>
      <c r="D57" s="7"/>
      <c r="E57" s="7"/>
      <c r="F57" s="7"/>
      <c r="G57" s="7"/>
      <c r="H57" s="7"/>
      <c r="I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row>
    <row r="58" spans="2:101" x14ac:dyDescent="0.25">
      <c r="B58" s="7"/>
      <c r="C58" s="7"/>
      <c r="D58" s="7"/>
      <c r="E58" s="7"/>
      <c r="F58" s="7"/>
      <c r="G58" s="7"/>
      <c r="H58" s="7"/>
      <c r="I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row>
    <row r="59" spans="2:101" x14ac:dyDescent="0.25">
      <c r="B59" s="7"/>
      <c r="C59" s="7"/>
      <c r="D59" s="7"/>
      <c r="E59" s="7"/>
      <c r="F59" s="7"/>
      <c r="G59" s="7"/>
      <c r="H59" s="7"/>
      <c r="I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row>
    <row r="60" spans="2:101" x14ac:dyDescent="0.25">
      <c r="B60" s="7"/>
      <c r="C60" s="7"/>
      <c r="D60" s="7"/>
      <c r="E60" s="7"/>
      <c r="F60" s="7"/>
      <c r="G60" s="7"/>
      <c r="H60" s="7"/>
      <c r="I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row>
    <row r="61" spans="2:101" x14ac:dyDescent="0.25">
      <c r="B61" s="7"/>
      <c r="C61" s="7"/>
      <c r="D61" s="7"/>
      <c r="E61" s="7"/>
      <c r="F61" s="7"/>
      <c r="G61" s="7"/>
      <c r="H61" s="7"/>
      <c r="I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row>
    <row r="62" spans="2:101" x14ac:dyDescent="0.25">
      <c r="B62" s="7"/>
      <c r="C62" s="7"/>
      <c r="D62" s="7"/>
      <c r="E62" s="7"/>
      <c r="F62" s="7"/>
      <c r="G62" s="7"/>
      <c r="H62" s="7"/>
      <c r="I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row>
    <row r="63" spans="2:101" x14ac:dyDescent="0.25">
      <c r="B63" s="7"/>
      <c r="C63" s="7"/>
      <c r="D63" s="7"/>
      <c r="E63" s="7"/>
      <c r="F63" s="7"/>
      <c r="G63" s="7"/>
      <c r="H63" s="7"/>
      <c r="I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row>
    <row r="64" spans="2:101" x14ac:dyDescent="0.25">
      <c r="B64" s="7"/>
      <c r="C64" s="7"/>
      <c r="D64" s="7"/>
      <c r="E64" s="7"/>
      <c r="F64" s="7"/>
      <c r="G64" s="7"/>
      <c r="H64" s="7"/>
      <c r="I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row>
    <row r="65" spans="2:101" x14ac:dyDescent="0.25">
      <c r="B65" s="7"/>
      <c r="C65" s="7"/>
      <c r="D65" s="7"/>
      <c r="E65" s="7"/>
      <c r="F65" s="7"/>
      <c r="G65" s="7"/>
      <c r="H65" s="7"/>
      <c r="I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row>
    <row r="66" spans="2:101" x14ac:dyDescent="0.25">
      <c r="G66" s="7"/>
      <c r="H66" s="7"/>
      <c r="I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row>
    <row r="67" spans="2:101" x14ac:dyDescent="0.25">
      <c r="G67" s="7"/>
      <c r="H67" s="7"/>
      <c r="I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row>
    <row r="68" spans="2:101" x14ac:dyDescent="0.25">
      <c r="G68" s="7"/>
      <c r="H68" s="7"/>
      <c r="I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row>
    <row r="69" spans="2:101" x14ac:dyDescent="0.25">
      <c r="G69" s="7"/>
      <c r="H69" s="7"/>
      <c r="I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row>
    <row r="70" spans="2:101" x14ac:dyDescent="0.25">
      <c r="G70" s="7"/>
      <c r="H70" s="7"/>
      <c r="I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row>
    <row r="71" spans="2:101" x14ac:dyDescent="0.25">
      <c r="G71" s="7"/>
      <c r="H71" s="7"/>
      <c r="I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row>
    <row r="72" spans="2:101" x14ac:dyDescent="0.25">
      <c r="G72" s="7"/>
      <c r="H72" s="7"/>
      <c r="I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row>
    <row r="73" spans="2:101" x14ac:dyDescent="0.25">
      <c r="G73" s="7"/>
      <c r="H73" s="7"/>
      <c r="I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row>
    <row r="74" spans="2:101" x14ac:dyDescent="0.25">
      <c r="G74" s="7"/>
      <c r="H74" s="7"/>
      <c r="I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row>
    <row r="75" spans="2:101" x14ac:dyDescent="0.25">
      <c r="G75" s="7"/>
      <c r="H75" s="7"/>
      <c r="I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row>
    <row r="76" spans="2:101" x14ac:dyDescent="0.25">
      <c r="G76" s="7"/>
      <c r="H76" s="7"/>
      <c r="I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row>
    <row r="77" spans="2:101" x14ac:dyDescent="0.25">
      <c r="G77" s="7"/>
      <c r="H77" s="7"/>
      <c r="I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row>
    <row r="78" spans="2:101" x14ac:dyDescent="0.25">
      <c r="G78" s="7"/>
      <c r="H78" s="7"/>
      <c r="I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row>
    <row r="79" spans="2:101" x14ac:dyDescent="0.25">
      <c r="G79" s="7"/>
      <c r="H79" s="7"/>
      <c r="I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row>
    <row r="80" spans="2:101" x14ac:dyDescent="0.25">
      <c r="G80" s="7"/>
      <c r="H80" s="7"/>
      <c r="I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row>
    <row r="81" spans="7:101" x14ac:dyDescent="0.25">
      <c r="G81" s="7"/>
      <c r="H81" s="7"/>
      <c r="I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row>
    <row r="82" spans="7:101" x14ac:dyDescent="0.25">
      <c r="G82" s="7"/>
      <c r="H82" s="7"/>
      <c r="I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row>
    <row r="83" spans="7:101" x14ac:dyDescent="0.25">
      <c r="G83" s="7"/>
      <c r="H83" s="7"/>
      <c r="I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row>
    <row r="84" spans="7:101" x14ac:dyDescent="0.25">
      <c r="G84" s="7"/>
      <c r="H84" s="7"/>
      <c r="I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row>
    <row r="85" spans="7:101" x14ac:dyDescent="0.25">
      <c r="G85" s="7"/>
      <c r="H85" s="7"/>
      <c r="I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row>
    <row r="86" spans="7:101" x14ac:dyDescent="0.25">
      <c r="G86" s="7"/>
      <c r="H86" s="7"/>
      <c r="I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row>
    <row r="87" spans="7:101" x14ac:dyDescent="0.25">
      <c r="G87" s="7"/>
      <c r="H87" s="7"/>
      <c r="I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row>
    <row r="88" spans="7:101" x14ac:dyDescent="0.25">
      <c r="G88" s="7"/>
      <c r="H88" s="7"/>
      <c r="I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row>
    <row r="89" spans="7:101" x14ac:dyDescent="0.25">
      <c r="G89" s="7"/>
      <c r="H89" s="7"/>
      <c r="I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row>
    <row r="90" spans="7:101" x14ac:dyDescent="0.25">
      <c r="G90" s="7"/>
      <c r="H90" s="7"/>
      <c r="I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row>
    <row r="91" spans="7:101" x14ac:dyDescent="0.25">
      <c r="G91" s="7"/>
      <c r="H91" s="7"/>
      <c r="I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row>
    <row r="92" spans="7:101" x14ac:dyDescent="0.25">
      <c r="G92" s="7"/>
      <c r="H92" s="7"/>
      <c r="I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row>
    <row r="93" spans="7:101" x14ac:dyDescent="0.25">
      <c r="G93" s="7"/>
      <c r="H93" s="7"/>
      <c r="I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row>
    <row r="94" spans="7:101" x14ac:dyDescent="0.25">
      <c r="G94" s="7"/>
      <c r="H94" s="7"/>
      <c r="I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row>
    <row r="95" spans="7:101" x14ac:dyDescent="0.25">
      <c r="G95" s="7"/>
      <c r="H95" s="7"/>
      <c r="I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row>
    <row r="96" spans="7:101" x14ac:dyDescent="0.25">
      <c r="G96" s="7"/>
      <c r="H96" s="7"/>
      <c r="I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row>
    <row r="97" spans="7:101" x14ac:dyDescent="0.25">
      <c r="G97" s="7"/>
      <c r="H97" s="7"/>
      <c r="I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row>
    <row r="98" spans="7:101" x14ac:dyDescent="0.25">
      <c r="G98" s="7"/>
      <c r="H98" s="7"/>
      <c r="I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row>
    <row r="99" spans="7:101" x14ac:dyDescent="0.25">
      <c r="G99" s="7"/>
      <c r="H99" s="7"/>
      <c r="I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row>
    <row r="100" spans="7:101" x14ac:dyDescent="0.25">
      <c r="G100" s="7"/>
      <c r="H100" s="7"/>
      <c r="I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row>
    <row r="101" spans="7:101" x14ac:dyDescent="0.25">
      <c r="G101" s="7"/>
      <c r="H101" s="7"/>
      <c r="I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row>
    <row r="102" spans="7:101" x14ac:dyDescent="0.25">
      <c r="G102" s="7"/>
      <c r="H102" s="7"/>
      <c r="I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row>
    <row r="103" spans="7:101" x14ac:dyDescent="0.25">
      <c r="G103" s="7"/>
      <c r="H103" s="7"/>
      <c r="I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row>
    <row r="104" spans="7:101" x14ac:dyDescent="0.25">
      <c r="G104" s="7"/>
      <c r="H104" s="7"/>
      <c r="I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row>
    <row r="105" spans="7:101" x14ac:dyDescent="0.25">
      <c r="G105" s="7"/>
      <c r="H105" s="7"/>
      <c r="I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row>
    <row r="106" spans="7:101" x14ac:dyDescent="0.25">
      <c r="G106" s="7"/>
      <c r="H106" s="7"/>
      <c r="I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row>
    <row r="107" spans="7:101" x14ac:dyDescent="0.25">
      <c r="G107" s="7"/>
      <c r="H107" s="7"/>
      <c r="I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row>
    <row r="108" spans="7:101" x14ac:dyDescent="0.25">
      <c r="G108" s="7"/>
      <c r="H108" s="7"/>
      <c r="I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row>
    <row r="109" spans="7:101" x14ac:dyDescent="0.25">
      <c r="G109" s="7"/>
      <c r="H109" s="7"/>
      <c r="I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row>
    <row r="110" spans="7:101" x14ac:dyDescent="0.25">
      <c r="G110" s="7"/>
      <c r="H110" s="7"/>
      <c r="I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row>
    <row r="111" spans="7:101" x14ac:dyDescent="0.25">
      <c r="G111" s="7"/>
      <c r="H111" s="7"/>
      <c r="I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row>
    <row r="112" spans="7:101" x14ac:dyDescent="0.25">
      <c r="G112" s="7"/>
      <c r="H112" s="7"/>
      <c r="I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row>
    <row r="113" spans="7:101" x14ac:dyDescent="0.25">
      <c r="G113" s="7"/>
      <c r="H113" s="7"/>
      <c r="I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row>
    <row r="114" spans="7:101" x14ac:dyDescent="0.25">
      <c r="G114" s="7"/>
      <c r="H114" s="7"/>
      <c r="I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row>
    <row r="115" spans="7:101" x14ac:dyDescent="0.25">
      <c r="G115" s="7"/>
      <c r="H115" s="7"/>
      <c r="I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row>
    <row r="116" spans="7:101" x14ac:dyDescent="0.25">
      <c r="G116" s="7"/>
      <c r="H116" s="7"/>
      <c r="I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row>
    <row r="117" spans="7:101" x14ac:dyDescent="0.25">
      <c r="G117" s="7"/>
      <c r="H117" s="7"/>
      <c r="I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row>
    <row r="118" spans="7:101" x14ac:dyDescent="0.25">
      <c r="G118" s="7"/>
      <c r="H118" s="7"/>
      <c r="I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row>
    <row r="119" spans="7:101" x14ac:dyDescent="0.25">
      <c r="G119" s="7"/>
      <c r="H119" s="7"/>
      <c r="I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row>
    <row r="120" spans="7:101" x14ac:dyDescent="0.25">
      <c r="G120" s="7"/>
      <c r="H120" s="7"/>
      <c r="I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row>
    <row r="121" spans="7:101" x14ac:dyDescent="0.25">
      <c r="G121" s="7"/>
      <c r="H121" s="7"/>
      <c r="I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row>
    <row r="122" spans="7:101" x14ac:dyDescent="0.25">
      <c r="G122" s="7"/>
      <c r="H122" s="7"/>
      <c r="I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row>
    <row r="123" spans="7:101" x14ac:dyDescent="0.25">
      <c r="G123" s="7"/>
      <c r="H123" s="7"/>
      <c r="I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row>
    <row r="124" spans="7:101" x14ac:dyDescent="0.25">
      <c r="G124" s="7"/>
      <c r="H124" s="7"/>
      <c r="I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row>
    <row r="125" spans="7:101" x14ac:dyDescent="0.25">
      <c r="G125" s="7"/>
      <c r="H125" s="7"/>
      <c r="I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row>
    <row r="126" spans="7:101" x14ac:dyDescent="0.25">
      <c r="G126" s="7"/>
      <c r="H126" s="7"/>
      <c r="I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row>
    <row r="127" spans="7:101" x14ac:dyDescent="0.25">
      <c r="G127" s="7"/>
      <c r="H127" s="7"/>
      <c r="I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row>
    <row r="128" spans="7:101" x14ac:dyDescent="0.25">
      <c r="G128" s="7"/>
      <c r="H128" s="7"/>
      <c r="I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row>
    <row r="129" spans="7:101" x14ac:dyDescent="0.25">
      <c r="G129" s="7"/>
      <c r="H129" s="7"/>
      <c r="I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row>
    <row r="130" spans="7:101" x14ac:dyDescent="0.25">
      <c r="G130" s="7"/>
      <c r="H130" s="7"/>
      <c r="I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row>
    <row r="131" spans="7:101" x14ac:dyDescent="0.25">
      <c r="G131" s="7"/>
      <c r="H131" s="7"/>
      <c r="I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row>
    <row r="132" spans="7:101" x14ac:dyDescent="0.25">
      <c r="G132" s="7"/>
      <c r="H132" s="7"/>
      <c r="I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row>
    <row r="133" spans="7:101" x14ac:dyDescent="0.25">
      <c r="G133" s="7"/>
      <c r="H133" s="7"/>
      <c r="I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row>
    <row r="134" spans="7:101" x14ac:dyDescent="0.25">
      <c r="G134" s="7"/>
      <c r="H134" s="7"/>
      <c r="I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row>
    <row r="135" spans="7:101" x14ac:dyDescent="0.25">
      <c r="G135" s="7"/>
      <c r="H135" s="7"/>
      <c r="I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row>
    <row r="136" spans="7:101" x14ac:dyDescent="0.25">
      <c r="G136" s="7"/>
      <c r="H136" s="7"/>
      <c r="I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row>
    <row r="137" spans="7:101" x14ac:dyDescent="0.25">
      <c r="G137" s="7"/>
      <c r="H137" s="7"/>
      <c r="I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row>
    <row r="138" spans="7:101" x14ac:dyDescent="0.25">
      <c r="G138" s="7"/>
      <c r="H138" s="7"/>
      <c r="I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row>
    <row r="139" spans="7:101" x14ac:dyDescent="0.25">
      <c r="G139" s="7"/>
      <c r="H139" s="7"/>
      <c r="I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row>
    <row r="140" spans="7:101" x14ac:dyDescent="0.25">
      <c r="G140" s="7"/>
      <c r="H140" s="7"/>
      <c r="I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row>
    <row r="141" spans="7:101" x14ac:dyDescent="0.25">
      <c r="G141" s="7"/>
      <c r="H141" s="7"/>
      <c r="I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row>
    <row r="142" spans="7:101" x14ac:dyDescent="0.25">
      <c r="G142" s="7"/>
      <c r="H142" s="7"/>
      <c r="I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row>
    <row r="143" spans="7:101" x14ac:dyDescent="0.25">
      <c r="G143" s="7"/>
      <c r="H143" s="7"/>
      <c r="I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row>
    <row r="144" spans="7:101" x14ac:dyDescent="0.25">
      <c r="G144" s="7"/>
      <c r="H144" s="7"/>
      <c r="I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row>
    <row r="145" spans="7:101" x14ac:dyDescent="0.25">
      <c r="G145" s="7"/>
      <c r="H145" s="7"/>
      <c r="I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row>
    <row r="146" spans="7:101" x14ac:dyDescent="0.25">
      <c r="G146" s="7"/>
      <c r="H146" s="7"/>
      <c r="I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row>
    <row r="147" spans="7:101" x14ac:dyDescent="0.25">
      <c r="G147" s="7"/>
      <c r="H147" s="7"/>
      <c r="I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row>
    <row r="148" spans="7:101" x14ac:dyDescent="0.25">
      <c r="G148" s="7"/>
      <c r="H148" s="7"/>
      <c r="I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row>
    <row r="149" spans="7:101" x14ac:dyDescent="0.25">
      <c r="G149" s="7"/>
      <c r="H149" s="7"/>
      <c r="I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row>
    <row r="150" spans="7:101" x14ac:dyDescent="0.25">
      <c r="G150" s="7"/>
      <c r="H150" s="7"/>
      <c r="I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row>
    <row r="151" spans="7:101" x14ac:dyDescent="0.25">
      <c r="G151" s="7"/>
      <c r="H151" s="7"/>
      <c r="I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row>
    <row r="152" spans="7:101" x14ac:dyDescent="0.25">
      <c r="G152" s="7"/>
      <c r="H152" s="7"/>
      <c r="I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row>
    <row r="153" spans="7:101" x14ac:dyDescent="0.25">
      <c r="G153" s="7"/>
      <c r="H153" s="7"/>
      <c r="I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row>
    <row r="154" spans="7:101" x14ac:dyDescent="0.25">
      <c r="G154" s="7"/>
      <c r="H154" s="7"/>
      <c r="I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row>
    <row r="155" spans="7:101" x14ac:dyDescent="0.25">
      <c r="G155" s="7"/>
      <c r="H155" s="7"/>
      <c r="I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row>
    <row r="156" spans="7:101" x14ac:dyDescent="0.25">
      <c r="G156" s="7"/>
      <c r="H156" s="7"/>
      <c r="I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row>
    <row r="157" spans="7:101" x14ac:dyDescent="0.25">
      <c r="G157" s="7"/>
      <c r="H157" s="7"/>
      <c r="I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row>
    <row r="158" spans="7:101" x14ac:dyDescent="0.25">
      <c r="G158" s="7"/>
      <c r="H158" s="7"/>
      <c r="I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row>
    <row r="159" spans="7:101" x14ac:dyDescent="0.25">
      <c r="G159" s="7"/>
      <c r="H159" s="7"/>
      <c r="I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row>
    <row r="160" spans="7:101" x14ac:dyDescent="0.25">
      <c r="G160" s="7"/>
      <c r="H160" s="7"/>
      <c r="I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row>
    <row r="161" spans="7:101" x14ac:dyDescent="0.25">
      <c r="G161" s="7"/>
      <c r="H161" s="7"/>
      <c r="I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row>
    <row r="162" spans="7:101" x14ac:dyDescent="0.25">
      <c r="G162" s="7"/>
      <c r="H162" s="7"/>
      <c r="I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row>
    <row r="163" spans="7:101" x14ac:dyDescent="0.25">
      <c r="G163" s="7"/>
      <c r="H163" s="7"/>
      <c r="I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row>
    <row r="164" spans="7:101" x14ac:dyDescent="0.25">
      <c r="G164" s="7"/>
      <c r="H164" s="7"/>
      <c r="I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row>
    <row r="165" spans="7:101" x14ac:dyDescent="0.25">
      <c r="G165" s="7"/>
      <c r="H165" s="7"/>
      <c r="I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row>
    <row r="166" spans="7:101" x14ac:dyDescent="0.25">
      <c r="G166" s="7"/>
      <c r="H166" s="7"/>
      <c r="I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row>
    <row r="167" spans="7:101" x14ac:dyDescent="0.25">
      <c r="G167" s="7"/>
      <c r="H167" s="7"/>
      <c r="I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row>
    <row r="168" spans="7:101" x14ac:dyDescent="0.25">
      <c r="G168" s="7"/>
      <c r="H168" s="7"/>
      <c r="I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row>
    <row r="169" spans="7:101" x14ac:dyDescent="0.25">
      <c r="G169" s="7"/>
      <c r="H169" s="7"/>
      <c r="I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row>
    <row r="170" spans="7:101" x14ac:dyDescent="0.25">
      <c r="G170" s="7"/>
      <c r="H170" s="7"/>
      <c r="I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row>
    <row r="171" spans="7:101" x14ac:dyDescent="0.25">
      <c r="G171" s="7"/>
      <c r="H171" s="7"/>
      <c r="I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row>
    <row r="172" spans="7:101" x14ac:dyDescent="0.25">
      <c r="G172" s="7"/>
      <c r="H172" s="7"/>
      <c r="I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row>
    <row r="173" spans="7:101" x14ac:dyDescent="0.25">
      <c r="G173" s="7"/>
      <c r="H173" s="7"/>
      <c r="I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row>
    <row r="174" spans="7:101" x14ac:dyDescent="0.25">
      <c r="G174" s="7"/>
      <c r="H174" s="7"/>
      <c r="I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row>
    <row r="175" spans="7:101" x14ac:dyDescent="0.25">
      <c r="G175" s="7"/>
      <c r="H175" s="7"/>
      <c r="I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row>
    <row r="176" spans="7:101" x14ac:dyDescent="0.25">
      <c r="G176" s="7"/>
      <c r="H176" s="7"/>
      <c r="I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row>
    <row r="177" spans="7:101" x14ac:dyDescent="0.25">
      <c r="G177" s="7"/>
      <c r="H177" s="7"/>
      <c r="I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row>
    <row r="178" spans="7:101" x14ac:dyDescent="0.25">
      <c r="G178" s="7"/>
      <c r="H178" s="7"/>
      <c r="I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row>
    <row r="179" spans="7:101" x14ac:dyDescent="0.25">
      <c r="G179" s="7"/>
      <c r="H179" s="7"/>
      <c r="I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row>
    <row r="180" spans="7:101" x14ac:dyDescent="0.25">
      <c r="G180" s="7"/>
      <c r="H180" s="7"/>
      <c r="I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row>
    <row r="181" spans="7:101" x14ac:dyDescent="0.25">
      <c r="G181" s="7"/>
      <c r="H181" s="7"/>
      <c r="I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row>
    <row r="182" spans="7:101" x14ac:dyDescent="0.25">
      <c r="G182" s="7"/>
      <c r="H182" s="7"/>
      <c r="I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row>
    <row r="183" spans="7:101" x14ac:dyDescent="0.25">
      <c r="G183" s="7"/>
      <c r="H183" s="7"/>
      <c r="I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row>
    <row r="184" spans="7:101" x14ac:dyDescent="0.25">
      <c r="G184" s="7"/>
      <c r="H184" s="7"/>
      <c r="I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row>
    <row r="185" spans="7:101" x14ac:dyDescent="0.25">
      <c r="G185" s="7"/>
      <c r="H185" s="7"/>
      <c r="I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row>
    <row r="186" spans="7:101" x14ac:dyDescent="0.25">
      <c r="G186" s="7"/>
      <c r="H186" s="7"/>
      <c r="I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row>
    <row r="187" spans="7:101" x14ac:dyDescent="0.25">
      <c r="G187" s="7"/>
      <c r="H187" s="7"/>
      <c r="I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row>
    <row r="188" spans="7:101" x14ac:dyDescent="0.25">
      <c r="G188" s="7"/>
      <c r="H188" s="7"/>
      <c r="I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row>
    <row r="189" spans="7:101" x14ac:dyDescent="0.25">
      <c r="G189" s="7"/>
      <c r="H189" s="7"/>
      <c r="I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row>
    <row r="190" spans="7:101" x14ac:dyDescent="0.25">
      <c r="G190" s="7"/>
      <c r="H190" s="7"/>
      <c r="I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row>
    <row r="191" spans="7:101" x14ac:dyDescent="0.25">
      <c r="G191" s="7"/>
      <c r="H191" s="7"/>
      <c r="I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row>
    <row r="192" spans="7:101" x14ac:dyDescent="0.25">
      <c r="G192" s="7"/>
      <c r="H192" s="7"/>
      <c r="I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row>
    <row r="193" spans="7:101" x14ac:dyDescent="0.25">
      <c r="G193" s="7"/>
      <c r="H193" s="7"/>
      <c r="I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row>
    <row r="194" spans="7:101" x14ac:dyDescent="0.25">
      <c r="G194" s="7"/>
      <c r="H194" s="7"/>
      <c r="I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row>
    <row r="195" spans="7:101" x14ac:dyDescent="0.25">
      <c r="G195" s="7"/>
      <c r="H195" s="7"/>
      <c r="I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row>
    <row r="196" spans="7:101" x14ac:dyDescent="0.25">
      <c r="G196" s="7"/>
      <c r="H196" s="7"/>
      <c r="I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row>
    <row r="197" spans="7:101" x14ac:dyDescent="0.25">
      <c r="G197" s="7"/>
      <c r="H197" s="7"/>
      <c r="I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row>
    <row r="198" spans="7:101" x14ac:dyDescent="0.25">
      <c r="G198" s="7"/>
      <c r="H198" s="7"/>
      <c r="I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row>
    <row r="199" spans="7:101" x14ac:dyDescent="0.25">
      <c r="G199" s="7"/>
      <c r="H199" s="7"/>
      <c r="I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row>
    <row r="200" spans="7:101" x14ac:dyDescent="0.25">
      <c r="G200" s="7"/>
      <c r="H200" s="7"/>
      <c r="I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row>
    <row r="201" spans="7:101" x14ac:dyDescent="0.25">
      <c r="G201" s="7"/>
      <c r="H201" s="7"/>
      <c r="I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row>
    <row r="202" spans="7:101" x14ac:dyDescent="0.25">
      <c r="G202" s="7"/>
      <c r="H202" s="7"/>
      <c r="I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row>
    <row r="203" spans="7:101" x14ac:dyDescent="0.25">
      <c r="G203" s="7"/>
      <c r="H203" s="7"/>
      <c r="I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row>
    <row r="204" spans="7:101" x14ac:dyDescent="0.25">
      <c r="G204" s="7"/>
      <c r="H204" s="7"/>
      <c r="I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row>
    <row r="205" spans="7:101" x14ac:dyDescent="0.25">
      <c r="G205" s="7"/>
      <c r="H205" s="7"/>
      <c r="I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row>
    <row r="206" spans="7:101" x14ac:dyDescent="0.25">
      <c r="G206" s="7"/>
      <c r="H206" s="7"/>
      <c r="I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row>
    <row r="207" spans="7:101" x14ac:dyDescent="0.25">
      <c r="G207" s="7"/>
      <c r="H207" s="7"/>
      <c r="I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row>
    <row r="208" spans="7:101" x14ac:dyDescent="0.25">
      <c r="G208" s="7"/>
      <c r="H208" s="7"/>
      <c r="I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row>
    <row r="209" spans="7:101" x14ac:dyDescent="0.25">
      <c r="G209" s="7"/>
      <c r="H209" s="7"/>
      <c r="I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row>
    <row r="210" spans="7:101" x14ac:dyDescent="0.25">
      <c r="G210" s="7"/>
      <c r="H210" s="7"/>
      <c r="I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row>
    <row r="211" spans="7:101" x14ac:dyDescent="0.25">
      <c r="G211" s="7"/>
      <c r="H211" s="7"/>
      <c r="I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row>
    <row r="212" spans="7:101" x14ac:dyDescent="0.25">
      <c r="G212" s="7"/>
      <c r="H212" s="7"/>
      <c r="I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row>
    <row r="213" spans="7:101" x14ac:dyDescent="0.25">
      <c r="G213" s="7"/>
      <c r="H213" s="7"/>
      <c r="I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row>
    <row r="214" spans="7:101" x14ac:dyDescent="0.25">
      <c r="G214" s="7"/>
      <c r="H214" s="7"/>
      <c r="I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row>
    <row r="215" spans="7:101" x14ac:dyDescent="0.25">
      <c r="G215" s="7"/>
      <c r="H215" s="7"/>
      <c r="I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row>
    <row r="216" spans="7:101" x14ac:dyDescent="0.25">
      <c r="G216" s="7"/>
      <c r="H216" s="7"/>
      <c r="I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row>
    <row r="217" spans="7:101" x14ac:dyDescent="0.25">
      <c r="G217" s="7"/>
      <c r="H217" s="7"/>
      <c r="I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row>
    <row r="218" spans="7:101" x14ac:dyDescent="0.25">
      <c r="G218" s="7"/>
      <c r="H218" s="7"/>
      <c r="I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row>
    <row r="219" spans="7:101" x14ac:dyDescent="0.25">
      <c r="G219" s="7"/>
      <c r="H219" s="7"/>
      <c r="I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row>
    <row r="220" spans="7:101" x14ac:dyDescent="0.25">
      <c r="G220" s="7"/>
      <c r="H220" s="7"/>
      <c r="I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row>
    <row r="221" spans="7:101" x14ac:dyDescent="0.25">
      <c r="G221" s="7"/>
      <c r="H221" s="7"/>
      <c r="I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row>
    <row r="222" spans="7:101" x14ac:dyDescent="0.25">
      <c r="G222" s="7"/>
      <c r="H222" s="7"/>
      <c r="I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row>
    <row r="223" spans="7:101" x14ac:dyDescent="0.25">
      <c r="G223" s="7"/>
      <c r="H223" s="7"/>
      <c r="I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row>
    <row r="224" spans="7:101" x14ac:dyDescent="0.25">
      <c r="G224" s="7"/>
      <c r="H224" s="7"/>
      <c r="I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row>
    <row r="225" spans="7:101" x14ac:dyDescent="0.25">
      <c r="G225" s="7"/>
      <c r="H225" s="7"/>
      <c r="I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row>
    <row r="226" spans="7:101" x14ac:dyDescent="0.25">
      <c r="G226" s="7"/>
      <c r="H226" s="7"/>
      <c r="I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row>
    <row r="227" spans="7:101" x14ac:dyDescent="0.25">
      <c r="G227" s="7"/>
      <c r="H227" s="7"/>
      <c r="I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row>
    <row r="228" spans="7:101" x14ac:dyDescent="0.25">
      <c r="G228" s="7"/>
      <c r="H228" s="7"/>
      <c r="I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row>
    <row r="229" spans="7:101" x14ac:dyDescent="0.25">
      <c r="G229" s="7"/>
      <c r="H229" s="7"/>
      <c r="I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row>
    <row r="230" spans="7:101" x14ac:dyDescent="0.25">
      <c r="G230" s="7"/>
      <c r="H230" s="7"/>
      <c r="I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row>
    <row r="231" spans="7:101" x14ac:dyDescent="0.25">
      <c r="G231" s="7"/>
      <c r="H231" s="7"/>
      <c r="I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row>
    <row r="232" spans="7:101" x14ac:dyDescent="0.25">
      <c r="G232" s="7"/>
      <c r="H232" s="7"/>
      <c r="I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row>
    <row r="233" spans="7:101" x14ac:dyDescent="0.25">
      <c r="G233" s="7"/>
      <c r="H233" s="7"/>
      <c r="I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row>
    <row r="234" spans="7:101" x14ac:dyDescent="0.25">
      <c r="G234" s="7"/>
      <c r="H234" s="7"/>
      <c r="I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row>
    <row r="235" spans="7:101" x14ac:dyDescent="0.25">
      <c r="G235" s="7"/>
      <c r="H235" s="7"/>
      <c r="I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row>
    <row r="236" spans="7:101" x14ac:dyDescent="0.25">
      <c r="G236" s="7"/>
      <c r="H236" s="7"/>
      <c r="I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row>
    <row r="237" spans="7:101" x14ac:dyDescent="0.25">
      <c r="G237" s="7"/>
      <c r="H237" s="7"/>
      <c r="I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row>
    <row r="238" spans="7:101" x14ac:dyDescent="0.25">
      <c r="G238" s="7"/>
      <c r="H238" s="7"/>
      <c r="I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row>
    <row r="239" spans="7:101" x14ac:dyDescent="0.25">
      <c r="G239" s="7"/>
      <c r="H239" s="7"/>
      <c r="I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row>
    <row r="240" spans="7:101" x14ac:dyDescent="0.25">
      <c r="G240" s="7"/>
      <c r="H240" s="7"/>
      <c r="I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row>
    <row r="241" spans="7:101" x14ac:dyDescent="0.25">
      <c r="G241" s="7"/>
      <c r="H241" s="7"/>
      <c r="I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row>
    <row r="242" spans="7:101" x14ac:dyDescent="0.25">
      <c r="G242" s="7"/>
      <c r="H242" s="7"/>
      <c r="I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row>
    <row r="243" spans="7:101" x14ac:dyDescent="0.25">
      <c r="G243" s="7"/>
      <c r="H243" s="7"/>
      <c r="I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row>
    <row r="244" spans="7:101" x14ac:dyDescent="0.25">
      <c r="G244" s="7"/>
      <c r="H244" s="7"/>
      <c r="I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row>
    <row r="245" spans="7:101" x14ac:dyDescent="0.25">
      <c r="G245" s="7"/>
      <c r="H245" s="7"/>
      <c r="I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row>
    <row r="246" spans="7:101" x14ac:dyDescent="0.25">
      <c r="G246" s="7"/>
      <c r="H246" s="7"/>
      <c r="I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row>
    <row r="247" spans="7:101" x14ac:dyDescent="0.25">
      <c r="G247" s="7"/>
      <c r="H247" s="7"/>
      <c r="I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row>
    <row r="248" spans="7:101" x14ac:dyDescent="0.25">
      <c r="G248" s="7"/>
      <c r="H248" s="7"/>
      <c r="I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row>
    <row r="249" spans="7:101" x14ac:dyDescent="0.25">
      <c r="G249" s="7"/>
      <c r="H249" s="7"/>
      <c r="I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row>
    <row r="250" spans="7:101" x14ac:dyDescent="0.25">
      <c r="G250" s="7"/>
      <c r="H250" s="7"/>
      <c r="I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row>
    <row r="251" spans="7:101" x14ac:dyDescent="0.25">
      <c r="G251" s="7"/>
      <c r="H251" s="7"/>
      <c r="I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row>
    <row r="252" spans="7:101" x14ac:dyDescent="0.25">
      <c r="G252" s="7"/>
      <c r="H252" s="7"/>
      <c r="I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row>
    <row r="253" spans="7:101" x14ac:dyDescent="0.25">
      <c r="G253" s="7"/>
      <c r="H253" s="7"/>
      <c r="I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row>
    <row r="254" spans="7:101" x14ac:dyDescent="0.25">
      <c r="G254" s="7"/>
      <c r="H254" s="7"/>
      <c r="I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row>
    <row r="255" spans="7:101" x14ac:dyDescent="0.25">
      <c r="G255" s="7"/>
      <c r="H255" s="7"/>
      <c r="I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row>
    <row r="256" spans="7:101" x14ac:dyDescent="0.25">
      <c r="G256" s="7"/>
      <c r="H256" s="7"/>
      <c r="I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row>
    <row r="257" spans="7:101" x14ac:dyDescent="0.25">
      <c r="G257" s="7"/>
      <c r="H257" s="7"/>
      <c r="I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row>
    <row r="258" spans="7:101" x14ac:dyDescent="0.25">
      <c r="G258" s="7"/>
      <c r="H258" s="7"/>
      <c r="I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row>
    <row r="259" spans="7:101" x14ac:dyDescent="0.25">
      <c r="G259" s="7"/>
      <c r="H259" s="7"/>
      <c r="I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row>
    <row r="260" spans="7:101" x14ac:dyDescent="0.25">
      <c r="G260" s="7"/>
      <c r="H260" s="7"/>
      <c r="I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row>
    <row r="261" spans="7:101" x14ac:dyDescent="0.25">
      <c r="G261" s="7"/>
      <c r="H261" s="7"/>
      <c r="I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row>
    <row r="262" spans="7:101" x14ac:dyDescent="0.25">
      <c r="G262" s="7"/>
      <c r="H262" s="7"/>
      <c r="I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row>
    <row r="263" spans="7:101" x14ac:dyDescent="0.25">
      <c r="G263" s="7"/>
      <c r="H263" s="7"/>
      <c r="I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row>
    <row r="264" spans="7:101" x14ac:dyDescent="0.25">
      <c r="G264" s="7"/>
      <c r="H264" s="7"/>
      <c r="I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row>
    <row r="265" spans="7:101" x14ac:dyDescent="0.25">
      <c r="G265" s="7"/>
      <c r="H265" s="7"/>
      <c r="I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row>
    <row r="266" spans="7:101" x14ac:dyDescent="0.25">
      <c r="G266" s="7"/>
      <c r="H266" s="7"/>
      <c r="I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row>
    <row r="267" spans="7:101" x14ac:dyDescent="0.25">
      <c r="G267" s="7"/>
      <c r="H267" s="7"/>
      <c r="I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row>
    <row r="268" spans="7:101" x14ac:dyDescent="0.25">
      <c r="G268" s="7"/>
      <c r="H268" s="7"/>
      <c r="I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row>
    <row r="269" spans="7:101" x14ac:dyDescent="0.25">
      <c r="G269" s="7"/>
      <c r="H269" s="7"/>
      <c r="I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row>
    <row r="270" spans="7:101" x14ac:dyDescent="0.25">
      <c r="G270" s="7"/>
      <c r="H270" s="7"/>
      <c r="I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row>
    <row r="271" spans="7:101" x14ac:dyDescent="0.25">
      <c r="G271" s="7"/>
      <c r="H271" s="7"/>
      <c r="I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row>
    <row r="272" spans="7:101" x14ac:dyDescent="0.25">
      <c r="G272" s="7"/>
      <c r="H272" s="7"/>
      <c r="I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row>
    <row r="273" spans="7:101" x14ac:dyDescent="0.25">
      <c r="G273" s="7"/>
      <c r="H273" s="7"/>
      <c r="I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row>
    <row r="274" spans="7:101" x14ac:dyDescent="0.25">
      <c r="G274" s="7"/>
      <c r="H274" s="7"/>
      <c r="I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row>
    <row r="275" spans="7:101" x14ac:dyDescent="0.25">
      <c r="G275" s="7"/>
      <c r="H275" s="7"/>
      <c r="I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row>
    <row r="276" spans="7:101" x14ac:dyDescent="0.25">
      <c r="G276" s="7"/>
      <c r="H276" s="7"/>
      <c r="I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row>
    <row r="277" spans="7:101" x14ac:dyDescent="0.25">
      <c r="G277" s="7"/>
      <c r="H277" s="7"/>
      <c r="I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row>
    <row r="278" spans="7:101" x14ac:dyDescent="0.25">
      <c r="G278" s="7"/>
      <c r="H278" s="7"/>
      <c r="I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row>
    <row r="279" spans="7:101" x14ac:dyDescent="0.25">
      <c r="G279" s="7"/>
      <c r="H279" s="7"/>
      <c r="I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row>
    <row r="280" spans="7:101" x14ac:dyDescent="0.25">
      <c r="G280" s="7"/>
      <c r="H280" s="7"/>
      <c r="I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row>
    <row r="281" spans="7:101" x14ac:dyDescent="0.25">
      <c r="G281" s="7"/>
      <c r="H281" s="7"/>
      <c r="I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row>
    <row r="282" spans="7:101" x14ac:dyDescent="0.25">
      <c r="G282" s="7"/>
      <c r="H282" s="7"/>
      <c r="I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row>
    <row r="283" spans="7:101" x14ac:dyDescent="0.25">
      <c r="G283" s="7"/>
      <c r="H283" s="7"/>
      <c r="I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row>
    <row r="284" spans="7:101" x14ac:dyDescent="0.25">
      <c r="G284" s="7"/>
      <c r="H284" s="7"/>
      <c r="I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row>
    <row r="285" spans="7:101" x14ac:dyDescent="0.25">
      <c r="G285" s="7"/>
      <c r="H285" s="7"/>
      <c r="I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row>
    <row r="286" spans="7:101" x14ac:dyDescent="0.25">
      <c r="G286" s="7"/>
      <c r="H286" s="7"/>
      <c r="I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row>
    <row r="287" spans="7:101" x14ac:dyDescent="0.25">
      <c r="G287" s="7"/>
      <c r="H287" s="7"/>
      <c r="I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row>
    <row r="288" spans="7:101" x14ac:dyDescent="0.25">
      <c r="G288" s="7"/>
      <c r="H288" s="7"/>
      <c r="I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row>
    <row r="289" spans="7:101" x14ac:dyDescent="0.25">
      <c r="G289" s="7"/>
      <c r="H289" s="7"/>
      <c r="I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row>
    <row r="290" spans="7:101" x14ac:dyDescent="0.25">
      <c r="G290" s="7"/>
      <c r="H290" s="7"/>
      <c r="I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row>
    <row r="291" spans="7:101" x14ac:dyDescent="0.25">
      <c r="G291" s="7"/>
      <c r="H291" s="7"/>
      <c r="I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row>
    <row r="292" spans="7:101" x14ac:dyDescent="0.25">
      <c r="G292" s="7"/>
      <c r="H292" s="7"/>
      <c r="I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row>
    <row r="293" spans="7:101" x14ac:dyDescent="0.25">
      <c r="G293" s="7"/>
      <c r="H293" s="7"/>
      <c r="I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row>
    <row r="294" spans="7:101" x14ac:dyDescent="0.25">
      <c r="G294" s="7"/>
      <c r="H294" s="7"/>
      <c r="I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row>
    <row r="295" spans="7:101" x14ac:dyDescent="0.25">
      <c r="G295" s="7"/>
      <c r="H295" s="7"/>
      <c r="I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row>
    <row r="296" spans="7:101" x14ac:dyDescent="0.25">
      <c r="G296" s="7"/>
      <c r="H296" s="7"/>
      <c r="I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row>
    <row r="297" spans="7:101" x14ac:dyDescent="0.25">
      <c r="G297" s="7"/>
      <c r="H297" s="7"/>
      <c r="I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row>
    <row r="298" spans="7:101" x14ac:dyDescent="0.25">
      <c r="G298" s="7"/>
      <c r="H298" s="7"/>
      <c r="I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row>
    <row r="299" spans="7:101" x14ac:dyDescent="0.25">
      <c r="G299" s="7"/>
      <c r="H299" s="7"/>
      <c r="I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row>
    <row r="300" spans="7:101" x14ac:dyDescent="0.25">
      <c r="G300" s="7"/>
      <c r="H300" s="7"/>
      <c r="I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row>
    <row r="301" spans="7:101" x14ac:dyDescent="0.25">
      <c r="G301" s="7"/>
      <c r="H301" s="7"/>
      <c r="I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row>
    <row r="302" spans="7:101" x14ac:dyDescent="0.25">
      <c r="G302" s="7"/>
      <c r="H302" s="7"/>
      <c r="I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row>
    <row r="303" spans="7:101" x14ac:dyDescent="0.25">
      <c r="G303" s="7"/>
      <c r="H303" s="7"/>
      <c r="I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row>
    <row r="304" spans="7:101" x14ac:dyDescent="0.25">
      <c r="G304" s="7"/>
      <c r="H304" s="7"/>
      <c r="I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row>
    <row r="305" spans="7:101" x14ac:dyDescent="0.25">
      <c r="G305" s="7"/>
      <c r="H305" s="7"/>
      <c r="I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row>
    <row r="306" spans="7:101" x14ac:dyDescent="0.25">
      <c r="G306" s="7"/>
      <c r="H306" s="7"/>
      <c r="I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row>
    <row r="307" spans="7:101" x14ac:dyDescent="0.25">
      <c r="G307" s="7"/>
      <c r="H307" s="7"/>
      <c r="I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row>
    <row r="308" spans="7:101" x14ac:dyDescent="0.25">
      <c r="G308" s="7"/>
      <c r="H308" s="7"/>
      <c r="I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row>
    <row r="309" spans="7:101" x14ac:dyDescent="0.25">
      <c r="G309" s="7"/>
      <c r="H309" s="7"/>
      <c r="I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row>
    <row r="310" spans="7:101" x14ac:dyDescent="0.25">
      <c r="G310" s="7"/>
      <c r="H310" s="7"/>
      <c r="I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row>
    <row r="311" spans="7:101" x14ac:dyDescent="0.25">
      <c r="G311" s="7"/>
      <c r="H311" s="7"/>
      <c r="I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row>
    <row r="312" spans="7:101" x14ac:dyDescent="0.25">
      <c r="G312" s="7"/>
      <c r="H312" s="7"/>
      <c r="I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row>
    <row r="313" spans="7:101" x14ac:dyDescent="0.25">
      <c r="G313" s="7"/>
      <c r="H313" s="7"/>
      <c r="I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row>
    <row r="314" spans="7:101" x14ac:dyDescent="0.25">
      <c r="G314" s="7"/>
      <c r="H314" s="7"/>
      <c r="I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row>
    <row r="315" spans="7:101" x14ac:dyDescent="0.25">
      <c r="G315" s="7"/>
      <c r="H315" s="7"/>
      <c r="I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row>
    <row r="316" spans="7:101" x14ac:dyDescent="0.25">
      <c r="G316" s="7"/>
      <c r="H316" s="7"/>
      <c r="I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row>
    <row r="317" spans="7:101" x14ac:dyDescent="0.25">
      <c r="G317" s="7"/>
      <c r="H317" s="7"/>
      <c r="I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row>
    <row r="318" spans="7:101" x14ac:dyDescent="0.25">
      <c r="G318" s="7"/>
      <c r="H318" s="7"/>
      <c r="I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row>
    <row r="319" spans="7:101" x14ac:dyDescent="0.25">
      <c r="G319" s="7"/>
      <c r="H319" s="7"/>
      <c r="I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row>
    <row r="320" spans="7:101" x14ac:dyDescent="0.25">
      <c r="G320" s="7"/>
      <c r="H320" s="7"/>
      <c r="I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row>
    <row r="321" spans="7:101" x14ac:dyDescent="0.25">
      <c r="G321" s="7"/>
      <c r="H321" s="7"/>
      <c r="I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row>
    <row r="322" spans="7:101" x14ac:dyDescent="0.25">
      <c r="G322" s="7"/>
      <c r="H322" s="7"/>
      <c r="I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row>
    <row r="323" spans="7:101" x14ac:dyDescent="0.25">
      <c r="G323" s="7"/>
      <c r="H323" s="7"/>
      <c r="I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row>
    <row r="324" spans="7:101" x14ac:dyDescent="0.25">
      <c r="G324" s="7"/>
      <c r="H324" s="7"/>
      <c r="I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row>
    <row r="325" spans="7:101" x14ac:dyDescent="0.25">
      <c r="G325" s="7"/>
      <c r="H325" s="7"/>
      <c r="I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row>
    <row r="326" spans="7:101" x14ac:dyDescent="0.25">
      <c r="G326" s="7"/>
      <c r="H326" s="7"/>
      <c r="I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row>
    <row r="327" spans="7:101" x14ac:dyDescent="0.25">
      <c r="G327" s="7"/>
      <c r="H327" s="7"/>
      <c r="I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row>
    <row r="328" spans="7:101" x14ac:dyDescent="0.25">
      <c r="G328" s="7"/>
      <c r="H328" s="7"/>
      <c r="I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row>
    <row r="329" spans="7:101" x14ac:dyDescent="0.25">
      <c r="G329" s="7"/>
      <c r="H329" s="7"/>
      <c r="I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row>
    <row r="330" spans="7:101" x14ac:dyDescent="0.25">
      <c r="G330" s="7"/>
      <c r="H330" s="7"/>
      <c r="I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row>
    <row r="331" spans="7:101" x14ac:dyDescent="0.25">
      <c r="G331" s="7"/>
      <c r="H331" s="7"/>
      <c r="I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row>
    <row r="332" spans="7:101" x14ac:dyDescent="0.25">
      <c r="G332" s="7"/>
      <c r="H332" s="7"/>
      <c r="I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row>
    <row r="333" spans="7:101" x14ac:dyDescent="0.25">
      <c r="G333" s="7"/>
      <c r="H333" s="7"/>
      <c r="I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row>
    <row r="334" spans="7:101" x14ac:dyDescent="0.25">
      <c r="G334" s="7"/>
      <c r="H334" s="7"/>
      <c r="I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row>
    <row r="335" spans="7:101" x14ac:dyDescent="0.25">
      <c r="G335" s="7"/>
      <c r="H335" s="7"/>
      <c r="I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row>
    <row r="336" spans="7:101" x14ac:dyDescent="0.25">
      <c r="G336" s="7"/>
      <c r="H336" s="7"/>
      <c r="I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row>
    <row r="337" spans="7:101" x14ac:dyDescent="0.25">
      <c r="G337" s="7"/>
      <c r="H337" s="7"/>
      <c r="I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row>
    <row r="338" spans="7:101" x14ac:dyDescent="0.25">
      <c r="G338" s="7"/>
      <c r="H338" s="7"/>
      <c r="I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row>
    <row r="339" spans="7:101" x14ac:dyDescent="0.25">
      <c r="G339" s="7"/>
      <c r="H339" s="7"/>
      <c r="I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row>
    <row r="340" spans="7:101" x14ac:dyDescent="0.25">
      <c r="G340" s="7"/>
      <c r="H340" s="7"/>
      <c r="I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row>
    <row r="341" spans="7:101" x14ac:dyDescent="0.25">
      <c r="G341" s="7"/>
      <c r="H341" s="7"/>
      <c r="I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row>
    <row r="342" spans="7:101" x14ac:dyDescent="0.25">
      <c r="G342" s="7"/>
      <c r="H342" s="7"/>
      <c r="I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row>
    <row r="343" spans="7:101" x14ac:dyDescent="0.25">
      <c r="G343" s="7"/>
      <c r="H343" s="7"/>
      <c r="I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row>
    <row r="344" spans="7:101" x14ac:dyDescent="0.25">
      <c r="G344" s="7"/>
      <c r="H344" s="7"/>
      <c r="I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row>
    <row r="345" spans="7:101" x14ac:dyDescent="0.25">
      <c r="G345" s="7"/>
      <c r="H345" s="7"/>
      <c r="I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row>
    <row r="346" spans="7:101" x14ac:dyDescent="0.25">
      <c r="G346" s="7"/>
      <c r="H346" s="7"/>
      <c r="I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row>
    <row r="347" spans="7:101" x14ac:dyDescent="0.25">
      <c r="G347" s="7"/>
      <c r="H347" s="7"/>
      <c r="I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row>
    <row r="348" spans="7:101" x14ac:dyDescent="0.25">
      <c r="G348" s="7"/>
      <c r="H348" s="7"/>
      <c r="I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row>
    <row r="349" spans="7:101" x14ac:dyDescent="0.25">
      <c r="G349" s="7"/>
      <c r="H349" s="7"/>
      <c r="I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row>
    <row r="350" spans="7:101" x14ac:dyDescent="0.25">
      <c r="G350" s="7"/>
      <c r="H350" s="7"/>
      <c r="I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row>
    <row r="351" spans="7:101" x14ac:dyDescent="0.25">
      <c r="G351" s="7"/>
      <c r="H351" s="7"/>
      <c r="I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row>
    <row r="352" spans="7:101" x14ac:dyDescent="0.25">
      <c r="G352" s="7"/>
      <c r="H352" s="7"/>
      <c r="I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row>
    <row r="353" spans="7:101" x14ac:dyDescent="0.25">
      <c r="G353" s="7"/>
      <c r="H353" s="7"/>
      <c r="I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row>
    <row r="354" spans="7:101" x14ac:dyDescent="0.25">
      <c r="G354" s="7"/>
      <c r="H354" s="7"/>
      <c r="I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row>
    <row r="355" spans="7:101" x14ac:dyDescent="0.25">
      <c r="G355" s="7"/>
      <c r="H355" s="7"/>
      <c r="I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row>
    <row r="356" spans="7:101" x14ac:dyDescent="0.25">
      <c r="G356" s="7"/>
      <c r="H356" s="7"/>
      <c r="I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row>
    <row r="357" spans="7:101" x14ac:dyDescent="0.25">
      <c r="G357" s="7"/>
      <c r="H357" s="7"/>
      <c r="I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row>
    <row r="358" spans="7:101" x14ac:dyDescent="0.25">
      <c r="G358" s="7"/>
      <c r="H358" s="7"/>
      <c r="I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row>
    <row r="359" spans="7:101" x14ac:dyDescent="0.25">
      <c r="G359" s="7"/>
      <c r="H359" s="7"/>
      <c r="I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row>
    <row r="360" spans="7:101" x14ac:dyDescent="0.25">
      <c r="G360" s="7"/>
      <c r="H360" s="7"/>
      <c r="I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row>
    <row r="361" spans="7:101" x14ac:dyDescent="0.25">
      <c r="G361" s="7"/>
      <c r="H361" s="7"/>
      <c r="I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row>
    <row r="362" spans="7:101" x14ac:dyDescent="0.25">
      <c r="G362" s="7"/>
      <c r="H362" s="7"/>
      <c r="I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row>
    <row r="363" spans="7:101" x14ac:dyDescent="0.25">
      <c r="G363" s="7"/>
      <c r="H363" s="7"/>
      <c r="I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row>
    <row r="364" spans="7:101" x14ac:dyDescent="0.25">
      <c r="G364" s="7"/>
      <c r="H364" s="7"/>
      <c r="I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row>
    <row r="365" spans="7:101" x14ac:dyDescent="0.25">
      <c r="G365" s="7"/>
      <c r="H365" s="7"/>
      <c r="I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row>
    <row r="366" spans="7:101" x14ac:dyDescent="0.25">
      <c r="G366" s="7"/>
      <c r="H366" s="7"/>
      <c r="I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row>
    <row r="367" spans="7:101" x14ac:dyDescent="0.25">
      <c r="G367" s="7"/>
      <c r="H367" s="7"/>
      <c r="I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row>
    <row r="368" spans="7:101" x14ac:dyDescent="0.25">
      <c r="G368" s="7"/>
      <c r="H368" s="7"/>
      <c r="I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row>
    <row r="369" spans="7:101" x14ac:dyDescent="0.25">
      <c r="G369" s="7"/>
      <c r="H369" s="7"/>
      <c r="I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row>
    <row r="370" spans="7:101" x14ac:dyDescent="0.25">
      <c r="G370" s="7"/>
      <c r="H370" s="7"/>
      <c r="I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row>
    <row r="371" spans="7:101" x14ac:dyDescent="0.25">
      <c r="G371" s="7"/>
      <c r="H371" s="7"/>
      <c r="I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row>
    <row r="372" spans="7:101" x14ac:dyDescent="0.25">
      <c r="G372" s="7"/>
      <c r="H372" s="7"/>
      <c r="I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row>
    <row r="373" spans="7:101" x14ac:dyDescent="0.25">
      <c r="G373" s="7"/>
      <c r="H373" s="7"/>
      <c r="I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row>
    <row r="374" spans="7:101" x14ac:dyDescent="0.25">
      <c r="G374" s="7"/>
      <c r="H374" s="7"/>
      <c r="I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row>
    <row r="375" spans="7:101" x14ac:dyDescent="0.25">
      <c r="G375" s="7"/>
      <c r="H375" s="7"/>
      <c r="I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row>
    <row r="376" spans="7:101" x14ac:dyDescent="0.25">
      <c r="G376" s="7"/>
      <c r="H376" s="7"/>
      <c r="I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row>
    <row r="377" spans="7:101" x14ac:dyDescent="0.25">
      <c r="G377" s="7"/>
      <c r="H377" s="7"/>
      <c r="I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row>
    <row r="378" spans="7:101" x14ac:dyDescent="0.25">
      <c r="G378" s="7"/>
      <c r="H378" s="7"/>
      <c r="I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row>
    <row r="379" spans="7:101" x14ac:dyDescent="0.25">
      <c r="G379" s="7"/>
      <c r="H379" s="7"/>
      <c r="I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row>
    <row r="380" spans="7:101" x14ac:dyDescent="0.25">
      <c r="G380" s="7"/>
      <c r="H380" s="7"/>
      <c r="I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row>
    <row r="381" spans="7:101" x14ac:dyDescent="0.25">
      <c r="G381" s="7"/>
      <c r="H381" s="7"/>
      <c r="I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row>
    <row r="382" spans="7:101" x14ac:dyDescent="0.25">
      <c r="G382" s="7"/>
      <c r="H382" s="7"/>
      <c r="I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row>
  </sheetData>
  <sheetProtection algorithmName="SHA-512" hashValue="VkfMz9ddQdBk2uZbh3QTKlWSMXFILzAQucP4gAc/D45sWifJrt5Op1l22lGBG23r/1BM27MJk4peFhCbreH66g==" saltValue="jB02XjrMYvhsMsJLS6Uhvg==" spinCount="100000" sheet="1" objects="1" scenarios="1"/>
  <mergeCells count="5">
    <mergeCell ref="B3:C3"/>
    <mergeCell ref="E3:F3"/>
    <mergeCell ref="H3:I3"/>
    <mergeCell ref="B1:I1"/>
    <mergeCell ref="B23:I2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2E76B"/>
  </sheetPr>
  <dimension ref="A1:GO501"/>
  <sheetViews>
    <sheetView showGridLines="0" zoomScale="90" zoomScaleNormal="90" workbookViewId="0">
      <selection activeCell="F18" sqref="F18"/>
    </sheetView>
  </sheetViews>
  <sheetFormatPr defaultRowHeight="15" x14ac:dyDescent="0.25"/>
  <cols>
    <col min="1" max="1" width="37.42578125" style="1" bestFit="1" customWidth="1"/>
    <col min="2" max="3" width="36.5703125" style="1" customWidth="1"/>
    <col min="4" max="4" width="24.5703125" style="1" customWidth="1"/>
    <col min="5" max="5" width="9.140625" style="1"/>
    <col min="6" max="6" width="37.42578125" style="1" bestFit="1" customWidth="1"/>
    <col min="7" max="7" width="25.85546875" style="1" customWidth="1"/>
    <col min="8" max="16384" width="9.140625" style="1"/>
  </cols>
  <sheetData>
    <row r="1" spans="1:182" ht="26.25" x14ac:dyDescent="0.4">
      <c r="A1" s="153" t="s">
        <v>47</v>
      </c>
      <c r="B1" s="153"/>
      <c r="C1" s="153"/>
      <c r="D1" s="153"/>
      <c r="E1" s="153"/>
      <c r="F1" s="153"/>
      <c r="G1" s="153"/>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row>
    <row r="2" spans="1:182" ht="15.75" thickBot="1" x14ac:dyDescent="0.3">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row>
    <row r="3" spans="1:182" ht="18.75" x14ac:dyDescent="0.3">
      <c r="A3" s="154" t="s">
        <v>32</v>
      </c>
      <c r="B3" s="155"/>
      <c r="C3" s="155"/>
      <c r="D3" s="156"/>
      <c r="E3" s="7"/>
      <c r="F3" s="154" t="s">
        <v>35</v>
      </c>
      <c r="G3" s="156"/>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row>
    <row r="4" spans="1:182" ht="18.75" x14ac:dyDescent="0.3">
      <c r="A4" s="27"/>
      <c r="B4" s="28"/>
      <c r="C4" s="28"/>
      <c r="D4" s="29"/>
      <c r="E4" s="7"/>
      <c r="F4" s="24"/>
      <c r="G4" s="25"/>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row>
    <row r="5" spans="1:182" ht="15.75" thickBot="1" x14ac:dyDescent="0.3">
      <c r="A5" s="37" t="s">
        <v>30</v>
      </c>
      <c r="B5" s="113">
        <v>0</v>
      </c>
      <c r="C5" s="12"/>
      <c r="D5" s="25"/>
      <c r="E5" s="7"/>
      <c r="F5" s="45" t="s">
        <v>34</v>
      </c>
      <c r="G5" s="91">
        <v>0</v>
      </c>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row>
    <row r="6" spans="1:182" ht="15.75" thickBot="1" x14ac:dyDescent="0.3">
      <c r="A6" s="36" t="s">
        <v>31</v>
      </c>
      <c r="B6" s="113">
        <v>0</v>
      </c>
      <c r="C6" s="12"/>
      <c r="D6" s="25"/>
      <c r="E6" s="7"/>
      <c r="F6" s="12"/>
      <c r="G6" s="30"/>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row>
    <row r="7" spans="1:182" ht="18.75" x14ac:dyDescent="0.3">
      <c r="A7" s="24"/>
      <c r="B7" s="12"/>
      <c r="C7" s="12"/>
      <c r="D7" s="25"/>
      <c r="E7" s="7"/>
      <c r="F7" s="154" t="s">
        <v>83</v>
      </c>
      <c r="G7" s="156"/>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row>
    <row r="8" spans="1:182" x14ac:dyDescent="0.25">
      <c r="A8" s="24"/>
      <c r="B8" s="12"/>
      <c r="C8" s="12"/>
      <c r="D8" s="25"/>
      <c r="E8" s="7"/>
      <c r="F8" s="59" t="s">
        <v>84</v>
      </c>
      <c r="G8" s="25"/>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row>
    <row r="9" spans="1:182" x14ac:dyDescent="0.25">
      <c r="A9" s="24"/>
      <c r="B9" s="12"/>
      <c r="C9" s="12"/>
      <c r="D9" s="25"/>
      <c r="E9" s="7"/>
      <c r="F9" s="59" t="s">
        <v>85</v>
      </c>
      <c r="G9" s="25"/>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row>
    <row r="10" spans="1:182" x14ac:dyDescent="0.25">
      <c r="A10" s="24"/>
      <c r="B10" s="12"/>
      <c r="C10" s="12"/>
      <c r="D10" s="25"/>
      <c r="E10" s="7"/>
      <c r="F10" s="59"/>
      <c r="G10" s="25"/>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row>
    <row r="11" spans="1:182" ht="15.75" thickBot="1" x14ac:dyDescent="0.3">
      <c r="A11" s="24"/>
      <c r="B11" s="12"/>
      <c r="C11" s="12"/>
      <c r="D11" s="25"/>
      <c r="E11" s="7"/>
      <c r="F11" s="60" t="s">
        <v>86</v>
      </c>
      <c r="G11" s="91">
        <v>0</v>
      </c>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row>
    <row r="12" spans="1:182" x14ac:dyDescent="0.25">
      <c r="A12" s="24"/>
      <c r="B12" s="12"/>
      <c r="C12" s="12"/>
      <c r="D12" s="25"/>
      <c r="E12" s="7"/>
      <c r="F12" s="12"/>
      <c r="G12" s="30"/>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row>
    <row r="13" spans="1:182" x14ac:dyDescent="0.25">
      <c r="A13" s="86" t="s">
        <v>29</v>
      </c>
      <c r="B13" s="87" t="s">
        <v>69</v>
      </c>
      <c r="C13" s="87" t="s">
        <v>70</v>
      </c>
      <c r="D13" s="88" t="s">
        <v>33</v>
      </c>
      <c r="E13" s="7"/>
      <c r="F13" s="12"/>
      <c r="G13" s="32"/>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row>
    <row r="14" spans="1:182" x14ac:dyDescent="0.25">
      <c r="A14" s="105" t="str">
        <f>Informatie!B3</f>
        <v>De Wijde Veert</v>
      </c>
      <c r="B14" s="112">
        <f>Informatie!L3</f>
        <v>259536</v>
      </c>
      <c r="C14" s="112">
        <f>Informatie!M3</f>
        <v>0</v>
      </c>
      <c r="D14" s="75">
        <f t="shared" ref="D14:D32" si="0">SUM(B14*$B$5)+(C14*$B$6)</f>
        <v>0</v>
      </c>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row>
    <row r="15" spans="1:182" x14ac:dyDescent="0.25">
      <c r="A15" s="105" t="str">
        <f>Informatie!B4</f>
        <v>De Wijde Veert</v>
      </c>
      <c r="B15" s="112">
        <f>Informatie!L4</f>
        <v>151752</v>
      </c>
      <c r="C15" s="112">
        <f>Informatie!M4</f>
        <v>93764</v>
      </c>
      <c r="D15" s="75">
        <f t="shared" si="0"/>
        <v>0</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row>
    <row r="16" spans="1:182" x14ac:dyDescent="0.25">
      <c r="A16" s="105" t="str">
        <f>Informatie!B5</f>
        <v>De Fonkelsteen</v>
      </c>
      <c r="B16" s="112">
        <f>Informatie!L5</f>
        <v>204771</v>
      </c>
      <c r="C16" s="112">
        <f>Informatie!M5</f>
        <v>43041.7</v>
      </c>
      <c r="D16" s="75">
        <f t="shared" si="0"/>
        <v>0</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row>
    <row r="17" spans="1:182" x14ac:dyDescent="0.25">
      <c r="A17" s="105" t="str">
        <f>Informatie!B6</f>
        <v>De Helix</v>
      </c>
      <c r="B17" s="112">
        <f>Informatie!L6</f>
        <v>162183</v>
      </c>
      <c r="C17" s="112">
        <f>Informatie!M6</f>
        <v>105263.1</v>
      </c>
      <c r="D17" s="75">
        <f t="shared" si="0"/>
        <v>0</v>
      </c>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row>
    <row r="18" spans="1:182" x14ac:dyDescent="0.25">
      <c r="A18" s="105" t="str">
        <f>Informatie!B7</f>
        <v>De Carrousel</v>
      </c>
      <c r="B18" s="112">
        <f>Informatie!L7</f>
        <v>116411.5</v>
      </c>
      <c r="C18" s="112">
        <f>Informatie!M7</f>
        <v>24045.5</v>
      </c>
      <c r="D18" s="75">
        <f t="shared" si="0"/>
        <v>0</v>
      </c>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row>
    <row r="19" spans="1:182" x14ac:dyDescent="0.25">
      <c r="A19" s="105" t="str">
        <f>Informatie!B8</f>
        <v>Atalanta</v>
      </c>
      <c r="B19" s="112">
        <f>Informatie!L8</f>
        <v>73508.5</v>
      </c>
      <c r="C19" s="112">
        <f>Informatie!M8</f>
        <v>26941</v>
      </c>
      <c r="D19" s="75">
        <f t="shared" si="0"/>
        <v>0</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row>
    <row r="20" spans="1:182" x14ac:dyDescent="0.25">
      <c r="A20" s="105" t="str">
        <f>Informatie!B9</f>
        <v>Atalanta</v>
      </c>
      <c r="B20" s="112">
        <f>Informatie!L9</f>
        <v>181917</v>
      </c>
      <c r="C20" s="112">
        <f>Informatie!M9</f>
        <v>48029.5</v>
      </c>
      <c r="D20" s="75">
        <f t="shared" si="0"/>
        <v>0</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row>
    <row r="21" spans="1:182" x14ac:dyDescent="0.25">
      <c r="A21" s="105" t="str">
        <f>Informatie!B10</f>
        <v>De Kleine en Grote Beer</v>
      </c>
      <c r="B21" s="112">
        <f>Informatie!L10</f>
        <v>106651.5</v>
      </c>
      <c r="C21" s="112">
        <f>Informatie!M10</f>
        <v>17732</v>
      </c>
      <c r="D21" s="75">
        <f t="shared" si="0"/>
        <v>0</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row>
    <row r="22" spans="1:182" x14ac:dyDescent="0.25">
      <c r="A22" s="105" t="str">
        <f>Informatie!B11</f>
        <v>De Phoenix</v>
      </c>
      <c r="B22" s="112">
        <f>Informatie!L11</f>
        <v>166799</v>
      </c>
      <c r="C22" s="112">
        <f>Informatie!M11</f>
        <v>38263.5</v>
      </c>
      <c r="D22" s="75">
        <f t="shared" si="0"/>
        <v>0</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row>
    <row r="23" spans="1:182" x14ac:dyDescent="0.25">
      <c r="A23" s="105" t="str">
        <f>Informatie!B12</f>
        <v>Montessori Alkmaar</v>
      </c>
      <c r="B23" s="112">
        <f>Informatie!L12</f>
        <v>43597</v>
      </c>
      <c r="C23" s="112">
        <f>Informatie!M12</f>
        <v>16097.5</v>
      </c>
      <c r="D23" s="75">
        <f t="shared" si="0"/>
        <v>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row>
    <row r="24" spans="1:182" x14ac:dyDescent="0.25">
      <c r="A24" s="105" t="str">
        <f>Informatie!B13</f>
        <v>Centraal Bureau</v>
      </c>
      <c r="B24" s="112">
        <f>Informatie!L13</f>
        <v>15708</v>
      </c>
      <c r="C24" s="112">
        <f>Informatie!M13</f>
        <v>9656.5</v>
      </c>
      <c r="D24" s="75">
        <f t="shared" si="0"/>
        <v>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row>
    <row r="25" spans="1:182" x14ac:dyDescent="0.25">
      <c r="A25" s="105" t="str">
        <f>Informatie!B14</f>
        <v>De Hasselbraam</v>
      </c>
      <c r="B25" s="112">
        <f>Informatie!L14</f>
        <v>142453.5</v>
      </c>
      <c r="C25" s="112">
        <f>Informatie!M14</f>
        <v>37595.5</v>
      </c>
      <c r="D25" s="75">
        <f t="shared" si="0"/>
        <v>0</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row>
    <row r="26" spans="1:182" x14ac:dyDescent="0.25">
      <c r="A26" s="105" t="str">
        <f>Informatie!B15</f>
        <v>De Phoenix</v>
      </c>
      <c r="B26" s="112">
        <f>Informatie!L15</f>
        <v>404800.6</v>
      </c>
      <c r="C26" s="112">
        <f>Informatie!M15</f>
        <v>161861.59999999998</v>
      </c>
      <c r="D26" s="75">
        <f t="shared" si="0"/>
        <v>0</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row>
    <row r="27" spans="1:182" x14ac:dyDescent="0.25">
      <c r="A27" s="105" t="str">
        <f>Informatie!B16</f>
        <v>Paus Johannesschool</v>
      </c>
      <c r="B27" s="112">
        <f>Informatie!L16</f>
        <v>211499.5</v>
      </c>
      <c r="C27" s="112">
        <f>Informatie!M16</f>
        <v>32824.5</v>
      </c>
      <c r="D27" s="75">
        <f t="shared" si="0"/>
        <v>0</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row>
    <row r="28" spans="1:182" x14ac:dyDescent="0.25">
      <c r="A28" s="105" t="str">
        <f>Informatie!B17</f>
        <v>IKC Oudkarspel</v>
      </c>
      <c r="B28" s="112">
        <f>Informatie!L17</f>
        <v>93963</v>
      </c>
      <c r="C28" s="112">
        <f>Informatie!M17</f>
        <v>28475</v>
      </c>
      <c r="D28" s="75">
        <f t="shared" si="0"/>
        <v>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row>
    <row r="29" spans="1:182" x14ac:dyDescent="0.25">
      <c r="A29" s="105" t="str">
        <f>Informatie!B18</f>
        <v>IKC Oudkarspel</v>
      </c>
      <c r="B29" s="112">
        <f>Informatie!L18</f>
        <v>71901.5</v>
      </c>
      <c r="C29" s="112">
        <f>Informatie!M18</f>
        <v>29928.5</v>
      </c>
      <c r="D29" s="75">
        <f t="shared" si="0"/>
        <v>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row>
    <row r="30" spans="1:182" x14ac:dyDescent="0.25">
      <c r="A30" s="105" t="str">
        <f>Informatie!B19</f>
        <v>De Koolvlet</v>
      </c>
      <c r="B30" s="112">
        <f>Informatie!L19</f>
        <v>138793</v>
      </c>
      <c r="C30" s="112">
        <f>Informatie!M19</f>
        <v>42998.5</v>
      </c>
      <c r="D30" s="75">
        <f t="shared" si="0"/>
        <v>0</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row>
    <row r="31" spans="1:182" x14ac:dyDescent="0.25">
      <c r="A31" s="105" t="str">
        <f>Informatie!B20</f>
        <v>IKC Waterrijk</v>
      </c>
      <c r="B31" s="112">
        <f>Informatie!L20</f>
        <v>199827.5</v>
      </c>
      <c r="C31" s="112">
        <f>Informatie!M20</f>
        <v>92088</v>
      </c>
      <c r="D31" s="75">
        <f t="shared" si="0"/>
        <v>0</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row>
    <row r="32" spans="1:182" x14ac:dyDescent="0.25">
      <c r="A32" s="105" t="str">
        <f>Informatie!B21</f>
        <v>St. Josephschool</v>
      </c>
      <c r="B32" s="112">
        <f>Informatie!L21</f>
        <v>51951</v>
      </c>
      <c r="C32" s="112">
        <f>Informatie!M21</f>
        <v>35149</v>
      </c>
      <c r="D32" s="75">
        <f t="shared" si="0"/>
        <v>0</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row>
    <row r="33" spans="1:197" ht="16.5" thickBot="1" x14ac:dyDescent="0.3">
      <c r="A33" s="90" t="s">
        <v>36</v>
      </c>
      <c r="B33" s="102">
        <f>SUM(B14:B32)</f>
        <v>2798024.1</v>
      </c>
      <c r="C33" s="102">
        <f>SUM(C14:C32)</f>
        <v>883754.9</v>
      </c>
      <c r="D33" s="89">
        <f>SUM(D14:D32)</f>
        <v>0</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row>
    <row r="34" spans="1:197" x14ac:dyDescent="0.2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row>
    <row r="35" spans="1:197" x14ac:dyDescent="0.2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row>
    <row r="36" spans="1:197" x14ac:dyDescent="0.25">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row>
    <row r="37" spans="1:197" x14ac:dyDescent="0.25">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row>
    <row r="38" spans="1:197" x14ac:dyDescent="0.25">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row>
    <row r="39" spans="1:197" x14ac:dyDescent="0.25">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row>
    <row r="40" spans="1:197"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row>
    <row r="41" spans="1:197"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row>
    <row r="42" spans="1:197" x14ac:dyDescent="0.2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row>
    <row r="43" spans="1:197"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row>
    <row r="44" spans="1:197" x14ac:dyDescent="0.2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row>
    <row r="45" spans="1:197"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row>
    <row r="46" spans="1:197" x14ac:dyDescent="0.25">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row>
    <row r="47" spans="1:197" x14ac:dyDescent="0.25">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row>
    <row r="48" spans="1:197"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row>
    <row r="49" spans="1:197"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row>
    <row r="50" spans="1:197"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row>
    <row r="51" spans="1:197"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row>
    <row r="52" spans="1:197"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row>
    <row r="53" spans="1:197"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row>
    <row r="54" spans="1:197"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row>
    <row r="55" spans="1:197"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row>
    <row r="56" spans="1:197"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row>
    <row r="57" spans="1:197"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row>
    <row r="58" spans="1:197"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row>
    <row r="59" spans="1:197"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row>
    <row r="60" spans="1:197"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row>
    <row r="61" spans="1:197"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row>
    <row r="62" spans="1:197"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row>
    <row r="63" spans="1:197"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row>
    <row r="64" spans="1:197"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row>
    <row r="65" spans="1:197"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row>
    <row r="66" spans="1:197"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row>
    <row r="67" spans="1:197"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row>
    <row r="68" spans="1:197"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row>
    <row r="69" spans="1:197"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row>
    <row r="70" spans="1:197"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row>
    <row r="71" spans="1:197"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row>
    <row r="72" spans="1:197"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row>
    <row r="73" spans="1:197"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row>
    <row r="74" spans="1:197"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row>
    <row r="75" spans="1:197" x14ac:dyDescent="0.2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row>
    <row r="76" spans="1:197" x14ac:dyDescent="0.2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row>
    <row r="77" spans="1:197" x14ac:dyDescent="0.2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row>
    <row r="78" spans="1:197" x14ac:dyDescent="0.2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row>
    <row r="79" spans="1:197" x14ac:dyDescent="0.2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row>
    <row r="80" spans="1:197" x14ac:dyDescent="0.25">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row>
    <row r="81" spans="1:197" x14ac:dyDescent="0.2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row>
    <row r="82" spans="1:197" x14ac:dyDescent="0.25">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row>
    <row r="83" spans="1:197" x14ac:dyDescent="0.25">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row>
    <row r="84" spans="1:197" x14ac:dyDescent="0.25">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row>
    <row r="85" spans="1:197"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row>
    <row r="86" spans="1:197" x14ac:dyDescent="0.2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row>
    <row r="87" spans="1:197" x14ac:dyDescent="0.2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row>
    <row r="88" spans="1:197" x14ac:dyDescent="0.2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row>
    <row r="89" spans="1:197" x14ac:dyDescent="0.25">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row>
    <row r="90" spans="1:197" x14ac:dyDescent="0.2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row>
    <row r="91" spans="1:197"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row>
    <row r="92" spans="1:197" x14ac:dyDescent="0.25">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row>
    <row r="93" spans="1:197"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row>
    <row r="94" spans="1:197" x14ac:dyDescent="0.2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row>
    <row r="95" spans="1:197"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row>
    <row r="96" spans="1:197" x14ac:dyDescent="0.2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row>
    <row r="97" spans="1:197" x14ac:dyDescent="0.2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row>
    <row r="98" spans="1:197" x14ac:dyDescent="0.2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row>
    <row r="99" spans="1:197" x14ac:dyDescent="0.2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row>
    <row r="100" spans="1:197"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row>
    <row r="101" spans="1:197"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row>
    <row r="102" spans="1:197"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row>
    <row r="103" spans="1:197"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row>
    <row r="104" spans="1:197"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row>
    <row r="105" spans="1:197"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row>
    <row r="106" spans="1:197"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row>
    <row r="107" spans="1:197"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row>
    <row r="108" spans="1:197"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row>
    <row r="109" spans="1:197"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row>
    <row r="110" spans="1:197"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row>
    <row r="111" spans="1:197"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row>
    <row r="112" spans="1:197"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row>
    <row r="113" spans="1:197"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row>
    <row r="114" spans="1:197"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row>
    <row r="115" spans="1:197"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row>
    <row r="116" spans="1:197"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row>
    <row r="117" spans="1:197"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row>
    <row r="118" spans="1:197"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row>
    <row r="119" spans="1:197"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row>
    <row r="120" spans="1:197"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row>
    <row r="121" spans="1:197"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row>
    <row r="122" spans="1:197"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row>
    <row r="123" spans="1:197"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row>
    <row r="124" spans="1:197"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row>
    <row r="125" spans="1:197"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row>
    <row r="126" spans="1:197"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row>
    <row r="127" spans="1:197"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row>
    <row r="128" spans="1:197"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row>
    <row r="129" spans="1:197"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row>
    <row r="130" spans="1:197"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row>
    <row r="131" spans="1:197"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row>
    <row r="132" spans="1:197"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row>
    <row r="133" spans="1:197"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row>
    <row r="134" spans="1:197"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row>
    <row r="135" spans="1:197"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row>
    <row r="136" spans="1:197"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row>
    <row r="137" spans="1:197"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row>
    <row r="138" spans="1:197"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row>
    <row r="139" spans="1:197"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row>
    <row r="140" spans="1:197"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row>
    <row r="141" spans="1:197"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row>
    <row r="142" spans="1:197"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row>
    <row r="143" spans="1:197"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row>
    <row r="144" spans="1:197"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row>
    <row r="145" spans="1:197"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row>
    <row r="146" spans="1:197"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row>
    <row r="147" spans="1:197"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row>
    <row r="148" spans="1:197"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row>
    <row r="149" spans="1:197"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row>
    <row r="150" spans="1:197"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row>
    <row r="151" spans="1:197"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row>
    <row r="152" spans="1:197"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row>
    <row r="153" spans="1:197"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row>
    <row r="154" spans="1:197"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row>
    <row r="155" spans="1:197"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row>
    <row r="156" spans="1:197"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row>
    <row r="157" spans="1:197"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row>
    <row r="158" spans="1:197"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row>
    <row r="159" spans="1:197"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row>
    <row r="160" spans="1:197"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row>
    <row r="161" spans="1:197"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row>
    <row r="162" spans="1:197"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row>
    <row r="163" spans="1:197"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row>
    <row r="164" spans="1:197"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row>
    <row r="165" spans="1:197"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row>
    <row r="166" spans="1:197"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row>
    <row r="167" spans="1:197"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row>
    <row r="168" spans="1:197"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row>
    <row r="169" spans="1:197"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row>
    <row r="170" spans="1:197"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row>
    <row r="171" spans="1:197"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row>
    <row r="172" spans="1:197"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row>
    <row r="173" spans="1:197"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row>
    <row r="174" spans="1:197"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row>
    <row r="175" spans="1:197"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row>
    <row r="176" spans="1:197"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row>
    <row r="177" spans="1:197"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row>
    <row r="178" spans="1:197"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row>
    <row r="179" spans="1:197"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row>
    <row r="180" spans="1:197"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row>
    <row r="181" spans="1:197"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row>
    <row r="182" spans="1:197"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row>
    <row r="183" spans="1:197"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row>
    <row r="184" spans="1:197"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row>
    <row r="185" spans="1:197"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row>
    <row r="186" spans="1:197"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row>
    <row r="187" spans="1:197"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row>
    <row r="188" spans="1:197"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row>
    <row r="189" spans="1:197"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row>
    <row r="190" spans="1:197"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row>
    <row r="191" spans="1:197"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row>
    <row r="192" spans="1:197"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row>
    <row r="193" spans="1:197"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row>
    <row r="194" spans="1:197"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row>
    <row r="195" spans="1:197"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row>
    <row r="196" spans="1:197"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row>
    <row r="197" spans="1:197"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row>
    <row r="198" spans="1:197"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row>
    <row r="199" spans="1:197"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row>
    <row r="200" spans="1:197"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row>
    <row r="201" spans="1:197"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row>
    <row r="202" spans="1:197"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row>
    <row r="203" spans="1:197"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row>
    <row r="204" spans="1:197"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row>
    <row r="205" spans="1:197"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row>
    <row r="206" spans="1:197"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row>
    <row r="207" spans="1:197"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row>
    <row r="208" spans="1:197"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row>
    <row r="209" spans="1:197"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row>
    <row r="210" spans="1:197"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row>
    <row r="211" spans="1:197"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row>
    <row r="212" spans="1:197"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row>
    <row r="213" spans="1:197"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row>
    <row r="214" spans="1:197"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row>
    <row r="215" spans="1:197"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row>
    <row r="216" spans="1:197"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row>
    <row r="217" spans="1:197"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row>
    <row r="218" spans="1:197"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row>
    <row r="219" spans="1:197"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row>
    <row r="220" spans="1:197"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row>
    <row r="221" spans="1:197"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row>
    <row r="222" spans="1:197"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row>
    <row r="223" spans="1:197"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row>
    <row r="224" spans="1:197"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row>
    <row r="225" spans="1:197"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row>
    <row r="226" spans="1:197"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row>
    <row r="227" spans="1:197"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row>
    <row r="228" spans="1:197"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row>
    <row r="229" spans="1:197"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row>
    <row r="230" spans="1:197"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row>
    <row r="231" spans="1:197"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row>
    <row r="232" spans="1:197"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row>
    <row r="233" spans="1:197"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row>
    <row r="234" spans="1:197"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row>
    <row r="235" spans="1:197"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row>
    <row r="236" spans="1:197"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row>
    <row r="237" spans="1:197"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row>
    <row r="238" spans="1:197"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row>
    <row r="239" spans="1:197"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row>
    <row r="240" spans="1:197"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row>
    <row r="241" spans="1:197"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row>
    <row r="242" spans="1:197"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row>
    <row r="243" spans="1:197"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row>
    <row r="244" spans="1:197"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row>
    <row r="245" spans="1:197"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row>
    <row r="246" spans="1:197"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row>
    <row r="247" spans="1:197"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row>
    <row r="248" spans="1:197"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row>
    <row r="249" spans="1:197"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row>
    <row r="250" spans="1:197"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row>
    <row r="251" spans="1:197"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row>
    <row r="252" spans="1:197"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row>
    <row r="253" spans="1:197"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row>
    <row r="254" spans="1:197"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row>
    <row r="255" spans="1:197"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row>
    <row r="256" spans="1:197"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row>
    <row r="257" spans="1:197"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row>
    <row r="258" spans="1:197"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row>
    <row r="259" spans="1:197"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row>
    <row r="260" spans="1:197"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row>
    <row r="261" spans="1:197"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row>
    <row r="262" spans="1:197"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row>
    <row r="263" spans="1:197"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row>
    <row r="264" spans="1:197"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row>
    <row r="265" spans="1:197"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row>
    <row r="266" spans="1:197"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row>
    <row r="267" spans="1:197"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row>
    <row r="268" spans="1:197"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row>
    <row r="269" spans="1:197"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row>
    <row r="270" spans="1:197"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row>
    <row r="271" spans="1:197"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row>
    <row r="272" spans="1:197"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row>
    <row r="273" spans="1:197"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row>
    <row r="274" spans="1:197"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row>
    <row r="275" spans="1:197"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row>
    <row r="276" spans="1:197"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row>
    <row r="277" spans="1:197"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row>
    <row r="278" spans="1:197"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row>
    <row r="279" spans="1:197"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row>
    <row r="280" spans="1:197"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row>
    <row r="281" spans="1:197"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row>
    <row r="282" spans="1:197"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row>
    <row r="283" spans="1:197"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row>
    <row r="284" spans="1:197"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row>
    <row r="285" spans="1:197"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row>
    <row r="286" spans="1:197"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row>
    <row r="287" spans="1:197"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row>
    <row r="288" spans="1:197"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row>
    <row r="289" spans="1:197"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row>
    <row r="290" spans="1:197"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row>
    <row r="291" spans="1:197"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row>
    <row r="292" spans="1:197"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row>
    <row r="293" spans="1:197"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row>
    <row r="294" spans="1:197"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row>
    <row r="295" spans="1:197"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row>
    <row r="296" spans="1:197"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row>
    <row r="297" spans="1:197"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row>
    <row r="298" spans="1:197"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row>
    <row r="299" spans="1:197"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row>
    <row r="300" spans="1:197"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row>
    <row r="301" spans="1:197"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row>
    <row r="302" spans="1:197"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row>
    <row r="303" spans="1:197"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row>
    <row r="304" spans="1:197"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row>
    <row r="305" spans="1:197"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row>
    <row r="306" spans="1:197"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row>
    <row r="307" spans="1:197"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row>
    <row r="308" spans="1:197"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row>
    <row r="309" spans="1:197"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row>
    <row r="310" spans="1:197"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row>
    <row r="311" spans="1:197"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row>
    <row r="312" spans="1:197"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row>
    <row r="313" spans="1:197"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row>
    <row r="314" spans="1:197"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row>
    <row r="315" spans="1:197"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row>
    <row r="316" spans="1:197"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row>
    <row r="317" spans="1:197"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row>
    <row r="318" spans="1:197"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row>
    <row r="319" spans="1:197"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row>
    <row r="320" spans="1:197"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row>
    <row r="321" spans="1:197"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row>
    <row r="322" spans="1:197"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row>
    <row r="323" spans="1:197"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row>
    <row r="324" spans="1:197"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row>
    <row r="325" spans="1:197"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row>
    <row r="326" spans="1:197"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row>
    <row r="327" spans="1:197"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row>
    <row r="328" spans="1:197"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row>
    <row r="329" spans="1:197"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row>
    <row r="330" spans="1:197"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row>
    <row r="331" spans="1:197"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row>
    <row r="332" spans="1:197"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row>
    <row r="333" spans="1:197"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row>
    <row r="334" spans="1:197"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row>
    <row r="335" spans="1:197"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row>
    <row r="336" spans="1:197"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row>
    <row r="337" spans="1:197"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row>
    <row r="338" spans="1:197"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row>
    <row r="339" spans="1:197"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row>
    <row r="340" spans="1:197"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row>
    <row r="341" spans="1:197"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row>
    <row r="342" spans="1:197"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row>
    <row r="343" spans="1:197"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row>
    <row r="344" spans="1:197"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row>
    <row r="345" spans="1:197"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row>
    <row r="346" spans="1:197"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row>
    <row r="347" spans="1:197"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row>
    <row r="348" spans="1:197"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row>
    <row r="349" spans="1:197"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row>
    <row r="350" spans="1:197"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row>
    <row r="351" spans="1:197"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row>
    <row r="352" spans="1:197"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row>
    <row r="353" spans="1:197"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row>
    <row r="354" spans="1:197"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row>
    <row r="355" spans="1:197"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row>
    <row r="356" spans="1:197"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row>
    <row r="357" spans="1:197"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row>
    <row r="358" spans="1:197"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row>
    <row r="359" spans="1:197"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row>
    <row r="360" spans="1:197"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row>
    <row r="361" spans="1:197"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row>
    <row r="362" spans="1:197"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row>
    <row r="363" spans="1:197"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row>
    <row r="364" spans="1:197"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row>
    <row r="365" spans="1:197"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row>
    <row r="366" spans="1:197"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row>
    <row r="367" spans="1:197"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row>
    <row r="368" spans="1:197"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row>
    <row r="369" spans="1:197"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row>
    <row r="370" spans="1:197"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row>
    <row r="371" spans="1:197"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row>
    <row r="372" spans="1:197"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row>
    <row r="373" spans="1:197"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row>
    <row r="374" spans="1:197"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row>
    <row r="375" spans="1:197"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row>
    <row r="376" spans="1:197"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row>
    <row r="377" spans="1:197"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row>
    <row r="378" spans="1:197"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row>
    <row r="379" spans="1:197"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row>
    <row r="380" spans="1:197"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row>
    <row r="381" spans="1:197"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row>
    <row r="382" spans="1:197"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row>
    <row r="383" spans="1:197"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row>
    <row r="384" spans="1:197"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row>
    <row r="385" spans="1:197"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row>
    <row r="386" spans="1:197"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row>
    <row r="387" spans="1:197"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row>
    <row r="388" spans="1:197"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row>
    <row r="389" spans="1:197"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row>
    <row r="390" spans="1:197"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row>
    <row r="391" spans="1:197"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row>
    <row r="392" spans="1:197"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row>
    <row r="393" spans="1:197"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row>
    <row r="394" spans="1:197"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row>
    <row r="395" spans="1:197"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row>
    <row r="396" spans="1:197"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row>
    <row r="397" spans="1:197"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row>
    <row r="398" spans="1:197"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row>
    <row r="399" spans="1:197"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row>
    <row r="400" spans="1:197"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row>
    <row r="401" spans="1:197"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row>
    <row r="402" spans="1:197"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row>
    <row r="403" spans="1:197"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row>
    <row r="404" spans="1:197"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row>
    <row r="405" spans="1:197"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row>
    <row r="406" spans="1:197"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row>
    <row r="407" spans="1:197"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row>
    <row r="408" spans="1:197"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row>
    <row r="409" spans="1:197"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row>
    <row r="410" spans="1:197"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row>
    <row r="411" spans="1:197"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row>
    <row r="412" spans="1:197"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row>
    <row r="413" spans="1:197"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row>
    <row r="414" spans="1:197"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row>
    <row r="415" spans="1:197"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row>
    <row r="416" spans="1:197"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row>
    <row r="417" spans="1:197"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row>
    <row r="418" spans="1:197"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row>
    <row r="419" spans="1:197"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row>
    <row r="420" spans="1:197"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row>
    <row r="421" spans="1:197"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row>
    <row r="422" spans="1:197"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row>
    <row r="423" spans="1:197"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row>
    <row r="424" spans="1:197"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row>
    <row r="425" spans="1:197"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row>
    <row r="426" spans="1:197"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row>
    <row r="427" spans="1:197"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row>
    <row r="428" spans="1:197"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row>
    <row r="429" spans="1:197"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row>
    <row r="430" spans="1:197"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row>
    <row r="431" spans="1:197"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row>
    <row r="432" spans="1:197"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row>
    <row r="433" spans="1:197"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row>
    <row r="434" spans="1:197"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row>
    <row r="435" spans="1:197"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row>
    <row r="436" spans="1:197"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row>
    <row r="437" spans="1:197"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row>
    <row r="438" spans="1:197"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row>
    <row r="439" spans="1:197"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row>
    <row r="440" spans="1:197"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row>
    <row r="441" spans="1:197"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row>
    <row r="442" spans="1:197"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row>
    <row r="443" spans="1:197"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row>
    <row r="444" spans="1:197"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row>
    <row r="445" spans="1:197"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row>
    <row r="446" spans="1:197"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row>
    <row r="447" spans="1:197"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row>
    <row r="448" spans="1:197"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row>
    <row r="449" spans="1:197"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row>
    <row r="450" spans="1:197"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row>
    <row r="451" spans="1:197"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row>
    <row r="452" spans="1:197"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row>
    <row r="453" spans="1:197"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row>
    <row r="454" spans="1:197"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row>
    <row r="455" spans="1:197"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row>
    <row r="456" spans="1:197"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row>
    <row r="457" spans="1:197"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row>
    <row r="458" spans="1:197"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row>
    <row r="459" spans="1:197"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row>
    <row r="460" spans="1:197"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row>
    <row r="461" spans="1:197"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row>
    <row r="462" spans="1:197"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row>
    <row r="463" spans="1:197"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row>
    <row r="464" spans="1:197"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row>
    <row r="465" spans="1:197"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row>
    <row r="466" spans="1:197"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row>
    <row r="467" spans="1:197"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row>
    <row r="468" spans="1:197"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row>
    <row r="469" spans="1:197"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row>
    <row r="470" spans="1:197"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row>
    <row r="471" spans="1:197"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row>
    <row r="472" spans="1:197"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row>
    <row r="473" spans="1:197"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row>
    <row r="474" spans="1:197"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row>
    <row r="475" spans="1:197"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row>
    <row r="476" spans="1:197"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row>
    <row r="477" spans="1:197"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row>
    <row r="478" spans="1:197"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row>
    <row r="479" spans="1:197"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row>
    <row r="480" spans="1:197"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row>
    <row r="481" spans="1:197"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row>
    <row r="482" spans="1:197"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row>
    <row r="483" spans="1:197"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row>
    <row r="484" spans="1:197"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row>
    <row r="485" spans="1:197"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row>
    <row r="486" spans="1:197"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row>
    <row r="487" spans="1:197"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row>
    <row r="488" spans="1:197"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row>
    <row r="489" spans="1:197"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row>
    <row r="490" spans="1:197"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row>
    <row r="491" spans="1:197"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row>
    <row r="492" spans="1:197"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row>
    <row r="493" spans="1:197"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row>
    <row r="494" spans="1:197"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row>
    <row r="495" spans="1:197"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row>
    <row r="496" spans="1:197"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row>
    <row r="497" spans="1:197"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row>
    <row r="498" spans="1:197"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row>
    <row r="499" spans="1:197"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row>
    <row r="500" spans="1:197"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row>
    <row r="501" spans="1:197"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row>
  </sheetData>
  <sheetProtection algorithmName="SHA-512" hashValue="40h0Fcn6jhSdfByrCJKgpez4NytARbvbadL8FFQSBE8pdfdY40EQrny7T20dQkbeWFToO7K3d5B3nGxHmj8dXw==" saltValue="ZJgqoKcTJB+xQQ196m+q4Q==" spinCount="100000" sheet="1" objects="1" scenarios="1"/>
  <mergeCells count="4">
    <mergeCell ref="A3:D3"/>
    <mergeCell ref="F3:G3"/>
    <mergeCell ref="A1:G1"/>
    <mergeCell ref="F7:G7"/>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7F840-D709-41CD-AD1C-C0B4AE9C1FE6}">
  <sheetPr>
    <tabColor rgb="FF173583"/>
  </sheetPr>
  <dimension ref="A1:U55"/>
  <sheetViews>
    <sheetView showGridLines="0" tabSelected="1" topLeftCell="C1" zoomScale="90" zoomScaleNormal="90" workbookViewId="0">
      <pane ySplit="2" topLeftCell="A3" activePane="bottomLeft" state="frozen"/>
      <selection activeCell="E25" sqref="E25"/>
      <selection pane="bottomLeft" activeCell="I28" sqref="I28"/>
    </sheetView>
  </sheetViews>
  <sheetFormatPr defaultRowHeight="15" x14ac:dyDescent="0.25"/>
  <cols>
    <col min="1" max="1" width="2.7109375" style="51" bestFit="1" customWidth="1"/>
    <col min="2" max="2" width="22.7109375" style="50" bestFit="1" customWidth="1"/>
    <col min="3" max="3" width="15.7109375" style="50" customWidth="1"/>
    <col min="4" max="4" width="8.28515625" style="50" customWidth="1"/>
    <col min="5" max="5" width="18.42578125" style="50" customWidth="1"/>
    <col min="6" max="6" width="13.85546875" style="50" customWidth="1"/>
    <col min="7" max="8" width="10.140625" style="50" customWidth="1"/>
    <col min="9" max="9" width="13.85546875" style="50" customWidth="1"/>
    <col min="10" max="11" width="10.140625" style="50" customWidth="1"/>
    <col min="12" max="13" width="27.140625" style="50" customWidth="1"/>
    <col min="14" max="14" width="27.140625" style="54" customWidth="1"/>
    <col min="15" max="17" width="17.28515625" style="54" customWidth="1"/>
    <col min="18" max="18" width="22.5703125" style="50" customWidth="1"/>
    <col min="19" max="19" width="87.7109375" style="50" bestFit="1" customWidth="1"/>
    <col min="20" max="20" width="3.140625" style="53" bestFit="1" customWidth="1"/>
    <col min="21" max="22" width="2.140625" style="50" customWidth="1"/>
    <col min="23" max="16384" width="9.140625" style="50"/>
  </cols>
  <sheetData>
    <row r="1" spans="1:21" x14ac:dyDescent="0.25">
      <c r="A1" s="38"/>
      <c r="B1" s="31" t="s">
        <v>29</v>
      </c>
      <c r="C1" s="18"/>
      <c r="D1" s="18"/>
      <c r="E1" s="18"/>
      <c r="F1" s="18"/>
      <c r="G1" s="18"/>
      <c r="H1" s="18"/>
      <c r="I1" s="18"/>
      <c r="J1" s="18"/>
      <c r="K1" s="18"/>
      <c r="L1" s="14" t="s">
        <v>73</v>
      </c>
      <c r="M1" s="14" t="s">
        <v>73</v>
      </c>
      <c r="N1" s="46" t="s">
        <v>73</v>
      </c>
      <c r="O1" s="46" t="s">
        <v>79</v>
      </c>
      <c r="P1" s="46"/>
      <c r="Q1" s="46"/>
      <c r="R1" s="40" t="s">
        <v>71</v>
      </c>
      <c r="S1" s="40" t="s">
        <v>109</v>
      </c>
      <c r="T1" s="64"/>
      <c r="U1" s="40"/>
    </row>
    <row r="2" spans="1:21" x14ac:dyDescent="0.25">
      <c r="A2" s="41"/>
      <c r="B2" s="43" t="s">
        <v>92</v>
      </c>
      <c r="C2" s="43" t="s">
        <v>93</v>
      </c>
      <c r="D2" s="43" t="s">
        <v>110</v>
      </c>
      <c r="E2" s="43" t="s">
        <v>94</v>
      </c>
      <c r="F2" s="43" t="s">
        <v>65</v>
      </c>
      <c r="G2" s="43" t="s">
        <v>66</v>
      </c>
      <c r="H2" s="43" t="s">
        <v>135</v>
      </c>
      <c r="I2" s="43" t="s">
        <v>68</v>
      </c>
      <c r="J2" s="43" t="s">
        <v>67</v>
      </c>
      <c r="K2" s="43" t="s">
        <v>135</v>
      </c>
      <c r="L2" s="44" t="s">
        <v>76</v>
      </c>
      <c r="M2" s="44" t="s">
        <v>77</v>
      </c>
      <c r="N2" s="47" t="s">
        <v>78</v>
      </c>
      <c r="O2" s="72" t="s">
        <v>80</v>
      </c>
      <c r="P2" s="72" t="s">
        <v>81</v>
      </c>
      <c r="Q2" s="72" t="s">
        <v>82</v>
      </c>
      <c r="R2" s="42" t="s">
        <v>72</v>
      </c>
      <c r="S2" s="40"/>
      <c r="T2" s="115" t="s">
        <v>142</v>
      </c>
      <c r="U2" s="40"/>
    </row>
    <row r="3" spans="1:21" x14ac:dyDescent="0.25">
      <c r="A3" s="61">
        <v>1</v>
      </c>
      <c r="B3" s="105" t="s">
        <v>106</v>
      </c>
      <c r="C3" s="105" t="s">
        <v>116</v>
      </c>
      <c r="D3" s="106">
        <v>44</v>
      </c>
      <c r="E3" s="105" t="s">
        <v>97</v>
      </c>
      <c r="F3" s="110">
        <v>271803</v>
      </c>
      <c r="G3" s="110">
        <v>0</v>
      </c>
      <c r="H3" s="111">
        <f>(F3+G3)/12</f>
        <v>22650.25</v>
      </c>
      <c r="I3" s="110">
        <v>247269</v>
      </c>
      <c r="J3" s="110">
        <v>0</v>
      </c>
      <c r="K3" s="111">
        <f>(I3+J3)/12</f>
        <v>20605.75</v>
      </c>
      <c r="L3" s="48">
        <f>(F3+I3)/2</f>
        <v>259536</v>
      </c>
      <c r="M3" s="48">
        <f>(G3+J3)/2</f>
        <v>0</v>
      </c>
      <c r="N3" s="48">
        <f>(L3+M3)/12</f>
        <v>21628</v>
      </c>
      <c r="O3" s="68"/>
      <c r="P3" s="68">
        <v>1</v>
      </c>
      <c r="Q3" s="68"/>
      <c r="R3" s="63">
        <v>44500</v>
      </c>
      <c r="S3" s="52"/>
      <c r="T3" s="65"/>
      <c r="U3" s="62"/>
    </row>
    <row r="4" spans="1:21" x14ac:dyDescent="0.25">
      <c r="A4" s="61">
        <v>2</v>
      </c>
      <c r="B4" s="105" t="s">
        <v>106</v>
      </c>
      <c r="C4" s="105" t="s">
        <v>116</v>
      </c>
      <c r="D4" s="106">
        <v>44</v>
      </c>
      <c r="E4" s="105" t="s">
        <v>97</v>
      </c>
      <c r="F4" s="110">
        <v>102490</v>
      </c>
      <c r="G4" s="110">
        <v>44413</v>
      </c>
      <c r="H4" s="111">
        <f t="shared" ref="H4:H21" si="0">(F4+G4)/12</f>
        <v>12241.916666666666</v>
      </c>
      <c r="I4" s="110">
        <v>201014</v>
      </c>
      <c r="J4" s="110">
        <v>143115</v>
      </c>
      <c r="K4" s="111">
        <f t="shared" ref="K4:K21" si="1">(I4+J4)/12</f>
        <v>28677.416666666668</v>
      </c>
      <c r="L4" s="48">
        <f>(F4+I4)/2</f>
        <v>151752</v>
      </c>
      <c r="M4" s="48">
        <f>(G4+J4)/2</f>
        <v>93764</v>
      </c>
      <c r="N4" s="48">
        <f t="shared" ref="N4:N5" si="2">(L4+M4)/12</f>
        <v>20459.666666666668</v>
      </c>
      <c r="O4" s="68"/>
      <c r="P4" s="68"/>
      <c r="Q4" s="68">
        <v>1</v>
      </c>
      <c r="R4" s="63">
        <v>44500</v>
      </c>
      <c r="S4" s="52"/>
      <c r="T4" s="65"/>
      <c r="U4" s="62"/>
    </row>
    <row r="5" spans="1:21" x14ac:dyDescent="0.25">
      <c r="A5" s="61">
        <v>3</v>
      </c>
      <c r="B5" s="105" t="s">
        <v>117</v>
      </c>
      <c r="C5" s="105" t="s">
        <v>118</v>
      </c>
      <c r="D5" s="106">
        <v>89</v>
      </c>
      <c r="E5" s="105" t="s">
        <v>98</v>
      </c>
      <c r="F5" s="110">
        <v>141582</v>
      </c>
      <c r="G5" s="110">
        <v>30083</v>
      </c>
      <c r="H5" s="111">
        <f t="shared" si="0"/>
        <v>14305.416666666666</v>
      </c>
      <c r="I5" s="110">
        <v>267960</v>
      </c>
      <c r="J5" s="110">
        <v>56000.399999999994</v>
      </c>
      <c r="K5" s="111">
        <f t="shared" si="1"/>
        <v>26996.7</v>
      </c>
      <c r="L5" s="48">
        <f t="shared" ref="L5:L15" si="3">(F5+I5)/2</f>
        <v>204771</v>
      </c>
      <c r="M5" s="48">
        <f t="shared" ref="M5:M15" si="4">(G5+J5)/2</f>
        <v>43041.7</v>
      </c>
      <c r="N5" s="48">
        <f t="shared" si="2"/>
        <v>20651.058333333334</v>
      </c>
      <c r="O5" s="68"/>
      <c r="P5" s="68"/>
      <c r="Q5" s="68">
        <v>1</v>
      </c>
      <c r="R5" s="63">
        <v>44500</v>
      </c>
      <c r="S5" s="52"/>
      <c r="T5" s="65"/>
      <c r="U5" s="62"/>
    </row>
    <row r="6" spans="1:21" x14ac:dyDescent="0.25">
      <c r="A6" s="61">
        <v>4</v>
      </c>
      <c r="B6" s="105" t="s">
        <v>119</v>
      </c>
      <c r="C6" s="105" t="s">
        <v>120</v>
      </c>
      <c r="D6" s="106">
        <v>41</v>
      </c>
      <c r="E6" s="105" t="s">
        <v>98</v>
      </c>
      <c r="F6" s="110">
        <v>100986</v>
      </c>
      <c r="G6" s="110">
        <v>64875</v>
      </c>
      <c r="H6" s="111">
        <f t="shared" si="0"/>
        <v>13821.75</v>
      </c>
      <c r="I6" s="110">
        <v>223380</v>
      </c>
      <c r="J6" s="110">
        <v>145651.20000000001</v>
      </c>
      <c r="K6" s="111">
        <f t="shared" si="1"/>
        <v>30752.600000000002</v>
      </c>
      <c r="L6" s="48">
        <f t="shared" si="3"/>
        <v>162183</v>
      </c>
      <c r="M6" s="48">
        <f t="shared" si="4"/>
        <v>105263.1</v>
      </c>
      <c r="N6" s="48">
        <f t="shared" ref="N6:N15" si="5">(L6+M6)/12</f>
        <v>22287.174999999999</v>
      </c>
      <c r="O6" s="68"/>
      <c r="P6" s="68"/>
      <c r="Q6" s="68">
        <v>1</v>
      </c>
      <c r="R6" s="63">
        <v>44500</v>
      </c>
      <c r="S6" s="52" t="s">
        <v>137</v>
      </c>
      <c r="T6" s="65"/>
      <c r="U6" s="62"/>
    </row>
    <row r="7" spans="1:21" x14ac:dyDescent="0.25">
      <c r="A7" s="61">
        <v>5</v>
      </c>
      <c r="B7" s="105" t="s">
        <v>108</v>
      </c>
      <c r="C7" s="105" t="s">
        <v>121</v>
      </c>
      <c r="D7" s="106">
        <v>27</v>
      </c>
      <c r="E7" s="105" t="s">
        <v>98</v>
      </c>
      <c r="F7" s="110">
        <v>114413</v>
      </c>
      <c r="G7" s="110">
        <v>22331</v>
      </c>
      <c r="H7" s="111">
        <f t="shared" si="0"/>
        <v>11395.333333333334</v>
      </c>
      <c r="I7" s="110">
        <v>118410</v>
      </c>
      <c r="J7" s="110">
        <v>25760</v>
      </c>
      <c r="K7" s="111">
        <f t="shared" si="1"/>
        <v>12014.166666666666</v>
      </c>
      <c r="L7" s="48">
        <f t="shared" si="3"/>
        <v>116411.5</v>
      </c>
      <c r="M7" s="48">
        <f t="shared" si="4"/>
        <v>24045.5</v>
      </c>
      <c r="N7" s="48">
        <f t="shared" si="5"/>
        <v>11704.75</v>
      </c>
      <c r="O7" s="68">
        <v>1</v>
      </c>
      <c r="P7" s="68"/>
      <c r="Q7" s="68"/>
      <c r="R7" s="63">
        <v>44500</v>
      </c>
      <c r="S7" s="52"/>
      <c r="T7" s="65"/>
      <c r="U7" s="62"/>
    </row>
    <row r="8" spans="1:21" x14ac:dyDescent="0.25">
      <c r="A8" s="61">
        <v>6</v>
      </c>
      <c r="B8" s="105" t="s">
        <v>107</v>
      </c>
      <c r="C8" s="105" t="s">
        <v>122</v>
      </c>
      <c r="D8" s="106">
        <v>1</v>
      </c>
      <c r="E8" s="105" t="s">
        <v>98</v>
      </c>
      <c r="F8" s="110">
        <v>79436</v>
      </c>
      <c r="G8" s="110">
        <v>30184</v>
      </c>
      <c r="H8" s="111">
        <f t="shared" si="0"/>
        <v>9135</v>
      </c>
      <c r="I8" s="110">
        <v>67581</v>
      </c>
      <c r="J8" s="110">
        <v>23698</v>
      </c>
      <c r="K8" s="111">
        <f t="shared" si="1"/>
        <v>7606.583333333333</v>
      </c>
      <c r="L8" s="48">
        <f t="shared" si="3"/>
        <v>73508.5</v>
      </c>
      <c r="M8" s="48">
        <f t="shared" si="4"/>
        <v>26941</v>
      </c>
      <c r="N8" s="48">
        <f t="shared" si="5"/>
        <v>8370.7916666666661</v>
      </c>
      <c r="O8" s="68">
        <v>1</v>
      </c>
      <c r="P8" s="68"/>
      <c r="Q8" s="68"/>
      <c r="R8" s="63">
        <v>44500</v>
      </c>
      <c r="S8" s="52"/>
      <c r="T8" s="65"/>
      <c r="U8" s="62"/>
    </row>
    <row r="9" spans="1:21" x14ac:dyDescent="0.25">
      <c r="A9" s="61">
        <v>7</v>
      </c>
      <c r="B9" s="105" t="s">
        <v>107</v>
      </c>
      <c r="C9" s="105" t="s">
        <v>122</v>
      </c>
      <c r="D9" s="106">
        <v>1</v>
      </c>
      <c r="E9" s="105" t="s">
        <v>98</v>
      </c>
      <c r="F9" s="110">
        <v>208296</v>
      </c>
      <c r="G9" s="110">
        <v>49649</v>
      </c>
      <c r="H9" s="111">
        <f t="shared" si="0"/>
        <v>21495.416666666668</v>
      </c>
      <c r="I9" s="110">
        <v>155538</v>
      </c>
      <c r="J9" s="110">
        <v>46410</v>
      </c>
      <c r="K9" s="111">
        <f t="shared" si="1"/>
        <v>16829</v>
      </c>
      <c r="L9" s="48">
        <f t="shared" si="3"/>
        <v>181917</v>
      </c>
      <c r="M9" s="48">
        <f t="shared" si="4"/>
        <v>48029.5</v>
      </c>
      <c r="N9" s="48">
        <f t="shared" si="5"/>
        <v>19162.208333333332</v>
      </c>
      <c r="O9" s="68"/>
      <c r="P9" s="68">
        <v>1</v>
      </c>
      <c r="Q9" s="68"/>
      <c r="R9" s="63">
        <v>44500</v>
      </c>
      <c r="S9" s="52"/>
      <c r="T9" s="65"/>
      <c r="U9" s="62"/>
    </row>
    <row r="10" spans="1:21" x14ac:dyDescent="0.25">
      <c r="A10" s="61">
        <v>8</v>
      </c>
      <c r="B10" s="105" t="s">
        <v>125</v>
      </c>
      <c r="C10" s="105" t="s">
        <v>123</v>
      </c>
      <c r="D10" s="107" t="s">
        <v>124</v>
      </c>
      <c r="E10" s="105" t="s">
        <v>98</v>
      </c>
      <c r="F10" s="110">
        <v>99344</v>
      </c>
      <c r="G10" s="110">
        <v>17990</v>
      </c>
      <c r="H10" s="111">
        <f t="shared" si="0"/>
        <v>9777.8333333333339</v>
      </c>
      <c r="I10" s="110">
        <v>113959</v>
      </c>
      <c r="J10" s="110">
        <v>17474</v>
      </c>
      <c r="K10" s="111">
        <f t="shared" si="1"/>
        <v>10952.75</v>
      </c>
      <c r="L10" s="48">
        <f t="shared" si="3"/>
        <v>106651.5</v>
      </c>
      <c r="M10" s="48">
        <f t="shared" si="4"/>
        <v>17732</v>
      </c>
      <c r="N10" s="48">
        <f t="shared" si="5"/>
        <v>10365.291666666666</v>
      </c>
      <c r="O10" s="68">
        <v>1</v>
      </c>
      <c r="P10" s="68"/>
      <c r="Q10" s="68"/>
      <c r="R10" s="63">
        <v>44500</v>
      </c>
      <c r="S10" s="52"/>
      <c r="T10" s="65"/>
      <c r="U10" s="62"/>
    </row>
    <row r="11" spans="1:21" x14ac:dyDescent="0.25">
      <c r="A11" s="61">
        <v>9</v>
      </c>
      <c r="B11" s="105" t="s">
        <v>103</v>
      </c>
      <c r="C11" s="105" t="s">
        <v>126</v>
      </c>
      <c r="D11" s="106">
        <v>2</v>
      </c>
      <c r="E11" s="105" t="s">
        <v>99</v>
      </c>
      <c r="F11" s="110">
        <v>137554</v>
      </c>
      <c r="G11" s="110">
        <v>33634</v>
      </c>
      <c r="H11" s="111">
        <f t="shared" si="0"/>
        <v>14265.666666666666</v>
      </c>
      <c r="I11" s="110">
        <v>196044</v>
      </c>
      <c r="J11" s="110">
        <v>42893</v>
      </c>
      <c r="K11" s="111">
        <f t="shared" si="1"/>
        <v>19911.416666666668</v>
      </c>
      <c r="L11" s="48">
        <f t="shared" si="3"/>
        <v>166799</v>
      </c>
      <c r="M11" s="48">
        <f t="shared" si="4"/>
        <v>38263.5</v>
      </c>
      <c r="N11" s="48">
        <f t="shared" si="5"/>
        <v>17088.541666666668</v>
      </c>
      <c r="O11" s="68"/>
      <c r="P11" s="68">
        <v>1</v>
      </c>
      <c r="Q11" s="68"/>
      <c r="R11" s="63">
        <v>44500</v>
      </c>
      <c r="S11" s="52" t="s">
        <v>136</v>
      </c>
      <c r="T11" s="65">
        <v>1</v>
      </c>
      <c r="U11" s="62"/>
    </row>
    <row r="12" spans="1:21" x14ac:dyDescent="0.25">
      <c r="A12" s="61">
        <v>10</v>
      </c>
      <c r="B12" s="105" t="s">
        <v>128</v>
      </c>
      <c r="C12" s="105" t="s">
        <v>129</v>
      </c>
      <c r="D12" s="109" t="s">
        <v>133</v>
      </c>
      <c r="E12" s="105" t="s">
        <v>104</v>
      </c>
      <c r="F12" s="110">
        <v>43374</v>
      </c>
      <c r="G12" s="110">
        <v>16141</v>
      </c>
      <c r="H12" s="111">
        <f t="shared" si="0"/>
        <v>4959.583333333333</v>
      </c>
      <c r="I12" s="110">
        <v>43820</v>
      </c>
      <c r="J12" s="110">
        <v>16054</v>
      </c>
      <c r="K12" s="111">
        <f t="shared" si="1"/>
        <v>4989.5</v>
      </c>
      <c r="L12" s="48">
        <f t="shared" si="3"/>
        <v>43597</v>
      </c>
      <c r="M12" s="48">
        <f t="shared" si="4"/>
        <v>16097.5</v>
      </c>
      <c r="N12" s="48">
        <f t="shared" si="5"/>
        <v>4974.541666666667</v>
      </c>
      <c r="O12" s="68">
        <v>1</v>
      </c>
      <c r="P12" s="68"/>
      <c r="Q12" s="68"/>
      <c r="R12" s="63">
        <v>44500</v>
      </c>
      <c r="S12" s="52"/>
      <c r="T12" s="65"/>
      <c r="U12" s="62"/>
    </row>
    <row r="13" spans="1:21" x14ac:dyDescent="0.25">
      <c r="A13" s="61">
        <v>11</v>
      </c>
      <c r="B13" s="105" t="s">
        <v>130</v>
      </c>
      <c r="C13" s="105" t="s">
        <v>131</v>
      </c>
      <c r="D13" s="109" t="s">
        <v>132</v>
      </c>
      <c r="E13" s="105" t="s">
        <v>96</v>
      </c>
      <c r="F13" s="110">
        <v>17561</v>
      </c>
      <c r="G13" s="110">
        <v>6327</v>
      </c>
      <c r="H13" s="111">
        <f t="shared" si="0"/>
        <v>1990.6666666666667</v>
      </c>
      <c r="I13" s="110">
        <v>13855</v>
      </c>
      <c r="J13" s="110">
        <v>12986</v>
      </c>
      <c r="K13" s="111">
        <f t="shared" si="1"/>
        <v>2236.75</v>
      </c>
      <c r="L13" s="48">
        <f t="shared" si="3"/>
        <v>15708</v>
      </c>
      <c r="M13" s="48">
        <f t="shared" si="4"/>
        <v>9656.5</v>
      </c>
      <c r="N13" s="48">
        <f t="shared" si="5"/>
        <v>2113.7083333333335</v>
      </c>
      <c r="O13" s="68">
        <v>1</v>
      </c>
      <c r="P13" s="68"/>
      <c r="Q13" s="68"/>
      <c r="R13" s="63">
        <v>44500</v>
      </c>
      <c r="S13" s="52"/>
      <c r="T13" s="65"/>
      <c r="U13" s="62"/>
    </row>
    <row r="14" spans="1:21" x14ac:dyDescent="0.25">
      <c r="A14" s="61">
        <v>12</v>
      </c>
      <c r="B14" s="105" t="s">
        <v>105</v>
      </c>
      <c r="C14" s="105" t="s">
        <v>134</v>
      </c>
      <c r="D14" s="106">
        <v>26</v>
      </c>
      <c r="E14" s="105" t="s">
        <v>98</v>
      </c>
      <c r="F14" s="110">
        <v>158390</v>
      </c>
      <c r="G14" s="110">
        <v>34338</v>
      </c>
      <c r="H14" s="111">
        <f t="shared" si="0"/>
        <v>16060.666666666666</v>
      </c>
      <c r="I14" s="110">
        <v>126517</v>
      </c>
      <c r="J14" s="110">
        <v>40853</v>
      </c>
      <c r="K14" s="111">
        <f t="shared" si="1"/>
        <v>13947.5</v>
      </c>
      <c r="L14" s="48">
        <f t="shared" si="3"/>
        <v>142453.5</v>
      </c>
      <c r="M14" s="48">
        <f t="shared" si="4"/>
        <v>37595.5</v>
      </c>
      <c r="N14" s="48">
        <f t="shared" si="5"/>
        <v>15004.083333333334</v>
      </c>
      <c r="O14" s="68">
        <v>1</v>
      </c>
      <c r="P14" s="68"/>
      <c r="Q14" s="68"/>
      <c r="R14" s="63">
        <v>44500</v>
      </c>
      <c r="S14" s="52"/>
      <c r="T14" s="65"/>
      <c r="U14" s="62"/>
    </row>
    <row r="15" spans="1:21" x14ac:dyDescent="0.25">
      <c r="A15" s="61">
        <v>13</v>
      </c>
      <c r="B15" s="105" t="s">
        <v>103</v>
      </c>
      <c r="C15" s="105" t="s">
        <v>113</v>
      </c>
      <c r="D15" s="106">
        <v>6</v>
      </c>
      <c r="E15" s="105" t="s">
        <v>96</v>
      </c>
      <c r="F15" s="110">
        <v>291278</v>
      </c>
      <c r="G15" s="110">
        <v>75598</v>
      </c>
      <c r="H15" s="111">
        <f t="shared" si="0"/>
        <v>30573</v>
      </c>
      <c r="I15" s="110">
        <v>518323.19999999995</v>
      </c>
      <c r="J15" s="110">
        <v>248125.19999999998</v>
      </c>
      <c r="K15" s="111">
        <f t="shared" si="1"/>
        <v>63870.69999999999</v>
      </c>
      <c r="L15" s="48">
        <f t="shared" si="3"/>
        <v>404800.6</v>
      </c>
      <c r="M15" s="48">
        <f t="shared" si="4"/>
        <v>161861.59999999998</v>
      </c>
      <c r="N15" s="48">
        <f t="shared" si="5"/>
        <v>47221.85</v>
      </c>
      <c r="O15" s="68"/>
      <c r="P15" s="68"/>
      <c r="Q15" s="68">
        <v>1</v>
      </c>
      <c r="R15" s="63">
        <v>44500</v>
      </c>
      <c r="S15" s="69"/>
      <c r="T15" s="70"/>
      <c r="U15" s="62"/>
    </row>
    <row r="16" spans="1:21" x14ac:dyDescent="0.25">
      <c r="A16" s="61">
        <v>14</v>
      </c>
      <c r="B16" s="66" t="s">
        <v>102</v>
      </c>
      <c r="C16" s="66" t="s">
        <v>111</v>
      </c>
      <c r="D16" s="108">
        <v>1</v>
      </c>
      <c r="E16" s="66" t="s">
        <v>99</v>
      </c>
      <c r="F16" s="67">
        <v>221231</v>
      </c>
      <c r="G16" s="67">
        <v>31234</v>
      </c>
      <c r="H16" s="111">
        <f t="shared" si="0"/>
        <v>21038.75</v>
      </c>
      <c r="I16" s="67">
        <v>201768</v>
      </c>
      <c r="J16" s="67">
        <v>34415</v>
      </c>
      <c r="K16" s="111">
        <f t="shared" si="1"/>
        <v>19681.916666666668</v>
      </c>
      <c r="L16" s="48">
        <f t="shared" ref="L16:L21" si="6">(F16+I16)/2</f>
        <v>211499.5</v>
      </c>
      <c r="M16" s="48">
        <f t="shared" ref="M16:M21" si="7">(G16+J16)/2</f>
        <v>32824.5</v>
      </c>
      <c r="N16" s="48">
        <f t="shared" ref="N16:N21" si="8">(L16+M16)/12</f>
        <v>20360.333333333332</v>
      </c>
      <c r="O16" s="114"/>
      <c r="P16" s="114">
        <v>1</v>
      </c>
      <c r="Q16" s="114"/>
      <c r="R16" s="63">
        <v>44500</v>
      </c>
      <c r="S16" s="52" t="s">
        <v>141</v>
      </c>
      <c r="T16" s="70">
        <v>2</v>
      </c>
      <c r="U16" s="62"/>
    </row>
    <row r="17" spans="1:21" x14ac:dyDescent="0.25">
      <c r="A17" s="61">
        <v>15</v>
      </c>
      <c r="B17" s="66" t="s">
        <v>138</v>
      </c>
      <c r="C17" s="66" t="s">
        <v>112</v>
      </c>
      <c r="D17" s="108">
        <v>425</v>
      </c>
      <c r="E17" s="66" t="s">
        <v>95</v>
      </c>
      <c r="F17" s="67">
        <v>130520</v>
      </c>
      <c r="G17" s="67">
        <v>34722</v>
      </c>
      <c r="H17" s="111">
        <f t="shared" si="0"/>
        <v>13770.166666666666</v>
      </c>
      <c r="I17" s="67">
        <v>57406</v>
      </c>
      <c r="J17" s="67">
        <v>22228</v>
      </c>
      <c r="K17" s="111">
        <f t="shared" si="1"/>
        <v>6636.166666666667</v>
      </c>
      <c r="L17" s="48">
        <f t="shared" si="6"/>
        <v>93963</v>
      </c>
      <c r="M17" s="48">
        <f t="shared" si="7"/>
        <v>28475</v>
      </c>
      <c r="N17" s="48">
        <f t="shared" si="8"/>
        <v>10203.166666666666</v>
      </c>
      <c r="O17" s="114">
        <v>1</v>
      </c>
      <c r="P17" s="114"/>
      <c r="Q17" s="114"/>
      <c r="R17" s="63">
        <v>44500</v>
      </c>
      <c r="S17" s="69"/>
      <c r="T17" s="70"/>
      <c r="U17" s="62"/>
    </row>
    <row r="18" spans="1:21" x14ac:dyDescent="0.25">
      <c r="A18" s="61">
        <v>16</v>
      </c>
      <c r="B18" s="66" t="s">
        <v>138</v>
      </c>
      <c r="C18" s="105" t="s">
        <v>127</v>
      </c>
      <c r="D18" s="106">
        <v>425</v>
      </c>
      <c r="E18" s="105" t="s">
        <v>95</v>
      </c>
      <c r="F18" s="110">
        <v>66325</v>
      </c>
      <c r="G18" s="110">
        <v>20288</v>
      </c>
      <c r="H18" s="111">
        <f t="shared" ref="H18" si="9">(F18+G18)/12</f>
        <v>7217.75</v>
      </c>
      <c r="I18" s="110">
        <v>77478</v>
      </c>
      <c r="J18" s="110">
        <v>39569</v>
      </c>
      <c r="K18" s="111">
        <f t="shared" ref="K18" si="10">(I18+J18)/12</f>
        <v>9753.9166666666661</v>
      </c>
      <c r="L18" s="48">
        <f t="shared" si="6"/>
        <v>71901.5</v>
      </c>
      <c r="M18" s="48">
        <f t="shared" si="7"/>
        <v>29928.5</v>
      </c>
      <c r="N18" s="48">
        <f t="shared" si="8"/>
        <v>8485.8333333333339</v>
      </c>
      <c r="O18" s="68">
        <v>1</v>
      </c>
      <c r="P18" s="68"/>
      <c r="Q18" s="68"/>
      <c r="R18" s="63">
        <v>44500</v>
      </c>
      <c r="S18" s="52"/>
      <c r="T18" s="70"/>
      <c r="U18" s="62"/>
    </row>
    <row r="19" spans="1:21" x14ac:dyDescent="0.25">
      <c r="A19" s="61">
        <v>17</v>
      </c>
      <c r="B19" s="66" t="s">
        <v>100</v>
      </c>
      <c r="C19" s="66" t="s">
        <v>113</v>
      </c>
      <c r="D19" s="108">
        <v>8</v>
      </c>
      <c r="E19" s="66" t="s">
        <v>96</v>
      </c>
      <c r="F19" s="67">
        <v>146737</v>
      </c>
      <c r="G19" s="67">
        <v>48494</v>
      </c>
      <c r="H19" s="111">
        <f t="shared" si="0"/>
        <v>16269.25</v>
      </c>
      <c r="I19" s="67">
        <v>130849</v>
      </c>
      <c r="J19" s="67">
        <v>37503</v>
      </c>
      <c r="K19" s="111">
        <f t="shared" si="1"/>
        <v>14029.333333333334</v>
      </c>
      <c r="L19" s="48">
        <f t="shared" si="6"/>
        <v>138793</v>
      </c>
      <c r="M19" s="48">
        <f t="shared" si="7"/>
        <v>42998.5</v>
      </c>
      <c r="N19" s="48">
        <f t="shared" si="8"/>
        <v>15149.291666666666</v>
      </c>
      <c r="O19" s="114">
        <v>1</v>
      </c>
      <c r="P19" s="68"/>
      <c r="Q19" s="114"/>
      <c r="R19" s="63">
        <v>44500</v>
      </c>
      <c r="S19" s="69"/>
      <c r="T19" s="70"/>
      <c r="U19" s="62"/>
    </row>
    <row r="20" spans="1:21" x14ac:dyDescent="0.25">
      <c r="A20" s="61">
        <v>18</v>
      </c>
      <c r="B20" s="66" t="s">
        <v>139</v>
      </c>
      <c r="C20" s="66" t="s">
        <v>114</v>
      </c>
      <c r="D20" s="108">
        <v>29</v>
      </c>
      <c r="E20" s="66" t="s">
        <v>97</v>
      </c>
      <c r="F20" s="67">
        <f>141744+91265</f>
        <v>233009</v>
      </c>
      <c r="G20" s="67">
        <f>27593+47712</f>
        <v>75305</v>
      </c>
      <c r="H20" s="111">
        <f t="shared" si="0"/>
        <v>25692.833333333332</v>
      </c>
      <c r="I20" s="67">
        <f>90048+76598</f>
        <v>166646</v>
      </c>
      <c r="J20" s="67">
        <f>25944+82927</f>
        <v>108871</v>
      </c>
      <c r="K20" s="111">
        <f t="shared" si="1"/>
        <v>22959.75</v>
      </c>
      <c r="L20" s="48">
        <f t="shared" si="6"/>
        <v>199827.5</v>
      </c>
      <c r="M20" s="48">
        <f t="shared" si="7"/>
        <v>92088</v>
      </c>
      <c r="N20" s="48">
        <f t="shared" si="8"/>
        <v>24326.291666666668</v>
      </c>
      <c r="O20" s="114"/>
      <c r="P20" s="114"/>
      <c r="Q20" s="114">
        <v>1</v>
      </c>
      <c r="R20" s="63">
        <v>44500</v>
      </c>
      <c r="S20" s="69" t="s">
        <v>140</v>
      </c>
      <c r="T20" s="70">
        <v>1</v>
      </c>
      <c r="U20" s="62"/>
    </row>
    <row r="21" spans="1:21" x14ac:dyDescent="0.25">
      <c r="A21" s="61">
        <v>19</v>
      </c>
      <c r="B21" s="66" t="s">
        <v>101</v>
      </c>
      <c r="C21" s="66" t="s">
        <v>115</v>
      </c>
      <c r="D21" s="108">
        <v>3</v>
      </c>
      <c r="E21" s="66" t="s">
        <v>98</v>
      </c>
      <c r="F21" s="67">
        <v>60222</v>
      </c>
      <c r="G21" s="67">
        <v>37813</v>
      </c>
      <c r="H21" s="111">
        <f t="shared" si="0"/>
        <v>8169.583333333333</v>
      </c>
      <c r="I21" s="67">
        <v>43680</v>
      </c>
      <c r="J21" s="67">
        <v>32485</v>
      </c>
      <c r="K21" s="111">
        <f t="shared" si="1"/>
        <v>6347.083333333333</v>
      </c>
      <c r="L21" s="48">
        <f t="shared" si="6"/>
        <v>51951</v>
      </c>
      <c r="M21" s="48">
        <f t="shared" si="7"/>
        <v>35149</v>
      </c>
      <c r="N21" s="48">
        <f t="shared" si="8"/>
        <v>7258.333333333333</v>
      </c>
      <c r="O21" s="104">
        <v>1</v>
      </c>
      <c r="P21" s="104"/>
      <c r="Q21" s="104"/>
      <c r="R21" s="63">
        <v>44500</v>
      </c>
      <c r="S21" s="69"/>
      <c r="T21" s="70"/>
      <c r="U21" s="62"/>
    </row>
    <row r="22" spans="1:21" ht="16.5" thickBot="1" x14ac:dyDescent="0.3">
      <c r="A22" s="39"/>
      <c r="B22" s="33" t="s">
        <v>36</v>
      </c>
      <c r="C22" s="103"/>
      <c r="D22" s="103"/>
      <c r="E22" s="103"/>
      <c r="F22" s="101">
        <f>SUM(F3:F21)</f>
        <v>2624551</v>
      </c>
      <c r="G22" s="101">
        <f>SUM(G3:G21)</f>
        <v>673419</v>
      </c>
      <c r="H22" s="101"/>
      <c r="I22" s="101">
        <f>SUM(I3:I21)</f>
        <v>2971497.2</v>
      </c>
      <c r="J22" s="101">
        <f>SUM(J3:J21)</f>
        <v>1094090.7999999998</v>
      </c>
      <c r="K22" s="101"/>
      <c r="L22" s="49">
        <f>SUM(L3:L21)</f>
        <v>2798024.1</v>
      </c>
      <c r="M22" s="49">
        <f>SUM(M3:M21)</f>
        <v>883754.9</v>
      </c>
      <c r="N22" s="49"/>
      <c r="O22" s="71">
        <f>SUM(O3:O21)</f>
        <v>10</v>
      </c>
      <c r="P22" s="71">
        <f>SUM(P3:P21)</f>
        <v>4</v>
      </c>
      <c r="Q22" s="71">
        <f>SUM(Q3:Q21)</f>
        <v>5</v>
      </c>
      <c r="R22" s="34"/>
      <c r="S22" s="34"/>
      <c r="T22" s="71">
        <f>SUM(T3:T21)</f>
        <v>4</v>
      </c>
      <c r="U22" s="34"/>
    </row>
    <row r="26" spans="1:21" x14ac:dyDescent="0.25">
      <c r="B26" s="51"/>
    </row>
    <row r="27" spans="1:21" x14ac:dyDescent="0.25">
      <c r="B27" s="51"/>
    </row>
    <row r="28" spans="1:21" x14ac:dyDescent="0.25">
      <c r="B28" s="51"/>
    </row>
    <row r="29" spans="1:21" x14ac:dyDescent="0.25">
      <c r="B29" s="51"/>
    </row>
    <row r="30" spans="1:21" x14ac:dyDescent="0.25">
      <c r="B30" s="51"/>
    </row>
    <row r="31" spans="1:21" x14ac:dyDescent="0.25">
      <c r="B31" s="51"/>
    </row>
    <row r="32" spans="1:21" x14ac:dyDescent="0.25">
      <c r="B32" s="51"/>
    </row>
    <row r="33" spans="2:12" x14ac:dyDescent="0.25">
      <c r="B33" s="51"/>
    </row>
    <row r="34" spans="2:12" x14ac:dyDescent="0.25">
      <c r="B34" s="51"/>
    </row>
    <row r="35" spans="2:12" x14ac:dyDescent="0.25">
      <c r="B35" s="51"/>
    </row>
    <row r="36" spans="2:12" x14ac:dyDescent="0.25">
      <c r="B36" s="51"/>
    </row>
    <row r="37" spans="2:12" x14ac:dyDescent="0.25">
      <c r="B37" s="51"/>
    </row>
    <row r="38" spans="2:12" x14ac:dyDescent="0.25">
      <c r="B38" s="51"/>
    </row>
    <row r="39" spans="2:12" x14ac:dyDescent="0.25">
      <c r="B39" s="51"/>
      <c r="L39" s="54"/>
    </row>
    <row r="40" spans="2:12" x14ac:dyDescent="0.25">
      <c r="B40" s="51"/>
    </row>
    <row r="41" spans="2:12" x14ac:dyDescent="0.25">
      <c r="B41" s="51"/>
    </row>
    <row r="42" spans="2:12" x14ac:dyDescent="0.25">
      <c r="B42" s="51"/>
    </row>
    <row r="43" spans="2:12" x14ac:dyDescent="0.25">
      <c r="B43" s="51"/>
    </row>
    <row r="44" spans="2:12" x14ac:dyDescent="0.25">
      <c r="B44" s="51"/>
    </row>
    <row r="45" spans="2:12" x14ac:dyDescent="0.25">
      <c r="B45" s="51"/>
    </row>
    <row r="46" spans="2:12" x14ac:dyDescent="0.25">
      <c r="B46" s="51"/>
    </row>
    <row r="47" spans="2:12" x14ac:dyDescent="0.25">
      <c r="B47" s="51"/>
    </row>
    <row r="48" spans="2:12" x14ac:dyDescent="0.25">
      <c r="B48" s="51"/>
    </row>
    <row r="49" spans="2:12" x14ac:dyDescent="0.25">
      <c r="B49" s="51"/>
    </row>
    <row r="55" spans="2:12" x14ac:dyDescent="0.25">
      <c r="L55" s="54"/>
    </row>
  </sheetData>
  <sheetProtection algorithmName="SHA-512" hashValue="DIrsur0oSNUwbDgMY0QnvPzb9VNVwQO6kSb5+mzLTb82SZtvnPX3IoaLs4x/2qmtrcGgpQ9HVMF41H65Vlfc/w==" saltValue="P+NAOdpohdns9TohbQ9nog=="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Basisgegevens</vt:lpstr>
      <vt:lpstr>Totaalblad </vt:lpstr>
      <vt:lpstr>Prijzenblad Multifunctionals</vt:lpstr>
      <vt:lpstr>Prijzenblad verbruiksgoederen</vt:lpstr>
      <vt:lpstr>Informatie</vt:lpstr>
      <vt:lpstr>Basisgegevens!Afdrukbereik</vt:lpstr>
      <vt:lpstr>opdrachtgever</vt:lpstr>
      <vt:lpstr>opdrachtnemer</vt:lpstr>
      <vt:lpstr>opdrachtnemerplaats</vt:lpstr>
      <vt:lpstr>plaatsopdrnmr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 Vos</dc:creator>
  <cp:lastModifiedBy>Jan Veenstra</cp:lastModifiedBy>
  <dcterms:created xsi:type="dcterms:W3CDTF">2020-03-11T15:04:20Z</dcterms:created>
  <dcterms:modified xsi:type="dcterms:W3CDTF">2021-04-08T13:16:25Z</dcterms:modified>
</cp:coreProperties>
</file>