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belastingdienst.nl\Homes\Usr\vrijm07\Mijn Documenten\BIAS training\03 - EU DOCUMENTEN\Bijlagen\"/>
    </mc:Choice>
  </mc:AlternateContent>
  <bookViews>
    <workbookView xWindow="0" yWindow="0" windowWidth="23040" windowHeight="8832" activeTab="2"/>
  </bookViews>
  <sheets>
    <sheet name="Toelichting" sheetId="1" r:id="rId1"/>
    <sheet name="1. Aanbieding" sheetId="2" r:id="rId2"/>
    <sheet name="2. Tarieven"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0" i="3" l="1"/>
  <c r="J36" i="3"/>
  <c r="I99" i="3"/>
  <c r="K99" i="3" s="1"/>
  <c r="L99" i="3" s="1"/>
  <c r="J100" i="3"/>
  <c r="K100" i="3"/>
  <c r="J101" i="3"/>
  <c r="K101" i="3"/>
  <c r="J102" i="3"/>
  <c r="K102" i="3"/>
  <c r="J103" i="3"/>
  <c r="K103" i="3"/>
  <c r="J104" i="3"/>
  <c r="K104" i="3"/>
  <c r="J105" i="3"/>
  <c r="K105" i="3"/>
  <c r="J106" i="3"/>
  <c r="K106" i="3"/>
  <c r="J107" i="3"/>
  <c r="K107" i="3"/>
  <c r="L107" i="3" s="1"/>
  <c r="J108" i="3"/>
  <c r="K108" i="3"/>
  <c r="J109" i="3"/>
  <c r="K109" i="3"/>
  <c r="K110" i="3"/>
  <c r="L110" i="3" s="1"/>
  <c r="J99" i="3"/>
  <c r="L109" i="3"/>
  <c r="L108" i="3"/>
  <c r="L106" i="3"/>
  <c r="L105" i="3"/>
  <c r="L104" i="3"/>
  <c r="L103" i="3"/>
  <c r="L102" i="3"/>
  <c r="L101" i="3"/>
  <c r="L100" i="3"/>
  <c r="G58" i="3"/>
  <c r="I26" i="3"/>
  <c r="I25" i="3"/>
  <c r="I24" i="3"/>
  <c r="I23" i="3"/>
  <c r="I22" i="3"/>
  <c r="I21" i="3"/>
  <c r="I20" i="3"/>
  <c r="I19" i="3"/>
  <c r="I18" i="3"/>
  <c r="I16" i="3"/>
  <c r="J45" i="3"/>
  <c r="K45" i="3"/>
  <c r="L45" i="3"/>
  <c r="J46" i="3"/>
  <c r="K46" i="3"/>
  <c r="L46" i="3" s="1"/>
  <c r="J48" i="3"/>
  <c r="K48" i="3"/>
  <c r="J49" i="3"/>
  <c r="K49" i="3"/>
  <c r="L49" i="3" s="1"/>
  <c r="J50" i="3"/>
  <c r="K50" i="3"/>
  <c r="L50" i="3" s="1"/>
  <c r="J51" i="3"/>
  <c r="K51" i="3"/>
  <c r="L51" i="3" s="1"/>
  <c r="D16" i="3"/>
  <c r="G16" i="3"/>
  <c r="D58" i="3"/>
  <c r="C58" i="3"/>
  <c r="J60" i="3"/>
  <c r="K60" i="3"/>
  <c r="L60" i="3" s="1"/>
  <c r="J61" i="3"/>
  <c r="K61" i="3"/>
  <c r="L61" i="3" s="1"/>
  <c r="J62" i="3"/>
  <c r="K62" i="3"/>
  <c r="L62" i="3" s="1"/>
  <c r="J63" i="3"/>
  <c r="K63" i="3"/>
  <c r="L63" i="3" s="1"/>
  <c r="J64" i="3"/>
  <c r="K64" i="3"/>
  <c r="L64" i="3" s="1"/>
  <c r="J65" i="3"/>
  <c r="K65" i="3"/>
  <c r="L65" i="3" s="1"/>
  <c r="J66" i="3"/>
  <c r="K66" i="3"/>
  <c r="L66" i="3" s="1"/>
  <c r="J67" i="3"/>
  <c r="K67" i="3"/>
  <c r="L67" i="3" s="1"/>
  <c r="J68" i="3"/>
  <c r="K68" i="3"/>
  <c r="L68" i="3" s="1"/>
  <c r="J70" i="3"/>
  <c r="K70" i="3"/>
  <c r="L70" i="3" s="1"/>
  <c r="J71" i="3"/>
  <c r="K71" i="3"/>
  <c r="L71" i="3" s="1"/>
  <c r="J72" i="3"/>
  <c r="K72" i="3"/>
  <c r="L72" i="3" s="1"/>
  <c r="J73" i="3"/>
  <c r="K73" i="3"/>
  <c r="L73" i="3" s="1"/>
  <c r="J74" i="3"/>
  <c r="K74" i="3"/>
  <c r="L74" i="3" s="1"/>
  <c r="J75" i="3"/>
  <c r="K75" i="3"/>
  <c r="L75" i="3" s="1"/>
  <c r="J76" i="3"/>
  <c r="K76" i="3"/>
  <c r="L76" i="3" s="1"/>
  <c r="J77" i="3"/>
  <c r="K77" i="3"/>
  <c r="L77" i="3" s="1"/>
  <c r="J78" i="3"/>
  <c r="K78" i="3"/>
  <c r="L78" i="3" s="1"/>
  <c r="J79" i="3"/>
  <c r="K79" i="3"/>
  <c r="L79" i="3"/>
  <c r="J80" i="3"/>
  <c r="K80" i="3"/>
  <c r="L80" i="3" s="1"/>
  <c r="K56" i="3"/>
  <c r="L56" i="3" s="1"/>
  <c r="J56" i="3"/>
  <c r="K44" i="3"/>
  <c r="J44" i="3"/>
  <c r="K43" i="3"/>
  <c r="J43" i="3"/>
  <c r="K42" i="3"/>
  <c r="J42" i="3"/>
  <c r="K41" i="3"/>
  <c r="J41" i="3"/>
  <c r="K18" i="3"/>
  <c r="K19" i="3"/>
  <c r="K20" i="3"/>
  <c r="K21" i="3"/>
  <c r="K22" i="3"/>
  <c r="K23" i="3"/>
  <c r="K24" i="3"/>
  <c r="K25" i="3"/>
  <c r="K26" i="3"/>
  <c r="K28" i="3"/>
  <c r="K29" i="3"/>
  <c r="K30" i="3"/>
  <c r="K31" i="3"/>
  <c r="K32" i="3"/>
  <c r="K33" i="3"/>
  <c r="K34" i="3"/>
  <c r="K35" i="3"/>
  <c r="K36" i="3"/>
  <c r="K37" i="3"/>
  <c r="K38" i="3"/>
  <c r="J18" i="3"/>
  <c r="J19" i="3"/>
  <c r="J20" i="3"/>
  <c r="J21" i="3"/>
  <c r="J22" i="3"/>
  <c r="J23" i="3"/>
  <c r="J24" i="3"/>
  <c r="J25" i="3"/>
  <c r="J26" i="3"/>
  <c r="J28" i="3"/>
  <c r="J29" i="3"/>
  <c r="J30" i="3"/>
  <c r="J31" i="3"/>
  <c r="J32" i="3"/>
  <c r="J33" i="3"/>
  <c r="J34" i="3"/>
  <c r="J35" i="3"/>
  <c r="J37" i="3"/>
  <c r="J38" i="3"/>
  <c r="K14" i="3"/>
  <c r="J14" i="3"/>
  <c r="K58" i="3" l="1"/>
  <c r="J58" i="3"/>
  <c r="I14" i="3"/>
  <c r="L14" i="3" s="1"/>
  <c r="K83" i="3"/>
  <c r="L83" i="3" s="1"/>
  <c r="K84" i="3"/>
  <c r="L84" i="3" s="1"/>
  <c r="K85" i="3"/>
  <c r="L85" i="3" s="1"/>
  <c r="K86" i="3"/>
  <c r="L86" i="3" s="1"/>
  <c r="K87" i="3"/>
  <c r="L87" i="3" s="1"/>
  <c r="K88" i="3"/>
  <c r="L88" i="3" s="1"/>
  <c r="K91" i="3"/>
  <c r="K92" i="3"/>
  <c r="L92" i="3" s="1"/>
  <c r="K93" i="3"/>
  <c r="L93" i="3" s="1"/>
  <c r="L28" i="3"/>
  <c r="L29" i="3"/>
  <c r="L30" i="3"/>
  <c r="L31" i="3"/>
  <c r="L32" i="3"/>
  <c r="L33" i="3"/>
  <c r="L34" i="3"/>
  <c r="L35" i="3"/>
  <c r="L36" i="3"/>
  <c r="L37" i="3"/>
  <c r="L38" i="3"/>
  <c r="K16" i="3"/>
  <c r="K53" i="3" s="1"/>
  <c r="I103" i="3"/>
  <c r="I101" i="3"/>
  <c r="I42" i="3" l="1"/>
  <c r="L42" i="3" s="1"/>
  <c r="I43" i="3"/>
  <c r="L43" i="3" s="1"/>
  <c r="I44" i="3"/>
  <c r="L44" i="3" s="1"/>
  <c r="I41" i="3"/>
  <c r="L41" i="3" s="1"/>
  <c r="L26" i="3"/>
  <c r="L25" i="3"/>
  <c r="L24" i="3"/>
  <c r="L23" i="3"/>
  <c r="L22" i="3"/>
  <c r="L21" i="3"/>
  <c r="L20" i="3"/>
  <c r="L19" i="3"/>
  <c r="L18" i="3" l="1"/>
  <c r="J84" i="3"/>
  <c r="J85" i="3"/>
  <c r="J86" i="3"/>
  <c r="J88" i="3" l="1"/>
  <c r="J87" i="3"/>
  <c r="J83" i="3"/>
  <c r="J91" i="3" l="1"/>
  <c r="J93" i="3"/>
  <c r="J92" i="3" l="1"/>
  <c r="L16" i="3" l="1"/>
  <c r="J16" i="3"/>
  <c r="I90" i="3" l="1"/>
  <c r="K90" i="3" s="1"/>
  <c r="L90" i="3" l="1"/>
  <c r="K95" i="3"/>
  <c r="B13" i="2" s="1"/>
  <c r="J90" i="3"/>
  <c r="I102" i="3"/>
  <c r="L58" i="3" l="1"/>
</calcChain>
</file>

<file path=xl/sharedStrings.xml><?xml version="1.0" encoding="utf-8"?>
<sst xmlns="http://schemas.openxmlformats.org/spreadsheetml/2006/main" count="287" uniqueCount="126">
  <si>
    <t>Invulinstructie</t>
  </si>
  <si>
    <t>Algemeen</t>
  </si>
  <si>
    <t xml:space="preserve">Naam rechtsgeldige vertegenwoordiger </t>
  </si>
  <si>
    <t xml:space="preserve">Datum </t>
  </si>
  <si>
    <t xml:space="preserve">Plaats </t>
  </si>
  <si>
    <t xml:space="preserve">Handtekening rechtsgeldige vertegenwoordiger </t>
  </si>
  <si>
    <t>Naam inschrijver</t>
  </si>
  <si>
    <t>= invulveld</t>
  </si>
  <si>
    <t>Kenmerk: IUC20-633</t>
  </si>
  <si>
    <t>Individuele coaching</t>
  </si>
  <si>
    <t>per uur</t>
  </si>
  <si>
    <t>per dagdeel</t>
  </si>
  <si>
    <t>Opmerkingen</t>
  </si>
  <si>
    <t>Vaste prijs voor het opleveren van de training, ongeacht het aantal deelnemers.</t>
  </si>
  <si>
    <t>Terugkomsessies</t>
  </si>
  <si>
    <t>Optioneel</t>
  </si>
  <si>
    <t>Naslagwerk</t>
  </si>
  <si>
    <t>per document</t>
  </si>
  <si>
    <t>Omschrijving item</t>
  </si>
  <si>
    <t>Eenheid</t>
  </si>
  <si>
    <t>Aantal deelnemers per jaar (fictief)</t>
  </si>
  <si>
    <t>Aantal deelnemers per item</t>
  </si>
  <si>
    <t>Aantal eenheden per item</t>
  </si>
  <si>
    <t>Consultancy</t>
  </si>
  <si>
    <t>Accommodatie, voor groep van 15 personen</t>
  </si>
  <si>
    <t>per dag</t>
  </si>
  <si>
    <t>Eenmalige kosten</t>
  </si>
  <si>
    <t>Repeterende kosten</t>
  </si>
  <si>
    <t>&lt;aanvullen&gt;</t>
  </si>
  <si>
    <t xml:space="preserve">&lt;eenheid invullen&gt; </t>
  </si>
  <si>
    <t>Programma Bureau taken</t>
  </si>
  <si>
    <t>per training</t>
  </si>
  <si>
    <t>Extra kosten voor een Engelstalige training</t>
  </si>
  <si>
    <t>&lt;aanvullen trainingsonderdeel&gt;</t>
  </si>
  <si>
    <t>&lt;etc.&gt;</t>
  </si>
  <si>
    <t>&lt;Fixed price per specifiek trainingsonderdeel&gt;</t>
  </si>
  <si>
    <t>per maand</t>
  </si>
  <si>
    <t xml:space="preserve">  </t>
  </si>
  <si>
    <t>Programmanagement en coördinatie / administratie</t>
  </si>
  <si>
    <t>Prijsmodel Europese aanbesteding Trainingen t.b.v. werven en selecteren voor een inclusieve Rijksoverheid</t>
  </si>
  <si>
    <t>Kenmerk IUC20-633</t>
  </si>
  <si>
    <t>Zowel Excel als een getekende versie in pdf uploaden in TenderNed</t>
  </si>
  <si>
    <t>Tabblad 2. Tarieven</t>
  </si>
  <si>
    <t xml:space="preserve">Inschrijver dient in het tabblad 2. Tarieven alle lichtgele cellen in te vullen. 
Het totaalbedrag wordt automatisch overgezet naar Tabblad 1. Aanbieding. </t>
  </si>
  <si>
    <t>Eenheidsprijs</t>
  </si>
  <si>
    <t>Eenheden</t>
  </si>
  <si>
    <t>Tabblad 1. Uw Aanbieding</t>
  </si>
  <si>
    <t>Inschrijver dient in de tabbladen 1 en 2 de lichtgele cellen in te vullen, en desgewenst regels toe te voegen met items die nodig zijn om de Opdracht uit te voeren.
Het is niet toegestaan om de opmaak van de spreadsheet te wijzigen.</t>
  </si>
  <si>
    <t xml:space="preserve">Inschrijver dient in tabblad 1. Aanbieding IUC20-633 alle lichtgele cellen in te vullen.
Inschrijver dient in het tabblad 2. Tarieven alle lichtgele cellen in te vullen. Het totaalbedrag wordt automatisch overgezet naar Tabblad 1. Uw Aanbieding is de rekenwaarde. Gebaseerd op dit bedrag wordt de score voor het gunningscriterium Prijs bepaald. </t>
  </si>
  <si>
    <t>Inschrijver dient een getekende tabblad '1. Aanbieding' en tabblad "2. Tarieven" in PDF te uploaden. 
én
Ook dient Inschrijver bijlage 3 -'Invulformulier Prijs' als Excel-spreadsheet in TenderNed te uploaden.</t>
  </si>
  <si>
    <t>Inschrijver biedt de Trainingen t.b.v. werven en selecteren voor een inclusieve Rijksoverheid, IUC20-633 aan voor de volgende tarieven:</t>
  </si>
  <si>
    <t>Inschrijver biedt invulling van de gevraagde opdracht aan voor de volgende totale kosten per jaar:
(rekenwaarde)</t>
  </si>
  <si>
    <t>Europese aanbesteding Trainingen t.b.v. werven en selecteren voor een inclusieve Rijksoverheid</t>
  </si>
  <si>
    <t>Bijlage 3</t>
  </si>
  <si>
    <t xml:space="preserve"> = invulveld</t>
  </si>
  <si>
    <t>Catering (lunch &amp; 2x pauze)</t>
  </si>
  <si>
    <t>per kwartaal</t>
  </si>
  <si>
    <t>n.v.t.</t>
  </si>
  <si>
    <t>a</t>
  </si>
  <si>
    <t>b-1</t>
  </si>
  <si>
    <t>b-2</t>
  </si>
  <si>
    <t>1A-1</t>
  </si>
  <si>
    <t>1A-2</t>
  </si>
  <si>
    <t>1B-1</t>
  </si>
  <si>
    <t>1B-2</t>
  </si>
  <si>
    <t>2A-1</t>
  </si>
  <si>
    <t>2A-2</t>
  </si>
  <si>
    <t>3A-1</t>
  </si>
  <si>
    <t>3A-2</t>
  </si>
  <si>
    <t>3B-1</t>
  </si>
  <si>
    <t>3B-2</t>
  </si>
  <si>
    <t>4A-1</t>
  </si>
  <si>
    <t>4A-2</t>
  </si>
  <si>
    <t>4B-1</t>
  </si>
  <si>
    <t>4B-2</t>
  </si>
  <si>
    <t>% van het totaal bedrag van lonen en sociale premies ten laste van de werkgever.</t>
  </si>
  <si>
    <t>BTW percentage</t>
  </si>
  <si>
    <t>Vrijgesteld van BTW</t>
  </si>
  <si>
    <t>ja/nee</t>
  </si>
  <si>
    <t>All-in tarieven</t>
  </si>
  <si>
    <t xml:space="preserve">Alle met de dienstverlening gemoeide kosten zijn verwerkt in de door u aangeboden prijs per aangeboden onderdeel, inclusief maar niet beperkt tot overhead, voorbereidings- en uitvoeringskosten, algemene kosten, winst en risico, afschrijvingskosten, reiskosten, eventueel bijbehorend cursusmateriaal,  en dergelijke, tenzij anders vermeld. </t>
  </si>
  <si>
    <t>Bovengrensprijs en ondergrensprijs</t>
  </si>
  <si>
    <t xml:space="preserve">Topmanagers (TMG). </t>
  </si>
  <si>
    <t>Teams HR, recruitment medewerkers en/of de MD-Consultants van Bureau ABD die werving- en selectieprocedures begeleiden</t>
  </si>
  <si>
    <t>Wettelijke adviescommissies</t>
  </si>
  <si>
    <t>Medewerkers met een beperking</t>
  </si>
  <si>
    <t>&lt;geef aan uit welke lesmodules deze training opgebouwd is&gt;</t>
  </si>
  <si>
    <t>Aantal deelnemers (fictief)</t>
  </si>
  <si>
    <r>
      <t xml:space="preserve">Prijs per eenheid
</t>
    </r>
    <r>
      <rPr>
        <b/>
        <sz val="9"/>
        <color rgb="FFFF0000"/>
        <rFont val="Verdana"/>
        <family val="2"/>
      </rPr>
      <t>exclusief BTW</t>
    </r>
  </si>
  <si>
    <t>Maatwerktraining voor Teams HR, recruitment medewerkers en/of de MD-Consultants van Bureau ABD die werving- en selectieprocedures begeleiden</t>
  </si>
  <si>
    <t>Maatwerktraining voor Wettelijke adviescommissies</t>
  </si>
  <si>
    <t>Maatwerktraining voor Medewerkers met een beperking</t>
  </si>
  <si>
    <t xml:space="preserve">Maatwerktraining voor Topmanagers (TMG). </t>
  </si>
  <si>
    <r>
      <t xml:space="preserve">Prijs per eenheid 
</t>
    </r>
    <r>
      <rPr>
        <b/>
        <sz val="9"/>
        <color rgb="FFFF0000"/>
        <rFont val="Verdana"/>
        <family val="2"/>
      </rPr>
      <t>inclusief BTW, danwel vrijgesteld van BTW</t>
    </r>
  </si>
  <si>
    <t>per jaar, excl. eventuele opties</t>
  </si>
  <si>
    <r>
      <rPr>
        <b/>
        <sz val="9.5"/>
        <color theme="1"/>
        <rFont val="Verdana"/>
        <family val="2"/>
      </rPr>
      <t>BASIS training</t>
    </r>
    <r>
      <rPr>
        <sz val="9.5"/>
        <color theme="1"/>
        <rFont val="Verdana"/>
        <family val="2"/>
      </rPr>
      <t xml:space="preserve"> - Op deze regel de totale kosten van de aangeboden basis training, incl. inzet trainer invullen.</t>
    </r>
  </si>
  <si>
    <r>
      <rPr>
        <b/>
        <sz val="9.5"/>
        <color theme="1"/>
        <rFont val="Verdana"/>
        <family val="2"/>
      </rPr>
      <t>Nazorg</t>
    </r>
    <r>
      <rPr>
        <sz val="9.5"/>
        <color theme="1"/>
        <rFont val="Verdana"/>
        <family val="2"/>
      </rPr>
      <t xml:space="preserve"> (beantwoorden van eventuele verdiepingsvragen na een training)</t>
    </r>
  </si>
  <si>
    <r>
      <t xml:space="preserve">Aanleveren </t>
    </r>
    <r>
      <rPr>
        <b/>
        <sz val="9.5"/>
        <color theme="1"/>
        <rFont val="Verdana"/>
        <family val="2"/>
      </rPr>
      <t>rapportage</t>
    </r>
    <r>
      <rPr>
        <sz val="9.5"/>
        <color theme="1"/>
        <rFont val="Verdana"/>
        <family val="2"/>
      </rPr>
      <t xml:space="preserve"> n.a.v. analyse evaluaties</t>
    </r>
  </si>
  <si>
    <r>
      <rPr>
        <b/>
        <sz val="10"/>
        <rFont val="Verdana"/>
        <family val="2"/>
      </rPr>
      <t>BASISTRAINING - Ontwikkelkosten</t>
    </r>
    <r>
      <rPr>
        <sz val="10"/>
        <rFont val="Verdana"/>
        <family val="2"/>
      </rPr>
      <t xml:space="preserve"> voor de opzet en doorontwikkeling Basistraining en verbetermogelijkheid per half jaar</t>
    </r>
  </si>
  <si>
    <r>
      <rPr>
        <b/>
        <sz val="9.5"/>
        <color theme="1"/>
        <rFont val="Verdana"/>
        <family val="2"/>
      </rPr>
      <t>KENNISMAKINGSTRAINING</t>
    </r>
    <r>
      <rPr>
        <sz val="9.5"/>
        <color theme="1"/>
        <rFont val="Verdana"/>
        <family val="2"/>
      </rPr>
      <t xml:space="preserve"> - Kosten voor het ontwikkelen/samenstellen van een online Kennismakingstraining</t>
    </r>
  </si>
  <si>
    <t>Ontwikkelkosten voor de verdiepende lesmodules:</t>
  </si>
  <si>
    <t>Totaalprijs per onderdeel
in euro's excl. BTW</t>
  </si>
  <si>
    <r>
      <t xml:space="preserve">Rekenwaarde, 
</t>
    </r>
    <r>
      <rPr>
        <sz val="9.5"/>
        <color theme="1"/>
        <rFont val="Verdana"/>
        <family val="2"/>
      </rPr>
      <t>uitgaande van jaarlijks 1720 te trainen medewerkers voor Basistraining, 
270 medewerkers in een maatwerktraining en 
1020 medewerkers die een kennismakingsmodule doorlopen (of een verdiepende lesmodule), 
inclusief ontwikkelingskosten van de lesmodules, programmacoördinatie, nazorg en rapportages.</t>
    </r>
  </si>
  <si>
    <t>De rekenwaarde moet vallen binnen de aangegeven bandbreedte van 369.500,- euro en 887.000 euro per jaar incl. BTW dan wel vrijgesteld van BTW.</t>
  </si>
  <si>
    <r>
      <t xml:space="preserve">De maximale en minimale tarieven </t>
    </r>
    <r>
      <rPr>
        <u/>
        <sz val="9"/>
        <color theme="1"/>
        <rFont val="Verdana"/>
        <family val="2"/>
      </rPr>
      <t xml:space="preserve">per dagdeel per deelnemer </t>
    </r>
    <r>
      <rPr>
        <sz val="9"/>
        <color theme="1"/>
        <rFont val="Verdana"/>
        <family val="2"/>
      </rPr>
      <t>voor de Basistraining staan genoemd in paragraaf 4.1.1. van het Beschrijvend document.</t>
    </r>
  </si>
  <si>
    <t>Inschrijver geeftop tabblad 2. Tarieven de eenheidsprijs aan in kolommen D en G. De prijs dient u in te vullen van de trainingsmodules die zullen worden aangeboden gedurende de Raamovereenkomst, inclusief alle kosten, exclusief omzetbelasting (BTW).</t>
  </si>
  <si>
    <t>Uitsplitsen naar fixed price per lesmodule van de Basistraining:</t>
  </si>
  <si>
    <r>
      <rPr>
        <b/>
        <sz val="9.5"/>
        <color theme="1"/>
        <rFont val="Verdana"/>
        <family val="2"/>
      </rPr>
      <t xml:space="preserve">MAATWERKTRAINING </t>
    </r>
    <r>
      <rPr>
        <sz val="9.5"/>
        <color theme="1"/>
        <rFont val="Verdana"/>
        <family val="2"/>
      </rPr>
      <t>- De kosten voor het uitvoeren van een maatwerk training, incl. inzet trainer invullen per type training:</t>
    </r>
  </si>
  <si>
    <t>Totaalprijs per onderdeel
in euro's
incl. BTW danwel vrijgesteld van BTW</t>
  </si>
  <si>
    <t>Prijs per onderdeel
in euro's excl. BTW
per jaar</t>
  </si>
  <si>
    <t>Prijs per onderdeel
in euro's
incl. BTW danwel vrijgesteld van BTW
per jaar</t>
  </si>
  <si>
    <t>per lesmodule</t>
  </si>
  <si>
    <r>
      <rPr>
        <b/>
        <sz val="9.5"/>
        <color theme="1"/>
        <rFont val="Verdana"/>
        <family val="2"/>
      </rPr>
      <t>MAATWERKTRAINING - Kosten voor het ontwikkelen</t>
    </r>
    <r>
      <rPr>
        <sz val="9.5"/>
        <color theme="1"/>
        <rFont val="Verdana"/>
        <family val="2"/>
      </rPr>
      <t>/samenstellen van een maatwerktraining, per type training invullen:</t>
    </r>
  </si>
  <si>
    <t>Totale kosten voor de training</t>
  </si>
  <si>
    <r>
      <t xml:space="preserve">Fixed price per </t>
    </r>
    <r>
      <rPr>
        <b/>
        <i/>
        <sz val="8"/>
        <color theme="1"/>
        <rFont val="Verdana"/>
        <family val="2"/>
      </rPr>
      <t>verdiepende lesmodules:</t>
    </r>
  </si>
  <si>
    <t>Uitsplitsen naar ontwikkelkosten per lesmodule van de Basistraining:</t>
  </si>
  <si>
    <t>Kosten per persoon per item</t>
  </si>
  <si>
    <t>per online lesmodule</t>
  </si>
  <si>
    <r>
      <t>Kosten voor een o</t>
    </r>
    <r>
      <rPr>
        <b/>
        <sz val="9.5"/>
        <color theme="1"/>
        <rFont val="Verdana"/>
        <family val="2"/>
      </rPr>
      <t>nline training</t>
    </r>
    <r>
      <rPr>
        <sz val="9.5"/>
        <color theme="1"/>
        <rFont val="Verdana"/>
        <family val="2"/>
      </rPr>
      <t xml:space="preserve"> (hosting wordt verzorgd door Opdrachtgever)</t>
    </r>
  </si>
  <si>
    <t>Getallen in blauw</t>
  </si>
  <si>
    <t xml:space="preserve">De getallen in blauw mogen gewijzigd worden. </t>
  </si>
  <si>
    <t>Inschrijver geeft in tabblad 2. Tarieven in kolom B de eenheid aan waarop de prijs is gebaseerd.
Eenheid dagdeel = 4 uur. 
Heeft u een lesmodule van 1 uur, vul dan in 0,25 (dagdeel).
Duurt de lesmodule één dag, vul dan in 2 (dagdelen).</t>
  </si>
  <si>
    <t>n.t.b.</t>
  </si>
  <si>
    <t xml:space="preserve">n.t.b. </t>
  </si>
  <si>
    <t xml:space="preserve">Subtotaal, eenmalige kosten </t>
  </si>
  <si>
    <t>Tarief senior trainer per dagdeel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</si>
</sst>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quot;€&quot;\ #,##0.00"/>
    <numFmt numFmtId="165" formatCode="#,##0_ ;\-#,##0\ "/>
    <numFmt numFmtId="167" formatCode="#,##0.00_ ;\-#,##0.00\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color theme="1"/>
      <name val="Verdana"/>
      <family val="2"/>
    </font>
    <font>
      <sz val="9"/>
      <color theme="1"/>
      <name val="Verdana"/>
      <family val="2"/>
    </font>
    <font>
      <sz val="9"/>
      <name val="Verdana"/>
      <family val="2"/>
    </font>
    <font>
      <b/>
      <sz val="14"/>
      <name val="Verdana"/>
      <family val="2"/>
    </font>
    <font>
      <b/>
      <sz val="14"/>
      <color rgb="FF00B050"/>
      <name val="Verdana"/>
      <family val="2"/>
    </font>
    <font>
      <b/>
      <sz val="9"/>
      <color theme="1"/>
      <name val="Verdana"/>
      <family val="2"/>
    </font>
    <font>
      <b/>
      <sz val="9"/>
      <color theme="0"/>
      <name val="Verdana"/>
      <family val="2"/>
    </font>
    <font>
      <b/>
      <sz val="14"/>
      <name val="Calibri"/>
      <family val="2"/>
      <scheme val="minor"/>
    </font>
    <font>
      <b/>
      <sz val="10"/>
      <color theme="1"/>
      <name val="Verdana"/>
      <family val="2"/>
    </font>
    <font>
      <sz val="9"/>
      <color rgb="FF000000"/>
      <name val="Verdana"/>
      <family val="2"/>
    </font>
    <font>
      <i/>
      <sz val="9"/>
      <color rgb="FF000000"/>
      <name val="Verdana"/>
      <family val="2"/>
    </font>
    <font>
      <b/>
      <sz val="8"/>
      <color rgb="FF0070C0"/>
      <name val="Verdana"/>
      <family val="2"/>
    </font>
    <font>
      <sz val="8"/>
      <color rgb="FF0070C0"/>
      <name val="Verdana"/>
      <family val="2"/>
    </font>
    <font>
      <sz val="8"/>
      <color theme="1"/>
      <name val="Verdana"/>
      <family val="2"/>
    </font>
    <font>
      <sz val="8"/>
      <color rgb="FF00B0F0"/>
      <name val="Verdana"/>
      <family val="2"/>
    </font>
    <font>
      <u/>
      <sz val="9"/>
      <color theme="1"/>
      <name val="Verdana"/>
      <family val="2"/>
    </font>
    <font>
      <sz val="11"/>
      <color theme="1"/>
      <name val="Verdana"/>
      <family val="2"/>
    </font>
    <font>
      <b/>
      <sz val="10"/>
      <color indexed="10"/>
      <name val="Verdana"/>
      <family val="2"/>
    </font>
    <font>
      <b/>
      <sz val="11"/>
      <color theme="1"/>
      <name val="Verdana"/>
      <family val="2"/>
    </font>
    <font>
      <sz val="10"/>
      <name val="Verdana"/>
      <family val="2"/>
    </font>
    <font>
      <b/>
      <sz val="10"/>
      <name val="Verdana"/>
      <family val="2"/>
    </font>
    <font>
      <sz val="9.5"/>
      <color theme="1"/>
      <name val="Verdana"/>
      <family val="2"/>
    </font>
    <font>
      <sz val="9.5"/>
      <color rgb="FF00B0F0"/>
      <name val="Verdana"/>
      <family val="2"/>
    </font>
    <font>
      <sz val="9.5"/>
      <name val="Verdana"/>
      <family val="2"/>
    </font>
    <font>
      <b/>
      <sz val="9.5"/>
      <color theme="1"/>
      <name val="Verdana"/>
      <family val="2"/>
    </font>
    <font>
      <sz val="8"/>
      <name val="Verdana"/>
      <family val="2"/>
    </font>
    <font>
      <i/>
      <sz val="8"/>
      <color theme="1"/>
      <name val="Verdana"/>
      <family val="2"/>
    </font>
    <font>
      <b/>
      <sz val="9"/>
      <name val="Verdana"/>
      <family val="2"/>
    </font>
    <font>
      <b/>
      <sz val="9"/>
      <color rgb="FFFF0000"/>
      <name val="Verdana"/>
      <family val="2"/>
    </font>
    <font>
      <b/>
      <i/>
      <sz val="8"/>
      <color theme="1"/>
      <name val="Verdana"/>
      <family val="2"/>
    </font>
    <font>
      <b/>
      <sz val="8"/>
      <color theme="1"/>
      <name val="Verdana"/>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47">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4" fillId="0" borderId="0" xfId="0" applyFont="1" applyAlignment="1" applyProtection="1">
      <alignment horizontal="center"/>
      <protection hidden="1"/>
    </xf>
    <xf numFmtId="0" fontId="4" fillId="0" borderId="0" xfId="0" applyFont="1" applyProtection="1">
      <protection hidden="1"/>
    </xf>
    <xf numFmtId="0" fontId="4" fillId="0" borderId="0" xfId="0" applyFont="1" applyFill="1" applyAlignment="1" applyProtection="1">
      <alignment horizontal="center"/>
      <protection hidden="1"/>
    </xf>
    <xf numFmtId="0" fontId="4" fillId="0" borderId="0" xfId="0" applyFont="1" applyFill="1" applyAlignment="1" applyProtection="1">
      <alignment vertical="center"/>
      <protection hidden="1"/>
    </xf>
    <xf numFmtId="0" fontId="6" fillId="0" borderId="4" xfId="0" applyFont="1" applyFill="1" applyBorder="1" applyAlignment="1" applyProtection="1">
      <alignment vertical="center" wrapText="1"/>
    </xf>
    <xf numFmtId="0" fontId="7" fillId="0" borderId="0" xfId="0" applyFont="1" applyFill="1" applyAlignment="1" applyProtection="1">
      <protection hidden="1"/>
    </xf>
    <xf numFmtId="0" fontId="7" fillId="0" borderId="0" xfId="0" applyFont="1" applyFill="1" applyAlignment="1" applyProtection="1">
      <alignment horizontal="left"/>
      <protection hidden="1"/>
    </xf>
    <xf numFmtId="0" fontId="5" fillId="3" borderId="4"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9" fillId="0" borderId="4" xfId="0" applyFont="1" applyFill="1" applyBorder="1" applyProtection="1">
      <protection hidden="1"/>
    </xf>
    <xf numFmtId="0" fontId="5" fillId="0" borderId="0" xfId="0" applyFont="1" applyProtection="1">
      <protection locked="0" hidden="1"/>
    </xf>
    <xf numFmtId="0" fontId="6" fillId="5" borderId="4" xfId="0" applyFont="1" applyFill="1" applyBorder="1" applyAlignment="1" applyProtection="1">
      <alignment horizontal="left" vertical="center" wrapText="1"/>
      <protection hidden="1"/>
    </xf>
    <xf numFmtId="0" fontId="5" fillId="0" borderId="4" xfId="0" applyFont="1" applyBorder="1" applyAlignment="1" applyProtection="1">
      <alignment horizontal="left" vertical="top" wrapText="1"/>
      <protection hidden="1"/>
    </xf>
    <xf numFmtId="0" fontId="6" fillId="0" borderId="4" xfId="0" applyFont="1" applyFill="1" applyBorder="1" applyAlignment="1" applyProtection="1">
      <alignment horizontal="left" vertical="center" wrapText="1"/>
      <protection hidden="1"/>
    </xf>
    <xf numFmtId="0" fontId="6" fillId="0" borderId="4" xfId="0" applyFont="1" applyBorder="1" applyAlignment="1" applyProtection="1">
      <alignment horizontal="left" vertical="top" wrapText="1"/>
      <protection hidden="1"/>
    </xf>
    <xf numFmtId="0" fontId="5" fillId="0" borderId="4" xfId="0" applyFont="1" applyFill="1" applyBorder="1" applyAlignment="1" applyProtection="1">
      <alignment horizontal="left" vertical="top" wrapText="1"/>
      <protection hidden="1"/>
    </xf>
    <xf numFmtId="0" fontId="0" fillId="5" borderId="4" xfId="0" applyFill="1" applyBorder="1" applyAlignment="1" applyProtection="1">
      <alignment horizontal="left" vertical="center" wrapText="1"/>
    </xf>
    <xf numFmtId="0" fontId="12" fillId="0" borderId="4" xfId="0" applyFont="1" applyBorder="1" applyAlignment="1" applyProtection="1">
      <alignment wrapText="1"/>
      <protection hidden="1"/>
    </xf>
    <xf numFmtId="0" fontId="3" fillId="3" borderId="4" xfId="0" quotePrefix="1" applyFont="1" applyFill="1" applyBorder="1" applyAlignment="1" applyProtection="1">
      <alignment horizontal="center"/>
      <protection hidden="1"/>
    </xf>
    <xf numFmtId="0" fontId="21" fillId="3" borderId="4" xfId="0" applyFont="1" applyFill="1" applyBorder="1" applyAlignment="1" applyProtection="1">
      <protection hidden="1"/>
    </xf>
    <xf numFmtId="0" fontId="4" fillId="0" borderId="0" xfId="0" quotePrefix="1" applyFont="1" applyFill="1" applyProtection="1">
      <protection hidden="1"/>
    </xf>
    <xf numFmtId="0" fontId="7" fillId="0" borderId="0" xfId="0" applyFont="1" applyFill="1" applyBorder="1" applyProtection="1">
      <protection hidden="1"/>
    </xf>
    <xf numFmtId="0" fontId="23"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21" fillId="0" borderId="0" xfId="0" applyFont="1" applyFill="1" applyBorder="1" applyAlignment="1" applyProtection="1">
      <protection hidden="1"/>
    </xf>
    <xf numFmtId="0" fontId="4" fillId="0" borderId="0" xfId="0" applyFont="1" applyFill="1" applyProtection="1">
      <protection hidden="1"/>
    </xf>
    <xf numFmtId="0" fontId="24" fillId="0" borderId="4" xfId="0" applyFont="1" applyFill="1" applyBorder="1" applyAlignment="1" applyProtection="1">
      <alignment vertical="center" wrapText="1"/>
      <protection hidden="1"/>
    </xf>
    <xf numFmtId="0" fontId="24" fillId="0" borderId="4" xfId="0" applyFont="1" applyFill="1" applyBorder="1" applyAlignment="1" applyProtection="1">
      <alignment horizontal="center" vertical="center" wrapText="1"/>
      <protection hidden="1"/>
    </xf>
    <xf numFmtId="0" fontId="23" fillId="0" borderId="0" xfId="0" applyFont="1" applyProtection="1">
      <protection hidden="1"/>
    </xf>
    <xf numFmtId="0" fontId="24" fillId="5" borderId="4" xfId="0" applyFont="1" applyFill="1" applyBorder="1" applyAlignment="1" applyProtection="1">
      <alignment vertical="center" wrapText="1"/>
      <protection hidden="1"/>
    </xf>
    <xf numFmtId="0" fontId="24" fillId="5" borderId="4" xfId="0" applyFont="1" applyFill="1" applyBorder="1" applyAlignment="1" applyProtection="1">
      <alignment horizontal="center" vertical="center" wrapText="1"/>
      <protection hidden="1"/>
    </xf>
    <xf numFmtId="0" fontId="24" fillId="5" borderId="4" xfId="0" applyFont="1" applyFill="1" applyBorder="1" applyAlignment="1" applyProtection="1">
      <alignment horizontal="center" vertical="top" wrapText="1"/>
      <protection hidden="1"/>
    </xf>
    <xf numFmtId="0" fontId="25" fillId="0" borderId="4" xfId="0" applyFont="1" applyFill="1" applyBorder="1" applyAlignment="1" applyProtection="1">
      <alignment vertical="top" wrapText="1"/>
    </xf>
    <xf numFmtId="165" fontId="25" fillId="3" borderId="4" xfId="1" applyNumberFormat="1" applyFont="1" applyFill="1" applyBorder="1" applyAlignment="1" applyProtection="1">
      <alignment horizontal="center" vertical="center"/>
      <protection locked="0"/>
    </xf>
    <xf numFmtId="164" fontId="25" fillId="3" borderId="4" xfId="0" applyNumberFormat="1" applyFont="1" applyFill="1" applyBorder="1" applyAlignment="1" applyProtection="1">
      <alignment horizontal="center" vertical="center"/>
      <protection locked="0" hidden="1"/>
    </xf>
    <xf numFmtId="9" fontId="25" fillId="3" borderId="4" xfId="0" applyNumberFormat="1" applyFont="1" applyFill="1" applyBorder="1" applyAlignment="1" applyProtection="1">
      <alignment horizontal="center" vertical="center"/>
      <protection locked="0" hidden="1"/>
    </xf>
    <xf numFmtId="3" fontId="26" fillId="3" borderId="4" xfId="0" applyNumberFormat="1" applyFont="1" applyFill="1" applyBorder="1" applyAlignment="1" applyProtection="1">
      <alignment horizontal="center" vertical="center"/>
      <protection locked="0" hidden="1"/>
    </xf>
    <xf numFmtId="164" fontId="27" fillId="0" borderId="4" xfId="0" applyNumberFormat="1" applyFont="1" applyFill="1" applyBorder="1" applyAlignment="1" applyProtection="1">
      <alignment horizontal="center" vertical="center"/>
      <protection hidden="1"/>
    </xf>
    <xf numFmtId="0" fontId="5" fillId="0" borderId="0" xfId="0" applyFont="1" applyProtection="1">
      <protection hidden="1"/>
    </xf>
    <xf numFmtId="0" fontId="25" fillId="0" borderId="4" xfId="0" applyFont="1" applyFill="1" applyBorder="1" applyAlignment="1" applyProtection="1">
      <alignment horizontal="center" vertical="center"/>
    </xf>
    <xf numFmtId="0" fontId="5" fillId="0" borderId="0" xfId="0" applyFont="1" applyFill="1" applyProtection="1">
      <protection hidden="1"/>
    </xf>
    <xf numFmtId="0" fontId="23" fillId="0" borderId="4" xfId="0" applyFont="1" applyFill="1" applyBorder="1" applyAlignment="1" applyProtection="1">
      <alignment vertical="center" wrapText="1"/>
      <protection hidden="1"/>
    </xf>
    <xf numFmtId="0" fontId="23" fillId="0" borderId="4" xfId="0" applyFont="1" applyFill="1" applyBorder="1" applyAlignment="1" applyProtection="1">
      <alignment horizontal="center" vertical="center" wrapText="1"/>
      <protection hidden="1"/>
    </xf>
    <xf numFmtId="3" fontId="23" fillId="0" borderId="4" xfId="0" applyNumberFormat="1" applyFont="1" applyFill="1" applyBorder="1" applyAlignment="1" applyProtection="1">
      <alignment horizontal="center" vertical="center" wrapText="1"/>
      <protection hidden="1"/>
    </xf>
    <xf numFmtId="3" fontId="27" fillId="0" borderId="4" xfId="0" applyNumberFormat="1" applyFont="1" applyFill="1" applyBorder="1" applyAlignment="1" applyProtection="1">
      <alignment horizontal="center" vertical="center"/>
      <protection locked="0" hidden="1"/>
    </xf>
    <xf numFmtId="9" fontId="24" fillId="0" borderId="4" xfId="0" applyNumberFormat="1" applyFont="1" applyFill="1" applyBorder="1" applyAlignment="1" applyProtection="1">
      <alignment horizontal="center" vertical="center" wrapText="1"/>
      <protection hidden="1"/>
    </xf>
    <xf numFmtId="164" fontId="23" fillId="0" borderId="4" xfId="0" applyNumberFormat="1" applyFont="1" applyFill="1" applyBorder="1" applyAlignment="1" applyProtection="1">
      <alignment horizontal="center" vertical="center" wrapText="1"/>
      <protection hidden="1"/>
    </xf>
    <xf numFmtId="0" fontId="23" fillId="0" borderId="0" xfId="0" applyFont="1" applyFill="1" applyProtection="1">
      <protection hidden="1"/>
    </xf>
    <xf numFmtId="164" fontId="27" fillId="0" borderId="5" xfId="0" applyNumberFormat="1" applyFont="1" applyFill="1" applyBorder="1" applyAlignment="1" applyProtection="1">
      <alignment horizontal="center" vertical="center"/>
      <protection hidden="1"/>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top" wrapText="1"/>
    </xf>
    <xf numFmtId="0" fontId="28" fillId="5" borderId="4" xfId="0" applyFont="1" applyFill="1" applyBorder="1" applyAlignment="1" applyProtection="1">
      <alignment vertical="top" wrapText="1"/>
    </xf>
    <xf numFmtId="0" fontId="27" fillId="0" borderId="4" xfId="0" applyFont="1" applyFill="1" applyBorder="1" applyAlignment="1" applyProtection="1">
      <alignment vertical="top" wrapText="1"/>
    </xf>
    <xf numFmtId="0" fontId="4" fillId="0" borderId="0" xfId="0" applyFont="1" applyFill="1" applyBorder="1" applyAlignment="1" applyProtection="1">
      <alignment horizontal="center"/>
      <protection hidden="1"/>
    </xf>
    <xf numFmtId="0" fontId="4" fillId="0" borderId="0" xfId="0" applyFont="1" applyFill="1" applyBorder="1" applyProtection="1">
      <protection hidden="1"/>
    </xf>
    <xf numFmtId="0" fontId="4" fillId="0" borderId="0" xfId="0" applyFont="1" applyFill="1" applyBorder="1" applyAlignment="1" applyProtection="1">
      <alignment horizontal="left"/>
      <protection hidden="1"/>
    </xf>
    <xf numFmtId="0" fontId="29" fillId="0" borderId="4" xfId="0" applyFont="1" applyFill="1" applyBorder="1" applyAlignment="1" applyProtection="1">
      <alignment vertical="center" wrapText="1"/>
      <protection hidden="1"/>
    </xf>
    <xf numFmtId="0" fontId="30" fillId="0" borderId="4" xfId="0" applyFont="1" applyFill="1" applyBorder="1" applyAlignment="1" applyProtection="1">
      <alignment vertical="top" wrapText="1"/>
    </xf>
    <xf numFmtId="0" fontId="31" fillId="0" borderId="4" xfId="0" applyFont="1" applyFill="1" applyBorder="1" applyAlignment="1" applyProtection="1">
      <alignment vertical="center" wrapText="1"/>
      <protection hidden="1"/>
    </xf>
    <xf numFmtId="0" fontId="31" fillId="0" borderId="4" xfId="0" applyFont="1" applyFill="1" applyBorder="1" applyAlignment="1" applyProtection="1">
      <alignment horizontal="center" vertical="center" wrapText="1"/>
      <protection hidden="1"/>
    </xf>
    <xf numFmtId="0" fontId="31" fillId="0" borderId="4" xfId="0" applyFont="1" applyBorder="1" applyAlignment="1" applyProtection="1">
      <alignment horizontal="center" vertical="center" wrapText="1"/>
      <protection hidden="1"/>
    </xf>
    <xf numFmtId="0" fontId="6" fillId="0" borderId="0" xfId="0" applyFont="1" applyProtection="1">
      <protection hidden="1"/>
    </xf>
    <xf numFmtId="0" fontId="25" fillId="0" borderId="4" xfId="0" applyFont="1" applyFill="1" applyBorder="1" applyAlignment="1" applyProtection="1">
      <alignment horizontal="center" vertical="center" wrapText="1"/>
    </xf>
    <xf numFmtId="0" fontId="28" fillId="0" borderId="4" xfId="0" applyFont="1" applyFill="1" applyBorder="1" applyAlignment="1" applyProtection="1">
      <alignment wrapText="1"/>
      <protection hidden="1"/>
    </xf>
    <xf numFmtId="164" fontId="8" fillId="6" borderId="4" xfId="0" applyNumberFormat="1" applyFont="1" applyFill="1" applyBorder="1" applyAlignment="1" applyProtection="1">
      <alignment horizontal="center" vertical="center"/>
      <protection hidden="1"/>
    </xf>
    <xf numFmtId="0" fontId="5" fillId="0" borderId="4" xfId="0" applyFont="1" applyBorder="1" applyProtection="1">
      <protection hidden="1"/>
    </xf>
    <xf numFmtId="0" fontId="10" fillId="4" borderId="1" xfId="0" applyFont="1" applyFill="1" applyBorder="1" applyAlignment="1" applyProtection="1">
      <alignment horizontal="center" vertical="center" wrapText="1"/>
      <protection hidden="1"/>
    </xf>
    <xf numFmtId="0" fontId="10" fillId="4" borderId="2" xfId="0" applyFont="1" applyFill="1" applyBorder="1" applyAlignment="1" applyProtection="1">
      <alignment horizontal="center" vertical="center" wrapText="1"/>
      <protection hidden="1"/>
    </xf>
    <xf numFmtId="164" fontId="8" fillId="0" borderId="4" xfId="0" applyNumberFormat="1" applyFont="1" applyFill="1" applyBorder="1" applyAlignment="1" applyProtection="1">
      <alignment horizontal="center" vertical="center"/>
      <protection hidden="1"/>
    </xf>
    <xf numFmtId="0" fontId="31" fillId="5" borderId="4" xfId="0" applyFont="1" applyFill="1" applyBorder="1" applyAlignment="1" applyProtection="1">
      <alignment horizontal="center" vertical="center" wrapText="1"/>
      <protection hidden="1"/>
    </xf>
    <xf numFmtId="9" fontId="23" fillId="0" borderId="4" xfId="0" applyNumberFormat="1" applyFont="1" applyFill="1" applyBorder="1" applyAlignment="1" applyProtection="1">
      <alignment horizontal="center" vertical="center" wrapText="1"/>
      <protection hidden="1"/>
    </xf>
    <xf numFmtId="167" fontId="25" fillId="3" borderId="4" xfId="1" applyNumberFormat="1" applyFont="1" applyFill="1" applyBorder="1" applyAlignment="1" applyProtection="1">
      <alignment horizontal="center" vertical="center"/>
      <protection locked="0"/>
    </xf>
    <xf numFmtId="165" fontId="23" fillId="0" borderId="4" xfId="0" applyNumberFormat="1" applyFont="1" applyFill="1" applyBorder="1" applyAlignment="1" applyProtection="1">
      <alignment horizontal="center" vertical="center" wrapText="1"/>
      <protection hidden="1"/>
    </xf>
    <xf numFmtId="164" fontId="24" fillId="0" borderId="4" xfId="0" applyNumberFormat="1" applyFont="1" applyFill="1" applyBorder="1" applyAlignment="1" applyProtection="1">
      <alignment horizontal="center" vertical="center" wrapText="1"/>
      <protection hidden="1"/>
    </xf>
    <xf numFmtId="164" fontId="8" fillId="3" borderId="4" xfId="0" applyNumberFormat="1" applyFont="1" applyFill="1" applyBorder="1" applyAlignment="1" applyProtection="1">
      <alignment horizontal="center" vertical="center"/>
      <protection hidden="1"/>
    </xf>
    <xf numFmtId="0" fontId="9" fillId="3" borderId="4" xfId="0" applyFont="1" applyFill="1" applyBorder="1" applyAlignment="1" applyProtection="1">
      <alignment horizontal="center"/>
      <protection locked="0" hidden="1"/>
    </xf>
    <xf numFmtId="0" fontId="0" fillId="0" borderId="0" xfId="0" applyProtection="1"/>
    <xf numFmtId="0" fontId="2" fillId="0" borderId="0" xfId="0" applyFont="1" applyProtection="1"/>
    <xf numFmtId="0" fontId="7" fillId="0" borderId="0" xfId="0" applyFont="1" applyProtection="1"/>
    <xf numFmtId="0" fontId="7" fillId="2" borderId="0" xfId="0" applyFont="1" applyFill="1" applyProtection="1">
      <protection hidden="1"/>
    </xf>
    <xf numFmtId="0" fontId="11" fillId="0" borderId="0" xfId="0" applyFont="1" applyProtection="1"/>
    <xf numFmtId="0" fontId="5" fillId="0" borderId="0" xfId="0" applyFont="1" applyAlignment="1" applyProtection="1">
      <alignment vertical="center"/>
      <protection hidden="1"/>
    </xf>
    <xf numFmtId="0" fontId="5" fillId="0" borderId="0" xfId="0" applyFont="1" applyAlignment="1" applyProtection="1">
      <alignment horizontal="center"/>
      <protection hidden="1"/>
    </xf>
    <xf numFmtId="0" fontId="5" fillId="0" borderId="0" xfId="0" applyFont="1" applyAlignment="1" applyProtection="1">
      <alignment horizontal="left" vertical="top" wrapText="1"/>
      <protection hidden="1"/>
    </xf>
    <xf numFmtId="0" fontId="0" fillId="0" borderId="0" xfId="0" applyAlignment="1" applyProtection="1">
      <alignment wrapText="1"/>
    </xf>
    <xf numFmtId="0" fontId="0" fillId="5" borderId="4" xfId="0" applyFill="1" applyBorder="1" applyProtection="1"/>
    <xf numFmtId="0" fontId="0" fillId="0" borderId="4" xfId="0" applyBorder="1" applyProtection="1"/>
    <xf numFmtId="0" fontId="9" fillId="3" borderId="4" xfId="0" applyFont="1" applyFill="1" applyBorder="1" applyAlignment="1" applyProtection="1">
      <alignment horizontal="center"/>
      <protection locked="0" hidden="1"/>
    </xf>
    <xf numFmtId="0" fontId="20" fillId="0" borderId="4" xfId="0" applyFont="1" applyBorder="1" applyAlignment="1" applyProtection="1">
      <protection locked="0"/>
    </xf>
    <xf numFmtId="0" fontId="4" fillId="0" borderId="0" xfId="0" applyFont="1" applyAlignment="1" applyProtection="1">
      <alignment wrapText="1"/>
      <protection locked="0" hidden="1"/>
    </xf>
    <xf numFmtId="0" fontId="24" fillId="5" borderId="4" xfId="0" applyFont="1" applyFill="1" applyBorder="1" applyAlignment="1" applyProtection="1">
      <alignment horizontal="center" vertical="center" wrapText="1"/>
      <protection locked="0" hidden="1"/>
    </xf>
    <xf numFmtId="164" fontId="27" fillId="0" borderId="4" xfId="0" applyNumberFormat="1" applyFont="1" applyFill="1" applyBorder="1" applyAlignment="1" applyProtection="1">
      <alignment horizontal="center" vertical="center"/>
      <protection locked="0" hidden="1"/>
    </xf>
    <xf numFmtId="0" fontId="5" fillId="3" borderId="4" xfId="0" applyFont="1" applyFill="1" applyBorder="1" applyAlignment="1" applyProtection="1">
      <alignment wrapText="1"/>
      <protection locked="0" hidden="1"/>
    </xf>
    <xf numFmtId="0" fontId="2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wrapText="1"/>
      <protection locked="0" hidden="1"/>
    </xf>
    <xf numFmtId="0" fontId="24" fillId="3" borderId="4" xfId="0" applyFont="1" applyFill="1" applyBorder="1" applyAlignment="1" applyProtection="1">
      <alignment horizontal="center" vertical="top" wrapText="1"/>
      <protection locked="0" hidden="1"/>
    </xf>
    <xf numFmtId="0" fontId="24" fillId="0" borderId="4" xfId="0" applyFont="1" applyFill="1" applyBorder="1" applyAlignment="1" applyProtection="1">
      <alignment horizontal="center" vertical="top" wrapText="1"/>
      <protection locked="0" hidden="1"/>
    </xf>
    <xf numFmtId="0" fontId="17" fillId="3" borderId="4" xfId="0" applyFont="1" applyFill="1" applyBorder="1" applyAlignment="1" applyProtection="1">
      <alignment vertical="top" wrapText="1"/>
      <protection locked="0"/>
    </xf>
    <xf numFmtId="0" fontId="25" fillId="3" borderId="4" xfId="0" applyFont="1" applyFill="1" applyBorder="1" applyAlignment="1" applyProtection="1">
      <alignment horizontal="center" vertical="center"/>
      <protection locked="0"/>
    </xf>
    <xf numFmtId="0" fontId="30" fillId="3" borderId="4" xfId="0" applyFont="1" applyFill="1" applyBorder="1" applyAlignment="1" applyProtection="1">
      <alignment vertical="top" wrapText="1"/>
      <protection locked="0"/>
    </xf>
    <xf numFmtId="0" fontId="25" fillId="3" borderId="4" xfId="0" applyFont="1" applyFill="1" applyBorder="1" applyAlignment="1" applyProtection="1">
      <alignment vertical="top" wrapText="1"/>
      <protection locked="0"/>
    </xf>
    <xf numFmtId="0" fontId="24" fillId="0" borderId="4" xfId="0" applyFont="1" applyBorder="1" applyAlignment="1" applyProtection="1">
      <alignment horizontal="center" vertical="top" wrapText="1"/>
      <protection locked="0" hidden="1"/>
    </xf>
    <xf numFmtId="164" fontId="23" fillId="3" borderId="4" xfId="0" applyNumberFormat="1" applyFont="1" applyFill="1" applyBorder="1" applyAlignment="1" applyProtection="1">
      <alignment horizontal="center" vertical="center" wrapText="1"/>
      <protection locked="0" hidden="1"/>
    </xf>
    <xf numFmtId="9" fontId="23" fillId="3" borderId="4" xfId="0" applyNumberFormat="1" applyFont="1" applyFill="1" applyBorder="1" applyAlignment="1" applyProtection="1">
      <alignment horizontal="center" vertical="center" wrapText="1"/>
      <protection locked="0" hidden="1"/>
    </xf>
    <xf numFmtId="0" fontId="23" fillId="3" borderId="4" xfId="0" applyFont="1" applyFill="1" applyBorder="1" applyAlignment="1" applyProtection="1">
      <alignment horizontal="center" vertical="center" wrapText="1"/>
      <protection locked="0" hidden="1"/>
    </xf>
    <xf numFmtId="0" fontId="23" fillId="3" borderId="4" xfId="0" applyFont="1" applyFill="1" applyBorder="1" applyAlignment="1" applyProtection="1">
      <alignment horizontal="center" vertical="top" wrapText="1"/>
      <protection locked="0" hidden="1"/>
    </xf>
    <xf numFmtId="0" fontId="23" fillId="0" borderId="4" xfId="0" applyFont="1" applyFill="1" applyBorder="1" applyAlignment="1" applyProtection="1">
      <alignment horizontal="center" vertical="top" wrapText="1"/>
      <protection locked="0" hidden="1"/>
    </xf>
    <xf numFmtId="164" fontId="5" fillId="3" borderId="4" xfId="0" applyNumberFormat="1" applyFont="1" applyFill="1" applyBorder="1" applyAlignment="1" applyProtection="1">
      <alignment wrapText="1"/>
      <protection locked="0" hidden="1"/>
    </xf>
    <xf numFmtId="164" fontId="5" fillId="0" borderId="4" xfId="0" applyNumberFormat="1" applyFont="1" applyFill="1" applyBorder="1" applyAlignment="1" applyProtection="1">
      <alignment wrapText="1"/>
      <protection locked="0" hidden="1"/>
    </xf>
    <xf numFmtId="0" fontId="4" fillId="0" borderId="4" xfId="0" applyFont="1" applyBorder="1" applyAlignment="1" applyProtection="1">
      <alignment vertical="top" wrapText="1"/>
      <protection locked="0" hidden="1"/>
    </xf>
    <xf numFmtId="0" fontId="17" fillId="3" borderId="4" xfId="0" applyFont="1" applyFill="1" applyBorder="1" applyAlignment="1" applyProtection="1">
      <alignment horizontal="center" vertical="center" wrapText="1"/>
      <protection locked="0"/>
    </xf>
    <xf numFmtId="0" fontId="20" fillId="0" borderId="0" xfId="0" applyFont="1" applyProtection="1"/>
    <xf numFmtId="0" fontId="22" fillId="0" borderId="0" xfId="0" applyFont="1" applyProtection="1"/>
    <xf numFmtId="165" fontId="25" fillId="0" borderId="4" xfId="1" applyNumberFormat="1" applyFont="1" applyFill="1" applyBorder="1" applyAlignment="1" applyProtection="1">
      <alignment horizontal="center" vertical="center"/>
    </xf>
    <xf numFmtId="164" fontId="25" fillId="3" borderId="4" xfId="0" applyNumberFormat="1" applyFont="1" applyFill="1" applyBorder="1" applyAlignment="1" applyProtection="1">
      <alignment horizontal="center" vertical="center"/>
      <protection hidden="1"/>
    </xf>
    <xf numFmtId="9" fontId="25" fillId="3" borderId="4" xfId="0" applyNumberFormat="1" applyFont="1" applyFill="1" applyBorder="1" applyAlignment="1" applyProtection="1">
      <alignment horizontal="center" vertical="center"/>
      <protection hidden="1"/>
    </xf>
    <xf numFmtId="3" fontId="27" fillId="0" borderId="4" xfId="0" applyNumberFormat="1" applyFont="1" applyFill="1" applyBorder="1" applyAlignment="1" applyProtection="1">
      <alignment horizontal="center" vertical="center"/>
      <protection hidden="1"/>
    </xf>
    <xf numFmtId="164" fontId="25" fillId="0" borderId="4" xfId="0" applyNumberFormat="1" applyFont="1" applyFill="1" applyBorder="1" applyAlignment="1" applyProtection="1">
      <alignment horizontal="center" vertical="center"/>
      <protection hidden="1"/>
    </xf>
    <xf numFmtId="9" fontId="25" fillId="0" borderId="4" xfId="0" applyNumberFormat="1" applyFont="1" applyFill="1" applyBorder="1" applyAlignment="1" applyProtection="1">
      <alignment horizontal="center" vertical="center"/>
      <protection hidden="1"/>
    </xf>
    <xf numFmtId="3" fontId="26" fillId="0" borderId="4" xfId="0" applyNumberFormat="1" applyFont="1" applyFill="1" applyBorder="1" applyAlignment="1" applyProtection="1">
      <alignment horizontal="center" vertical="center"/>
      <protection hidden="1"/>
    </xf>
    <xf numFmtId="0" fontId="17" fillId="0" borderId="4" xfId="0" applyFont="1" applyBorder="1" applyAlignment="1" applyProtection="1">
      <alignment horizontal="left" vertical="center"/>
    </xf>
    <xf numFmtId="0" fontId="34" fillId="0" borderId="4" xfId="0" applyFont="1" applyFill="1" applyBorder="1" applyAlignment="1" applyProtection="1">
      <alignment horizontal="left" vertical="center"/>
    </xf>
    <xf numFmtId="3" fontId="25" fillId="0" borderId="4" xfId="0" applyNumberFormat="1" applyFont="1" applyFill="1" applyBorder="1" applyAlignment="1" applyProtection="1">
      <alignment horizontal="center" vertical="center"/>
      <protection hidden="1"/>
    </xf>
    <xf numFmtId="0" fontId="30" fillId="0" borderId="4" xfId="0" applyFont="1" applyBorder="1" applyAlignment="1" applyProtection="1">
      <alignment horizontal="left" vertical="center"/>
    </xf>
    <xf numFmtId="0" fontId="30" fillId="0" borderId="4" xfId="0" applyFont="1" applyFill="1" applyBorder="1" applyAlignment="1" applyProtection="1">
      <alignment horizontal="left" vertical="center"/>
    </xf>
    <xf numFmtId="167" fontId="25" fillId="0" borderId="4" xfId="1" applyNumberFormat="1" applyFont="1" applyFill="1" applyBorder="1" applyAlignment="1" applyProtection="1">
      <alignment horizontal="center" vertical="center"/>
    </xf>
    <xf numFmtId="165" fontId="25" fillId="0" borderId="0" xfId="1" applyNumberFormat="1" applyFont="1" applyFill="1" applyBorder="1" applyAlignment="1" applyProtection="1">
      <alignment horizontal="center" vertical="center"/>
    </xf>
    <xf numFmtId="164" fontId="25" fillId="0" borderId="0" xfId="0" applyNumberFormat="1" applyFont="1" applyFill="1" applyBorder="1" applyAlignment="1" applyProtection="1">
      <alignment horizontal="center" vertical="center"/>
      <protection hidden="1"/>
    </xf>
    <xf numFmtId="9" fontId="25" fillId="0" borderId="0" xfId="0" applyNumberFormat="1" applyFont="1" applyFill="1" applyBorder="1" applyAlignment="1" applyProtection="1">
      <alignment horizontal="center" vertical="center"/>
      <protection hidden="1"/>
    </xf>
    <xf numFmtId="3" fontId="25" fillId="0" borderId="0" xfId="0" applyNumberFormat="1" applyFont="1" applyFill="1" applyBorder="1" applyAlignment="1" applyProtection="1">
      <alignment horizontal="center" vertical="center"/>
      <protection hidden="1"/>
    </xf>
    <xf numFmtId="3" fontId="26" fillId="0" borderId="0" xfId="0" applyNumberFormat="1" applyFont="1" applyFill="1" applyBorder="1" applyAlignment="1" applyProtection="1">
      <alignment horizontal="center" vertical="center"/>
      <protection hidden="1"/>
    </xf>
    <xf numFmtId="0" fontId="13" fillId="0" borderId="0" xfId="0" applyFont="1" applyAlignment="1" applyProtection="1">
      <alignment vertical="center"/>
    </xf>
    <xf numFmtId="0" fontId="15"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9" fontId="15" fillId="0" borderId="0" xfId="0" applyNumberFormat="1" applyFont="1" applyFill="1" applyBorder="1" applyAlignment="1" applyProtection="1">
      <alignment horizontal="right" vertical="center" wrapText="1"/>
    </xf>
    <xf numFmtId="0" fontId="15" fillId="0" borderId="0" xfId="0" applyFont="1" applyFill="1" applyBorder="1" applyAlignment="1" applyProtection="1">
      <alignment horizontal="right" vertical="center" wrapText="1"/>
    </xf>
    <xf numFmtId="0" fontId="18" fillId="0" borderId="0" xfId="0" applyFont="1" applyBorder="1" applyAlignment="1" applyProtection="1">
      <alignment vertical="center" wrapText="1"/>
    </xf>
    <xf numFmtId="0" fontId="17" fillId="0" borderId="0" xfId="0" applyFont="1" applyFill="1" applyBorder="1" applyAlignment="1" applyProtection="1">
      <alignment vertical="center" wrapText="1"/>
    </xf>
    <xf numFmtId="0" fontId="17" fillId="0" borderId="0" xfId="0" applyFont="1" applyFill="1" applyBorder="1" applyAlignment="1" applyProtection="1">
      <alignment horizontal="center" vertical="center" wrapText="1"/>
    </xf>
    <xf numFmtId="9" fontId="17"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9" fontId="17" fillId="0" borderId="0" xfId="0" applyNumberFormat="1" applyFont="1" applyFill="1" applyBorder="1" applyAlignment="1" applyProtection="1">
      <alignment horizontal="center" vertical="center" wrapText="1"/>
    </xf>
    <xf numFmtId="0" fontId="14" fillId="0" borderId="0" xfId="0" applyFont="1" applyAlignment="1" applyProtection="1">
      <alignment vertical="center"/>
    </xf>
    <xf numFmtId="0" fontId="17" fillId="0" borderId="0" xfId="0" applyFont="1" applyAlignment="1" applyProtection="1">
      <alignment horizontal="left" vertical="center" indent="2"/>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6" sqref="B16"/>
    </sheetView>
  </sheetViews>
  <sheetFormatPr defaultRowHeight="14.4" x14ac:dyDescent="0.3"/>
  <cols>
    <col min="1" max="1" width="28.5546875" style="79" customWidth="1"/>
    <col min="2" max="2" width="84.44140625" style="79" customWidth="1"/>
    <col min="3" max="16384" width="8.88671875" style="79"/>
  </cols>
  <sheetData>
    <row r="1" spans="1:3" s="83" customFormat="1" ht="18" x14ac:dyDescent="0.35">
      <c r="A1" s="81" t="s">
        <v>53</v>
      </c>
      <c r="B1" s="81" t="s">
        <v>39</v>
      </c>
      <c r="C1" s="82"/>
    </row>
    <row r="2" spans="1:3" s="83" customFormat="1" ht="18" x14ac:dyDescent="0.35">
      <c r="A2" s="81" t="s">
        <v>40</v>
      </c>
      <c r="B2" s="81"/>
      <c r="C2" s="82"/>
    </row>
    <row r="3" spans="1:3" x14ac:dyDescent="0.3">
      <c r="A3" s="84"/>
      <c r="B3" s="85"/>
      <c r="C3" s="41"/>
    </row>
    <row r="4" spans="1:3" x14ac:dyDescent="0.3">
      <c r="A4" s="69" t="s">
        <v>0</v>
      </c>
      <c r="B4" s="70"/>
      <c r="C4" s="41"/>
    </row>
    <row r="5" spans="1:3" s="87" customFormat="1" ht="45.6" x14ac:dyDescent="0.3">
      <c r="A5" s="14" t="s">
        <v>1</v>
      </c>
      <c r="B5" s="15" t="s">
        <v>47</v>
      </c>
      <c r="C5" s="86"/>
    </row>
    <row r="6" spans="1:3" s="87" customFormat="1" x14ac:dyDescent="0.3">
      <c r="A6" s="16"/>
      <c r="B6" s="15"/>
      <c r="C6" s="86"/>
    </row>
    <row r="7" spans="1:3" s="87" customFormat="1" ht="45.6" x14ac:dyDescent="0.3">
      <c r="A7" s="14" t="s">
        <v>46</v>
      </c>
      <c r="B7" s="15" t="s">
        <v>48</v>
      </c>
      <c r="C7" s="86"/>
    </row>
    <row r="8" spans="1:3" s="87" customFormat="1" ht="57" x14ac:dyDescent="0.3">
      <c r="A8" s="14" t="s">
        <v>41</v>
      </c>
      <c r="B8" s="17" t="s">
        <v>49</v>
      </c>
      <c r="C8" s="86"/>
    </row>
    <row r="9" spans="1:3" s="87" customFormat="1" x14ac:dyDescent="0.3">
      <c r="A9" s="16"/>
      <c r="B9" s="15"/>
      <c r="C9" s="86"/>
    </row>
    <row r="10" spans="1:3" s="87" customFormat="1" ht="22.8" x14ac:dyDescent="0.3">
      <c r="A10" s="14" t="s">
        <v>42</v>
      </c>
      <c r="B10" s="15" t="s">
        <v>43</v>
      </c>
      <c r="C10" s="86"/>
    </row>
    <row r="11" spans="1:3" x14ac:dyDescent="0.3">
      <c r="A11" s="16"/>
      <c r="B11" s="15"/>
    </row>
    <row r="12" spans="1:3" ht="34.200000000000003" x14ac:dyDescent="0.3">
      <c r="A12" s="14" t="s">
        <v>44</v>
      </c>
      <c r="B12" s="15" t="s">
        <v>105</v>
      </c>
    </row>
    <row r="13" spans="1:3" ht="45.6" x14ac:dyDescent="0.3">
      <c r="A13" s="14" t="s">
        <v>79</v>
      </c>
      <c r="B13" s="15" t="s">
        <v>80</v>
      </c>
    </row>
    <row r="14" spans="1:3" ht="22.8" x14ac:dyDescent="0.3">
      <c r="A14" s="14" t="s">
        <v>81</v>
      </c>
      <c r="B14" s="15" t="s">
        <v>104</v>
      </c>
    </row>
    <row r="15" spans="1:3" ht="45.6" x14ac:dyDescent="0.3">
      <c r="A15" s="19" t="s">
        <v>45</v>
      </c>
      <c r="B15" s="18" t="s">
        <v>121</v>
      </c>
    </row>
    <row r="16" spans="1:3" x14ac:dyDescent="0.3">
      <c r="A16" s="88" t="s">
        <v>119</v>
      </c>
      <c r="B16" s="89" t="s">
        <v>120</v>
      </c>
    </row>
  </sheetData>
  <sheetProtection algorithmName="SHA-512" hashValue="slkl8BjAt2gOehRxWmUjlSuBYrvjfaaaqp7rJAuCBra2ZFkhTcqLloemH2Q9dFhh9fZGKpCXS5BDqew9V918TQ==" saltValue="spwL3HW0vLfD112Y1m0SSg==" spinCount="100000" sheet="1" objects="1" scenarios="1"/>
  <mergeCells count="1">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B9" sqref="B9"/>
    </sheetView>
  </sheetViews>
  <sheetFormatPr defaultRowHeight="14.4" x14ac:dyDescent="0.3"/>
  <cols>
    <col min="1" max="1" width="61.77734375" style="79" customWidth="1"/>
    <col min="2" max="2" width="58" style="79" customWidth="1"/>
    <col min="3" max="16384" width="8.88671875" style="79"/>
  </cols>
  <sheetData>
    <row r="1" spans="1:2" ht="17.399999999999999" x14ac:dyDescent="0.3">
      <c r="A1" s="8" t="s">
        <v>52</v>
      </c>
      <c r="B1" s="5"/>
    </row>
    <row r="2" spans="1:2" ht="17.399999999999999" x14ac:dyDescent="0.3">
      <c r="A2" s="9" t="s">
        <v>8</v>
      </c>
      <c r="B2" s="5"/>
    </row>
    <row r="3" spans="1:2" ht="17.399999999999999" x14ac:dyDescent="0.3">
      <c r="A3" s="9"/>
      <c r="B3" s="21" t="s">
        <v>54</v>
      </c>
    </row>
    <row r="4" spans="1:2" ht="17.399999999999999" x14ac:dyDescent="0.3">
      <c r="A4" s="9"/>
      <c r="B4" s="5"/>
    </row>
    <row r="5" spans="1:2" x14ac:dyDescent="0.3">
      <c r="A5" s="6"/>
      <c r="B5" s="5"/>
    </row>
    <row r="6" spans="1:2" s="80" customFormat="1" x14ac:dyDescent="0.3">
      <c r="A6" s="12" t="s">
        <v>6</v>
      </c>
      <c r="B6" s="78"/>
    </row>
    <row r="7" spans="1:2" x14ac:dyDescent="0.3">
      <c r="A7" s="7" t="s">
        <v>2</v>
      </c>
      <c r="B7" s="10"/>
    </row>
    <row r="8" spans="1:2" x14ac:dyDescent="0.3">
      <c r="A8" s="7" t="s">
        <v>3</v>
      </c>
      <c r="B8" s="10"/>
    </row>
    <row r="9" spans="1:2" x14ac:dyDescent="0.3">
      <c r="A9" s="7" t="s">
        <v>4</v>
      </c>
      <c r="B9" s="10"/>
    </row>
    <row r="10" spans="1:2" ht="60.6" customHeight="1" x14ac:dyDescent="0.3">
      <c r="A10" s="7" t="s">
        <v>5</v>
      </c>
      <c r="B10" s="11"/>
    </row>
    <row r="11" spans="1:2" x14ac:dyDescent="0.3">
      <c r="A11" s="4"/>
      <c r="B11" s="3"/>
    </row>
    <row r="12" spans="1:2" x14ac:dyDescent="0.3">
      <c r="A12" s="4"/>
      <c r="B12" s="3"/>
    </row>
    <row r="13" spans="1:2" ht="54.6" customHeight="1" x14ac:dyDescent="0.3">
      <c r="A13" s="20" t="s">
        <v>51</v>
      </c>
      <c r="B13" s="77">
        <f>'2. Tarieven'!K95</f>
        <v>0</v>
      </c>
    </row>
    <row r="14" spans="1:2" x14ac:dyDescent="0.3">
      <c r="A14" s="2"/>
      <c r="B14" s="1"/>
    </row>
  </sheetData>
  <sheetProtection algorithmName="SHA-512" hashValue="R4dq4VwIPfnVdtAP7GHkSOpE3nF3uvnzl7BGKymMOFdXzR3BRmQaEr5SbaeiMQ9y8sU3QNoyQKMVMqIOppq+Bw==" saltValue="PIJQgrnD8a1sTsow2Atyyw==" spinCount="100000" sheet="1" objects="1" scenarios="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3"/>
  <sheetViews>
    <sheetView tabSelected="1" topLeftCell="E90" workbookViewId="0">
      <selection activeCell="K95" sqref="K95"/>
    </sheetView>
  </sheetViews>
  <sheetFormatPr defaultColWidth="0" defaultRowHeight="12.6" zeroHeight="1" x14ac:dyDescent="0.2"/>
  <cols>
    <col min="1" max="1" width="57.6640625" style="4" customWidth="1"/>
    <col min="2" max="2" width="19.88671875" style="3" customWidth="1"/>
    <col min="3" max="3" width="12.6640625" style="3" customWidth="1"/>
    <col min="4" max="4" width="18.6640625" style="3" customWidth="1"/>
    <col min="5" max="5" width="11" style="3" customWidth="1"/>
    <col min="6" max="6" width="11.109375" style="3" customWidth="1"/>
    <col min="7" max="7" width="14.44140625" style="3" customWidth="1"/>
    <col min="8" max="9" width="18.6640625" style="3" customWidth="1"/>
    <col min="10" max="10" width="25" style="3" customWidth="1"/>
    <col min="11" max="11" width="29.88671875" style="3" customWidth="1"/>
    <col min="12" max="12" width="18.6640625" style="3" customWidth="1"/>
    <col min="13" max="13" width="53.5546875" style="26" customWidth="1"/>
    <col min="14" max="19" width="9.109375" style="4" customWidth="1"/>
    <col min="20" max="21" width="0" style="4" hidden="1" customWidth="1"/>
    <col min="22" max="22" width="0" style="4" hidden="1"/>
    <col min="23" max="16384" width="9.109375" style="4" hidden="1"/>
  </cols>
  <sheetData>
    <row r="1" spans="1:15" s="114" customFormat="1" ht="17.399999999999999" x14ac:dyDescent="0.3">
      <c r="A1" s="8" t="s">
        <v>52</v>
      </c>
      <c r="B1" s="5"/>
    </row>
    <row r="2" spans="1:15" s="114" customFormat="1" ht="17.399999999999999" x14ac:dyDescent="0.3">
      <c r="A2" s="9" t="s">
        <v>8</v>
      </c>
      <c r="B2" s="5"/>
      <c r="C2" s="22"/>
      <c r="D2" s="23" t="s">
        <v>7</v>
      </c>
      <c r="E2" s="23"/>
      <c r="F2" s="23"/>
      <c r="G2" s="23"/>
    </row>
    <row r="3" spans="1:15" s="114" customFormat="1" ht="13.8" x14ac:dyDescent="0.25">
      <c r="A3" s="6"/>
      <c r="B3" s="5"/>
    </row>
    <row r="4" spans="1:15" s="115" customFormat="1" ht="13.8" x14ac:dyDescent="0.25">
      <c r="A4" s="12" t="s">
        <v>6</v>
      </c>
      <c r="B4" s="90"/>
      <c r="C4" s="91"/>
      <c r="D4" s="91"/>
      <c r="E4" s="91"/>
      <c r="F4" s="91"/>
      <c r="G4" s="91"/>
      <c r="H4" s="91"/>
    </row>
    <row r="5" spans="1:15" s="114" customFormat="1" ht="13.8" x14ac:dyDescent="0.25">
      <c r="A5" s="7" t="s">
        <v>2</v>
      </c>
      <c r="B5" s="90"/>
      <c r="C5" s="91"/>
      <c r="D5" s="91"/>
      <c r="E5" s="91"/>
      <c r="F5" s="91"/>
      <c r="G5" s="91"/>
      <c r="H5" s="91"/>
    </row>
    <row r="6" spans="1:15" s="114" customFormat="1" ht="13.8" x14ac:dyDescent="0.25">
      <c r="A6" s="7" t="s">
        <v>3</v>
      </c>
      <c r="B6" s="90"/>
      <c r="C6" s="91"/>
      <c r="D6" s="91"/>
      <c r="E6" s="91"/>
      <c r="F6" s="91"/>
      <c r="G6" s="91"/>
      <c r="H6" s="91"/>
    </row>
    <row r="7" spans="1:15" s="114" customFormat="1" ht="13.8" x14ac:dyDescent="0.25">
      <c r="A7" s="7" t="s">
        <v>4</v>
      </c>
      <c r="B7" s="90"/>
      <c r="C7" s="91"/>
      <c r="D7" s="91"/>
      <c r="E7" s="91"/>
      <c r="F7" s="91"/>
      <c r="G7" s="91"/>
      <c r="H7" s="91"/>
    </row>
    <row r="8" spans="1:15" s="114" customFormat="1" ht="60.6" customHeight="1" x14ac:dyDescent="0.25">
      <c r="A8" s="7" t="s">
        <v>5</v>
      </c>
      <c r="B8" s="90"/>
      <c r="C8" s="91"/>
      <c r="D8" s="91"/>
      <c r="E8" s="91"/>
      <c r="F8" s="91"/>
      <c r="G8" s="91"/>
      <c r="H8" s="91"/>
    </row>
    <row r="9" spans="1:15" ht="42.6" customHeight="1" x14ac:dyDescent="0.3">
      <c r="A9" s="24" t="s">
        <v>50</v>
      </c>
      <c r="B9" s="25"/>
      <c r="C9" s="25"/>
      <c r="D9" s="25"/>
      <c r="E9" s="25"/>
      <c r="F9" s="25"/>
      <c r="G9" s="25"/>
      <c r="H9" s="25"/>
      <c r="I9" s="25"/>
      <c r="J9" s="25"/>
      <c r="K9" s="25"/>
      <c r="L9" s="25"/>
    </row>
    <row r="10" spans="1:15" x14ac:dyDescent="0.2">
      <c r="A10" s="6"/>
      <c r="B10" s="5"/>
      <c r="C10" s="5"/>
      <c r="D10" s="27"/>
      <c r="E10" s="27"/>
      <c r="F10" s="27"/>
      <c r="G10" s="27"/>
      <c r="H10" s="27"/>
      <c r="I10" s="4"/>
      <c r="J10" s="4"/>
      <c r="K10" s="4"/>
      <c r="L10" s="23"/>
      <c r="O10" s="28"/>
    </row>
    <row r="11" spans="1:15" x14ac:dyDescent="0.2">
      <c r="A11" s="6"/>
      <c r="B11" s="5"/>
      <c r="C11" s="5"/>
      <c r="D11" s="27"/>
      <c r="E11" s="27"/>
      <c r="F11" s="27"/>
      <c r="G11" s="27"/>
      <c r="H11" s="27"/>
      <c r="I11" s="27"/>
      <c r="J11" s="23"/>
      <c r="K11" s="23"/>
      <c r="L11" s="23"/>
      <c r="O11" s="28"/>
    </row>
    <row r="12" spans="1:15" s="64" customFormat="1" ht="82.8" customHeight="1" x14ac:dyDescent="0.2">
      <c r="A12" s="61" t="s">
        <v>18</v>
      </c>
      <c r="B12" s="30" t="s">
        <v>19</v>
      </c>
      <c r="C12" s="62" t="s">
        <v>22</v>
      </c>
      <c r="D12" s="62" t="s">
        <v>88</v>
      </c>
      <c r="E12" s="62" t="s">
        <v>76</v>
      </c>
      <c r="F12" s="62" t="s">
        <v>77</v>
      </c>
      <c r="G12" s="62" t="s">
        <v>93</v>
      </c>
      <c r="H12" s="62" t="s">
        <v>21</v>
      </c>
      <c r="I12" s="62" t="s">
        <v>87</v>
      </c>
      <c r="J12" s="62" t="s">
        <v>101</v>
      </c>
      <c r="K12" s="62" t="s">
        <v>108</v>
      </c>
      <c r="L12" s="62" t="s">
        <v>116</v>
      </c>
      <c r="M12" s="63" t="s">
        <v>12</v>
      </c>
    </row>
    <row r="13" spans="1:15" s="31" customFormat="1" ht="41.4" customHeight="1" x14ac:dyDescent="0.2">
      <c r="A13" s="32" t="s">
        <v>26</v>
      </c>
      <c r="B13" s="33"/>
      <c r="C13" s="33"/>
      <c r="D13" s="33"/>
      <c r="E13" s="33"/>
      <c r="F13" s="33" t="s">
        <v>78</v>
      </c>
      <c r="G13" s="33"/>
      <c r="H13" s="33"/>
      <c r="I13" s="33"/>
      <c r="J13" s="33"/>
      <c r="K13" s="33"/>
      <c r="L13" s="33"/>
      <c r="M13" s="34"/>
    </row>
    <row r="14" spans="1:15" s="41" customFormat="1" ht="36" x14ac:dyDescent="0.2">
      <c r="A14" s="35" t="s">
        <v>99</v>
      </c>
      <c r="B14" s="45" t="s">
        <v>113</v>
      </c>
      <c r="C14" s="116">
        <v>1</v>
      </c>
      <c r="D14" s="37"/>
      <c r="E14" s="38"/>
      <c r="F14" s="37"/>
      <c r="G14" s="37"/>
      <c r="H14" s="119" t="s">
        <v>57</v>
      </c>
      <c r="I14" s="119">
        <f>(1020-80)*4</f>
        <v>3760</v>
      </c>
      <c r="J14" s="40">
        <f>(D14*C14)</f>
        <v>0</v>
      </c>
      <c r="K14" s="40">
        <f>(G14*C14)</f>
        <v>0</v>
      </c>
      <c r="L14" s="40">
        <f>K14/I14</f>
        <v>0</v>
      </c>
      <c r="M14" s="95"/>
    </row>
    <row r="15" spans="1:15" s="43" customFormat="1" ht="12" x14ac:dyDescent="0.2">
      <c r="A15" s="35"/>
      <c r="B15" s="42"/>
      <c r="C15" s="116"/>
      <c r="D15" s="120"/>
      <c r="E15" s="121"/>
      <c r="F15" s="120"/>
      <c r="G15" s="120"/>
      <c r="H15" s="119"/>
      <c r="I15" s="122"/>
      <c r="J15" s="40"/>
      <c r="K15" s="40"/>
      <c r="L15" s="40"/>
      <c r="M15" s="97"/>
    </row>
    <row r="16" spans="1:15" s="31" customFormat="1" ht="37.799999999999997" x14ac:dyDescent="0.2">
      <c r="A16" s="44" t="s">
        <v>98</v>
      </c>
      <c r="B16" s="45" t="s">
        <v>113</v>
      </c>
      <c r="C16" s="45">
        <v>1</v>
      </c>
      <c r="D16" s="120">
        <f>SUM(D18:D26)</f>
        <v>0</v>
      </c>
      <c r="E16" s="38"/>
      <c r="F16" s="37"/>
      <c r="G16" s="120">
        <f>SUM(G18:G26)</f>
        <v>0</v>
      </c>
      <c r="H16" s="119" t="s">
        <v>57</v>
      </c>
      <c r="I16" s="46">
        <f>I$58*4</f>
        <v>6880</v>
      </c>
      <c r="J16" s="40">
        <f>D16*C16</f>
        <v>0</v>
      </c>
      <c r="K16" s="40">
        <f>G16*C16</f>
        <v>0</v>
      </c>
      <c r="L16" s="40">
        <f t="shared" ref="L16:L38" si="0">K16/I16</f>
        <v>0</v>
      </c>
      <c r="M16" s="98"/>
    </row>
    <row r="17" spans="1:13" s="50" customFormat="1" x14ac:dyDescent="0.2">
      <c r="A17" s="59" t="s">
        <v>115</v>
      </c>
      <c r="B17" s="45"/>
      <c r="C17" s="45"/>
      <c r="D17" s="120"/>
      <c r="E17" s="121"/>
      <c r="F17" s="120"/>
      <c r="G17" s="120"/>
      <c r="H17" s="119"/>
      <c r="I17" s="46"/>
      <c r="J17" s="40"/>
      <c r="K17" s="40"/>
      <c r="L17" s="40"/>
      <c r="M17" s="99"/>
    </row>
    <row r="18" spans="1:13" s="41" customFormat="1" x14ac:dyDescent="0.2">
      <c r="A18" s="123" t="s">
        <v>58</v>
      </c>
      <c r="B18" s="42" t="s">
        <v>111</v>
      </c>
      <c r="C18" s="116">
        <v>1</v>
      </c>
      <c r="D18" s="37"/>
      <c r="E18" s="38"/>
      <c r="F18" s="37"/>
      <c r="G18" s="37"/>
      <c r="H18" s="119" t="s">
        <v>57</v>
      </c>
      <c r="I18" s="46">
        <f t="shared" ref="I18:I26" si="1">I$58*4</f>
        <v>6880</v>
      </c>
      <c r="J18" s="40">
        <f t="shared" ref="J18:J38" si="2">D18*C18</f>
        <v>0</v>
      </c>
      <c r="K18" s="40">
        <f t="shared" ref="K18:K38" si="3">G18*C18</f>
        <v>0</v>
      </c>
      <c r="L18" s="40">
        <f t="shared" si="0"/>
        <v>0</v>
      </c>
      <c r="M18" s="95"/>
    </row>
    <row r="19" spans="1:13" s="41" customFormat="1" x14ac:dyDescent="0.2">
      <c r="A19" s="123" t="s">
        <v>59</v>
      </c>
      <c r="B19" s="42" t="s">
        <v>111</v>
      </c>
      <c r="C19" s="116">
        <v>1</v>
      </c>
      <c r="D19" s="37"/>
      <c r="E19" s="38"/>
      <c r="F19" s="37"/>
      <c r="G19" s="37"/>
      <c r="H19" s="119" t="s">
        <v>57</v>
      </c>
      <c r="I19" s="46">
        <f t="shared" si="1"/>
        <v>6880</v>
      </c>
      <c r="J19" s="40">
        <f t="shared" si="2"/>
        <v>0</v>
      </c>
      <c r="K19" s="40">
        <f t="shared" si="3"/>
        <v>0</v>
      </c>
      <c r="L19" s="40">
        <f t="shared" si="0"/>
        <v>0</v>
      </c>
      <c r="M19" s="95"/>
    </row>
    <row r="20" spans="1:13" s="41" customFormat="1" x14ac:dyDescent="0.2">
      <c r="A20" s="123" t="s">
        <v>61</v>
      </c>
      <c r="B20" s="42" t="s">
        <v>111</v>
      </c>
      <c r="C20" s="116">
        <v>1</v>
      </c>
      <c r="D20" s="37"/>
      <c r="E20" s="38"/>
      <c r="F20" s="37"/>
      <c r="G20" s="37"/>
      <c r="H20" s="119" t="s">
        <v>57</v>
      </c>
      <c r="I20" s="46">
        <f t="shared" si="1"/>
        <v>6880</v>
      </c>
      <c r="J20" s="40">
        <f t="shared" si="2"/>
        <v>0</v>
      </c>
      <c r="K20" s="40">
        <f t="shared" si="3"/>
        <v>0</v>
      </c>
      <c r="L20" s="40">
        <f t="shared" si="0"/>
        <v>0</v>
      </c>
      <c r="M20" s="95"/>
    </row>
    <row r="21" spans="1:13" s="41" customFormat="1" x14ac:dyDescent="0.2">
      <c r="A21" s="123" t="s">
        <v>63</v>
      </c>
      <c r="B21" s="42" t="s">
        <v>111</v>
      </c>
      <c r="C21" s="116">
        <v>1</v>
      </c>
      <c r="D21" s="37"/>
      <c r="E21" s="38"/>
      <c r="F21" s="37"/>
      <c r="G21" s="37"/>
      <c r="H21" s="119" t="s">
        <v>57</v>
      </c>
      <c r="I21" s="46">
        <f t="shared" si="1"/>
        <v>6880</v>
      </c>
      <c r="J21" s="40">
        <f t="shared" si="2"/>
        <v>0</v>
      </c>
      <c r="K21" s="40">
        <f t="shared" si="3"/>
        <v>0</v>
      </c>
      <c r="L21" s="40">
        <f t="shared" si="0"/>
        <v>0</v>
      </c>
      <c r="M21" s="95"/>
    </row>
    <row r="22" spans="1:13" s="41" customFormat="1" x14ac:dyDescent="0.2">
      <c r="A22" s="123" t="s">
        <v>65</v>
      </c>
      <c r="B22" s="42" t="s">
        <v>111</v>
      </c>
      <c r="C22" s="116">
        <v>1</v>
      </c>
      <c r="D22" s="37"/>
      <c r="E22" s="38"/>
      <c r="F22" s="37"/>
      <c r="G22" s="37"/>
      <c r="H22" s="119" t="s">
        <v>57</v>
      </c>
      <c r="I22" s="46">
        <f t="shared" si="1"/>
        <v>6880</v>
      </c>
      <c r="J22" s="40">
        <f t="shared" si="2"/>
        <v>0</v>
      </c>
      <c r="K22" s="40">
        <f t="shared" si="3"/>
        <v>0</v>
      </c>
      <c r="L22" s="40">
        <f t="shared" si="0"/>
        <v>0</v>
      </c>
      <c r="M22" s="95"/>
    </row>
    <row r="23" spans="1:13" s="41" customFormat="1" x14ac:dyDescent="0.2">
      <c r="A23" s="123" t="s">
        <v>67</v>
      </c>
      <c r="B23" s="42" t="s">
        <v>111</v>
      </c>
      <c r="C23" s="116">
        <v>1</v>
      </c>
      <c r="D23" s="37"/>
      <c r="E23" s="38"/>
      <c r="F23" s="37"/>
      <c r="G23" s="37"/>
      <c r="H23" s="119" t="s">
        <v>57</v>
      </c>
      <c r="I23" s="46">
        <f t="shared" si="1"/>
        <v>6880</v>
      </c>
      <c r="J23" s="40">
        <f t="shared" si="2"/>
        <v>0</v>
      </c>
      <c r="K23" s="40">
        <f t="shared" si="3"/>
        <v>0</v>
      </c>
      <c r="L23" s="40">
        <f t="shared" si="0"/>
        <v>0</v>
      </c>
      <c r="M23" s="95"/>
    </row>
    <row r="24" spans="1:13" s="41" customFormat="1" x14ac:dyDescent="0.2">
      <c r="A24" s="123" t="s">
        <v>69</v>
      </c>
      <c r="B24" s="42" t="s">
        <v>111</v>
      </c>
      <c r="C24" s="116">
        <v>1</v>
      </c>
      <c r="D24" s="37"/>
      <c r="E24" s="38"/>
      <c r="F24" s="37"/>
      <c r="G24" s="37"/>
      <c r="H24" s="119" t="s">
        <v>57</v>
      </c>
      <c r="I24" s="46">
        <f t="shared" si="1"/>
        <v>6880</v>
      </c>
      <c r="J24" s="40">
        <f t="shared" si="2"/>
        <v>0</v>
      </c>
      <c r="K24" s="40">
        <f t="shared" si="3"/>
        <v>0</v>
      </c>
      <c r="L24" s="40">
        <f t="shared" si="0"/>
        <v>0</v>
      </c>
      <c r="M24" s="95"/>
    </row>
    <row r="25" spans="1:13" s="41" customFormat="1" x14ac:dyDescent="0.2">
      <c r="A25" s="123" t="s">
        <v>71</v>
      </c>
      <c r="B25" s="42" t="s">
        <v>111</v>
      </c>
      <c r="C25" s="116">
        <v>1</v>
      </c>
      <c r="D25" s="37"/>
      <c r="E25" s="38"/>
      <c r="F25" s="37"/>
      <c r="G25" s="37"/>
      <c r="H25" s="119" t="s">
        <v>57</v>
      </c>
      <c r="I25" s="46">
        <f t="shared" si="1"/>
        <v>6880</v>
      </c>
      <c r="J25" s="40">
        <f t="shared" si="2"/>
        <v>0</v>
      </c>
      <c r="K25" s="40">
        <f t="shared" si="3"/>
        <v>0</v>
      </c>
      <c r="L25" s="40">
        <f t="shared" si="0"/>
        <v>0</v>
      </c>
      <c r="M25" s="95"/>
    </row>
    <row r="26" spans="1:13" s="41" customFormat="1" x14ac:dyDescent="0.2">
      <c r="A26" s="123" t="s">
        <v>73</v>
      </c>
      <c r="B26" s="42" t="s">
        <v>111</v>
      </c>
      <c r="C26" s="116">
        <v>1</v>
      </c>
      <c r="D26" s="37"/>
      <c r="E26" s="38"/>
      <c r="F26" s="37"/>
      <c r="G26" s="37"/>
      <c r="H26" s="119" t="s">
        <v>57</v>
      </c>
      <c r="I26" s="46">
        <f t="shared" si="1"/>
        <v>6880</v>
      </c>
      <c r="J26" s="40">
        <f t="shared" si="2"/>
        <v>0</v>
      </c>
      <c r="K26" s="40">
        <f t="shared" si="3"/>
        <v>0</v>
      </c>
      <c r="L26" s="40">
        <f t="shared" si="0"/>
        <v>0</v>
      </c>
      <c r="M26" s="95"/>
    </row>
    <row r="27" spans="1:13" s="43" customFormat="1" ht="12" x14ac:dyDescent="0.2">
      <c r="A27" s="124" t="s">
        <v>100</v>
      </c>
      <c r="B27" s="42"/>
      <c r="C27" s="116"/>
      <c r="D27" s="120"/>
      <c r="E27" s="121"/>
      <c r="F27" s="120"/>
      <c r="G27" s="120"/>
      <c r="H27" s="119"/>
      <c r="I27" s="122"/>
      <c r="J27" s="40"/>
      <c r="K27" s="40"/>
      <c r="L27" s="40"/>
      <c r="M27" s="97"/>
    </row>
    <row r="28" spans="1:13" s="41" customFormat="1" ht="12" x14ac:dyDescent="0.2">
      <c r="A28" s="123" t="s">
        <v>60</v>
      </c>
      <c r="B28" s="42" t="s">
        <v>111</v>
      </c>
      <c r="C28" s="116">
        <v>1</v>
      </c>
      <c r="D28" s="37"/>
      <c r="E28" s="38"/>
      <c r="F28" s="37"/>
      <c r="G28" s="37"/>
      <c r="H28" s="119" t="s">
        <v>57</v>
      </c>
      <c r="I28" s="119">
        <v>40</v>
      </c>
      <c r="J28" s="40">
        <f t="shared" si="2"/>
        <v>0</v>
      </c>
      <c r="K28" s="40">
        <f t="shared" si="3"/>
        <v>0</v>
      </c>
      <c r="L28" s="40">
        <f t="shared" si="0"/>
        <v>0</v>
      </c>
      <c r="M28" s="95"/>
    </row>
    <row r="29" spans="1:13" s="41" customFormat="1" ht="12" x14ac:dyDescent="0.2">
      <c r="A29" s="123" t="s">
        <v>62</v>
      </c>
      <c r="B29" s="42" t="s">
        <v>111</v>
      </c>
      <c r="C29" s="116">
        <v>1</v>
      </c>
      <c r="D29" s="37"/>
      <c r="E29" s="38"/>
      <c r="F29" s="37"/>
      <c r="G29" s="37"/>
      <c r="H29" s="119" t="s">
        <v>57</v>
      </c>
      <c r="I29" s="119">
        <v>40</v>
      </c>
      <c r="J29" s="40">
        <f t="shared" si="2"/>
        <v>0</v>
      </c>
      <c r="K29" s="40">
        <f t="shared" si="3"/>
        <v>0</v>
      </c>
      <c r="L29" s="40">
        <f t="shared" si="0"/>
        <v>0</v>
      </c>
      <c r="M29" s="95"/>
    </row>
    <row r="30" spans="1:13" s="41" customFormat="1" ht="12" x14ac:dyDescent="0.2">
      <c r="A30" s="123" t="s">
        <v>64</v>
      </c>
      <c r="B30" s="42" t="s">
        <v>111</v>
      </c>
      <c r="C30" s="116">
        <v>1</v>
      </c>
      <c r="D30" s="37"/>
      <c r="E30" s="38"/>
      <c r="F30" s="37"/>
      <c r="G30" s="37"/>
      <c r="H30" s="119" t="s">
        <v>57</v>
      </c>
      <c r="I30" s="119">
        <v>40</v>
      </c>
      <c r="J30" s="40">
        <f t="shared" si="2"/>
        <v>0</v>
      </c>
      <c r="K30" s="40">
        <f t="shared" si="3"/>
        <v>0</v>
      </c>
      <c r="L30" s="40">
        <f t="shared" si="0"/>
        <v>0</v>
      </c>
      <c r="M30" s="95"/>
    </row>
    <row r="31" spans="1:13" s="41" customFormat="1" ht="12" x14ac:dyDescent="0.2">
      <c r="A31" s="123" t="s">
        <v>66</v>
      </c>
      <c r="B31" s="42" t="s">
        <v>111</v>
      </c>
      <c r="C31" s="116">
        <v>1</v>
      </c>
      <c r="D31" s="37"/>
      <c r="E31" s="38"/>
      <c r="F31" s="37"/>
      <c r="G31" s="37"/>
      <c r="H31" s="119" t="s">
        <v>57</v>
      </c>
      <c r="I31" s="119">
        <v>40</v>
      </c>
      <c r="J31" s="40">
        <f t="shared" si="2"/>
        <v>0</v>
      </c>
      <c r="K31" s="40">
        <f t="shared" si="3"/>
        <v>0</v>
      </c>
      <c r="L31" s="40">
        <f t="shared" si="0"/>
        <v>0</v>
      </c>
      <c r="M31" s="95"/>
    </row>
    <row r="32" spans="1:13" s="41" customFormat="1" ht="12" x14ac:dyDescent="0.2">
      <c r="A32" s="123" t="s">
        <v>68</v>
      </c>
      <c r="B32" s="42" t="s">
        <v>111</v>
      </c>
      <c r="C32" s="116">
        <v>1</v>
      </c>
      <c r="D32" s="37"/>
      <c r="E32" s="38"/>
      <c r="F32" s="37"/>
      <c r="G32" s="37"/>
      <c r="H32" s="119" t="s">
        <v>57</v>
      </c>
      <c r="I32" s="119">
        <v>40</v>
      </c>
      <c r="J32" s="40">
        <f t="shared" si="2"/>
        <v>0</v>
      </c>
      <c r="K32" s="40">
        <f t="shared" si="3"/>
        <v>0</v>
      </c>
      <c r="L32" s="40">
        <f t="shared" si="0"/>
        <v>0</v>
      </c>
      <c r="M32" s="95"/>
    </row>
    <row r="33" spans="1:15" s="41" customFormat="1" ht="12" x14ac:dyDescent="0.2">
      <c r="A33" s="123" t="s">
        <v>70</v>
      </c>
      <c r="B33" s="42" t="s">
        <v>111</v>
      </c>
      <c r="C33" s="116">
        <v>1</v>
      </c>
      <c r="D33" s="37"/>
      <c r="E33" s="38"/>
      <c r="F33" s="37"/>
      <c r="G33" s="37"/>
      <c r="H33" s="119" t="s">
        <v>57</v>
      </c>
      <c r="I33" s="119">
        <v>40</v>
      </c>
      <c r="J33" s="40">
        <f t="shared" si="2"/>
        <v>0</v>
      </c>
      <c r="K33" s="40">
        <f t="shared" si="3"/>
        <v>0</v>
      </c>
      <c r="L33" s="40">
        <f t="shared" si="0"/>
        <v>0</v>
      </c>
      <c r="M33" s="95"/>
    </row>
    <row r="34" spans="1:15" s="41" customFormat="1" ht="12" x14ac:dyDescent="0.2">
      <c r="A34" s="123" t="s">
        <v>72</v>
      </c>
      <c r="B34" s="42" t="s">
        <v>111</v>
      </c>
      <c r="C34" s="116">
        <v>1</v>
      </c>
      <c r="D34" s="37"/>
      <c r="E34" s="38"/>
      <c r="F34" s="37"/>
      <c r="G34" s="37"/>
      <c r="H34" s="119" t="s">
        <v>57</v>
      </c>
      <c r="I34" s="119">
        <v>40</v>
      </c>
      <c r="J34" s="40">
        <f t="shared" si="2"/>
        <v>0</v>
      </c>
      <c r="K34" s="40">
        <f t="shared" si="3"/>
        <v>0</v>
      </c>
      <c r="L34" s="40">
        <f t="shared" si="0"/>
        <v>0</v>
      </c>
      <c r="M34" s="95"/>
    </row>
    <row r="35" spans="1:15" s="41" customFormat="1" ht="12" x14ac:dyDescent="0.2">
      <c r="A35" s="123" t="s">
        <v>74</v>
      </c>
      <c r="B35" s="42" t="s">
        <v>111</v>
      </c>
      <c r="C35" s="116">
        <v>1</v>
      </c>
      <c r="D35" s="37"/>
      <c r="E35" s="38"/>
      <c r="F35" s="37"/>
      <c r="G35" s="37"/>
      <c r="H35" s="119" t="s">
        <v>57</v>
      </c>
      <c r="I35" s="119">
        <v>40</v>
      </c>
      <c r="J35" s="40">
        <f t="shared" si="2"/>
        <v>0</v>
      </c>
      <c r="K35" s="40">
        <f t="shared" si="3"/>
        <v>0</v>
      </c>
      <c r="L35" s="40">
        <f t="shared" si="0"/>
        <v>0</v>
      </c>
      <c r="M35" s="95"/>
    </row>
    <row r="36" spans="1:15" s="13" customFormat="1" ht="12" x14ac:dyDescent="0.2">
      <c r="A36" s="100" t="s">
        <v>33</v>
      </c>
      <c r="B36" s="101" t="s">
        <v>29</v>
      </c>
      <c r="C36" s="36"/>
      <c r="D36" s="37"/>
      <c r="E36" s="38"/>
      <c r="F36" s="37"/>
      <c r="G36" s="37"/>
      <c r="H36" s="47" t="s">
        <v>57</v>
      </c>
      <c r="I36" s="39">
        <v>1</v>
      </c>
      <c r="J36" s="94">
        <f t="shared" si="2"/>
        <v>0</v>
      </c>
      <c r="K36" s="94">
        <f t="shared" si="3"/>
        <v>0</v>
      </c>
      <c r="L36" s="94">
        <f t="shared" si="0"/>
        <v>0</v>
      </c>
      <c r="M36" s="95"/>
    </row>
    <row r="37" spans="1:15" s="13" customFormat="1" ht="12" x14ac:dyDescent="0.2">
      <c r="A37" s="100" t="s">
        <v>33</v>
      </c>
      <c r="B37" s="101" t="s">
        <v>29</v>
      </c>
      <c r="C37" s="36"/>
      <c r="D37" s="37"/>
      <c r="E37" s="38"/>
      <c r="F37" s="37"/>
      <c r="G37" s="37"/>
      <c r="H37" s="47" t="s">
        <v>57</v>
      </c>
      <c r="I37" s="39">
        <v>1</v>
      </c>
      <c r="J37" s="94">
        <f t="shared" si="2"/>
        <v>0</v>
      </c>
      <c r="K37" s="94">
        <f t="shared" si="3"/>
        <v>0</v>
      </c>
      <c r="L37" s="94">
        <f t="shared" si="0"/>
        <v>0</v>
      </c>
      <c r="M37" s="95"/>
    </row>
    <row r="38" spans="1:15" s="13" customFormat="1" ht="12" x14ac:dyDescent="0.2">
      <c r="A38" s="100" t="s">
        <v>34</v>
      </c>
      <c r="B38" s="101" t="s">
        <v>29</v>
      </c>
      <c r="C38" s="36"/>
      <c r="D38" s="37"/>
      <c r="E38" s="38"/>
      <c r="F38" s="37"/>
      <c r="G38" s="37"/>
      <c r="H38" s="47" t="s">
        <v>57</v>
      </c>
      <c r="I38" s="39">
        <v>1</v>
      </c>
      <c r="J38" s="94">
        <f t="shared" si="2"/>
        <v>0</v>
      </c>
      <c r="K38" s="94">
        <f t="shared" si="3"/>
        <v>0</v>
      </c>
      <c r="L38" s="94">
        <f t="shared" si="0"/>
        <v>0</v>
      </c>
      <c r="M38" s="95"/>
    </row>
    <row r="39" spans="1:15" s="43" customFormat="1" ht="12" x14ac:dyDescent="0.2">
      <c r="A39" s="35" t="s">
        <v>37</v>
      </c>
      <c r="B39" s="42"/>
      <c r="C39" s="116"/>
      <c r="D39" s="120"/>
      <c r="E39" s="121"/>
      <c r="F39" s="120"/>
      <c r="G39" s="120"/>
      <c r="H39" s="119"/>
      <c r="I39" s="122"/>
      <c r="J39" s="40"/>
      <c r="K39" s="40"/>
      <c r="L39" s="40"/>
      <c r="M39" s="97"/>
    </row>
    <row r="40" spans="1:15" s="41" customFormat="1" ht="36" x14ac:dyDescent="0.2">
      <c r="A40" s="35" t="s">
        <v>112</v>
      </c>
      <c r="B40" s="65"/>
      <c r="C40" s="116"/>
      <c r="D40" s="120"/>
      <c r="E40" s="121"/>
      <c r="F40" s="120"/>
      <c r="G40" s="120"/>
      <c r="H40" s="119"/>
      <c r="I40" s="119"/>
      <c r="J40" s="40"/>
      <c r="K40" s="40"/>
      <c r="L40" s="40"/>
      <c r="M40" s="97"/>
      <c r="N40" s="43"/>
      <c r="O40" s="43"/>
    </row>
    <row r="41" spans="1:15" s="41" customFormat="1" ht="25.2" x14ac:dyDescent="0.2">
      <c r="A41" s="60" t="s">
        <v>83</v>
      </c>
      <c r="B41" s="45" t="s">
        <v>113</v>
      </c>
      <c r="C41" s="116">
        <v>1</v>
      </c>
      <c r="D41" s="37"/>
      <c r="E41" s="38"/>
      <c r="F41" s="37"/>
      <c r="G41" s="37"/>
      <c r="H41" s="119" t="s">
        <v>57</v>
      </c>
      <c r="I41" s="119">
        <f>I83*4</f>
        <v>540</v>
      </c>
      <c r="J41" s="40">
        <f t="shared" ref="J41:J44" si="4">D41*C41</f>
        <v>0</v>
      </c>
      <c r="K41" s="40">
        <f t="shared" ref="K41:K44" si="5">G41*C41</f>
        <v>0</v>
      </c>
      <c r="L41" s="40">
        <f t="shared" ref="L41:L44" si="6">K41/I41</f>
        <v>0</v>
      </c>
      <c r="M41" s="95" t="s">
        <v>86</v>
      </c>
    </row>
    <row r="42" spans="1:15" s="41" customFormat="1" ht="25.2" x14ac:dyDescent="0.2">
      <c r="A42" s="60" t="s">
        <v>84</v>
      </c>
      <c r="B42" s="45" t="s">
        <v>113</v>
      </c>
      <c r="C42" s="116">
        <v>1</v>
      </c>
      <c r="D42" s="37"/>
      <c r="E42" s="38"/>
      <c r="F42" s="37"/>
      <c r="G42" s="37"/>
      <c r="H42" s="119" t="s">
        <v>57</v>
      </c>
      <c r="I42" s="119">
        <f t="shared" ref="I42:I44" si="7">I84*4</f>
        <v>216</v>
      </c>
      <c r="J42" s="40">
        <f t="shared" si="4"/>
        <v>0</v>
      </c>
      <c r="K42" s="40">
        <f t="shared" si="5"/>
        <v>0</v>
      </c>
      <c r="L42" s="40">
        <f t="shared" si="6"/>
        <v>0</v>
      </c>
      <c r="M42" s="95" t="s">
        <v>86</v>
      </c>
    </row>
    <row r="43" spans="1:15" s="41" customFormat="1" ht="25.2" x14ac:dyDescent="0.2">
      <c r="A43" s="60" t="s">
        <v>85</v>
      </c>
      <c r="B43" s="45" t="s">
        <v>113</v>
      </c>
      <c r="C43" s="116">
        <v>1</v>
      </c>
      <c r="D43" s="37"/>
      <c r="E43" s="38"/>
      <c r="F43" s="37"/>
      <c r="G43" s="37"/>
      <c r="H43" s="119" t="s">
        <v>57</v>
      </c>
      <c r="I43" s="119">
        <f t="shared" si="7"/>
        <v>108</v>
      </c>
      <c r="J43" s="40">
        <f t="shared" si="4"/>
        <v>0</v>
      </c>
      <c r="K43" s="40">
        <f t="shared" si="5"/>
        <v>0</v>
      </c>
      <c r="L43" s="40">
        <f t="shared" si="6"/>
        <v>0</v>
      </c>
      <c r="M43" s="95" t="s">
        <v>86</v>
      </c>
    </row>
    <row r="44" spans="1:15" s="41" customFormat="1" ht="25.2" x14ac:dyDescent="0.2">
      <c r="A44" s="60" t="s">
        <v>82</v>
      </c>
      <c r="B44" s="45" t="s">
        <v>113</v>
      </c>
      <c r="C44" s="116">
        <v>1</v>
      </c>
      <c r="D44" s="37"/>
      <c r="E44" s="38"/>
      <c r="F44" s="37"/>
      <c r="G44" s="37"/>
      <c r="H44" s="119" t="s">
        <v>57</v>
      </c>
      <c r="I44" s="119">
        <f t="shared" si="7"/>
        <v>216</v>
      </c>
      <c r="J44" s="40">
        <f t="shared" si="4"/>
        <v>0</v>
      </c>
      <c r="K44" s="40">
        <f t="shared" si="5"/>
        <v>0</v>
      </c>
      <c r="L44" s="40">
        <f t="shared" si="6"/>
        <v>0</v>
      </c>
      <c r="M44" s="95" t="s">
        <v>86</v>
      </c>
    </row>
    <row r="45" spans="1:15" s="13" customFormat="1" ht="12" x14ac:dyDescent="0.2">
      <c r="A45" s="102" t="s">
        <v>28</v>
      </c>
      <c r="B45" s="101" t="s">
        <v>29</v>
      </c>
      <c r="C45" s="36"/>
      <c r="D45" s="37"/>
      <c r="E45" s="38"/>
      <c r="F45" s="37"/>
      <c r="G45" s="37"/>
      <c r="H45" s="47" t="s">
        <v>57</v>
      </c>
      <c r="I45" s="39">
        <v>1</v>
      </c>
      <c r="J45" s="94">
        <f t="shared" ref="J45:J51" si="8">D45*C45</f>
        <v>0</v>
      </c>
      <c r="K45" s="94">
        <f t="shared" ref="K45:K51" si="9">G45*C45</f>
        <v>0</v>
      </c>
      <c r="L45" s="94">
        <f t="shared" ref="L45:L51" si="10">K45/I45</f>
        <v>0</v>
      </c>
      <c r="M45" s="95" t="s">
        <v>86</v>
      </c>
    </row>
    <row r="46" spans="1:15" s="13" customFormat="1" ht="12" x14ac:dyDescent="0.2">
      <c r="A46" s="102" t="s">
        <v>34</v>
      </c>
      <c r="B46" s="101" t="s">
        <v>29</v>
      </c>
      <c r="C46" s="36"/>
      <c r="D46" s="37"/>
      <c r="E46" s="38"/>
      <c r="F46" s="37"/>
      <c r="G46" s="37"/>
      <c r="H46" s="47" t="s">
        <v>57</v>
      </c>
      <c r="I46" s="39">
        <v>1</v>
      </c>
      <c r="J46" s="94">
        <f t="shared" si="8"/>
        <v>0</v>
      </c>
      <c r="K46" s="94">
        <f t="shared" si="9"/>
        <v>0</v>
      </c>
      <c r="L46" s="94">
        <f t="shared" si="10"/>
        <v>0</v>
      </c>
      <c r="M46" s="95"/>
    </row>
    <row r="47" spans="1:15" s="43" customFormat="1" ht="12" x14ac:dyDescent="0.2">
      <c r="A47" s="35"/>
      <c r="B47" s="42"/>
      <c r="C47" s="116"/>
      <c r="D47" s="120"/>
      <c r="E47" s="121"/>
      <c r="F47" s="120"/>
      <c r="G47" s="120"/>
      <c r="H47" s="119"/>
      <c r="I47" s="122"/>
      <c r="J47" s="40"/>
      <c r="K47" s="40"/>
      <c r="L47" s="40"/>
      <c r="M47" s="97"/>
    </row>
    <row r="48" spans="1:15" s="41" customFormat="1" ht="24" x14ac:dyDescent="0.2">
      <c r="A48" s="35" t="s">
        <v>118</v>
      </c>
      <c r="B48" s="42" t="s">
        <v>117</v>
      </c>
      <c r="C48" s="116">
        <v>1</v>
      </c>
      <c r="D48" s="117"/>
      <c r="E48" s="118"/>
      <c r="F48" s="117"/>
      <c r="G48" s="117"/>
      <c r="H48" s="119" t="s">
        <v>57</v>
      </c>
      <c r="I48" s="119" t="s">
        <v>123</v>
      </c>
      <c r="J48" s="40">
        <f t="shared" si="8"/>
        <v>0</v>
      </c>
      <c r="K48" s="40">
        <f t="shared" si="9"/>
        <v>0</v>
      </c>
      <c r="L48" s="40" t="s">
        <v>122</v>
      </c>
      <c r="M48" s="95" t="s">
        <v>13</v>
      </c>
    </row>
    <row r="49" spans="1:13" s="13" customFormat="1" ht="12" x14ac:dyDescent="0.2">
      <c r="A49" s="103" t="s">
        <v>28</v>
      </c>
      <c r="B49" s="101" t="s">
        <v>29</v>
      </c>
      <c r="C49" s="36"/>
      <c r="D49" s="37"/>
      <c r="E49" s="38"/>
      <c r="F49" s="37"/>
      <c r="G49" s="37"/>
      <c r="H49" s="47" t="s">
        <v>57</v>
      </c>
      <c r="I49" s="39">
        <v>1</v>
      </c>
      <c r="J49" s="94">
        <f t="shared" si="8"/>
        <v>0</v>
      </c>
      <c r="K49" s="94">
        <f t="shared" si="9"/>
        <v>0</v>
      </c>
      <c r="L49" s="94">
        <f t="shared" si="10"/>
        <v>0</v>
      </c>
      <c r="M49" s="95"/>
    </row>
    <row r="50" spans="1:13" s="13" customFormat="1" ht="12" x14ac:dyDescent="0.2">
      <c r="A50" s="103" t="s">
        <v>28</v>
      </c>
      <c r="B50" s="101" t="s">
        <v>29</v>
      </c>
      <c r="C50" s="36"/>
      <c r="D50" s="37"/>
      <c r="E50" s="38"/>
      <c r="F50" s="37"/>
      <c r="G50" s="37"/>
      <c r="H50" s="47" t="s">
        <v>57</v>
      </c>
      <c r="I50" s="39">
        <v>1</v>
      </c>
      <c r="J50" s="94">
        <f t="shared" si="8"/>
        <v>0</v>
      </c>
      <c r="K50" s="94">
        <f t="shared" si="9"/>
        <v>0</v>
      </c>
      <c r="L50" s="94">
        <f t="shared" si="10"/>
        <v>0</v>
      </c>
      <c r="M50" s="95"/>
    </row>
    <row r="51" spans="1:13" s="13" customFormat="1" ht="12" x14ac:dyDescent="0.2">
      <c r="A51" s="103" t="s">
        <v>34</v>
      </c>
      <c r="B51" s="101" t="s">
        <v>29</v>
      </c>
      <c r="C51" s="36"/>
      <c r="D51" s="37"/>
      <c r="E51" s="38"/>
      <c r="F51" s="37"/>
      <c r="G51" s="37"/>
      <c r="H51" s="47" t="s">
        <v>57</v>
      </c>
      <c r="I51" s="39">
        <v>1</v>
      </c>
      <c r="J51" s="94">
        <f t="shared" si="8"/>
        <v>0</v>
      </c>
      <c r="K51" s="94">
        <f t="shared" si="9"/>
        <v>0</v>
      </c>
      <c r="L51" s="94">
        <f t="shared" si="10"/>
        <v>0</v>
      </c>
      <c r="M51" s="95"/>
    </row>
    <row r="52" spans="1:13" s="43" customFormat="1" ht="12" x14ac:dyDescent="0.2">
      <c r="A52" s="35"/>
      <c r="B52" s="42"/>
      <c r="C52" s="116"/>
      <c r="D52" s="120"/>
      <c r="E52" s="121"/>
      <c r="F52" s="120"/>
      <c r="G52" s="120"/>
      <c r="H52" s="119"/>
      <c r="I52" s="122"/>
      <c r="J52" s="40"/>
      <c r="K52" s="40"/>
      <c r="L52" s="40"/>
      <c r="M52" s="97"/>
    </row>
    <row r="53" spans="1:13" s="31" customFormat="1" x14ac:dyDescent="0.2">
      <c r="A53" s="29" t="s">
        <v>124</v>
      </c>
      <c r="B53" s="30"/>
      <c r="C53" s="30"/>
      <c r="D53" s="30"/>
      <c r="E53" s="48"/>
      <c r="F53" s="30"/>
      <c r="G53" s="30"/>
      <c r="H53" s="30"/>
      <c r="I53" s="30"/>
      <c r="J53" s="30"/>
      <c r="K53" s="76">
        <f>SUM(K14:K51)-K18-K19-K20-K21-K22-K23-K24-K25-K26</f>
        <v>0</v>
      </c>
      <c r="L53" s="30"/>
      <c r="M53" s="104"/>
    </row>
    <row r="54" spans="1:13" s="31" customFormat="1" x14ac:dyDescent="0.2">
      <c r="A54" s="29"/>
      <c r="B54" s="30"/>
      <c r="C54" s="30"/>
      <c r="D54" s="30"/>
      <c r="E54" s="48"/>
      <c r="F54" s="30"/>
      <c r="G54" s="30"/>
      <c r="H54" s="30"/>
      <c r="I54" s="30"/>
      <c r="J54" s="30"/>
      <c r="K54" s="76"/>
      <c r="L54" s="30"/>
      <c r="M54" s="104"/>
    </row>
    <row r="55" spans="1:13" s="31" customFormat="1" ht="68.400000000000006" x14ac:dyDescent="0.2">
      <c r="A55" s="32" t="s">
        <v>27</v>
      </c>
      <c r="B55" s="33" t="s">
        <v>19</v>
      </c>
      <c r="C55" s="33" t="s">
        <v>22</v>
      </c>
      <c r="D55" s="72" t="s">
        <v>88</v>
      </c>
      <c r="E55" s="72" t="s">
        <v>76</v>
      </c>
      <c r="F55" s="72" t="s">
        <v>77</v>
      </c>
      <c r="G55" s="72" t="s">
        <v>93</v>
      </c>
      <c r="H55" s="72" t="s">
        <v>21</v>
      </c>
      <c r="I55" s="72" t="s">
        <v>20</v>
      </c>
      <c r="J55" s="72" t="s">
        <v>109</v>
      </c>
      <c r="K55" s="72" t="s">
        <v>110</v>
      </c>
      <c r="L55" s="72" t="s">
        <v>116</v>
      </c>
      <c r="M55" s="93" t="s">
        <v>12</v>
      </c>
    </row>
    <row r="56" spans="1:13" s="50" customFormat="1" x14ac:dyDescent="0.2">
      <c r="A56" s="29" t="s">
        <v>38</v>
      </c>
      <c r="B56" s="45" t="s">
        <v>36</v>
      </c>
      <c r="C56" s="45">
        <v>12</v>
      </c>
      <c r="D56" s="105"/>
      <c r="E56" s="106"/>
      <c r="F56" s="107"/>
      <c r="G56" s="105"/>
      <c r="H56" s="45">
        <v>1</v>
      </c>
      <c r="I56" s="45">
        <v>3010</v>
      </c>
      <c r="J56" s="40">
        <f>D56*C56</f>
        <v>0</v>
      </c>
      <c r="K56" s="40">
        <f>G56*C56</f>
        <v>0</v>
      </c>
      <c r="L56" s="40">
        <f>K56/I56</f>
        <v>0</v>
      </c>
      <c r="M56" s="108"/>
    </row>
    <row r="57" spans="1:13" s="50" customFormat="1" x14ac:dyDescent="0.2">
      <c r="A57" s="44"/>
      <c r="B57" s="45"/>
      <c r="C57" s="45"/>
      <c r="D57" s="45"/>
      <c r="E57" s="73"/>
      <c r="F57" s="45"/>
      <c r="G57" s="45"/>
      <c r="H57" s="45"/>
      <c r="I57" s="45"/>
      <c r="J57" s="49"/>
      <c r="K57" s="49"/>
      <c r="L57" s="40"/>
      <c r="M57" s="109"/>
    </row>
    <row r="58" spans="1:13" s="41" customFormat="1" ht="24" x14ac:dyDescent="0.2">
      <c r="A58" s="35" t="s">
        <v>95</v>
      </c>
      <c r="B58" s="42" t="s">
        <v>11</v>
      </c>
      <c r="C58" s="75">
        <f>SUM(C60:C68)</f>
        <v>0</v>
      </c>
      <c r="D58" s="120">
        <f>D60*C60+D61*C61+D62*C62+D63*C63+D64*C64+D65*C65+D66*C66+D67*C67+D68*C68</f>
        <v>0</v>
      </c>
      <c r="E58" s="38"/>
      <c r="F58" s="37"/>
      <c r="G58" s="120">
        <f>G60*C60+G61*C61+G62*C62+G63*C63+G64*C64+G65*C65+G66*C66+G67*C67+G68*C68</f>
        <v>0</v>
      </c>
      <c r="H58" s="39">
        <v>1</v>
      </c>
      <c r="I58" s="119">
        <v>1720</v>
      </c>
      <c r="J58" s="40">
        <f>D58*C58*(I58/H58)</f>
        <v>0</v>
      </c>
      <c r="K58" s="40">
        <f>G58*C58*(I58/H58)</f>
        <v>0</v>
      </c>
      <c r="L58" s="40">
        <f>K58/I58</f>
        <v>0</v>
      </c>
      <c r="M58" s="110"/>
    </row>
    <row r="59" spans="1:13" s="43" customFormat="1" x14ac:dyDescent="0.2">
      <c r="A59" s="60" t="s">
        <v>106</v>
      </c>
      <c r="B59" s="42"/>
      <c r="C59" s="45"/>
      <c r="D59" s="120"/>
      <c r="E59" s="121"/>
      <c r="F59" s="120"/>
      <c r="G59" s="120"/>
      <c r="H59" s="125"/>
      <c r="I59" s="119"/>
      <c r="J59" s="40"/>
      <c r="K59" s="40"/>
      <c r="L59" s="40"/>
      <c r="M59" s="111"/>
    </row>
    <row r="60" spans="1:13" s="41" customFormat="1" ht="12" x14ac:dyDescent="0.2">
      <c r="A60" s="126" t="s">
        <v>58</v>
      </c>
      <c r="B60" s="42" t="s">
        <v>11</v>
      </c>
      <c r="C60" s="74"/>
      <c r="D60" s="37"/>
      <c r="E60" s="38"/>
      <c r="F60" s="37"/>
      <c r="G60" s="37"/>
      <c r="H60" s="39">
        <v>1</v>
      </c>
      <c r="I60" s="119">
        <v>1720</v>
      </c>
      <c r="J60" s="40">
        <f t="shared" ref="J59:J80" si="11">D60*C60*(I60/H60)</f>
        <v>0</v>
      </c>
      <c r="K60" s="40">
        <f t="shared" ref="K59:K80" si="12">G60*C60*(I60/H60)</f>
        <v>0</v>
      </c>
      <c r="L60" s="40">
        <f t="shared" ref="L59:L80" si="13">K60/I60</f>
        <v>0</v>
      </c>
      <c r="M60" s="95"/>
    </row>
    <row r="61" spans="1:13" s="41" customFormat="1" ht="12" x14ac:dyDescent="0.2">
      <c r="A61" s="126" t="s">
        <v>59</v>
      </c>
      <c r="B61" s="42" t="s">
        <v>11</v>
      </c>
      <c r="C61" s="74"/>
      <c r="D61" s="37"/>
      <c r="E61" s="38"/>
      <c r="F61" s="37"/>
      <c r="G61" s="37"/>
      <c r="H61" s="39">
        <v>1</v>
      </c>
      <c r="I61" s="119">
        <v>1720</v>
      </c>
      <c r="J61" s="40">
        <f t="shared" si="11"/>
        <v>0</v>
      </c>
      <c r="K61" s="40">
        <f t="shared" si="12"/>
        <v>0</v>
      </c>
      <c r="L61" s="40">
        <f t="shared" si="13"/>
        <v>0</v>
      </c>
      <c r="M61" s="95"/>
    </row>
    <row r="62" spans="1:13" s="41" customFormat="1" ht="12" x14ac:dyDescent="0.2">
      <c r="A62" s="126" t="s">
        <v>61</v>
      </c>
      <c r="B62" s="42" t="s">
        <v>11</v>
      </c>
      <c r="C62" s="74"/>
      <c r="D62" s="37"/>
      <c r="E62" s="38"/>
      <c r="F62" s="37"/>
      <c r="G62" s="37"/>
      <c r="H62" s="39">
        <v>1</v>
      </c>
      <c r="I62" s="119">
        <v>1720</v>
      </c>
      <c r="J62" s="40">
        <f t="shared" si="11"/>
        <v>0</v>
      </c>
      <c r="K62" s="40">
        <f t="shared" si="12"/>
        <v>0</v>
      </c>
      <c r="L62" s="40">
        <f t="shared" si="13"/>
        <v>0</v>
      </c>
      <c r="M62" s="95"/>
    </row>
    <row r="63" spans="1:13" s="41" customFormat="1" ht="12" x14ac:dyDescent="0.2">
      <c r="A63" s="126" t="s">
        <v>63</v>
      </c>
      <c r="B63" s="42" t="s">
        <v>11</v>
      </c>
      <c r="C63" s="74"/>
      <c r="D63" s="37"/>
      <c r="E63" s="38"/>
      <c r="F63" s="37"/>
      <c r="G63" s="37"/>
      <c r="H63" s="39">
        <v>1</v>
      </c>
      <c r="I63" s="119">
        <v>1720</v>
      </c>
      <c r="J63" s="40">
        <f t="shared" si="11"/>
        <v>0</v>
      </c>
      <c r="K63" s="40">
        <f t="shared" si="12"/>
        <v>0</v>
      </c>
      <c r="L63" s="40">
        <f t="shared" si="13"/>
        <v>0</v>
      </c>
      <c r="M63" s="95"/>
    </row>
    <row r="64" spans="1:13" s="41" customFormat="1" ht="12" x14ac:dyDescent="0.2">
      <c r="A64" s="126" t="s">
        <v>65</v>
      </c>
      <c r="B64" s="42" t="s">
        <v>11</v>
      </c>
      <c r="C64" s="74"/>
      <c r="D64" s="37"/>
      <c r="E64" s="38"/>
      <c r="F64" s="37"/>
      <c r="G64" s="37"/>
      <c r="H64" s="39">
        <v>1</v>
      </c>
      <c r="I64" s="119">
        <v>1720</v>
      </c>
      <c r="J64" s="40">
        <f t="shared" si="11"/>
        <v>0</v>
      </c>
      <c r="K64" s="40">
        <f t="shared" si="12"/>
        <v>0</v>
      </c>
      <c r="L64" s="40">
        <f t="shared" si="13"/>
        <v>0</v>
      </c>
      <c r="M64" s="95"/>
    </row>
    <row r="65" spans="1:13" s="41" customFormat="1" ht="12" x14ac:dyDescent="0.2">
      <c r="A65" s="126" t="s">
        <v>67</v>
      </c>
      <c r="B65" s="42" t="s">
        <v>11</v>
      </c>
      <c r="C65" s="74"/>
      <c r="D65" s="37"/>
      <c r="E65" s="38"/>
      <c r="F65" s="37"/>
      <c r="G65" s="37"/>
      <c r="H65" s="39">
        <v>1</v>
      </c>
      <c r="I65" s="119">
        <v>1720</v>
      </c>
      <c r="J65" s="40">
        <f t="shared" si="11"/>
        <v>0</v>
      </c>
      <c r="K65" s="40">
        <f t="shared" si="12"/>
        <v>0</v>
      </c>
      <c r="L65" s="40">
        <f t="shared" si="13"/>
        <v>0</v>
      </c>
      <c r="M65" s="95"/>
    </row>
    <row r="66" spans="1:13" s="41" customFormat="1" ht="12" x14ac:dyDescent="0.2">
      <c r="A66" s="126" t="s">
        <v>69</v>
      </c>
      <c r="B66" s="42" t="s">
        <v>11</v>
      </c>
      <c r="C66" s="74"/>
      <c r="D66" s="37"/>
      <c r="E66" s="38"/>
      <c r="F66" s="37"/>
      <c r="G66" s="37"/>
      <c r="H66" s="39">
        <v>1</v>
      </c>
      <c r="I66" s="119">
        <v>1720</v>
      </c>
      <c r="J66" s="40">
        <f t="shared" si="11"/>
        <v>0</v>
      </c>
      <c r="K66" s="40">
        <f t="shared" si="12"/>
        <v>0</v>
      </c>
      <c r="L66" s="40">
        <f t="shared" si="13"/>
        <v>0</v>
      </c>
      <c r="M66" s="95"/>
    </row>
    <row r="67" spans="1:13" s="41" customFormat="1" ht="12" x14ac:dyDescent="0.2">
      <c r="A67" s="126" t="s">
        <v>71</v>
      </c>
      <c r="B67" s="42" t="s">
        <v>11</v>
      </c>
      <c r="C67" s="74"/>
      <c r="D67" s="37"/>
      <c r="E67" s="38"/>
      <c r="F67" s="37"/>
      <c r="G67" s="37"/>
      <c r="H67" s="39">
        <v>1</v>
      </c>
      <c r="I67" s="119">
        <v>1720</v>
      </c>
      <c r="J67" s="40">
        <f t="shared" si="11"/>
        <v>0</v>
      </c>
      <c r="K67" s="40">
        <f t="shared" si="12"/>
        <v>0</v>
      </c>
      <c r="L67" s="40">
        <f t="shared" si="13"/>
        <v>0</v>
      </c>
      <c r="M67" s="95"/>
    </row>
    <row r="68" spans="1:13" s="41" customFormat="1" ht="12" x14ac:dyDescent="0.2">
      <c r="A68" s="126" t="s">
        <v>73</v>
      </c>
      <c r="B68" s="42" t="s">
        <v>11</v>
      </c>
      <c r="C68" s="74"/>
      <c r="D68" s="37"/>
      <c r="E68" s="38"/>
      <c r="F68" s="37"/>
      <c r="G68" s="37"/>
      <c r="H68" s="39">
        <v>1</v>
      </c>
      <c r="I68" s="119">
        <v>1720</v>
      </c>
      <c r="J68" s="40">
        <f t="shared" si="11"/>
        <v>0</v>
      </c>
      <c r="K68" s="40">
        <f t="shared" si="12"/>
        <v>0</v>
      </c>
      <c r="L68" s="40">
        <f t="shared" si="13"/>
        <v>0</v>
      </c>
      <c r="M68" s="95"/>
    </row>
    <row r="69" spans="1:13" s="43" customFormat="1" ht="12" x14ac:dyDescent="0.2">
      <c r="A69" s="127" t="s">
        <v>114</v>
      </c>
      <c r="B69" s="42"/>
      <c r="C69" s="128"/>
      <c r="D69" s="120"/>
      <c r="E69" s="121"/>
      <c r="F69" s="120"/>
      <c r="G69" s="120"/>
      <c r="H69" s="122"/>
      <c r="I69" s="119"/>
      <c r="J69" s="40"/>
      <c r="K69" s="40"/>
      <c r="L69" s="40"/>
      <c r="M69" s="97"/>
    </row>
    <row r="70" spans="1:13" s="41" customFormat="1" ht="12" x14ac:dyDescent="0.2">
      <c r="A70" s="126" t="s">
        <v>60</v>
      </c>
      <c r="B70" s="42" t="s">
        <v>11</v>
      </c>
      <c r="C70" s="74"/>
      <c r="D70" s="37"/>
      <c r="E70" s="38"/>
      <c r="F70" s="37"/>
      <c r="G70" s="37"/>
      <c r="H70" s="39">
        <v>1</v>
      </c>
      <c r="I70" s="119">
        <v>10</v>
      </c>
      <c r="J70" s="40">
        <f t="shared" si="11"/>
        <v>0</v>
      </c>
      <c r="K70" s="40">
        <f t="shared" si="12"/>
        <v>0</v>
      </c>
      <c r="L70" s="40">
        <f t="shared" si="13"/>
        <v>0</v>
      </c>
      <c r="M70" s="95"/>
    </row>
    <row r="71" spans="1:13" s="41" customFormat="1" ht="12" x14ac:dyDescent="0.2">
      <c r="A71" s="126" t="s">
        <v>62</v>
      </c>
      <c r="B71" s="42" t="s">
        <v>11</v>
      </c>
      <c r="C71" s="74"/>
      <c r="D71" s="37"/>
      <c r="E71" s="38"/>
      <c r="F71" s="37"/>
      <c r="G71" s="37"/>
      <c r="H71" s="39">
        <v>1</v>
      </c>
      <c r="I71" s="119">
        <v>10</v>
      </c>
      <c r="J71" s="40">
        <f t="shared" si="11"/>
        <v>0</v>
      </c>
      <c r="K71" s="40">
        <f t="shared" si="12"/>
        <v>0</v>
      </c>
      <c r="L71" s="40">
        <f t="shared" si="13"/>
        <v>0</v>
      </c>
      <c r="M71" s="95"/>
    </row>
    <row r="72" spans="1:13" s="41" customFormat="1" ht="12" x14ac:dyDescent="0.2">
      <c r="A72" s="126" t="s">
        <v>64</v>
      </c>
      <c r="B72" s="42" t="s">
        <v>11</v>
      </c>
      <c r="C72" s="74"/>
      <c r="D72" s="37"/>
      <c r="E72" s="38"/>
      <c r="F72" s="37"/>
      <c r="G72" s="37"/>
      <c r="H72" s="39">
        <v>1</v>
      </c>
      <c r="I72" s="119">
        <v>10</v>
      </c>
      <c r="J72" s="40">
        <f t="shared" si="11"/>
        <v>0</v>
      </c>
      <c r="K72" s="40">
        <f t="shared" si="12"/>
        <v>0</v>
      </c>
      <c r="L72" s="40">
        <f t="shared" si="13"/>
        <v>0</v>
      </c>
      <c r="M72" s="95"/>
    </row>
    <row r="73" spans="1:13" s="41" customFormat="1" ht="12" x14ac:dyDescent="0.2">
      <c r="A73" s="126" t="s">
        <v>66</v>
      </c>
      <c r="B73" s="42" t="s">
        <v>11</v>
      </c>
      <c r="C73" s="74"/>
      <c r="D73" s="37"/>
      <c r="E73" s="38"/>
      <c r="F73" s="37"/>
      <c r="G73" s="37"/>
      <c r="H73" s="39">
        <v>1</v>
      </c>
      <c r="I73" s="119">
        <v>10</v>
      </c>
      <c r="J73" s="40">
        <f t="shared" si="11"/>
        <v>0</v>
      </c>
      <c r="K73" s="40">
        <f t="shared" si="12"/>
        <v>0</v>
      </c>
      <c r="L73" s="40">
        <f t="shared" si="13"/>
        <v>0</v>
      </c>
      <c r="M73" s="95"/>
    </row>
    <row r="74" spans="1:13" s="41" customFormat="1" ht="12" x14ac:dyDescent="0.2">
      <c r="A74" s="126" t="s">
        <v>68</v>
      </c>
      <c r="B74" s="42" t="s">
        <v>11</v>
      </c>
      <c r="C74" s="74"/>
      <c r="D74" s="37"/>
      <c r="E74" s="38"/>
      <c r="F74" s="37"/>
      <c r="G74" s="37"/>
      <c r="H74" s="39">
        <v>1</v>
      </c>
      <c r="I74" s="119">
        <v>10</v>
      </c>
      <c r="J74" s="40">
        <f t="shared" si="11"/>
        <v>0</v>
      </c>
      <c r="K74" s="40">
        <f t="shared" si="12"/>
        <v>0</v>
      </c>
      <c r="L74" s="40">
        <f t="shared" si="13"/>
        <v>0</v>
      </c>
      <c r="M74" s="95"/>
    </row>
    <row r="75" spans="1:13" s="41" customFormat="1" ht="12" x14ac:dyDescent="0.2">
      <c r="A75" s="126" t="s">
        <v>70</v>
      </c>
      <c r="B75" s="42" t="s">
        <v>11</v>
      </c>
      <c r="C75" s="74"/>
      <c r="D75" s="37"/>
      <c r="E75" s="38"/>
      <c r="F75" s="37"/>
      <c r="G75" s="37"/>
      <c r="H75" s="39">
        <v>1</v>
      </c>
      <c r="I75" s="119">
        <v>10</v>
      </c>
      <c r="J75" s="40">
        <f t="shared" si="11"/>
        <v>0</v>
      </c>
      <c r="K75" s="40">
        <f t="shared" si="12"/>
        <v>0</v>
      </c>
      <c r="L75" s="40">
        <f t="shared" si="13"/>
        <v>0</v>
      </c>
      <c r="M75" s="95"/>
    </row>
    <row r="76" spans="1:13" s="41" customFormat="1" ht="12" x14ac:dyDescent="0.2">
      <c r="A76" s="126" t="s">
        <v>72</v>
      </c>
      <c r="B76" s="42" t="s">
        <v>11</v>
      </c>
      <c r="C76" s="74"/>
      <c r="D76" s="37"/>
      <c r="E76" s="38"/>
      <c r="F76" s="37"/>
      <c r="G76" s="37"/>
      <c r="H76" s="39">
        <v>1</v>
      </c>
      <c r="I76" s="119">
        <v>10</v>
      </c>
      <c r="J76" s="40">
        <f t="shared" si="11"/>
        <v>0</v>
      </c>
      <c r="K76" s="40">
        <f t="shared" si="12"/>
        <v>0</v>
      </c>
      <c r="L76" s="40">
        <f t="shared" si="13"/>
        <v>0</v>
      </c>
      <c r="M76" s="95"/>
    </row>
    <row r="77" spans="1:13" s="41" customFormat="1" ht="12" x14ac:dyDescent="0.2">
      <c r="A77" s="126" t="s">
        <v>74</v>
      </c>
      <c r="B77" s="42" t="s">
        <v>11</v>
      </c>
      <c r="C77" s="74"/>
      <c r="D77" s="37"/>
      <c r="E77" s="38"/>
      <c r="F77" s="37"/>
      <c r="G77" s="37"/>
      <c r="H77" s="39">
        <v>1</v>
      </c>
      <c r="I77" s="119">
        <v>10</v>
      </c>
      <c r="J77" s="40">
        <f t="shared" si="11"/>
        <v>0</v>
      </c>
      <c r="K77" s="40">
        <f t="shared" si="12"/>
        <v>0</v>
      </c>
      <c r="L77" s="40">
        <f t="shared" si="13"/>
        <v>0</v>
      </c>
      <c r="M77" s="95"/>
    </row>
    <row r="78" spans="1:13" s="13" customFormat="1" ht="12" x14ac:dyDescent="0.2">
      <c r="A78" s="102" t="s">
        <v>35</v>
      </c>
      <c r="B78" s="96" t="s">
        <v>11</v>
      </c>
      <c r="C78" s="74"/>
      <c r="D78" s="37"/>
      <c r="E78" s="38"/>
      <c r="F78" s="37"/>
      <c r="G78" s="37"/>
      <c r="H78" s="39">
        <v>1</v>
      </c>
      <c r="I78" s="39">
        <v>1</v>
      </c>
      <c r="J78" s="94">
        <f t="shared" si="11"/>
        <v>0</v>
      </c>
      <c r="K78" s="94">
        <f t="shared" si="12"/>
        <v>0</v>
      </c>
      <c r="L78" s="94">
        <f t="shared" si="13"/>
        <v>0</v>
      </c>
      <c r="M78" s="95"/>
    </row>
    <row r="79" spans="1:13" s="13" customFormat="1" ht="12" x14ac:dyDescent="0.2">
      <c r="A79" s="102" t="s">
        <v>35</v>
      </c>
      <c r="B79" s="96" t="s">
        <v>11</v>
      </c>
      <c r="C79" s="74"/>
      <c r="D79" s="37"/>
      <c r="E79" s="38"/>
      <c r="F79" s="37"/>
      <c r="G79" s="37"/>
      <c r="H79" s="39">
        <v>1</v>
      </c>
      <c r="I79" s="39">
        <v>1</v>
      </c>
      <c r="J79" s="94">
        <f t="shared" si="11"/>
        <v>0</v>
      </c>
      <c r="K79" s="94">
        <f t="shared" si="12"/>
        <v>0</v>
      </c>
      <c r="L79" s="94">
        <f t="shared" si="13"/>
        <v>0</v>
      </c>
      <c r="M79" s="95"/>
    </row>
    <row r="80" spans="1:13" s="13" customFormat="1" ht="12" x14ac:dyDescent="0.2">
      <c r="A80" s="102" t="s">
        <v>34</v>
      </c>
      <c r="B80" s="96" t="s">
        <v>11</v>
      </c>
      <c r="C80" s="74"/>
      <c r="D80" s="37"/>
      <c r="E80" s="38"/>
      <c r="F80" s="37"/>
      <c r="G80" s="37"/>
      <c r="H80" s="39">
        <v>1</v>
      </c>
      <c r="I80" s="39">
        <v>1</v>
      </c>
      <c r="J80" s="94">
        <f t="shared" si="11"/>
        <v>0</v>
      </c>
      <c r="K80" s="94">
        <f t="shared" si="12"/>
        <v>0</v>
      </c>
      <c r="L80" s="94">
        <f t="shared" si="13"/>
        <v>0</v>
      </c>
      <c r="M80" s="95"/>
    </row>
    <row r="81" spans="1:14" s="43" customFormat="1" ht="12" x14ac:dyDescent="0.2">
      <c r="A81" s="35"/>
      <c r="B81" s="42"/>
      <c r="C81" s="116"/>
      <c r="D81" s="120"/>
      <c r="E81" s="121"/>
      <c r="F81" s="120"/>
      <c r="G81" s="120"/>
      <c r="H81" s="122"/>
      <c r="I81" s="122"/>
      <c r="J81" s="40"/>
      <c r="K81" s="40"/>
      <c r="L81" s="40"/>
      <c r="M81" s="97"/>
    </row>
    <row r="82" spans="1:14" s="41" customFormat="1" ht="36" x14ac:dyDescent="0.2">
      <c r="A82" s="35" t="s">
        <v>107</v>
      </c>
      <c r="B82" s="42"/>
      <c r="C82" s="116"/>
      <c r="D82" s="120"/>
      <c r="E82" s="121"/>
      <c r="F82" s="120"/>
      <c r="G82" s="120"/>
      <c r="H82" s="119"/>
      <c r="I82" s="119"/>
      <c r="J82" s="40"/>
      <c r="K82" s="40"/>
      <c r="L82" s="40"/>
      <c r="M82" s="97"/>
      <c r="N82" s="43"/>
    </row>
    <row r="83" spans="1:14" s="41" customFormat="1" ht="30.6" x14ac:dyDescent="0.2">
      <c r="A83" s="60" t="s">
        <v>89</v>
      </c>
      <c r="B83" s="42" t="s">
        <v>11</v>
      </c>
      <c r="C83" s="36"/>
      <c r="D83" s="37"/>
      <c r="E83" s="38"/>
      <c r="F83" s="37"/>
      <c r="G83" s="37"/>
      <c r="H83" s="39">
        <v>1</v>
      </c>
      <c r="I83" s="119">
        <v>135</v>
      </c>
      <c r="J83" s="40">
        <f t="shared" ref="J83:J88" si="14">D83*C83*I83/H83</f>
        <v>0</v>
      </c>
      <c r="K83" s="40">
        <f t="shared" ref="K58:K93" si="15">G83*C83*I83/H83</f>
        <v>0</v>
      </c>
      <c r="L83" s="40">
        <f t="shared" ref="L60:L93" si="16">K83/I83</f>
        <v>0</v>
      </c>
      <c r="M83" s="95"/>
    </row>
    <row r="84" spans="1:14" s="41" customFormat="1" ht="12" x14ac:dyDescent="0.2">
      <c r="A84" s="60" t="s">
        <v>90</v>
      </c>
      <c r="B84" s="42" t="s">
        <v>11</v>
      </c>
      <c r="C84" s="36"/>
      <c r="D84" s="37"/>
      <c r="E84" s="38"/>
      <c r="F84" s="37"/>
      <c r="G84" s="37"/>
      <c r="H84" s="39">
        <v>1</v>
      </c>
      <c r="I84" s="119">
        <v>54</v>
      </c>
      <c r="J84" s="40">
        <f t="shared" ref="J84:K86" si="17">D84*C84*I84/H84</f>
        <v>0</v>
      </c>
      <c r="K84" s="40">
        <f t="shared" si="15"/>
        <v>0</v>
      </c>
      <c r="L84" s="40">
        <f t="shared" si="16"/>
        <v>0</v>
      </c>
      <c r="M84" s="95"/>
    </row>
    <row r="85" spans="1:14" s="41" customFormat="1" ht="12" x14ac:dyDescent="0.2">
      <c r="A85" s="60" t="s">
        <v>91</v>
      </c>
      <c r="B85" s="42" t="s">
        <v>11</v>
      </c>
      <c r="C85" s="36"/>
      <c r="D85" s="37"/>
      <c r="E85" s="38"/>
      <c r="F85" s="37"/>
      <c r="G85" s="37"/>
      <c r="H85" s="39">
        <v>1</v>
      </c>
      <c r="I85" s="119">
        <v>27</v>
      </c>
      <c r="J85" s="40">
        <f t="shared" si="17"/>
        <v>0</v>
      </c>
      <c r="K85" s="40">
        <f t="shared" si="15"/>
        <v>0</v>
      </c>
      <c r="L85" s="40">
        <f t="shared" si="16"/>
        <v>0</v>
      </c>
      <c r="M85" s="95"/>
    </row>
    <row r="86" spans="1:14" s="41" customFormat="1" ht="12" x14ac:dyDescent="0.2">
      <c r="A86" s="60" t="s">
        <v>92</v>
      </c>
      <c r="B86" s="42" t="s">
        <v>11</v>
      </c>
      <c r="C86" s="36"/>
      <c r="D86" s="37"/>
      <c r="E86" s="38"/>
      <c r="F86" s="37"/>
      <c r="G86" s="37"/>
      <c r="H86" s="39">
        <v>1</v>
      </c>
      <c r="I86" s="119">
        <v>54</v>
      </c>
      <c r="J86" s="40">
        <f t="shared" si="17"/>
        <v>0</v>
      </c>
      <c r="K86" s="40">
        <f t="shared" si="15"/>
        <v>0</v>
      </c>
      <c r="L86" s="40">
        <f t="shared" si="16"/>
        <v>0</v>
      </c>
      <c r="M86" s="95"/>
    </row>
    <row r="87" spans="1:14" s="13" customFormat="1" ht="12" x14ac:dyDescent="0.2">
      <c r="A87" s="102" t="s">
        <v>28</v>
      </c>
      <c r="B87" s="101" t="s">
        <v>29</v>
      </c>
      <c r="C87" s="36"/>
      <c r="D87" s="37"/>
      <c r="E87" s="38"/>
      <c r="F87" s="37"/>
      <c r="G87" s="37"/>
      <c r="H87" s="39">
        <v>1</v>
      </c>
      <c r="I87" s="39">
        <v>1</v>
      </c>
      <c r="J87" s="94">
        <f t="shared" si="14"/>
        <v>0</v>
      </c>
      <c r="K87" s="94">
        <f t="shared" si="15"/>
        <v>0</v>
      </c>
      <c r="L87" s="94">
        <f t="shared" si="16"/>
        <v>0</v>
      </c>
      <c r="M87" s="95"/>
    </row>
    <row r="88" spans="1:14" s="13" customFormat="1" ht="12" x14ac:dyDescent="0.2">
      <c r="A88" s="102" t="s">
        <v>34</v>
      </c>
      <c r="B88" s="101" t="s">
        <v>29</v>
      </c>
      <c r="C88" s="36"/>
      <c r="D88" s="37"/>
      <c r="E88" s="38"/>
      <c r="F88" s="37"/>
      <c r="G88" s="37"/>
      <c r="H88" s="39">
        <v>1</v>
      </c>
      <c r="I88" s="39">
        <v>1</v>
      </c>
      <c r="J88" s="94">
        <f t="shared" si="14"/>
        <v>0</v>
      </c>
      <c r="K88" s="94">
        <f t="shared" si="15"/>
        <v>0</v>
      </c>
      <c r="L88" s="94">
        <f t="shared" si="16"/>
        <v>0</v>
      </c>
      <c r="M88" s="95"/>
    </row>
    <row r="89" spans="1:14" s="43" customFormat="1" ht="12" x14ac:dyDescent="0.2">
      <c r="A89" s="35"/>
      <c r="B89" s="42"/>
      <c r="C89" s="116"/>
      <c r="D89" s="120"/>
      <c r="E89" s="121"/>
      <c r="F89" s="120"/>
      <c r="G89" s="120"/>
      <c r="H89" s="122"/>
      <c r="I89" s="122"/>
      <c r="J89" s="40"/>
      <c r="K89" s="40"/>
      <c r="L89" s="40"/>
      <c r="M89" s="97"/>
    </row>
    <row r="90" spans="1:14" s="41" customFormat="1" ht="24" x14ac:dyDescent="0.2">
      <c r="A90" s="35" t="s">
        <v>96</v>
      </c>
      <c r="B90" s="42" t="s">
        <v>10</v>
      </c>
      <c r="C90" s="116">
        <v>1</v>
      </c>
      <c r="D90" s="37"/>
      <c r="E90" s="38"/>
      <c r="F90" s="37"/>
      <c r="G90" s="37"/>
      <c r="H90" s="125">
        <v>1</v>
      </c>
      <c r="I90" s="119">
        <f>I58*5/100</f>
        <v>86</v>
      </c>
      <c r="J90" s="40">
        <f>D90*C90*I90/H90</f>
        <v>0</v>
      </c>
      <c r="K90" s="40">
        <f t="shared" si="15"/>
        <v>0</v>
      </c>
      <c r="L90" s="40">
        <f t="shared" si="16"/>
        <v>0</v>
      </c>
      <c r="M90" s="95"/>
    </row>
    <row r="91" spans="1:14" s="41" customFormat="1" ht="12" x14ac:dyDescent="0.2">
      <c r="A91" s="35" t="s">
        <v>97</v>
      </c>
      <c r="B91" s="42" t="s">
        <v>56</v>
      </c>
      <c r="C91" s="116">
        <v>1</v>
      </c>
      <c r="D91" s="37"/>
      <c r="E91" s="38"/>
      <c r="F91" s="37"/>
      <c r="G91" s="37"/>
      <c r="H91" s="125">
        <v>1</v>
      </c>
      <c r="I91" s="119">
        <v>4</v>
      </c>
      <c r="J91" s="40">
        <f>D91*C91*I91/H91</f>
        <v>0</v>
      </c>
      <c r="K91" s="40">
        <f t="shared" si="15"/>
        <v>0</v>
      </c>
      <c r="L91" s="40" t="s">
        <v>57</v>
      </c>
      <c r="M91" s="95"/>
    </row>
    <row r="92" spans="1:14" s="13" customFormat="1" ht="12" x14ac:dyDescent="0.2">
      <c r="A92" s="103" t="s">
        <v>28</v>
      </c>
      <c r="B92" s="101" t="s">
        <v>29</v>
      </c>
      <c r="C92" s="36"/>
      <c r="D92" s="37"/>
      <c r="E92" s="38"/>
      <c r="F92" s="37"/>
      <c r="G92" s="37"/>
      <c r="H92" s="39">
        <v>1</v>
      </c>
      <c r="I92" s="39">
        <v>1</v>
      </c>
      <c r="J92" s="94">
        <f t="shared" ref="J92:K93" si="18">D92*C92*I92/H92</f>
        <v>0</v>
      </c>
      <c r="K92" s="94">
        <f t="shared" si="15"/>
        <v>0</v>
      </c>
      <c r="L92" s="94">
        <f t="shared" si="16"/>
        <v>0</v>
      </c>
      <c r="M92" s="95"/>
    </row>
    <row r="93" spans="1:14" s="13" customFormat="1" ht="12" x14ac:dyDescent="0.2">
      <c r="A93" s="103" t="s">
        <v>34</v>
      </c>
      <c r="B93" s="101" t="s">
        <v>29</v>
      </c>
      <c r="C93" s="36"/>
      <c r="D93" s="37"/>
      <c r="E93" s="38"/>
      <c r="F93" s="37"/>
      <c r="G93" s="37"/>
      <c r="H93" s="39">
        <v>1</v>
      </c>
      <c r="I93" s="39">
        <v>1</v>
      </c>
      <c r="J93" s="94">
        <f t="shared" si="18"/>
        <v>0</v>
      </c>
      <c r="K93" s="94">
        <f t="shared" si="15"/>
        <v>0</v>
      </c>
      <c r="L93" s="94">
        <f t="shared" si="16"/>
        <v>0</v>
      </c>
      <c r="M93" s="95"/>
    </row>
    <row r="94" spans="1:14" s="41" customFormat="1" ht="12" x14ac:dyDescent="0.2">
      <c r="A94" s="35"/>
      <c r="B94" s="42"/>
      <c r="C94" s="116"/>
      <c r="D94" s="120"/>
      <c r="E94" s="121"/>
      <c r="F94" s="120"/>
      <c r="G94" s="120"/>
      <c r="H94" s="125"/>
      <c r="I94" s="122"/>
      <c r="J94" s="51"/>
      <c r="K94" s="51"/>
      <c r="L94" s="40"/>
      <c r="M94" s="97"/>
    </row>
    <row r="95" spans="1:14" s="41" customFormat="1" ht="96" x14ac:dyDescent="0.2">
      <c r="A95" s="66" t="s">
        <v>102</v>
      </c>
      <c r="B95" s="42"/>
      <c r="C95" s="116"/>
      <c r="D95" s="120"/>
      <c r="E95" s="121"/>
      <c r="F95" s="120"/>
      <c r="G95" s="120"/>
      <c r="H95" s="125"/>
      <c r="I95" s="122"/>
      <c r="J95" s="71"/>
      <c r="K95" s="67">
        <f>SUM(K56:K93)-K60-K61-K62-K63-K64-K65-K66-K67-K68+(K53/4)</f>
        <v>0</v>
      </c>
      <c r="L95" s="68"/>
      <c r="M95" s="112" t="s">
        <v>103</v>
      </c>
    </row>
    <row r="96" spans="1:14" s="41" customFormat="1" x14ac:dyDescent="0.2">
      <c r="A96" s="53"/>
      <c r="B96" s="52"/>
      <c r="C96" s="129"/>
      <c r="D96" s="130"/>
      <c r="E96" s="131"/>
      <c r="F96" s="130"/>
      <c r="G96" s="130"/>
      <c r="H96" s="132"/>
      <c r="I96" s="133"/>
      <c r="J96" s="3"/>
      <c r="K96" s="3" t="s">
        <v>94</v>
      </c>
      <c r="L96" s="3"/>
      <c r="M96" s="92"/>
    </row>
    <row r="97" spans="1:13" s="41" customFormat="1" x14ac:dyDescent="0.2">
      <c r="A97" s="53"/>
      <c r="B97" s="52"/>
      <c r="C97" s="129"/>
      <c r="D97" s="130"/>
      <c r="E97" s="131"/>
      <c r="F97" s="130"/>
      <c r="G97" s="130"/>
      <c r="H97" s="132"/>
      <c r="I97" s="133"/>
      <c r="J97" s="3"/>
      <c r="K97" s="3"/>
      <c r="L97" s="3"/>
      <c r="M97" s="92"/>
    </row>
    <row r="98" spans="1:13" s="41" customFormat="1" ht="68.400000000000006" x14ac:dyDescent="0.2">
      <c r="A98" s="54" t="s">
        <v>15</v>
      </c>
      <c r="B98" s="33" t="s">
        <v>19</v>
      </c>
      <c r="C98" s="33" t="s">
        <v>22</v>
      </c>
      <c r="D98" s="72" t="s">
        <v>88</v>
      </c>
      <c r="E98" s="72" t="s">
        <v>76</v>
      </c>
      <c r="F98" s="72" t="s">
        <v>77</v>
      </c>
      <c r="G98" s="72" t="s">
        <v>93</v>
      </c>
      <c r="H98" s="72" t="s">
        <v>21</v>
      </c>
      <c r="I98" s="72" t="s">
        <v>20</v>
      </c>
      <c r="J98" s="72" t="s">
        <v>109</v>
      </c>
      <c r="K98" s="72" t="s">
        <v>110</v>
      </c>
      <c r="L98" s="72" t="s">
        <v>116</v>
      </c>
      <c r="M98" s="93" t="s">
        <v>12</v>
      </c>
    </row>
    <row r="99" spans="1:13" s="43" customFormat="1" ht="12" x14ac:dyDescent="0.2">
      <c r="A99" s="35" t="s">
        <v>30</v>
      </c>
      <c r="B99" s="42" t="s">
        <v>36</v>
      </c>
      <c r="C99" s="116">
        <v>12</v>
      </c>
      <c r="D99" s="37"/>
      <c r="E99" s="38"/>
      <c r="F99" s="37"/>
      <c r="G99" s="37"/>
      <c r="H99" s="125">
        <v>1</v>
      </c>
      <c r="I99" s="119">
        <f>4*270+172</f>
        <v>1252</v>
      </c>
      <c r="J99" s="40">
        <f t="shared" ref="J99" si="19">D99*C99*I99/H99</f>
        <v>0</v>
      </c>
      <c r="K99" s="40">
        <f t="shared" ref="K99" si="20">G99*C99*I99/H99</f>
        <v>0</v>
      </c>
      <c r="L99" s="40">
        <f t="shared" ref="L99:L110" si="21">K99/I99</f>
        <v>0</v>
      </c>
      <c r="M99" s="95"/>
    </row>
    <row r="100" spans="1:13" s="43" customFormat="1" ht="12" x14ac:dyDescent="0.2">
      <c r="A100" s="35" t="s">
        <v>125</v>
      </c>
      <c r="B100" s="42" t="s">
        <v>10</v>
      </c>
      <c r="C100" s="36"/>
      <c r="D100" s="37"/>
      <c r="E100" s="38"/>
      <c r="F100" s="37"/>
      <c r="G100" s="37"/>
      <c r="H100" s="125">
        <v>15</v>
      </c>
      <c r="I100" s="119">
        <v>1</v>
      </c>
      <c r="J100" s="40">
        <f t="shared" ref="J100:J110" si="22">D100*C100*I100/H100</f>
        <v>0</v>
      </c>
      <c r="K100" s="40">
        <f t="shared" ref="K100:K110" si="23">G100*C100*I100/H100</f>
        <v>0</v>
      </c>
      <c r="L100" s="40">
        <f t="shared" si="21"/>
        <v>0</v>
      </c>
      <c r="M100" s="95"/>
    </row>
    <row r="101" spans="1:13" s="43" customFormat="1" ht="12" x14ac:dyDescent="0.2">
      <c r="A101" s="35" t="s">
        <v>16</v>
      </c>
      <c r="B101" s="42" t="s">
        <v>17</v>
      </c>
      <c r="C101" s="36"/>
      <c r="D101" s="37"/>
      <c r="E101" s="38"/>
      <c r="F101" s="37"/>
      <c r="G101" s="37"/>
      <c r="H101" s="125">
        <v>1</v>
      </c>
      <c r="I101" s="119">
        <f>(I58+I82)/4</f>
        <v>430</v>
      </c>
      <c r="J101" s="40">
        <f t="shared" si="22"/>
        <v>0</v>
      </c>
      <c r="K101" s="40">
        <f t="shared" si="23"/>
        <v>0</v>
      </c>
      <c r="L101" s="40">
        <f t="shared" si="21"/>
        <v>0</v>
      </c>
      <c r="M101" s="95"/>
    </row>
    <row r="102" spans="1:13" s="41" customFormat="1" ht="12" x14ac:dyDescent="0.2">
      <c r="A102" s="35" t="s">
        <v>14</v>
      </c>
      <c r="B102" s="42" t="s">
        <v>11</v>
      </c>
      <c r="C102" s="36"/>
      <c r="D102" s="37"/>
      <c r="E102" s="38"/>
      <c r="F102" s="37"/>
      <c r="G102" s="37"/>
      <c r="H102" s="39">
        <v>1</v>
      </c>
      <c r="I102" s="119">
        <f>I58/3</f>
        <v>573.33333333333337</v>
      </c>
      <c r="J102" s="40">
        <f t="shared" si="22"/>
        <v>0</v>
      </c>
      <c r="K102" s="40">
        <f t="shared" si="23"/>
        <v>0</v>
      </c>
      <c r="L102" s="40">
        <f t="shared" si="21"/>
        <v>0</v>
      </c>
      <c r="M102" s="95"/>
    </row>
    <row r="103" spans="1:13" s="41" customFormat="1" ht="12" x14ac:dyDescent="0.2">
      <c r="A103" s="35" t="s">
        <v>9</v>
      </c>
      <c r="B103" s="42" t="s">
        <v>10</v>
      </c>
      <c r="C103" s="36"/>
      <c r="D103" s="37"/>
      <c r="E103" s="38"/>
      <c r="F103" s="37"/>
      <c r="G103" s="37"/>
      <c r="H103" s="125">
        <v>1</v>
      </c>
      <c r="I103" s="119">
        <f>(I58+I82)/100</f>
        <v>17.2</v>
      </c>
      <c r="J103" s="40">
        <f t="shared" si="22"/>
        <v>0</v>
      </c>
      <c r="K103" s="40">
        <f t="shared" si="23"/>
        <v>0</v>
      </c>
      <c r="L103" s="40">
        <f t="shared" si="21"/>
        <v>0</v>
      </c>
      <c r="M103" s="95"/>
    </row>
    <row r="104" spans="1:13" s="41" customFormat="1" ht="12" x14ac:dyDescent="0.2">
      <c r="A104" s="35" t="s">
        <v>23</v>
      </c>
      <c r="B104" s="42" t="s">
        <v>10</v>
      </c>
      <c r="C104" s="36"/>
      <c r="D104" s="37"/>
      <c r="E104" s="38"/>
      <c r="F104" s="37"/>
      <c r="G104" s="37"/>
      <c r="H104" s="125">
        <v>1</v>
      </c>
      <c r="I104" s="119">
        <v>4</v>
      </c>
      <c r="J104" s="40">
        <f t="shared" si="22"/>
        <v>0</v>
      </c>
      <c r="K104" s="40">
        <f t="shared" si="23"/>
        <v>0</v>
      </c>
      <c r="L104" s="40">
        <f t="shared" si="21"/>
        <v>0</v>
      </c>
      <c r="M104" s="95"/>
    </row>
    <row r="105" spans="1:13" s="41" customFormat="1" ht="12" x14ac:dyDescent="0.2">
      <c r="A105" s="35" t="s">
        <v>32</v>
      </c>
      <c r="B105" s="42" t="s">
        <v>31</v>
      </c>
      <c r="C105" s="36"/>
      <c r="D105" s="37"/>
      <c r="E105" s="38"/>
      <c r="F105" s="37"/>
      <c r="G105" s="37"/>
      <c r="H105" s="39">
        <v>1</v>
      </c>
      <c r="I105" s="119">
        <v>1</v>
      </c>
      <c r="J105" s="40">
        <f t="shared" si="22"/>
        <v>0</v>
      </c>
      <c r="K105" s="40">
        <f t="shared" si="23"/>
        <v>0</v>
      </c>
      <c r="L105" s="40">
        <f t="shared" si="21"/>
        <v>0</v>
      </c>
      <c r="M105" s="95"/>
    </row>
    <row r="106" spans="1:13" s="43" customFormat="1" ht="12" x14ac:dyDescent="0.2">
      <c r="A106" s="55" t="s">
        <v>24</v>
      </c>
      <c r="B106" s="42" t="s">
        <v>11</v>
      </c>
      <c r="C106" s="36"/>
      <c r="D106" s="37"/>
      <c r="E106" s="38"/>
      <c r="F106" s="37"/>
      <c r="G106" s="37"/>
      <c r="H106" s="125">
        <v>15</v>
      </c>
      <c r="I106" s="119">
        <v>270</v>
      </c>
      <c r="J106" s="40">
        <f t="shared" si="22"/>
        <v>0</v>
      </c>
      <c r="K106" s="40">
        <f t="shared" si="23"/>
        <v>0</v>
      </c>
      <c r="L106" s="40">
        <f t="shared" si="21"/>
        <v>0</v>
      </c>
      <c r="M106" s="95"/>
    </row>
    <row r="107" spans="1:13" s="43" customFormat="1" ht="12" x14ac:dyDescent="0.2">
      <c r="A107" s="55" t="s">
        <v>55</v>
      </c>
      <c r="B107" s="42" t="s">
        <v>25</v>
      </c>
      <c r="C107" s="36"/>
      <c r="D107" s="37"/>
      <c r="E107" s="38"/>
      <c r="F107" s="37"/>
      <c r="G107" s="37"/>
      <c r="H107" s="125">
        <v>15</v>
      </c>
      <c r="I107" s="119">
        <v>270</v>
      </c>
      <c r="J107" s="40">
        <f t="shared" si="22"/>
        <v>0</v>
      </c>
      <c r="K107" s="40">
        <f t="shared" si="23"/>
        <v>0</v>
      </c>
      <c r="L107" s="40">
        <f t="shared" si="21"/>
        <v>0</v>
      </c>
      <c r="M107" s="95"/>
    </row>
    <row r="108" spans="1:13" s="13" customFormat="1" ht="12" x14ac:dyDescent="0.2">
      <c r="A108" s="103" t="s">
        <v>28</v>
      </c>
      <c r="B108" s="101" t="s">
        <v>29</v>
      </c>
      <c r="C108" s="36"/>
      <c r="D108" s="37"/>
      <c r="E108" s="38"/>
      <c r="F108" s="37"/>
      <c r="G108" s="37"/>
      <c r="H108" s="39">
        <v>1</v>
      </c>
      <c r="I108" s="39">
        <v>1</v>
      </c>
      <c r="J108" s="94">
        <f t="shared" si="22"/>
        <v>0</v>
      </c>
      <c r="K108" s="94">
        <f t="shared" si="23"/>
        <v>0</v>
      </c>
      <c r="L108" s="94">
        <f t="shared" si="21"/>
        <v>0</v>
      </c>
      <c r="M108" s="95"/>
    </row>
    <row r="109" spans="1:13" s="13" customFormat="1" ht="12" x14ac:dyDescent="0.2">
      <c r="A109" s="103" t="s">
        <v>28</v>
      </c>
      <c r="B109" s="101" t="s">
        <v>29</v>
      </c>
      <c r="C109" s="36"/>
      <c r="D109" s="37"/>
      <c r="E109" s="38"/>
      <c r="F109" s="37"/>
      <c r="G109" s="37"/>
      <c r="H109" s="39">
        <v>1</v>
      </c>
      <c r="I109" s="39">
        <v>1</v>
      </c>
      <c r="J109" s="94">
        <f t="shared" si="22"/>
        <v>0</v>
      </c>
      <c r="K109" s="94">
        <f t="shared" si="23"/>
        <v>0</v>
      </c>
      <c r="L109" s="94">
        <f t="shared" si="21"/>
        <v>0</v>
      </c>
      <c r="M109" s="95"/>
    </row>
    <row r="110" spans="1:13" s="13" customFormat="1" ht="12" x14ac:dyDescent="0.2">
      <c r="A110" s="103" t="s">
        <v>34</v>
      </c>
      <c r="B110" s="101" t="s">
        <v>29</v>
      </c>
      <c r="C110" s="36"/>
      <c r="D110" s="37"/>
      <c r="E110" s="38"/>
      <c r="F110" s="37"/>
      <c r="G110" s="37"/>
      <c r="H110" s="39">
        <v>1</v>
      </c>
      <c r="I110" s="39">
        <v>1</v>
      </c>
      <c r="J110" s="94">
        <f t="shared" si="22"/>
        <v>0</v>
      </c>
      <c r="K110" s="94">
        <f t="shared" si="23"/>
        <v>0</v>
      </c>
      <c r="L110" s="94">
        <f t="shared" si="21"/>
        <v>0</v>
      </c>
      <c r="M110" s="95"/>
    </row>
    <row r="111" spans="1:13" s="41" customFormat="1" ht="12" x14ac:dyDescent="0.2">
      <c r="A111" s="35"/>
      <c r="B111" s="42"/>
      <c r="C111" s="116"/>
      <c r="D111" s="120"/>
      <c r="E111" s="120"/>
      <c r="F111" s="120"/>
      <c r="G111" s="120"/>
      <c r="H111" s="125"/>
      <c r="I111" s="122"/>
      <c r="J111" s="40"/>
      <c r="K111" s="40"/>
      <c r="L111" s="40"/>
      <c r="M111" s="97"/>
    </row>
    <row r="112" spans="1:13" x14ac:dyDescent="0.2">
      <c r="A112" s="134"/>
      <c r="C112" s="56"/>
      <c r="D112" s="135"/>
      <c r="E112" s="135"/>
      <c r="F112" s="135"/>
      <c r="G112" s="135"/>
      <c r="H112" s="136"/>
      <c r="I112" s="137"/>
      <c r="J112" s="138"/>
      <c r="K112" s="138"/>
      <c r="L112" s="56"/>
    </row>
    <row r="113" spans="1:12" x14ac:dyDescent="0.2">
      <c r="A113" s="139"/>
      <c r="C113" s="56"/>
      <c r="D113" s="140"/>
      <c r="E113" s="140"/>
      <c r="F113" s="140"/>
      <c r="G113" s="140"/>
      <c r="H113" s="141"/>
      <c r="I113" s="141"/>
      <c r="J113" s="141"/>
      <c r="K113" s="113"/>
      <c r="L113" s="58" t="s">
        <v>75</v>
      </c>
    </row>
    <row r="114" spans="1:12" x14ac:dyDescent="0.2">
      <c r="A114" s="139"/>
      <c r="C114" s="56"/>
      <c r="D114" s="140"/>
      <c r="E114" s="140"/>
      <c r="F114" s="140"/>
      <c r="G114" s="140"/>
      <c r="H114" s="141"/>
      <c r="I114" s="142"/>
      <c r="J114" s="141"/>
      <c r="K114" s="141"/>
      <c r="L114" s="56"/>
    </row>
    <row r="115" spans="1:12" x14ac:dyDescent="0.2">
      <c r="A115" s="134"/>
      <c r="C115" s="56"/>
      <c r="D115" s="57"/>
      <c r="E115" s="57"/>
      <c r="F115" s="57"/>
      <c r="G115" s="57"/>
      <c r="H115" s="141"/>
      <c r="I115" s="141"/>
      <c r="J115" s="141"/>
      <c r="K115" s="141"/>
      <c r="L115" s="56"/>
    </row>
    <row r="116" spans="1:12" x14ac:dyDescent="0.2">
      <c r="A116" s="134"/>
      <c r="C116" s="56"/>
      <c r="D116" s="57"/>
      <c r="E116" s="57"/>
      <c r="F116" s="57"/>
      <c r="G116" s="57"/>
      <c r="H116" s="141"/>
      <c r="I116" s="141"/>
      <c r="J116" s="141"/>
      <c r="K116" s="141"/>
      <c r="L116" s="56"/>
    </row>
    <row r="117" spans="1:12" x14ac:dyDescent="0.2">
      <c r="C117" s="56"/>
      <c r="D117" s="140"/>
      <c r="E117" s="140"/>
      <c r="F117" s="140"/>
      <c r="G117" s="140"/>
      <c r="H117" s="143"/>
      <c r="I117" s="144"/>
      <c r="J117" s="143"/>
      <c r="K117" s="141"/>
      <c r="L117" s="56"/>
    </row>
    <row r="118" spans="1:12" x14ac:dyDescent="0.2">
      <c r="C118" s="56"/>
      <c r="D118" s="140"/>
      <c r="E118" s="140"/>
      <c r="F118" s="140"/>
      <c r="G118" s="140"/>
      <c r="H118" s="143"/>
      <c r="I118" s="144"/>
      <c r="J118" s="143"/>
      <c r="K118" s="141"/>
      <c r="L118" s="56"/>
    </row>
    <row r="119" spans="1:12" x14ac:dyDescent="0.2">
      <c r="C119" s="56"/>
      <c r="D119" s="140"/>
      <c r="E119" s="140"/>
      <c r="F119" s="140"/>
      <c r="G119" s="140"/>
      <c r="H119" s="143"/>
      <c r="I119" s="144"/>
      <c r="J119" s="143"/>
      <c r="K119" s="141"/>
      <c r="L119" s="56"/>
    </row>
    <row r="120" spans="1:12" x14ac:dyDescent="0.2">
      <c r="A120" s="134"/>
    </row>
    <row r="121" spans="1:12" x14ac:dyDescent="0.2">
      <c r="A121" s="145" t="s">
        <v>37</v>
      </c>
      <c r="D121" s="146"/>
      <c r="E121" s="146"/>
      <c r="F121" s="146"/>
      <c r="G121" s="146"/>
    </row>
    <row r="122" spans="1:12" x14ac:dyDescent="0.2">
      <c r="A122" s="145"/>
      <c r="D122" s="146"/>
      <c r="E122" s="146"/>
      <c r="F122" s="146"/>
      <c r="G122" s="146"/>
    </row>
    <row r="123" spans="1:12" x14ac:dyDescent="0.2">
      <c r="D123" s="146"/>
      <c r="E123" s="146"/>
      <c r="F123" s="146"/>
      <c r="G123" s="146"/>
    </row>
    <row r="124" spans="1:12" x14ac:dyDescent="0.2">
      <c r="D124" s="146"/>
      <c r="E124" s="146"/>
      <c r="F124" s="146"/>
      <c r="G124" s="146"/>
    </row>
    <row r="125" spans="1:12" x14ac:dyDescent="0.2"/>
    <row r="126" spans="1:12" x14ac:dyDescent="0.2"/>
    <row r="127" spans="1:12" x14ac:dyDescent="0.2"/>
    <row r="128" spans="1:12"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sheetData>
  <sheetProtection algorithmName="SHA-512" hashValue="grXUee1UwxSrUWnJ4BTdLt6LdhJ0F8x0n6SzyoaqxO4GB0n7ZQUhVtw8RM5zHDqHNGIgFuqh3vawIvYTP6QUtw==" saltValue="LLybBpchvydPxg6ymN5AXw==" spinCount="100000" sheet="1" objects="1" scenarios="1"/>
  <mergeCells count="8">
    <mergeCell ref="H117:H119"/>
    <mergeCell ref="I117:I119"/>
    <mergeCell ref="J117:J119"/>
    <mergeCell ref="B4:H4"/>
    <mergeCell ref="B5:H5"/>
    <mergeCell ref="B6:H6"/>
    <mergeCell ref="B7:H7"/>
    <mergeCell ref="B8:H8"/>
  </mergeCell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1. Aanbieding</vt:lpstr>
      <vt:lpstr>2. Tarieven</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Mireille M. Vrijenhoek</dc:creator>
  <cp:lastModifiedBy>Mireille M. Vrijenhoek</cp:lastModifiedBy>
  <cp:lastPrinted>2020-03-12T11:45:25Z</cp:lastPrinted>
  <dcterms:created xsi:type="dcterms:W3CDTF">2020-03-12T11:20:36Z</dcterms:created>
  <dcterms:modified xsi:type="dcterms:W3CDTF">2020-08-19T14:11:45Z</dcterms:modified>
</cp:coreProperties>
</file>