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https://unitedqualitybv.sharepoint.com/klanten/Docs/Woerden/EA verwerking (822)/Tech bestek/"/>
    </mc:Choice>
  </mc:AlternateContent>
  <xr:revisionPtr revIDLastSave="19" documentId="8_{7C925768-A40E-4368-810F-2940E0FA4BC4}" xr6:coauthVersionLast="46" xr6:coauthVersionMax="46" xr10:uidLastSave="{3C475E18-7859-4E9F-A478-C6D8547FC8B9}"/>
  <bookViews>
    <workbookView xWindow="-28920" yWindow="-120" windowWidth="29040" windowHeight="15840" xr2:uid="{DE0EB3F6-5681-4EF1-B393-37C608632C7E}"/>
  </bookViews>
  <sheets>
    <sheet name="Kwalitatieve gunning perceel 2" sheetId="1" r:id="rId1"/>
    <sheet name="Blad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3" i="1" l="1"/>
  <c r="F42" i="1"/>
  <c r="G42" i="1" s="1"/>
  <c r="D42" i="1"/>
  <c r="E42" i="1" s="1"/>
  <c r="G39" i="1"/>
  <c r="E32" i="1" s="1"/>
  <c r="D39" i="1"/>
  <c r="E39" i="1" s="1"/>
  <c r="D32" i="1"/>
  <c r="D30" i="1"/>
  <c r="E30" i="1" s="1"/>
  <c r="F30" i="1" s="1"/>
  <c r="G30" i="1" s="1"/>
  <c r="D23" i="1"/>
  <c r="F17" i="1"/>
  <c r="F16" i="1"/>
  <c r="F15" i="1"/>
  <c r="F14" i="1"/>
  <c r="F13" i="1"/>
  <c r="F12" i="1"/>
  <c r="F10" i="1"/>
  <c r="F9" i="1"/>
  <c r="F8" i="1"/>
  <c r="F7" i="1"/>
  <c r="F18" i="1" s="1"/>
  <c r="F20" i="1" s="1"/>
  <c r="F43" i="1" l="1"/>
  <c r="F32" i="1"/>
  <c r="F23" i="1"/>
</calcChain>
</file>

<file path=xl/sharedStrings.xml><?xml version="1.0" encoding="utf-8"?>
<sst xmlns="http://schemas.openxmlformats.org/spreadsheetml/2006/main" count="115" uniqueCount="80">
  <si>
    <t>Kwalitatieve gunningscriteria Perceel 2</t>
  </si>
  <si>
    <t>Naam inschrijver:</t>
  </si>
  <si>
    <t>……………………………….</t>
  </si>
  <si>
    <t>Nr.</t>
  </si>
  <si>
    <t>Gunningcriterium</t>
  </si>
  <si>
    <t>Antwoord</t>
  </si>
  <si>
    <t>Systematiek voor het toekennen van het aantal punten</t>
  </si>
  <si>
    <t>Max. aantal punten</t>
  </si>
  <si>
    <t>Toelichting</t>
  </si>
  <si>
    <t>Algemeen</t>
  </si>
  <si>
    <t>KG-1</t>
  </si>
  <si>
    <t xml:space="preserve">…% </t>
  </si>
  <si>
    <t>Verwerking Groenafval</t>
  </si>
  <si>
    <r>
      <t xml:space="preserve">Eindscore
</t>
    </r>
    <r>
      <rPr>
        <sz val="9"/>
        <rFont val="Century Gothic"/>
        <family val="2"/>
      </rPr>
      <t>Per ton verwerkt</t>
    </r>
  </si>
  <si>
    <t>KG-2</t>
  </si>
  <si>
    <t xml:space="preserve">Vergisting, toepassing van biogas </t>
  </si>
  <si>
    <r>
      <t xml:space="preserve">Weging
</t>
    </r>
    <r>
      <rPr>
        <sz val="9"/>
        <color rgb="FF000000"/>
        <rFont val="Century Gothic"/>
        <family val="2"/>
      </rPr>
      <t>kg CO</t>
    </r>
    <r>
      <rPr>
        <vertAlign val="subscript"/>
        <sz val="9"/>
        <color rgb="FF000000"/>
        <rFont val="Century Gothic"/>
        <family val="2"/>
      </rPr>
      <t>2</t>
    </r>
    <r>
      <rPr>
        <sz val="9"/>
        <color rgb="FF000000"/>
        <rFont val="Century Gothic"/>
        <family val="2"/>
      </rPr>
      <t>-eq./ton GFT</t>
    </r>
  </si>
  <si>
    <t xml:space="preserve">Opwerken tot groengas, geen CO2-afvang </t>
  </si>
  <si>
    <t>nee</t>
  </si>
  <si>
    <t>70 kg =</t>
  </si>
  <si>
    <t xml:space="preserve">Opwerken tot groengas, wel CO2-afvang </t>
  </si>
  <si>
    <t>85 kg =</t>
  </si>
  <si>
    <t xml:space="preserve">WKK, alleen elektriciteitsproductie* </t>
  </si>
  <si>
    <t>50 kg =</t>
  </si>
  <si>
    <t xml:space="preserve">WKK, elektriciteits- en warmteproductie* </t>
  </si>
  <si>
    <t>80 kg =</t>
  </si>
  <si>
    <r>
      <t xml:space="preserve">Compostproductie
</t>
    </r>
    <r>
      <rPr>
        <sz val="9"/>
        <color rgb="FF000000"/>
        <rFont val="Century Gothic"/>
        <family val="2"/>
      </rPr>
      <t>Compostkwaliteit, aandeel afzet in potgrond
en opzaksector en glastuinbouw.</t>
    </r>
  </si>
  <si>
    <r>
      <t xml:space="preserve">Hoeveelheid
</t>
    </r>
    <r>
      <rPr>
        <sz val="9"/>
        <rFont val="Century Gothic"/>
        <family val="2"/>
      </rPr>
      <t>ton/ton GFT</t>
    </r>
  </si>
  <si>
    <r>
      <t xml:space="preserve">Weging
</t>
    </r>
    <r>
      <rPr>
        <sz val="9"/>
        <rFont val="Century Gothic"/>
        <family val="2"/>
      </rPr>
      <t>kg CO</t>
    </r>
    <r>
      <rPr>
        <vertAlign val="subscript"/>
        <sz val="9"/>
        <rFont val="Century Gothic"/>
        <family val="2"/>
      </rPr>
      <t>2</t>
    </r>
    <r>
      <rPr>
        <sz val="9"/>
        <rFont val="Century Gothic"/>
        <family val="2"/>
      </rPr>
      <t>-eq./ton
compost</t>
    </r>
  </si>
  <si>
    <t xml:space="preserve">&gt;50 % ton </t>
  </si>
  <si>
    <t>ton                                          x</t>
  </si>
  <si>
    <t xml:space="preserve">465 kg = </t>
  </si>
  <si>
    <t xml:space="preserve">40-50% ton </t>
  </si>
  <si>
    <t xml:space="preserve">385 kg = </t>
  </si>
  <si>
    <t xml:space="preserve">30-40% ton </t>
  </si>
  <si>
    <t>305 kg =</t>
  </si>
  <si>
    <t xml:space="preserve">20-30% ton </t>
  </si>
  <si>
    <t>225 kg =</t>
  </si>
  <si>
    <t xml:space="preserve">10-20% ton </t>
  </si>
  <si>
    <t>145 kg =</t>
  </si>
  <si>
    <t xml:space="preserve">1-10% ton </t>
  </si>
  <si>
    <t xml:space="preserve">65 kg = </t>
  </si>
  <si>
    <r>
      <t>Totaal kg CO</t>
    </r>
    <r>
      <rPr>
        <b/>
        <vertAlign val="subscript"/>
        <sz val="9"/>
        <rFont val="Century Gothic"/>
        <family val="2"/>
      </rPr>
      <t>2</t>
    </r>
    <r>
      <rPr>
        <b/>
        <sz val="9"/>
        <rFont val="Century Gothic"/>
        <family val="2"/>
      </rPr>
      <t xml:space="preserve">-eg./ton GFT: </t>
    </r>
  </si>
  <si>
    <t xml:space="preserve"> </t>
  </si>
  <si>
    <r>
      <t>CO</t>
    </r>
    <r>
      <rPr>
        <vertAlign val="subscript"/>
        <sz val="9"/>
        <rFont val="Century Gothic"/>
        <family val="2"/>
      </rPr>
      <t>2</t>
    </r>
    <r>
      <rPr>
        <sz val="9"/>
        <rFont val="Century Gothic"/>
        <family val="2"/>
      </rPr>
      <t xml:space="preserve"> -"weging" per ton CO</t>
    </r>
    <r>
      <rPr>
        <vertAlign val="subscript"/>
        <sz val="9"/>
        <rFont val="Century Gothic"/>
        <family val="2"/>
      </rPr>
      <t>2</t>
    </r>
    <r>
      <rPr>
        <sz val="9"/>
        <rFont val="Century Gothic"/>
        <family val="2"/>
      </rPr>
      <t>-eq.</t>
    </r>
  </si>
  <si>
    <t>Kwaliteitsscore verwerking</t>
  </si>
  <si>
    <t>Vraagstelling</t>
  </si>
  <si>
    <t>Antwoordinstructie</t>
  </si>
  <si>
    <t>Reistijd enkele reis</t>
  </si>
  <si>
    <t>Max. kwaliteitswaarde</t>
  </si>
  <si>
    <t>Fictieve korting (behaalde kwaliteitswaarde)</t>
  </si>
  <si>
    <t>Systematiek voor toekennen van de score</t>
  </si>
  <si>
    <t>KG-3</t>
  </si>
  <si>
    <r>
      <t xml:space="preserve">Inschrijver moet de reistijd opgeven van een enkele reis vanaf de in tabblad  20 </t>
    </r>
    <r>
      <rPr>
        <b/>
        <sz val="9"/>
        <color rgb="FFFF0000"/>
        <rFont val="Century Gothic"/>
        <family val="2"/>
      </rPr>
      <t>Snoeihout</t>
    </r>
    <r>
      <rPr>
        <sz val="9"/>
        <rFont val="Century Gothic"/>
        <family val="2"/>
      </rPr>
      <t xml:space="preserve"> SH-11 opgegeven rekenlocatie Woerden (t.b.v. logistiek) naar de door inschrijver aangeboden ontvangstlocatie. 
De door inschrijver opgegeven enkele reistijd moet berekend zijn conform de in </t>
    </r>
    <r>
      <rPr>
        <b/>
        <sz val="9"/>
        <rFont val="Century Gothic"/>
        <family val="2"/>
      </rPr>
      <t xml:space="preserve">eis </t>
    </r>
    <r>
      <rPr>
        <b/>
        <sz val="9"/>
        <color rgb="FFFF0000"/>
        <rFont val="Century Gothic"/>
        <family val="2"/>
      </rPr>
      <t>SH-11</t>
    </r>
    <r>
      <rPr>
        <b/>
        <sz val="9"/>
        <rFont val="Century Gothic"/>
        <family val="2"/>
      </rPr>
      <t xml:space="preserve"> </t>
    </r>
    <r>
      <rPr>
        <sz val="9"/>
        <rFont val="Century Gothic"/>
        <family val="2"/>
      </rPr>
      <t>uitgewerkte methode.</t>
    </r>
  </si>
  <si>
    <r>
      <rPr>
        <b/>
        <sz val="9"/>
        <rFont val="Century Gothic"/>
        <family val="2"/>
      </rPr>
      <t xml:space="preserve">A: </t>
    </r>
    <r>
      <rPr>
        <sz val="9"/>
        <rFont val="Century Gothic"/>
        <family val="2"/>
      </rPr>
      <t xml:space="preserve">Benoemen van de aangeboden ontvangstlocatie. Minimaal de volgende gegevens moeten worden verstrekt:
- volledige naam van de ontvangstlocatie;
- volledig adres van de ontvangstlocatie;
- type locatie (verwerkingslocatie of overslaglocatie)
- eigenaar van de ontvangstlocatie.
</t>
    </r>
    <r>
      <rPr>
        <b/>
        <sz val="9"/>
        <rFont val="Century Gothic"/>
        <family val="2"/>
      </rPr>
      <t xml:space="preserve">B: </t>
    </r>
    <r>
      <rPr>
        <sz val="9"/>
        <rFont val="Century Gothic"/>
        <family val="2"/>
      </rPr>
      <t xml:space="preserve">Opgeven van de reistijd voor een enkele reis in minuten, vanaf de rekenlocatie (t.b.v. logistiek) naar de ontvangstlocatie. Waarbij de reistijd afgerond wordt op hele minuten. 
</t>
    </r>
    <r>
      <rPr>
        <b/>
        <sz val="9"/>
        <rFont val="Century Gothic"/>
        <family val="2"/>
      </rPr>
      <t>C:</t>
    </r>
    <r>
      <rPr>
        <sz val="9"/>
        <rFont val="Century Gothic"/>
        <family val="2"/>
      </rPr>
      <t xml:space="preserve"> Indienen van bewijsvoering conform de in </t>
    </r>
    <r>
      <rPr>
        <b/>
        <sz val="9"/>
        <rFont val="Century Gothic"/>
        <family val="2"/>
      </rPr>
      <t xml:space="preserve">eis </t>
    </r>
    <r>
      <rPr>
        <b/>
        <sz val="9"/>
        <color rgb="FFFF0000"/>
        <rFont val="Century Gothic"/>
        <family val="2"/>
      </rPr>
      <t>SH-11</t>
    </r>
    <r>
      <rPr>
        <sz val="9"/>
        <rFont val="Century Gothic"/>
        <family val="2"/>
      </rPr>
      <t xml:space="preserve"> uitgewerkte methode. In een PDF document bijvoegen achter </t>
    </r>
    <r>
      <rPr>
        <b/>
        <sz val="9"/>
        <rFont val="Century Gothic"/>
        <family val="2"/>
      </rPr>
      <t xml:space="preserve">onderdeel </t>
    </r>
    <r>
      <rPr>
        <b/>
        <sz val="9"/>
        <color rgb="FFFF0000"/>
        <rFont val="Century Gothic"/>
        <family val="2"/>
      </rPr>
      <t>XX</t>
    </r>
    <r>
      <rPr>
        <sz val="9"/>
        <rFont val="Century Gothic"/>
        <family val="2"/>
      </rPr>
      <t xml:space="preserve">  van de inschrijving.</t>
    </r>
  </si>
  <si>
    <r>
      <rPr>
        <b/>
        <sz val="9"/>
        <rFont val="Century Gothic"/>
        <family val="2"/>
      </rPr>
      <t>Reistijd</t>
    </r>
    <r>
      <rPr>
        <sz val="9"/>
        <rFont val="Century Gothic"/>
        <family val="2"/>
      </rPr>
      <t xml:space="preserve">
Voor het toekennen van de score wordt uitgegaan van de door inschrijver opgegeven reistijd. 
</t>
    </r>
    <r>
      <rPr>
        <b/>
        <sz val="9"/>
        <rFont val="Century Gothic"/>
        <family val="2"/>
      </rPr>
      <t>Toekennen van de score</t>
    </r>
    <r>
      <rPr>
        <sz val="9"/>
        <rFont val="Century Gothic"/>
        <family val="2"/>
      </rPr>
      <t xml:space="preserve">
Als de  reistijd gelijk is aan de voor dit perceel vastgestelde maximale reistijd (</t>
    </r>
    <r>
      <rPr>
        <b/>
        <sz val="9"/>
        <rFont val="Century Gothic"/>
        <family val="2"/>
      </rPr>
      <t xml:space="preserve">zie eis </t>
    </r>
    <r>
      <rPr>
        <b/>
        <sz val="9"/>
        <color rgb="FFFF0000"/>
        <rFont val="Century Gothic"/>
        <family val="2"/>
      </rPr>
      <t>SH-11</t>
    </r>
    <r>
      <rPr>
        <sz val="9"/>
        <rFont val="Century Gothic"/>
        <family val="2"/>
      </rPr>
      <t xml:space="preserve">) = geen kwaliteitswaarde (zijnde €0,- fictieve korting op de inschrijfprijs). 
Als de reistijd gelijk is aan de minimale reistijd (zijnde 5 minuten) = maximale kwaliteitswaarde (zijnde de maximale fictieve korting op inschrijfprijs. 
</t>
    </r>
    <r>
      <rPr>
        <b/>
        <sz val="9"/>
        <rFont val="Century Gothic"/>
        <family val="2"/>
      </rPr>
      <t>Formule voor het berekenen van de behaalde kwaliteitswaarde (zijnde de fictieve korting op de inschrijfprijs):</t>
    </r>
    <r>
      <rPr>
        <sz val="9"/>
        <rFont val="Century Gothic"/>
        <family val="2"/>
      </rPr>
      <t xml:space="preserve">
Formule: (1-(aangeboden reistijd-minimale reistijd)/(maximale reistijd-minimale reistijd))*maximale kwaliteitswaarde = fictieve korting op inschrijfprijs</t>
    </r>
  </si>
  <si>
    <t>Beantwoording door inschrijver</t>
  </si>
  <si>
    <t>Antwoord vraag A: Benoemen van de ontvangstlocatie ↓</t>
  </si>
  <si>
    <t>Antwoord vraag B: Reistijd enkele reis ↓</t>
  </si>
  <si>
    <t>Vormvereisten beantwoording</t>
  </si>
  <si>
    <r>
      <t>Ontvangstlocatie</t>
    </r>
    <r>
      <rPr>
        <sz val="9"/>
        <color rgb="FFFF0000"/>
        <rFont val="Century Gothic"/>
        <family val="2"/>
      </rPr>
      <t xml:space="preserve"> Snoeihout perceel 2 </t>
    </r>
  </si>
  <si>
    <t>Naam:
Adres:
Type:
Eigenaar:</t>
  </si>
  <si>
    <r>
      <rPr>
        <b/>
        <sz val="9"/>
        <rFont val="Century Gothic"/>
        <family val="2"/>
      </rPr>
      <t xml:space="preserve">Algemeen: </t>
    </r>
    <r>
      <rPr>
        <sz val="9"/>
        <rFont val="Century Gothic"/>
        <family val="2"/>
      </rPr>
      <t xml:space="preserve">Inschrijver past, op straffe van uitsluiting, alleen de geel gearceerde cellen aan. Inschrijver moet alle geel gearceerde cellen correct en ondubbelzinnig invullen. Het onvolledig invullen van deze bijlage leid tot ongeldigverklaring van de inschrijving.
</t>
    </r>
    <r>
      <rPr>
        <b/>
        <sz val="9"/>
        <rFont val="Century Gothic"/>
        <family val="2"/>
      </rPr>
      <t xml:space="preserve">Antwoord vraag A: </t>
    </r>
    <r>
      <rPr>
        <sz val="9"/>
        <rFont val="Century Gothic"/>
        <family val="2"/>
      </rPr>
      <t xml:space="preserve"> Het antwoord op vraag A is de enige manier om een ontvangstlocatie aan te bieden. Verwijzingen naar bijlagen en/of andere antwoorden zijn niet toegestaan.
</t>
    </r>
    <r>
      <rPr>
        <b/>
        <sz val="9"/>
        <rFont val="Century Gothic"/>
        <family val="2"/>
      </rPr>
      <t xml:space="preserve">Antwoord vraag B: </t>
    </r>
    <r>
      <rPr>
        <sz val="9"/>
        <rFont val="Century Gothic"/>
        <family val="2"/>
      </rPr>
      <t xml:space="preserve">De minimale reistijd (enkele reis) is 5 minuten. Als de reistijd korter is dan 5 minuten moet inschrijver alsnog 5 minuten invullen als antwoord op vraag C. Inschrijver moet de reistijd afronden op hele minuten. 
</t>
    </r>
    <r>
      <rPr>
        <b/>
        <sz val="9"/>
        <rFont val="Century Gothic"/>
        <family val="2"/>
      </rPr>
      <t>Antwoord vraag C:</t>
    </r>
    <r>
      <rPr>
        <sz val="9"/>
        <rFont val="Century Gothic"/>
        <family val="2"/>
      </rPr>
      <t xml:space="preserve"> Inschrijver moet per rekenlocatie de bewijsvoering conform de in eis </t>
    </r>
    <r>
      <rPr>
        <sz val="9"/>
        <color rgb="FFFF0000"/>
        <rFont val="Century Gothic"/>
        <family val="2"/>
      </rPr>
      <t>Sh-11</t>
    </r>
    <r>
      <rPr>
        <sz val="9"/>
        <rFont val="Century Gothic"/>
        <family val="2"/>
      </rPr>
      <t xml:space="preserve"> uitgewerkte methode indienen (als separaat PDF document). Als niet alle informatie (incl. de gekozen instellingen) zoals in </t>
    </r>
    <r>
      <rPr>
        <sz val="9"/>
        <color rgb="FFFF0000"/>
        <rFont val="Century Gothic"/>
        <family val="2"/>
      </rPr>
      <t>SH-11</t>
    </r>
    <r>
      <rPr>
        <sz val="9"/>
        <rFont val="Century Gothic"/>
        <family val="2"/>
      </rPr>
      <t xml:space="preserve"> gevraagd is inzichtelijk is leidt dit tot ongeldig verklaring van de inschrijving.
</t>
    </r>
    <r>
      <rPr>
        <b/>
        <sz val="9"/>
        <rFont val="Century Gothic"/>
        <family val="2"/>
      </rPr>
      <t xml:space="preserve">Antwoord vraag B en C: </t>
    </r>
    <r>
      <rPr>
        <sz val="9"/>
        <rFont val="Century Gothic"/>
        <family val="2"/>
      </rPr>
      <t xml:space="preserve">De bij B ingediende reistijd (voor een enkele reis) moet één op één overeen komen de als antwoord op vraag C ingediende bewijsvoering. Afwijkingen tussen de beantwoording van vraag B en de bewijsvoering inzake vraag C leidt tot ongeldig verklaring van de inschrijving. </t>
    </r>
  </si>
  <si>
    <t>Formule
Verwijderen/verbergen</t>
  </si>
  <si>
    <t>Eis (max. reistijd in min)</t>
  </si>
  <si>
    <t>Minimale reistijd (in min)</t>
  </si>
  <si>
    <t>Prijs per uur</t>
  </si>
  <si>
    <t>Tonnage per jaar</t>
  </si>
  <si>
    <t>Tonnage per transport</t>
  </si>
  <si>
    <t>Transport bewegingen per jaar</t>
  </si>
  <si>
    <t>KG-4</t>
  </si>
  <si>
    <r>
      <t xml:space="preserve">Inschrijver moet de reistijd opgeven van een enkele reis vanaf de in tabblad  14 Hout A-B opgegeven rekenlocatie Woerden (t.b.v. logistiek) naar de door inschrijver aangeboden ontvangstlocatie. 
De door inschrijver opgegeven enkele reistijd moet berekend zijn conform de in </t>
    </r>
    <r>
      <rPr>
        <b/>
        <sz val="9"/>
        <rFont val="Century Gothic"/>
        <family val="2"/>
      </rPr>
      <t xml:space="preserve">eis </t>
    </r>
    <r>
      <rPr>
        <b/>
        <sz val="9"/>
        <color rgb="FFFF0000"/>
        <rFont val="Century Gothic"/>
        <family val="2"/>
      </rPr>
      <t>HoAB-10</t>
    </r>
    <r>
      <rPr>
        <b/>
        <sz val="9"/>
        <rFont val="Century Gothic"/>
        <family val="2"/>
      </rPr>
      <t xml:space="preserve"> </t>
    </r>
    <r>
      <rPr>
        <sz val="9"/>
        <rFont val="Century Gothic"/>
        <family val="2"/>
      </rPr>
      <t>uitgewerkte methode.</t>
    </r>
  </si>
  <si>
    <r>
      <rPr>
        <b/>
        <sz val="9"/>
        <rFont val="Century Gothic"/>
        <family val="2"/>
      </rPr>
      <t xml:space="preserve">A: </t>
    </r>
    <r>
      <rPr>
        <sz val="9"/>
        <rFont val="Century Gothic"/>
        <family val="2"/>
      </rPr>
      <t xml:space="preserve">Benoemen van de aangeboden ontvangstlocatie. Minimaal de volgende gegevens moeten worden verstrekt:
- volledige naam van de ontvangstlocatie;
- volledig adres van de ontvangstlocatie;
- type locatie (verwerkingslocatie of overslaglocatie)
- eigenaar van de ontvangstlocatie.
</t>
    </r>
    <r>
      <rPr>
        <b/>
        <sz val="9"/>
        <rFont val="Century Gothic"/>
        <family val="2"/>
      </rPr>
      <t xml:space="preserve">B: </t>
    </r>
    <r>
      <rPr>
        <sz val="9"/>
        <rFont val="Century Gothic"/>
        <family val="2"/>
      </rPr>
      <t xml:space="preserve">Opgeven van de reistijd voor een enkele reis in minuten, vanaf de rekenlocatie (t.b.v. logistiek) naar de ontvangstlocatie. Waarbij de reistijd afgerond wordt op hele minuten. 
</t>
    </r>
    <r>
      <rPr>
        <b/>
        <sz val="9"/>
        <rFont val="Century Gothic"/>
        <family val="2"/>
      </rPr>
      <t>C:</t>
    </r>
    <r>
      <rPr>
        <sz val="9"/>
        <rFont val="Century Gothic"/>
        <family val="2"/>
      </rPr>
      <t xml:space="preserve"> Indienen van bewijsvoering conform de in </t>
    </r>
    <r>
      <rPr>
        <b/>
        <sz val="9"/>
        <rFont val="Century Gothic"/>
        <family val="2"/>
      </rPr>
      <t>eis HoAB-</t>
    </r>
    <r>
      <rPr>
        <b/>
        <sz val="9"/>
        <color rgb="FFFF0000"/>
        <rFont val="Century Gothic"/>
        <family val="2"/>
      </rPr>
      <t>10</t>
    </r>
    <r>
      <rPr>
        <sz val="9"/>
        <rFont val="Century Gothic"/>
        <family val="2"/>
      </rPr>
      <t xml:space="preserve"> uitgewerkte methode. In een PDF document bijvoegen achter </t>
    </r>
    <r>
      <rPr>
        <b/>
        <sz val="9"/>
        <rFont val="Century Gothic"/>
        <family val="2"/>
      </rPr>
      <t xml:space="preserve">onderdeel </t>
    </r>
    <r>
      <rPr>
        <b/>
        <sz val="9"/>
        <color rgb="FFFF0000"/>
        <rFont val="Century Gothic"/>
        <family val="2"/>
      </rPr>
      <t>XX</t>
    </r>
    <r>
      <rPr>
        <sz val="9"/>
        <rFont val="Century Gothic"/>
        <family val="2"/>
      </rPr>
      <t xml:space="preserve">  van de inschrijving.</t>
    </r>
  </si>
  <si>
    <r>
      <rPr>
        <b/>
        <sz val="9"/>
        <rFont val="Century Gothic"/>
        <family val="2"/>
      </rPr>
      <t>Reistijd</t>
    </r>
    <r>
      <rPr>
        <sz val="9"/>
        <rFont val="Century Gothic"/>
        <family val="2"/>
      </rPr>
      <t xml:space="preserve">
Voor het toekennen van de score wordt uitgegaan van de door inschrijver opgegeven reistijd. 
</t>
    </r>
    <r>
      <rPr>
        <b/>
        <sz val="9"/>
        <rFont val="Century Gothic"/>
        <family val="2"/>
      </rPr>
      <t>Toekennen van de score</t>
    </r>
    <r>
      <rPr>
        <sz val="9"/>
        <rFont val="Century Gothic"/>
        <family val="2"/>
      </rPr>
      <t xml:space="preserve">
Als de  reistijd gelijk is aan de voor dit perceel vastgestelde maximale reistijd (</t>
    </r>
    <r>
      <rPr>
        <b/>
        <sz val="9"/>
        <rFont val="Century Gothic"/>
        <family val="2"/>
      </rPr>
      <t xml:space="preserve">zie eis </t>
    </r>
    <r>
      <rPr>
        <b/>
        <sz val="9"/>
        <color rgb="FFFF0000"/>
        <rFont val="Century Gothic"/>
        <family val="2"/>
      </rPr>
      <t>HoAB-10</t>
    </r>
    <r>
      <rPr>
        <sz val="9"/>
        <rFont val="Century Gothic"/>
        <family val="2"/>
      </rPr>
      <t xml:space="preserve">) = geen kwaliteitswaarde (zijnde €0,- fictieve korting op de inschrijfprijs). 
Als de reistijd gelijk is aan de minimale reistijd (zijnde 5 minuten) = maximale kwaliteitswaarde (zijnde de maximale fictieve korting op inschrijfprijs. 
</t>
    </r>
    <r>
      <rPr>
        <b/>
        <sz val="9"/>
        <rFont val="Century Gothic"/>
        <family val="2"/>
      </rPr>
      <t>Formule voor het berekenen van de behaalde kwaliteitswaarde (zijnde de fictieve korting op de inschrijfprijs):</t>
    </r>
    <r>
      <rPr>
        <sz val="9"/>
        <rFont val="Century Gothic"/>
        <family val="2"/>
      </rPr>
      <t xml:space="preserve">
Formule: (1-(aangeboden reistijd-minimale reistijd)/(maximale reistijd-minimale reistijd))*maximale kwaliteitswaarde = fictieve korting op inschrijfprijs</t>
    </r>
  </si>
  <si>
    <r>
      <t>Ontvangstlocatie</t>
    </r>
    <r>
      <rPr>
        <sz val="9"/>
        <color rgb="FFFF0000"/>
        <rFont val="Century Gothic"/>
        <family val="2"/>
      </rPr>
      <t xml:space="preserve"> </t>
    </r>
    <r>
      <rPr>
        <b/>
        <sz val="9"/>
        <color rgb="FFFF0000"/>
        <rFont val="Century Gothic"/>
        <family val="2"/>
      </rPr>
      <t>B-hout</t>
    </r>
    <r>
      <rPr>
        <sz val="9"/>
        <color rgb="FFFF0000"/>
        <rFont val="Century Gothic"/>
        <family val="2"/>
      </rPr>
      <t xml:space="preserve"> perceel 2 </t>
    </r>
  </si>
  <si>
    <r>
      <rPr>
        <b/>
        <sz val="9"/>
        <rFont val="Century Gothic"/>
        <family val="2"/>
      </rPr>
      <t xml:space="preserve">Algemeen: </t>
    </r>
    <r>
      <rPr>
        <sz val="9"/>
        <rFont val="Century Gothic"/>
        <family val="2"/>
      </rPr>
      <t xml:space="preserve">Inschrijver past, op straffe van uitsluiting, alleen de geel gearceerde cellen aan. Inschrijver moet alle geel gearceerde cellen correct en ondubbelzinnig invullen. Het onvolledig invullen van deze bijlage leid tot ongeldigverklaring van de inschrijving.
</t>
    </r>
    <r>
      <rPr>
        <b/>
        <sz val="9"/>
        <rFont val="Century Gothic"/>
        <family val="2"/>
      </rPr>
      <t xml:space="preserve">Antwoord vraag A: </t>
    </r>
    <r>
      <rPr>
        <sz val="9"/>
        <rFont val="Century Gothic"/>
        <family val="2"/>
      </rPr>
      <t xml:space="preserve"> Het antwoord op vraag A is de enige manier om een ontvangstlocatie aan te bieden. Verwijzingen naar bijlagen en/of andere antwoorden zijn niet toegestaan.
</t>
    </r>
    <r>
      <rPr>
        <b/>
        <sz val="9"/>
        <rFont val="Century Gothic"/>
        <family val="2"/>
      </rPr>
      <t xml:space="preserve">Antwoord vraag B: </t>
    </r>
    <r>
      <rPr>
        <sz val="9"/>
        <rFont val="Century Gothic"/>
        <family val="2"/>
      </rPr>
      <t xml:space="preserve">De minimale reistijd (enkele reis) is 5 minuten. Als de reistijd korter is dan 5 minuten moet inschrijver alsnog 5 minuten invullen als antwoord op vraag C. Inschrijver moet de reistijd afronden op hele minuten. 
</t>
    </r>
    <r>
      <rPr>
        <b/>
        <sz val="9"/>
        <rFont val="Century Gothic"/>
        <family val="2"/>
      </rPr>
      <t>Antwoord vraag C:</t>
    </r>
    <r>
      <rPr>
        <sz val="9"/>
        <rFont val="Century Gothic"/>
        <family val="2"/>
      </rPr>
      <t xml:space="preserve"> Inschrijver moet per rekenlocatie de bewijsvoering conform de in eis </t>
    </r>
    <r>
      <rPr>
        <sz val="9"/>
        <color rgb="FFFF0000"/>
        <rFont val="Century Gothic"/>
        <family val="2"/>
      </rPr>
      <t>HoAB-10</t>
    </r>
    <r>
      <rPr>
        <sz val="9"/>
        <rFont val="Century Gothic"/>
        <family val="2"/>
      </rPr>
      <t xml:space="preserve"> uitgewerkte methode indienen (als separaat PDF document). Als niet alle informatie (incl. de gekozen instellingen) zoals in </t>
    </r>
    <r>
      <rPr>
        <sz val="9"/>
        <color rgb="FFFF0000"/>
        <rFont val="Century Gothic"/>
        <family val="2"/>
      </rPr>
      <t>HoAB-10</t>
    </r>
    <r>
      <rPr>
        <sz val="9"/>
        <rFont val="Century Gothic"/>
        <family val="2"/>
      </rPr>
      <t xml:space="preserve"> gevraagd is inzichtelijk is leidt dit tot ongeldig verklaring van de inschrijving.
</t>
    </r>
    <r>
      <rPr>
        <b/>
        <sz val="9"/>
        <rFont val="Century Gothic"/>
        <family val="2"/>
      </rPr>
      <t xml:space="preserve">Antwoord vraag B en C: </t>
    </r>
    <r>
      <rPr>
        <sz val="9"/>
        <rFont val="Century Gothic"/>
        <family val="2"/>
      </rPr>
      <t xml:space="preserve">De bij B ingediende reistijd (voor een enkele reis) moet één op één overeen komen de als antwoord op vraag C ingediende bewijsvoering. Afwijkingen tussen de beantwoording van vraag B en de bewijsvoering inzake vraag C leidt tot ongeldig verklaring van de inschrijving. </t>
    </r>
  </si>
  <si>
    <t>Totaal</t>
  </si>
  <si>
    <t xml:space="preserve">Toelichting op de wijze van beoordelen: zie aanbestedingsdocument </t>
  </si>
  <si>
    <t xml:space="preserve">Inschrijver geeft aan hoeveel % van de inschrijfsom hij inzet voor SROI waarbij 2% als minimaal geldt. </t>
  </si>
  <si>
    <t xml:space="preserve">2% = 0% van het maximaal aantal punten                         7% = 100% van het maximaal aantal punten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</si>
</sst>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21" x14ac:knownFonts="1">
    <font>
      <sz val="11"/>
      <color theme="1"/>
      <name val="Calibri"/>
      <family val="2"/>
      <scheme val="minor"/>
    </font>
    <font>
      <sz val="11"/>
      <color theme="1"/>
      <name val="Calibri"/>
      <family val="2"/>
      <scheme val="minor"/>
    </font>
    <font>
      <sz val="10"/>
      <name val="Arial"/>
      <family val="2"/>
    </font>
    <font>
      <b/>
      <sz val="14"/>
      <color indexed="9"/>
      <name val="Century Gothic"/>
      <family val="2"/>
    </font>
    <font>
      <b/>
      <sz val="12"/>
      <name val="Century Gothic"/>
      <family val="2"/>
    </font>
    <font>
      <b/>
      <sz val="10"/>
      <color indexed="9"/>
      <name val="Century Gothic"/>
      <family val="2"/>
    </font>
    <font>
      <sz val="10"/>
      <name val="Century Gothic"/>
      <family val="2"/>
    </font>
    <font>
      <b/>
      <sz val="10"/>
      <name val="Century Gothic"/>
      <family val="2"/>
    </font>
    <font>
      <sz val="9"/>
      <name val="Century Gothic"/>
      <family val="2"/>
    </font>
    <font>
      <b/>
      <sz val="9"/>
      <color rgb="FFFF0000"/>
      <name val="Century Gothic"/>
      <family val="2"/>
    </font>
    <font>
      <b/>
      <sz val="9"/>
      <name val="Century Gothic"/>
      <family val="2"/>
    </font>
    <font>
      <b/>
      <sz val="9"/>
      <color rgb="FF000000"/>
      <name val="Century Gothic"/>
      <family val="2"/>
    </font>
    <font>
      <sz val="9"/>
      <color rgb="FF000000"/>
      <name val="Century Gothic"/>
      <family val="2"/>
    </font>
    <font>
      <vertAlign val="subscript"/>
      <sz val="9"/>
      <color rgb="FF000000"/>
      <name val="Century Gothic"/>
      <family val="2"/>
    </font>
    <font>
      <sz val="9"/>
      <color theme="1"/>
      <name val="Century Gothic"/>
      <family val="2"/>
    </font>
    <font>
      <vertAlign val="subscript"/>
      <sz val="9"/>
      <name val="Century Gothic"/>
      <family val="2"/>
    </font>
    <font>
      <b/>
      <vertAlign val="subscript"/>
      <sz val="9"/>
      <name val="Century Gothic"/>
      <family val="2"/>
    </font>
    <font>
      <sz val="10"/>
      <color indexed="8"/>
      <name val="Century Gothic"/>
      <family val="2"/>
    </font>
    <font>
      <sz val="9"/>
      <color rgb="FFFF0000"/>
      <name val="Century Gothic"/>
      <family val="2"/>
    </font>
    <font>
      <sz val="10"/>
      <color rgb="FFFF0000"/>
      <name val="Century Gothic"/>
      <family val="2"/>
    </font>
    <font>
      <b/>
      <sz val="9"/>
      <color theme="0"/>
      <name val="Century Gothic"/>
      <family val="2"/>
    </font>
  </fonts>
  <fills count="9">
    <fill>
      <patternFill patternType="none"/>
    </fill>
    <fill>
      <patternFill patternType="gray125"/>
    </fill>
    <fill>
      <patternFill patternType="solid">
        <fgColor indexed="48"/>
        <bgColor indexed="64"/>
      </patternFill>
    </fill>
    <fill>
      <patternFill patternType="solid">
        <fgColor rgb="FFFFFF00"/>
        <bgColor indexed="64"/>
      </patternFill>
    </fill>
    <fill>
      <patternFill patternType="solid">
        <fgColor indexed="44"/>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0000"/>
        <bgColor indexed="64"/>
      </patternFill>
    </fill>
  </fills>
  <borders count="2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164" fontId="1" fillId="0" borderId="0" applyFont="0" applyFill="0" applyBorder="0" applyAlignment="0" applyProtection="0"/>
    <xf numFmtId="0" fontId="2" fillId="0" borderId="0"/>
    <xf numFmtId="0" fontId="2" fillId="0" borderId="0"/>
    <xf numFmtId="44" fontId="2" fillId="0" borderId="0" applyFont="0" applyFill="0" applyBorder="0" applyAlignment="0" applyProtection="0"/>
  </cellStyleXfs>
  <cellXfs count="89">
    <xf numFmtId="0" fontId="0" fillId="0" borderId="0" xfId="0"/>
    <xf numFmtId="0" fontId="4" fillId="3" borderId="3" xfId="2" applyFont="1" applyFill="1" applyBorder="1" applyAlignment="1" applyProtection="1">
      <alignment vertical="center" wrapText="1"/>
      <protection locked="0"/>
    </xf>
    <xf numFmtId="0" fontId="4" fillId="3" borderId="3" xfId="2" applyFont="1" applyFill="1" applyBorder="1" applyAlignment="1" applyProtection="1">
      <alignment wrapText="1"/>
      <protection locked="0"/>
    </xf>
    <xf numFmtId="0" fontId="6" fillId="0" borderId="0" xfId="2" applyFont="1" applyAlignment="1">
      <alignment vertical="center" wrapText="1"/>
    </xf>
    <xf numFmtId="0" fontId="5" fillId="2" borderId="4" xfId="3" applyFont="1" applyFill="1" applyBorder="1" applyAlignment="1">
      <alignment vertical="center" wrapText="1"/>
    </xf>
    <xf numFmtId="0" fontId="5" fillId="2" borderId="5" xfId="2" applyFont="1" applyFill="1" applyBorder="1" applyAlignment="1">
      <alignment vertical="center" wrapText="1"/>
    </xf>
    <xf numFmtId="0" fontId="5" fillId="2" borderId="0" xfId="2" applyFont="1" applyFill="1" applyAlignment="1">
      <alignment horizontal="center" vertical="center" wrapText="1"/>
    </xf>
    <xf numFmtId="0" fontId="5" fillId="2" borderId="6" xfId="2" applyFont="1" applyFill="1" applyBorder="1" applyAlignment="1">
      <alignment horizontal="center" vertical="center" wrapText="1"/>
    </xf>
    <xf numFmtId="0" fontId="8" fillId="0" borderId="10" xfId="2" applyFont="1" applyBorder="1" applyAlignment="1">
      <alignment horizontal="center" vertical="center" wrapText="1"/>
    </xf>
    <xf numFmtId="0" fontId="8" fillId="0" borderId="11" xfId="3" applyFont="1" applyBorder="1" applyAlignment="1">
      <alignment vertical="center" wrapText="1"/>
    </xf>
    <xf numFmtId="0" fontId="8" fillId="3" borderId="11" xfId="3" applyFont="1" applyFill="1" applyBorder="1" applyAlignment="1" applyProtection="1">
      <alignment horizontal="center" vertical="center" wrapText="1"/>
      <protection locked="0"/>
    </xf>
    <xf numFmtId="0" fontId="9" fillId="0" borderId="11" xfId="3" applyFont="1" applyBorder="1" applyAlignment="1">
      <alignment horizontal="center" vertical="center" wrapText="1"/>
    </xf>
    <xf numFmtId="0" fontId="8" fillId="0" borderId="12" xfId="3" applyFont="1" applyBorder="1" applyAlignment="1">
      <alignment vertical="center" wrapText="1"/>
    </xf>
    <xf numFmtId="0" fontId="10" fillId="4" borderId="8" xfId="2" applyFont="1" applyFill="1" applyBorder="1" applyAlignment="1">
      <alignment vertical="center" wrapText="1"/>
    </xf>
    <xf numFmtId="0" fontId="10" fillId="4" borderId="9" xfId="2" applyFont="1" applyFill="1" applyBorder="1" applyAlignment="1">
      <alignment horizontal="center" vertical="center" wrapText="1"/>
    </xf>
    <xf numFmtId="0" fontId="11" fillId="0" borderId="13" xfId="0" applyFont="1" applyBorder="1" applyAlignment="1">
      <alignment vertical="center" wrapText="1"/>
    </xf>
    <xf numFmtId="0" fontId="12" fillId="0" borderId="13" xfId="0" applyFont="1" applyBorder="1" applyAlignment="1">
      <alignment horizontal="right" vertical="center" wrapText="1"/>
    </xf>
    <xf numFmtId="1" fontId="14" fillId="3" borderId="17" xfId="1" applyNumberFormat="1" applyFont="1" applyFill="1" applyBorder="1" applyAlignment="1" applyProtection="1">
      <alignment horizontal="center" vertical="center"/>
      <protection locked="0"/>
    </xf>
    <xf numFmtId="0" fontId="10" fillId="0" borderId="13" xfId="2" applyFont="1" applyBorder="1" applyAlignment="1">
      <alignment horizontal="center" vertical="center" wrapText="1"/>
    </xf>
    <xf numFmtId="0" fontId="8" fillId="0" borderId="13" xfId="2" applyFont="1" applyBorder="1" applyAlignment="1">
      <alignment horizontal="right" vertical="center" wrapText="1"/>
    </xf>
    <xf numFmtId="0" fontId="8" fillId="0" borderId="12" xfId="3" applyFont="1" applyBorder="1" applyAlignment="1">
      <alignment horizontal="center" vertical="center" wrapText="1"/>
    </xf>
    <xf numFmtId="0" fontId="8" fillId="0" borderId="13" xfId="2" applyFont="1" applyBorder="1" applyAlignment="1">
      <alignment horizontal="center" vertical="center" wrapText="1"/>
    </xf>
    <xf numFmtId="0" fontId="11" fillId="0" borderId="13" xfId="0" applyFont="1" applyBorder="1" applyAlignment="1">
      <alignment horizontal="right" vertical="center" wrapText="1"/>
    </xf>
    <xf numFmtId="0" fontId="10" fillId="0" borderId="13" xfId="2" applyFont="1" applyBorder="1" applyAlignment="1">
      <alignment horizontal="right" vertical="center" wrapText="1"/>
    </xf>
    <xf numFmtId="0" fontId="8" fillId="3" borderId="13" xfId="2" applyFont="1" applyFill="1" applyBorder="1" applyAlignment="1" applyProtection="1">
      <alignment horizontal="right" vertical="center" wrapText="1"/>
      <protection locked="0"/>
    </xf>
    <xf numFmtId="0" fontId="8" fillId="0" borderId="13" xfId="2" applyFont="1" applyBorder="1" applyAlignment="1">
      <alignment horizontal="left" vertical="center" wrapText="1"/>
    </xf>
    <xf numFmtId="0" fontId="8" fillId="0" borderId="0" xfId="2" applyFont="1" applyAlignment="1">
      <alignment vertical="center" wrapText="1"/>
    </xf>
    <xf numFmtId="0" fontId="10" fillId="0" borderId="13" xfId="3" applyFont="1" applyBorder="1" applyAlignment="1">
      <alignment horizontal="center" vertical="center" wrapText="1"/>
    </xf>
    <xf numFmtId="0" fontId="8" fillId="0" borderId="13" xfId="3" applyFont="1" applyBorder="1" applyAlignment="1">
      <alignment horizontal="center" vertical="center" wrapText="1"/>
    </xf>
    <xf numFmtId="0" fontId="9" fillId="0" borderId="13" xfId="2" applyFont="1" applyBorder="1" applyAlignment="1">
      <alignment horizontal="center" vertical="center" wrapText="1"/>
    </xf>
    <xf numFmtId="2" fontId="10" fillId="0" borderId="13" xfId="1" applyNumberFormat="1" applyFont="1" applyFill="1" applyBorder="1" applyAlignment="1">
      <alignment horizontal="center" vertical="center" wrapText="1"/>
    </xf>
    <xf numFmtId="0" fontId="7" fillId="0" borderId="0" xfId="2" applyFont="1" applyAlignment="1">
      <alignment vertical="center" wrapText="1"/>
    </xf>
    <xf numFmtId="0" fontId="17" fillId="0" borderId="0" xfId="2" applyFont="1" applyAlignment="1">
      <alignment vertical="center" wrapText="1"/>
    </xf>
    <xf numFmtId="0" fontId="7" fillId="0" borderId="0" xfId="2" applyFont="1" applyAlignment="1">
      <alignment horizontal="center" vertical="center" wrapText="1"/>
    </xf>
    <xf numFmtId="0" fontId="5" fillId="2" borderId="18" xfId="2" applyFont="1" applyFill="1" applyBorder="1" applyAlignment="1">
      <alignment horizontal="left" vertical="center" wrapText="1"/>
    </xf>
    <xf numFmtId="0" fontId="5" fillId="2" borderId="0" xfId="2" applyFont="1" applyFill="1" applyAlignment="1">
      <alignment horizontal="left" vertical="center" wrapText="1"/>
    </xf>
    <xf numFmtId="0" fontId="5" fillId="2" borderId="6" xfId="2" applyFont="1" applyFill="1" applyBorder="1" applyAlignment="1">
      <alignment horizontal="left" vertical="center" wrapText="1"/>
    </xf>
    <xf numFmtId="0" fontId="6" fillId="0" borderId="0" xfId="2" applyFont="1" applyAlignment="1">
      <alignment horizontal="center" vertical="center" wrapText="1"/>
    </xf>
    <xf numFmtId="0" fontId="6" fillId="0" borderId="0" xfId="2" applyFont="1" applyAlignment="1">
      <alignment horizontal="left" vertical="center" wrapText="1"/>
    </xf>
    <xf numFmtId="0" fontId="8" fillId="0" borderId="19" xfId="3" applyFont="1" applyBorder="1" applyAlignment="1">
      <alignment vertical="center" wrapText="1"/>
    </xf>
    <xf numFmtId="0" fontId="8" fillId="0" borderId="13" xfId="3" applyFont="1" applyBorder="1" applyAlignment="1">
      <alignment vertical="center" wrapText="1"/>
    </xf>
    <xf numFmtId="2" fontId="10" fillId="0" borderId="13" xfId="3" applyNumberFormat="1" applyFont="1" applyBorder="1" applyAlignment="1">
      <alignment horizontal="center" vertical="center" wrapText="1"/>
    </xf>
    <xf numFmtId="2" fontId="10" fillId="5" borderId="13" xfId="3" applyNumberFormat="1" applyFont="1" applyFill="1" applyBorder="1" applyAlignment="1">
      <alignment vertical="center" wrapText="1"/>
    </xf>
    <xf numFmtId="0" fontId="8" fillId="0" borderId="20" xfId="4" quotePrefix="1" applyNumberFormat="1" applyFont="1" applyBorder="1" applyAlignment="1">
      <alignment vertical="center" wrapText="1"/>
    </xf>
    <xf numFmtId="0" fontId="7" fillId="4" borderId="18" xfId="2" applyFont="1" applyFill="1" applyBorder="1" applyAlignment="1">
      <alignment horizontal="left" vertical="center" wrapText="1"/>
    </xf>
    <xf numFmtId="0" fontId="7" fillId="4" borderId="0" xfId="2" applyFont="1" applyFill="1" applyAlignment="1">
      <alignment horizontal="center" vertical="center" wrapText="1"/>
    </xf>
    <xf numFmtId="0" fontId="7" fillId="4" borderId="6" xfId="2" applyFont="1" applyFill="1" applyBorder="1" applyAlignment="1">
      <alignment horizontal="left" vertical="center" wrapText="1"/>
    </xf>
    <xf numFmtId="0" fontId="8" fillId="0" borderId="22" xfId="3" applyFont="1" applyBorder="1" applyAlignment="1">
      <alignment horizontal="left" vertical="center" wrapText="1"/>
    </xf>
    <xf numFmtId="1" fontId="8" fillId="3" borderId="13" xfId="3" applyNumberFormat="1" applyFont="1" applyFill="1" applyBorder="1" applyAlignment="1" applyProtection="1">
      <alignment horizontal="center" vertical="center" wrapText="1"/>
      <protection locked="0"/>
    </xf>
    <xf numFmtId="0" fontId="8" fillId="0" borderId="25" xfId="4" quotePrefix="1" applyNumberFormat="1" applyFont="1" applyBorder="1" applyAlignment="1">
      <alignment horizontal="left" vertical="center" wrapText="1"/>
    </xf>
    <xf numFmtId="0" fontId="5" fillId="0" borderId="0" xfId="2" applyFont="1" applyAlignment="1">
      <alignment horizontal="left" vertical="center" wrapText="1"/>
    </xf>
    <xf numFmtId="0" fontId="8" fillId="7" borderId="0" xfId="2" applyFont="1" applyFill="1" applyAlignment="1">
      <alignment horizontal="center" vertical="center" wrapText="1"/>
    </xf>
    <xf numFmtId="44" fontId="8" fillId="7" borderId="0" xfId="2" applyNumberFormat="1" applyFont="1" applyFill="1" applyAlignment="1">
      <alignment horizontal="center" vertical="center" wrapText="1"/>
    </xf>
    <xf numFmtId="0" fontId="8" fillId="0" borderId="0" xfId="2" applyFont="1" applyAlignment="1">
      <alignment horizontal="center" vertical="center" wrapText="1"/>
    </xf>
    <xf numFmtId="44" fontId="8" fillId="0" borderId="0" xfId="4" applyFont="1" applyFill="1" applyBorder="1" applyAlignment="1">
      <alignment horizontal="center" vertical="center" wrapText="1"/>
    </xf>
    <xf numFmtId="3" fontId="8" fillId="0" borderId="0" xfId="2" applyNumberFormat="1" applyFont="1" applyAlignment="1">
      <alignment horizontal="center" vertical="center" wrapText="1"/>
    </xf>
    <xf numFmtId="44" fontId="8" fillId="0" borderId="0" xfId="2" applyNumberFormat="1" applyFont="1" applyAlignment="1">
      <alignment horizontal="center" vertical="center" wrapText="1"/>
    </xf>
    <xf numFmtId="0" fontId="8" fillId="0" borderId="0" xfId="2" applyFont="1" applyAlignment="1">
      <alignment horizontal="left" vertical="center" wrapText="1"/>
    </xf>
    <xf numFmtId="0" fontId="10" fillId="0" borderId="27" xfId="2" applyFont="1" applyBorder="1" applyAlignment="1">
      <alignment horizontal="center" vertical="center" wrapText="1"/>
    </xf>
    <xf numFmtId="2" fontId="10" fillId="0" borderId="28" xfId="2" applyNumberFormat="1" applyFont="1" applyBorder="1" applyAlignment="1">
      <alignment horizontal="center" vertical="center" wrapText="1"/>
    </xf>
    <xf numFmtId="0" fontId="17" fillId="0" borderId="0" xfId="2" applyFont="1" applyAlignment="1">
      <alignment horizontal="center" vertical="center" wrapText="1"/>
    </xf>
    <xf numFmtId="0" fontId="3" fillId="2" borderId="1" xfId="2" applyFont="1" applyFill="1" applyBorder="1" applyAlignment="1">
      <alignment horizontal="left" vertical="center" wrapText="1"/>
    </xf>
    <xf numFmtId="0" fontId="3" fillId="2" borderId="2" xfId="2" applyFont="1" applyFill="1" applyBorder="1" applyAlignment="1">
      <alignment horizontal="left" vertical="center" wrapText="1"/>
    </xf>
    <xf numFmtId="0" fontId="5" fillId="2" borderId="3" xfId="2" applyFont="1" applyFill="1" applyBorder="1" applyAlignment="1">
      <alignment horizontal="center" vertical="center" wrapText="1"/>
    </xf>
    <xf numFmtId="0" fontId="5" fillId="2" borderId="2" xfId="2" applyFont="1" applyFill="1" applyBorder="1" applyAlignment="1">
      <alignment horizontal="center" vertical="center" wrapText="1"/>
    </xf>
    <xf numFmtId="0" fontId="7" fillId="4" borderId="7" xfId="2" applyFont="1" applyFill="1" applyBorder="1" applyAlignment="1">
      <alignment horizontal="left" vertical="center" wrapText="1"/>
    </xf>
    <xf numFmtId="0" fontId="7" fillId="4" borderId="8" xfId="2" applyFont="1" applyFill="1" applyBorder="1" applyAlignment="1">
      <alignment horizontal="left" vertical="center" wrapText="1"/>
    </xf>
    <xf numFmtId="0" fontId="7" fillId="4" borderId="9" xfId="2" applyFont="1" applyFill="1" applyBorder="1" applyAlignment="1">
      <alignment horizontal="left" vertical="center" wrapText="1"/>
    </xf>
    <xf numFmtId="0" fontId="10" fillId="4" borderId="1" xfId="2" applyFont="1" applyFill="1" applyBorder="1" applyAlignment="1">
      <alignment horizontal="left" vertical="center" wrapText="1"/>
    </xf>
    <xf numFmtId="0" fontId="10" fillId="4" borderId="8" xfId="2" applyFont="1" applyFill="1" applyBorder="1" applyAlignment="1">
      <alignment horizontal="left" vertical="center" wrapText="1"/>
    </xf>
    <xf numFmtId="0" fontId="8" fillId="0" borderId="13" xfId="2" applyFont="1" applyBorder="1" applyAlignment="1">
      <alignment horizontal="center" vertical="center" wrapText="1"/>
    </xf>
    <xf numFmtId="0" fontId="11" fillId="0" borderId="14" xfId="0" applyFont="1" applyBorder="1" applyAlignment="1">
      <alignment horizontal="right" vertical="center" wrapText="1"/>
    </xf>
    <xf numFmtId="0" fontId="11" fillId="0" borderId="15" xfId="0" applyFont="1" applyBorder="1" applyAlignment="1">
      <alignment horizontal="right" vertical="center" wrapText="1"/>
    </xf>
    <xf numFmtId="0" fontId="11" fillId="0" borderId="16" xfId="0" applyFont="1" applyBorder="1" applyAlignment="1">
      <alignment horizontal="right" vertical="center" wrapText="1"/>
    </xf>
    <xf numFmtId="0" fontId="5" fillId="2" borderId="4" xfId="3" applyFont="1" applyFill="1" applyBorder="1" applyAlignment="1">
      <alignment horizontal="center" vertical="center" wrapText="1"/>
    </xf>
    <xf numFmtId="0" fontId="5" fillId="2" borderId="26" xfId="3" applyFont="1" applyFill="1" applyBorder="1" applyAlignment="1">
      <alignment horizontal="center" vertical="center" wrapText="1"/>
    </xf>
    <xf numFmtId="0" fontId="5" fillId="2" borderId="5" xfId="3" applyFont="1" applyFill="1" applyBorder="1" applyAlignment="1">
      <alignment horizontal="center" vertical="center" wrapText="1"/>
    </xf>
    <xf numFmtId="0" fontId="10" fillId="0" borderId="13" xfId="2" applyFont="1" applyBorder="1" applyAlignment="1">
      <alignment horizontal="right" vertical="center" wrapText="1"/>
    </xf>
    <xf numFmtId="0" fontId="8" fillId="0" borderId="13" xfId="2" applyFont="1" applyBorder="1" applyAlignment="1">
      <alignment horizontal="right" vertical="center" wrapText="1"/>
    </xf>
    <xf numFmtId="0" fontId="6" fillId="0" borderId="2" xfId="2" applyFont="1" applyBorder="1" applyAlignment="1">
      <alignment horizontal="center" vertical="center" wrapText="1"/>
    </xf>
    <xf numFmtId="0" fontId="6" fillId="0" borderId="6" xfId="2" applyFont="1" applyBorder="1" applyAlignment="1">
      <alignment horizontal="center" vertical="center" wrapText="1"/>
    </xf>
    <xf numFmtId="0" fontId="7" fillId="4" borderId="21" xfId="2" applyFont="1" applyFill="1" applyBorder="1" applyAlignment="1">
      <alignment horizontal="left" vertical="center" wrapText="1"/>
    </xf>
    <xf numFmtId="0" fontId="8" fillId="3" borderId="23" xfId="3" applyFont="1" applyFill="1" applyBorder="1" applyAlignment="1" applyProtection="1">
      <alignment horizontal="left" vertical="center" wrapText="1"/>
      <protection locked="0"/>
    </xf>
    <xf numFmtId="0" fontId="8" fillId="3" borderId="24" xfId="3" applyFont="1" applyFill="1" applyBorder="1" applyAlignment="1" applyProtection="1">
      <alignment horizontal="left" vertical="center" wrapText="1"/>
      <protection locked="0"/>
    </xf>
    <xf numFmtId="0" fontId="19" fillId="6" borderId="0" xfId="2" applyFont="1" applyFill="1" applyAlignment="1">
      <alignment horizontal="center" vertical="center" wrapText="1"/>
    </xf>
    <xf numFmtId="0" fontId="20" fillId="8" borderId="4" xfId="3" applyFont="1" applyFill="1" applyBorder="1" applyAlignment="1">
      <alignment horizontal="center" vertical="center" wrapText="1"/>
    </xf>
    <xf numFmtId="0" fontId="20" fillId="8" borderId="26" xfId="3" applyFont="1" applyFill="1" applyBorder="1" applyAlignment="1">
      <alignment horizontal="center" vertical="center" wrapText="1"/>
    </xf>
    <xf numFmtId="0" fontId="20" fillId="8" borderId="5" xfId="3" applyFont="1" applyFill="1" applyBorder="1" applyAlignment="1">
      <alignment horizontal="center" vertical="center" wrapText="1"/>
    </xf>
    <xf numFmtId="2" fontId="8" fillId="0" borderId="13" xfId="3" applyNumberFormat="1" applyFont="1" applyBorder="1" applyAlignment="1">
      <alignment vertical="center" wrapText="1"/>
    </xf>
  </cellXfs>
  <cellStyles count="5">
    <cellStyle name="Standaard" xfId="0" builtinId="0"/>
    <cellStyle name="Standaard 10" xfId="3" xr:uid="{D26CA83C-A295-49B8-9B0B-ECFF1444A6CE}"/>
    <cellStyle name="Standaard 11" xfId="2" xr:uid="{9C4A62C0-403E-4FDF-946A-CF45B31107C8}"/>
    <cellStyle name="Valuta" xfId="1" builtinId="4"/>
    <cellStyle name="Valuta 2" xfId="4" xr:uid="{9568A080-F505-4A7C-A071-E7E8C874435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CB150-81DE-47EA-A891-85CB86857A13}">
  <dimension ref="A1:H47"/>
  <sheetViews>
    <sheetView tabSelected="1" zoomScale="90" zoomScaleNormal="90" workbookViewId="0">
      <selection sqref="A1:B1"/>
    </sheetView>
  </sheetViews>
  <sheetFormatPr defaultColWidth="9.140625" defaultRowHeight="13.5" x14ac:dyDescent="0.25"/>
  <cols>
    <col min="1" max="1" width="7.7109375" style="3" customWidth="1"/>
    <col min="2" max="2" width="49.5703125" style="3" customWidth="1"/>
    <col min="3" max="3" width="43.42578125" style="3" customWidth="1"/>
    <col min="4" max="4" width="47.140625" style="37" customWidth="1"/>
    <col min="5" max="5" width="18.28515625" style="37" customWidth="1"/>
    <col min="6" max="6" width="83.7109375" style="3" customWidth="1"/>
    <col min="7" max="7" width="117.28515625" style="3" customWidth="1"/>
    <col min="8" max="8" width="19.42578125" style="3" customWidth="1"/>
    <col min="9" max="16384" width="9.140625" style="3"/>
  </cols>
  <sheetData>
    <row r="1" spans="1:6" ht="27.6" customHeight="1" x14ac:dyDescent="0.2">
      <c r="A1" s="61" t="s">
        <v>0</v>
      </c>
      <c r="B1" s="62"/>
      <c r="C1" s="1" t="s">
        <v>1</v>
      </c>
      <c r="D1" s="2" t="s">
        <v>2</v>
      </c>
      <c r="E1" s="63"/>
      <c r="F1" s="64"/>
    </row>
    <row r="2" spans="1:6" ht="31.9" customHeight="1" thickBot="1" x14ac:dyDescent="0.3">
      <c r="A2" s="4" t="s">
        <v>3</v>
      </c>
      <c r="B2" s="5" t="s">
        <v>4</v>
      </c>
      <c r="C2" s="6" t="s">
        <v>5</v>
      </c>
      <c r="D2" s="6" t="s">
        <v>6</v>
      </c>
      <c r="E2" s="6" t="s">
        <v>7</v>
      </c>
      <c r="F2" s="7" t="s">
        <v>8</v>
      </c>
    </row>
    <row r="3" spans="1:6" ht="25.9" customHeight="1" thickBot="1" x14ac:dyDescent="0.3">
      <c r="A3" s="65" t="s">
        <v>9</v>
      </c>
      <c r="B3" s="66"/>
      <c r="C3" s="66"/>
      <c r="D3" s="66"/>
      <c r="E3" s="66"/>
      <c r="F3" s="67"/>
    </row>
    <row r="4" spans="1:6" ht="29.25" thickBot="1" x14ac:dyDescent="0.3">
      <c r="A4" s="8" t="s">
        <v>10</v>
      </c>
      <c r="B4" s="9" t="s">
        <v>78</v>
      </c>
      <c r="C4" s="10" t="s">
        <v>11</v>
      </c>
      <c r="D4" s="9" t="s">
        <v>79</v>
      </c>
      <c r="E4" s="11">
        <v>5</v>
      </c>
      <c r="F4" s="12"/>
    </row>
    <row r="5" spans="1:6" ht="25.9" customHeight="1" thickBot="1" x14ac:dyDescent="0.3">
      <c r="A5" s="68" t="s">
        <v>12</v>
      </c>
      <c r="B5" s="69"/>
      <c r="C5" s="13"/>
      <c r="D5" s="13"/>
      <c r="E5" s="13"/>
      <c r="F5" s="14" t="s">
        <v>13</v>
      </c>
    </row>
    <row r="6" spans="1:6" ht="31.5" customHeight="1" x14ac:dyDescent="0.25">
      <c r="A6" s="70" t="s">
        <v>14</v>
      </c>
      <c r="B6" s="15" t="s">
        <v>15</v>
      </c>
      <c r="C6" s="71" t="s">
        <v>16</v>
      </c>
      <c r="D6" s="72"/>
      <c r="E6" s="73"/>
      <c r="F6" s="12"/>
    </row>
    <row r="7" spans="1:6" ht="14.25" x14ac:dyDescent="0.25">
      <c r="A7" s="70"/>
      <c r="B7" s="16" t="s">
        <v>17</v>
      </c>
      <c r="C7" s="17" t="s">
        <v>18</v>
      </c>
      <c r="D7" s="18"/>
      <c r="E7" s="19" t="s">
        <v>19</v>
      </c>
      <c r="F7" s="20">
        <f>IF(C7="ja",70,0)</f>
        <v>0</v>
      </c>
    </row>
    <row r="8" spans="1:6" ht="14.25" x14ac:dyDescent="0.25">
      <c r="A8" s="70"/>
      <c r="B8" s="16" t="s">
        <v>20</v>
      </c>
      <c r="C8" s="17" t="s">
        <v>18</v>
      </c>
      <c r="D8" s="21"/>
      <c r="E8" s="19" t="s">
        <v>21</v>
      </c>
      <c r="F8" s="20">
        <f>IF(C8="ja",85,0)</f>
        <v>0</v>
      </c>
    </row>
    <row r="9" spans="1:6" ht="14.25" x14ac:dyDescent="0.25">
      <c r="A9" s="70"/>
      <c r="B9" s="16" t="s">
        <v>22</v>
      </c>
      <c r="C9" s="17" t="s">
        <v>18</v>
      </c>
      <c r="D9" s="21"/>
      <c r="E9" s="19" t="s">
        <v>23</v>
      </c>
      <c r="F9" s="20">
        <f>IF(C9="ja",50,0)</f>
        <v>0</v>
      </c>
    </row>
    <row r="10" spans="1:6" ht="14.25" x14ac:dyDescent="0.25">
      <c r="A10" s="70"/>
      <c r="B10" s="16" t="s">
        <v>24</v>
      </c>
      <c r="C10" s="17" t="s">
        <v>18</v>
      </c>
      <c r="D10" s="21"/>
      <c r="E10" s="19" t="s">
        <v>25</v>
      </c>
      <c r="F10" s="20">
        <f>IF(C10="ja",80,0)</f>
        <v>0</v>
      </c>
    </row>
    <row r="11" spans="1:6" ht="42" customHeight="1" x14ac:dyDescent="0.25">
      <c r="A11" s="70"/>
      <c r="B11" s="22" t="s">
        <v>26</v>
      </c>
      <c r="C11" s="18" t="s">
        <v>27</v>
      </c>
      <c r="D11" s="18"/>
      <c r="E11" s="23" t="s">
        <v>28</v>
      </c>
      <c r="F11" s="12"/>
    </row>
    <row r="12" spans="1:6" ht="14.25" x14ac:dyDescent="0.25">
      <c r="A12" s="70"/>
      <c r="B12" s="16" t="s">
        <v>29</v>
      </c>
      <c r="C12" s="24">
        <v>0</v>
      </c>
      <c r="D12" s="25" t="s">
        <v>30</v>
      </c>
      <c r="E12" s="19" t="s">
        <v>31</v>
      </c>
      <c r="F12" s="20">
        <f>C12*465</f>
        <v>0</v>
      </c>
    </row>
    <row r="13" spans="1:6" ht="14.25" x14ac:dyDescent="0.25">
      <c r="A13" s="70"/>
      <c r="B13" s="16" t="s">
        <v>32</v>
      </c>
      <c r="C13" s="24">
        <v>0</v>
      </c>
      <c r="D13" s="25" t="s">
        <v>30</v>
      </c>
      <c r="E13" s="19" t="s">
        <v>33</v>
      </c>
      <c r="F13" s="20">
        <f>C13*385</f>
        <v>0</v>
      </c>
    </row>
    <row r="14" spans="1:6" ht="14.25" x14ac:dyDescent="0.25">
      <c r="A14" s="70"/>
      <c r="B14" s="16" t="s">
        <v>34</v>
      </c>
      <c r="C14" s="24">
        <v>0</v>
      </c>
      <c r="D14" s="25" t="s">
        <v>30</v>
      </c>
      <c r="E14" s="19" t="s">
        <v>35</v>
      </c>
      <c r="F14" s="20">
        <f>C14*305</f>
        <v>0</v>
      </c>
    </row>
    <row r="15" spans="1:6" ht="14.25" x14ac:dyDescent="0.25">
      <c r="A15" s="70"/>
      <c r="B15" s="16" t="s">
        <v>36</v>
      </c>
      <c r="C15" s="24">
        <v>0</v>
      </c>
      <c r="D15" s="25" t="s">
        <v>30</v>
      </c>
      <c r="E15" s="19" t="s">
        <v>37</v>
      </c>
      <c r="F15" s="20">
        <f>C15*225</f>
        <v>0</v>
      </c>
    </row>
    <row r="16" spans="1:6" ht="14.25" x14ac:dyDescent="0.25">
      <c r="A16" s="70"/>
      <c r="B16" s="16" t="s">
        <v>38</v>
      </c>
      <c r="C16" s="24">
        <v>0</v>
      </c>
      <c r="D16" s="25" t="s">
        <v>30</v>
      </c>
      <c r="E16" s="19" t="s">
        <v>39</v>
      </c>
      <c r="F16" s="20">
        <f>C16*145</f>
        <v>0</v>
      </c>
    </row>
    <row r="17" spans="1:8" ht="14.25" x14ac:dyDescent="0.25">
      <c r="A17" s="70"/>
      <c r="B17" s="16" t="s">
        <v>40</v>
      </c>
      <c r="C17" s="24">
        <v>0</v>
      </c>
      <c r="D17" s="25" t="s">
        <v>30</v>
      </c>
      <c r="E17" s="19" t="s">
        <v>41</v>
      </c>
      <c r="F17" s="20">
        <f>C17*65</f>
        <v>0</v>
      </c>
    </row>
    <row r="18" spans="1:8" ht="15" customHeight="1" x14ac:dyDescent="0.25">
      <c r="A18" s="26"/>
      <c r="B18" s="26"/>
      <c r="C18" s="77" t="s">
        <v>42</v>
      </c>
      <c r="D18" s="77"/>
      <c r="E18" s="23"/>
      <c r="F18" s="27">
        <f>SUM(F7:F17)</f>
        <v>0</v>
      </c>
    </row>
    <row r="19" spans="1:8" ht="15.75" customHeight="1" x14ac:dyDescent="0.25">
      <c r="A19" s="26"/>
      <c r="B19" s="26" t="s">
        <v>43</v>
      </c>
      <c r="C19" s="78" t="s">
        <v>44</v>
      </c>
      <c r="D19" s="78"/>
      <c r="E19" s="19"/>
      <c r="F19" s="28">
        <v>200</v>
      </c>
    </row>
    <row r="20" spans="1:8" ht="15" customHeight="1" x14ac:dyDescent="0.25">
      <c r="A20" s="26"/>
      <c r="B20" s="26"/>
      <c r="C20" s="77" t="s">
        <v>45</v>
      </c>
      <c r="D20" s="77"/>
      <c r="E20" s="29">
        <v>10</v>
      </c>
      <c r="F20" s="30">
        <f>F18*F19/1000/12</f>
        <v>0</v>
      </c>
      <c r="G20" s="31"/>
    </row>
    <row r="21" spans="1:8" x14ac:dyDescent="0.25">
      <c r="A21" s="32"/>
      <c r="B21" s="31"/>
      <c r="C21" s="31"/>
      <c r="D21" s="33"/>
      <c r="E21" s="33"/>
    </row>
    <row r="22" spans="1:8" s="38" customFormat="1" ht="40.5" customHeight="1" thickBot="1" x14ac:dyDescent="0.3">
      <c r="A22" s="4" t="s">
        <v>3</v>
      </c>
      <c r="B22" s="34" t="s">
        <v>46</v>
      </c>
      <c r="C22" s="35" t="s">
        <v>47</v>
      </c>
      <c r="D22" s="6" t="s">
        <v>48</v>
      </c>
      <c r="E22" s="6" t="s">
        <v>49</v>
      </c>
      <c r="F22" s="6" t="s">
        <v>50</v>
      </c>
      <c r="G22" s="36" t="s">
        <v>51</v>
      </c>
      <c r="H22" s="37"/>
    </row>
    <row r="23" spans="1:8" s="38" customFormat="1" ht="256.5" x14ac:dyDescent="0.25">
      <c r="A23" s="79" t="s">
        <v>52</v>
      </c>
      <c r="B23" s="39" t="s">
        <v>53</v>
      </c>
      <c r="C23" s="40" t="s">
        <v>54</v>
      </c>
      <c r="D23" s="41">
        <f>E25</f>
        <v>5</v>
      </c>
      <c r="E23" s="88">
        <f>-G30/-2392/19.5*26*26.01/19.6</f>
        <v>18.973576888949562</v>
      </c>
      <c r="F23" s="42">
        <f>IF(D23&lt;=4,0,(1-(D23-B30)/(A30-B30))*E23)</f>
        <v>18.973576888949562</v>
      </c>
      <c r="G23" s="43" t="s">
        <v>55</v>
      </c>
      <c r="H23" s="37"/>
    </row>
    <row r="24" spans="1:8" s="38" customFormat="1" ht="38.25" x14ac:dyDescent="0.25">
      <c r="A24" s="80"/>
      <c r="B24" s="44" t="s">
        <v>56</v>
      </c>
      <c r="C24" s="81" t="s">
        <v>57</v>
      </c>
      <c r="D24" s="81"/>
      <c r="E24" s="45" t="s">
        <v>58</v>
      </c>
      <c r="F24" s="46" t="s">
        <v>59</v>
      </c>
      <c r="G24" s="37"/>
    </row>
    <row r="25" spans="1:8" s="38" customFormat="1" ht="285" x14ac:dyDescent="0.25">
      <c r="A25" s="80"/>
      <c r="B25" s="47" t="s">
        <v>60</v>
      </c>
      <c r="C25" s="82" t="s">
        <v>61</v>
      </c>
      <c r="D25" s="83"/>
      <c r="E25" s="48">
        <v>5</v>
      </c>
      <c r="F25" s="49" t="s">
        <v>62</v>
      </c>
      <c r="G25" s="26"/>
    </row>
    <row r="26" spans="1:8" s="38" customFormat="1" ht="14.25" thickBot="1" x14ac:dyDescent="0.3">
      <c r="A26" s="74"/>
      <c r="B26" s="75"/>
      <c r="C26" s="75"/>
      <c r="D26" s="75"/>
      <c r="E26" s="75"/>
      <c r="F26" s="76"/>
      <c r="G26" s="37"/>
    </row>
    <row r="27" spans="1:8" s="38" customFormat="1" ht="12.75" customHeight="1" x14ac:dyDescent="0.25">
      <c r="A27" s="50"/>
      <c r="B27" s="50"/>
      <c r="C27" s="50"/>
      <c r="D27" s="50"/>
      <c r="E27" s="50"/>
      <c r="F27" s="50"/>
      <c r="H27" s="37"/>
    </row>
    <row r="28" spans="1:8" s="38" customFormat="1" ht="32.25" hidden="1" customHeight="1" x14ac:dyDescent="0.25">
      <c r="A28" s="84" t="s">
        <v>63</v>
      </c>
      <c r="B28" s="84"/>
      <c r="C28" s="84"/>
      <c r="D28" s="84"/>
      <c r="E28" s="84"/>
      <c r="F28" s="84"/>
      <c r="G28" s="84"/>
      <c r="H28" s="37"/>
    </row>
    <row r="29" spans="1:8" s="38" customFormat="1" ht="57" hidden="1" x14ac:dyDescent="0.25">
      <c r="A29" s="51" t="s">
        <v>64</v>
      </c>
      <c r="B29" s="51" t="s">
        <v>65</v>
      </c>
      <c r="C29" s="51" t="s">
        <v>66</v>
      </c>
      <c r="D29" s="51" t="s">
        <v>67</v>
      </c>
      <c r="E29" s="51" t="s">
        <v>68</v>
      </c>
      <c r="F29" s="51" t="s">
        <v>69</v>
      </c>
      <c r="G29" s="52"/>
      <c r="H29" s="37"/>
    </row>
    <row r="30" spans="1:8" s="38" customFormat="1" ht="14.25" hidden="1" x14ac:dyDescent="0.25">
      <c r="A30" s="53">
        <v>30</v>
      </c>
      <c r="B30" s="53">
        <v>5</v>
      </c>
      <c r="C30" s="54">
        <v>95</v>
      </c>
      <c r="D30" s="55">
        <f>1340</f>
        <v>1340</v>
      </c>
      <c r="E30" s="53">
        <f>D30/270</f>
        <v>4.9629629629629628</v>
      </c>
      <c r="F30" s="55">
        <f>D30/E30</f>
        <v>270</v>
      </c>
      <c r="G30" s="56">
        <f>(((F30*A30)/60)*C30)*2</f>
        <v>25650</v>
      </c>
      <c r="H30" s="37"/>
    </row>
    <row r="31" spans="1:8" s="38" customFormat="1" ht="40.5" customHeight="1" thickBot="1" x14ac:dyDescent="0.3">
      <c r="A31" s="4" t="s">
        <v>3</v>
      </c>
      <c r="B31" s="34" t="s">
        <v>46</v>
      </c>
      <c r="C31" s="35" t="s">
        <v>47</v>
      </c>
      <c r="D31" s="6" t="s">
        <v>48</v>
      </c>
      <c r="E31" s="6" t="s">
        <v>49</v>
      </c>
      <c r="F31" s="6" t="s">
        <v>50</v>
      </c>
      <c r="G31" s="36" t="s">
        <v>51</v>
      </c>
      <c r="H31" s="37"/>
    </row>
    <row r="32" spans="1:8" s="38" customFormat="1" ht="256.5" x14ac:dyDescent="0.25">
      <c r="A32" s="79" t="s">
        <v>70</v>
      </c>
      <c r="B32" s="39" t="s">
        <v>71</v>
      </c>
      <c r="C32" s="40" t="s">
        <v>72</v>
      </c>
      <c r="D32" s="41">
        <f>E34</f>
        <v>5</v>
      </c>
      <c r="E32" s="88">
        <f>-G39/-2392/19.5*26*26.01/19.6</f>
        <v>7.0272506996109474</v>
      </c>
      <c r="F32" s="42">
        <f>IF(D32&lt;=4,0,(1-(D32-B39)/(A39-B39))*E32)</f>
        <v>7.0272506996109474</v>
      </c>
      <c r="G32" s="43" t="s">
        <v>73</v>
      </c>
      <c r="H32" s="37"/>
    </row>
    <row r="33" spans="1:8" s="38" customFormat="1" ht="38.25" x14ac:dyDescent="0.25">
      <c r="A33" s="80"/>
      <c r="B33" s="44" t="s">
        <v>56</v>
      </c>
      <c r="C33" s="81" t="s">
        <v>57</v>
      </c>
      <c r="D33" s="81"/>
      <c r="E33" s="45" t="s">
        <v>58</v>
      </c>
      <c r="F33" s="46" t="s">
        <v>59</v>
      </c>
      <c r="G33" s="37"/>
    </row>
    <row r="34" spans="1:8" s="38" customFormat="1" ht="285" x14ac:dyDescent="0.25">
      <c r="A34" s="80"/>
      <c r="B34" s="47" t="s">
        <v>74</v>
      </c>
      <c r="C34" s="82" t="s">
        <v>61</v>
      </c>
      <c r="D34" s="83"/>
      <c r="E34" s="48">
        <v>5</v>
      </c>
      <c r="F34" s="49" t="s">
        <v>75</v>
      </c>
      <c r="G34" s="26"/>
    </row>
    <row r="35" spans="1:8" s="38" customFormat="1" ht="14.25" thickBot="1" x14ac:dyDescent="0.3">
      <c r="A35" s="74"/>
      <c r="B35" s="75"/>
      <c r="C35" s="75"/>
      <c r="D35" s="75"/>
      <c r="E35" s="75"/>
      <c r="F35" s="76"/>
      <c r="G35" s="37"/>
    </row>
    <row r="36" spans="1:8" s="38" customFormat="1" ht="13.15" customHeight="1" thickBot="1" x14ac:dyDescent="0.3">
      <c r="A36" s="50"/>
      <c r="B36" s="50"/>
      <c r="C36" s="50"/>
      <c r="D36" s="50"/>
      <c r="E36" s="50"/>
      <c r="F36" s="50"/>
      <c r="H36" s="37"/>
    </row>
    <row r="37" spans="1:8" s="38" customFormat="1" ht="32.25" hidden="1" customHeight="1" x14ac:dyDescent="0.25">
      <c r="A37" s="84" t="s">
        <v>63</v>
      </c>
      <c r="B37" s="84"/>
      <c r="C37" s="84"/>
      <c r="D37" s="84"/>
      <c r="E37" s="84"/>
      <c r="F37" s="84"/>
      <c r="G37" s="84"/>
      <c r="H37" s="37"/>
    </row>
    <row r="38" spans="1:8" s="38" customFormat="1" ht="57" hidden="1" x14ac:dyDescent="0.25">
      <c r="A38" s="51" t="s">
        <v>64</v>
      </c>
      <c r="B38" s="51" t="s">
        <v>65</v>
      </c>
      <c r="C38" s="51" t="s">
        <v>66</v>
      </c>
      <c r="D38" s="51" t="s">
        <v>67</v>
      </c>
      <c r="E38" s="51" t="s">
        <v>68</v>
      </c>
      <c r="F38" s="51" t="s">
        <v>69</v>
      </c>
      <c r="G38" s="52"/>
      <c r="H38" s="37"/>
    </row>
    <row r="39" spans="1:8" s="38" customFormat="1" ht="14.25" hidden="1" x14ac:dyDescent="0.25">
      <c r="A39" s="53">
        <v>30</v>
      </c>
      <c r="B39" s="53">
        <v>5</v>
      </c>
      <c r="C39" s="54">
        <v>95</v>
      </c>
      <c r="D39" s="55">
        <f>916.42</f>
        <v>916.42</v>
      </c>
      <c r="E39" s="53">
        <f>D39/100</f>
        <v>9.1641999999999992</v>
      </c>
      <c r="F39" s="55">
        <v>100</v>
      </c>
      <c r="G39" s="56">
        <f>(((F39*A39)/60)*C39)*2</f>
        <v>9500</v>
      </c>
      <c r="H39" s="37"/>
    </row>
    <row r="40" spans="1:8" s="38" customFormat="1" ht="32.25" hidden="1" customHeight="1" x14ac:dyDescent="0.25">
      <c r="A40" s="84" t="s">
        <v>63</v>
      </c>
      <c r="B40" s="84"/>
      <c r="C40" s="84"/>
      <c r="D40" s="84"/>
      <c r="E40" s="84"/>
      <c r="F40" s="84"/>
      <c r="G40" s="84"/>
      <c r="H40" s="37"/>
    </row>
    <row r="41" spans="1:8" s="38" customFormat="1" ht="57" hidden="1" x14ac:dyDescent="0.25">
      <c r="A41" s="51" t="s">
        <v>64</v>
      </c>
      <c r="B41" s="51" t="s">
        <v>65</v>
      </c>
      <c r="C41" s="51" t="s">
        <v>66</v>
      </c>
      <c r="D41" s="51" t="s">
        <v>67</v>
      </c>
      <c r="E41" s="51" t="s">
        <v>68</v>
      </c>
      <c r="F41" s="51" t="s">
        <v>69</v>
      </c>
      <c r="G41" s="52"/>
      <c r="H41" s="37"/>
    </row>
    <row r="42" spans="1:8" s="38" customFormat="1" ht="15" hidden="1" thickBot="1" x14ac:dyDescent="0.3">
      <c r="A42" s="53">
        <v>30</v>
      </c>
      <c r="B42" s="53">
        <v>5</v>
      </c>
      <c r="C42" s="54">
        <v>95</v>
      </c>
      <c r="D42" s="55">
        <f>601.264+67</f>
        <v>668.26400000000001</v>
      </c>
      <c r="E42" s="53">
        <f>D42/(97+24)</f>
        <v>5.5228429752066113</v>
      </c>
      <c r="F42" s="55">
        <f>97+24</f>
        <v>121</v>
      </c>
      <c r="G42" s="56">
        <f>(((F42*A42)/60)*C42)*2</f>
        <v>11495</v>
      </c>
      <c r="H42" s="37"/>
    </row>
    <row r="43" spans="1:8" ht="42" customHeight="1" thickBot="1" x14ac:dyDescent="0.3">
      <c r="A43" s="26"/>
      <c r="B43" s="57"/>
      <c r="C43" s="57"/>
      <c r="D43" s="57"/>
      <c r="E43" s="58" t="s">
        <v>76</v>
      </c>
      <c r="F43" s="59">
        <f>E4+E20+E23+E32</f>
        <v>41.000827588560512</v>
      </c>
    </row>
    <row r="44" spans="1:8" x14ac:dyDescent="0.25">
      <c r="A44" s="32"/>
      <c r="B44" s="32"/>
      <c r="C44" s="32"/>
      <c r="D44" s="60"/>
      <c r="E44" s="60"/>
    </row>
    <row r="45" spans="1:8" ht="13.15" customHeight="1" thickBot="1" x14ac:dyDescent="0.3">
      <c r="A45" s="85" t="s">
        <v>77</v>
      </c>
      <c r="B45" s="86"/>
      <c r="C45" s="86"/>
      <c r="D45" s="86"/>
      <c r="E45" s="86"/>
      <c r="F45" s="87"/>
    </row>
    <row r="46" spans="1:8" x14ac:dyDescent="0.25">
      <c r="A46" s="32"/>
    </row>
    <row r="47" spans="1:8" x14ac:dyDescent="0.25">
      <c r="A47" s="32"/>
    </row>
  </sheetData>
  <mergeCells count="21">
    <mergeCell ref="A45:F45"/>
    <mergeCell ref="A37:G37"/>
    <mergeCell ref="A40:G40"/>
    <mergeCell ref="A35:F35"/>
    <mergeCell ref="C18:D18"/>
    <mergeCell ref="C19:D19"/>
    <mergeCell ref="C20:D20"/>
    <mergeCell ref="A23:A25"/>
    <mergeCell ref="C24:D24"/>
    <mergeCell ref="C25:D25"/>
    <mergeCell ref="A26:F26"/>
    <mergeCell ref="A28:G28"/>
    <mergeCell ref="A32:A34"/>
    <mergeCell ref="C33:D33"/>
    <mergeCell ref="C34:D34"/>
    <mergeCell ref="A1:B1"/>
    <mergeCell ref="E1:F1"/>
    <mergeCell ref="A3:F3"/>
    <mergeCell ref="A5:B5"/>
    <mergeCell ref="A6:A17"/>
    <mergeCell ref="C6:E6"/>
  </mergeCells>
  <dataValidations count="2">
    <dataValidation type="whole" allowBlank="1" showInputMessage="1" showErrorMessage="1" sqref="E25 E34" xr:uid="{F3FD99E5-F2AE-47A2-8EFA-7482E899BF6A}">
      <formula1>$B$8</formula1>
      <formula2>$A$8</formula2>
    </dataValidation>
    <dataValidation type="list" allowBlank="1" showInputMessage="1" showErrorMessage="1" sqref="C7:C10" xr:uid="{07C163A0-91F5-4084-A214-9F121BF3BA86}">
      <formula1>"ja,nee"</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DDC01-8904-4D57-BA62-C8313B1C5DA6}">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Kwalitatieve gunning perceel 2</vt: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Paping, Willemiek</dc:creator>
  <cp:lastModifiedBy>Rene Janssen</cp:lastModifiedBy>
  <dcterms:created xsi:type="dcterms:W3CDTF">2020-12-24T09:47:39Z</dcterms:created>
  <dcterms:modified xsi:type="dcterms:W3CDTF">2021-01-18T05:54:08Z</dcterms:modified>
</cp:coreProperties>
</file>