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1\Warme- koude drankenautomaten\3. Aanbestedingsdocument\"/>
    </mc:Choice>
  </mc:AlternateContent>
  <xr:revisionPtr revIDLastSave="0" documentId="14_{67375C80-A945-42E7-99BF-5FB9E3148F1D}" xr6:coauthVersionLast="44" xr6:coauthVersionMax="44" xr10:uidLastSave="{00000000-0000-0000-0000-000000000000}"/>
  <bookViews>
    <workbookView xWindow="-120" yWindow="-120" windowWidth="38460" windowHeight="20490" xr2:uid="{16B6D59F-B91A-489C-8A87-8DD3B4F764C9}"/>
  </bookViews>
  <sheets>
    <sheet name="Huidige situatie" sheetId="3" r:id="rId1"/>
    <sheet name="Gewenste situatie" sheetId="4" r:id="rId2"/>
  </sheets>
  <definedNames>
    <definedName name="_Hlk65568515" localSheetId="1">'Gewenste situatie'!$L$11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4" l="1"/>
  <c r="F24" i="4"/>
  <c r="H23" i="4"/>
  <c r="H20" i="4"/>
  <c r="F20" i="4"/>
  <c r="H18" i="4"/>
  <c r="F18" i="4"/>
  <c r="H17" i="4"/>
  <c r="F17" i="4"/>
  <c r="H14" i="4"/>
  <c r="F14" i="4"/>
  <c r="H12" i="4"/>
  <c r="F12" i="4"/>
  <c r="H10" i="4"/>
  <c r="F10" i="4"/>
  <c r="H8" i="4"/>
  <c r="F8" i="4"/>
  <c r="H7" i="4"/>
  <c r="F7" i="4"/>
  <c r="H6" i="4"/>
  <c r="F6" i="4"/>
  <c r="H4" i="4"/>
  <c r="F4" i="4"/>
  <c r="H3" i="4"/>
</calcChain>
</file>

<file path=xl/sharedStrings.xml><?xml version="1.0" encoding="utf-8"?>
<sst xmlns="http://schemas.openxmlformats.org/spreadsheetml/2006/main" count="176" uniqueCount="61">
  <si>
    <t>Purmersteenweg 42</t>
  </si>
  <si>
    <t>B Vleugel Pantry BG</t>
  </si>
  <si>
    <t>Ferrara 2B2C (ES) Black KW</t>
  </si>
  <si>
    <t>A BG Trouwzaal</t>
  </si>
  <si>
    <t>Ferrara 2B2C (ES) Black 05</t>
  </si>
  <si>
    <t>A Vleugel BGG Vergadercentrum</t>
  </si>
  <si>
    <t>Iseo Hot &amp; Cold</t>
  </si>
  <si>
    <t>Dotterbloem 100-102</t>
  </si>
  <si>
    <t>BG Pantry</t>
  </si>
  <si>
    <t>Farini</t>
  </si>
  <si>
    <t>Van IJsendijkstraat 417</t>
  </si>
  <si>
    <t>BG Hal</t>
  </si>
  <si>
    <t>BG B014</t>
  </si>
  <si>
    <t>Van IJsendijkstraat 186</t>
  </si>
  <si>
    <t>Gang BG</t>
  </si>
  <si>
    <t>Rijn Middelburgstraat 1</t>
  </si>
  <si>
    <t>Cremona XL ES C</t>
  </si>
  <si>
    <t>Flevostraat  88</t>
  </si>
  <si>
    <t>BG Keuken Rechts</t>
  </si>
  <si>
    <t>Locatie</t>
  </si>
  <si>
    <t>Plaats</t>
  </si>
  <si>
    <t>Type automaat</t>
  </si>
  <si>
    <t>Koggenland</t>
  </si>
  <si>
    <t>BGG</t>
  </si>
  <si>
    <t>Purmerweg 92</t>
  </si>
  <si>
    <t>Keuken</t>
  </si>
  <si>
    <t>Familie kamer</t>
  </si>
  <si>
    <t>Iseo Cold &amp; Ambient UV</t>
  </si>
  <si>
    <t>Leeghwaterpark 4</t>
  </si>
  <si>
    <t>Aantal</t>
  </si>
  <si>
    <t xml:space="preserve">Ferrara 2B2C (ES) Black KW </t>
  </si>
  <si>
    <t>Burgerzaken BG</t>
  </si>
  <si>
    <t>Bijzonderheden</t>
  </si>
  <si>
    <t xml:space="preserve">Kantine 1e </t>
  </si>
  <si>
    <t>Meubels</t>
  </si>
  <si>
    <t>Insulindeweg 2</t>
  </si>
  <si>
    <r>
      <t>B Vleugel Pantry 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etage</t>
    </r>
  </si>
  <si>
    <r>
      <t>A Vleugel Pantry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etage</t>
    </r>
  </si>
  <si>
    <r>
      <t>B Vleugel Pantry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etage</t>
    </r>
  </si>
  <si>
    <r>
      <t>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etage linkerzijde pantry</t>
    </r>
  </si>
  <si>
    <r>
      <t>Kantine 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Linker</t>
    </r>
  </si>
  <si>
    <r>
      <t>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etage linkerzijde Pantry</t>
    </r>
  </si>
  <si>
    <t>***N.v.t.***</t>
  </si>
  <si>
    <t>Drankautomaat &gt; 25 medewerkers</t>
  </si>
  <si>
    <t>Drankautomaat &lt; 25 medewerkers</t>
  </si>
  <si>
    <t>Onbekend</t>
  </si>
  <si>
    <t>Kantine</t>
  </si>
  <si>
    <r>
      <t xml:space="preserve">Waterautomaat </t>
    </r>
    <r>
      <rPr>
        <sz val="9"/>
        <color theme="1"/>
        <rFont val="Arial"/>
        <family val="2"/>
      </rPr>
      <t>(warm en koud)</t>
    </r>
  </si>
  <si>
    <t>Koffieconsumpties  2019</t>
  </si>
  <si>
    <t>Waterconsumpties 2019</t>
  </si>
  <si>
    <t>Koffieconsumptie 2020</t>
  </si>
  <si>
    <t>Waterconsumpties 2020</t>
  </si>
  <si>
    <t>Familiekamer</t>
  </si>
  <si>
    <t>Indicatie afname automaat/product</t>
  </si>
  <si>
    <r>
      <t xml:space="preserve">1494  </t>
    </r>
    <r>
      <rPr>
        <sz val="9"/>
        <color theme="1"/>
        <rFont val="Arial"/>
        <family val="2"/>
      </rPr>
      <t>(3 maanden)</t>
    </r>
  </si>
  <si>
    <r>
      <t xml:space="preserve">3908  </t>
    </r>
    <r>
      <rPr>
        <sz val="9"/>
        <color theme="1"/>
        <rFont val="Arial"/>
        <family val="2"/>
      </rPr>
      <t>(4 maanden)</t>
    </r>
  </si>
  <si>
    <t>Inclusief meubel</t>
  </si>
  <si>
    <t>***nog nader te bepalen***</t>
  </si>
  <si>
    <r>
      <t xml:space="preserve">Waterautomaat </t>
    </r>
    <r>
      <rPr>
        <sz val="9"/>
        <rFont val="Arial"/>
        <family val="2"/>
      </rPr>
      <t>(warm en koud)</t>
    </r>
  </si>
  <si>
    <r>
      <t>Bijlage 1 Overzicht gewenste dienstverlening</t>
    </r>
    <r>
      <rPr>
        <b/>
        <sz val="8"/>
        <color theme="1"/>
        <rFont val="Arial"/>
        <family val="2"/>
      </rPr>
      <t xml:space="preserve">               </t>
    </r>
    <r>
      <rPr>
        <b/>
        <sz val="10"/>
        <color theme="1"/>
        <rFont val="Arial"/>
        <family val="2"/>
      </rPr>
      <t>v1.0</t>
    </r>
  </si>
  <si>
    <r>
      <t>Bijlage 1 Overzicht huidige dienstverlening</t>
    </r>
    <r>
      <rPr>
        <b/>
        <sz val="8"/>
        <color theme="1"/>
        <rFont val="Arial"/>
        <family val="2"/>
      </rPr>
      <t xml:space="preserve">                  </t>
    </r>
    <r>
      <rPr>
        <b/>
        <sz val="10"/>
        <color theme="1"/>
        <rFont val="Arial"/>
        <family val="2"/>
      </rPr>
      <t>v1.0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</si>
</sst>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trike/>
      <sz val="10"/>
      <color theme="1"/>
      <name val="Arial"/>
      <family val="2"/>
    </font>
    <font>
      <strike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7E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E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7D76-DD44-4EEC-8188-EE8B7C4F0B65}">
  <sheetPr>
    <pageSetUpPr fitToPage="1"/>
  </sheetPr>
  <dimension ref="A1:E43"/>
  <sheetViews>
    <sheetView tabSelected="1" workbookViewId="0">
      <selection activeCell="B26" sqref="B26"/>
    </sheetView>
  </sheetViews>
  <sheetFormatPr defaultRowHeight="12.75" x14ac:dyDescent="0.25"/>
  <cols>
    <col min="1" max="1" width="35.85546875" style="4" customWidth="1"/>
    <col min="2" max="2" width="33.42578125" style="4" customWidth="1"/>
    <col min="3" max="3" width="36.28515625" style="4" customWidth="1"/>
    <col min="4" max="4" width="13.28515625" style="9" customWidth="1"/>
    <col min="5" max="16384" width="9.140625" style="4"/>
  </cols>
  <sheetData>
    <row r="1" spans="1:5" ht="23.25" x14ac:dyDescent="0.25">
      <c r="A1" s="12" t="s">
        <v>60</v>
      </c>
    </row>
    <row r="2" spans="1:5" s="11" customFormat="1" ht="22.5" customHeight="1" x14ac:dyDescent="0.25">
      <c r="A2" s="26" t="s">
        <v>19</v>
      </c>
      <c r="B2" s="26" t="s">
        <v>20</v>
      </c>
      <c r="C2" s="26" t="s">
        <v>21</v>
      </c>
      <c r="D2" s="27" t="s">
        <v>29</v>
      </c>
      <c r="E2" s="10"/>
    </row>
    <row r="3" spans="1:5" ht="22.5" customHeight="1" x14ac:dyDescent="0.25">
      <c r="A3" s="1" t="s">
        <v>0</v>
      </c>
      <c r="B3" s="1" t="s">
        <v>3</v>
      </c>
      <c r="C3" s="1" t="s">
        <v>2</v>
      </c>
      <c r="D3" s="2">
        <v>1</v>
      </c>
      <c r="E3" s="3"/>
    </row>
    <row r="4" spans="1:5" ht="18.75" customHeight="1" x14ac:dyDescent="0.25">
      <c r="A4" s="45" t="s">
        <v>0</v>
      </c>
      <c r="B4" s="45" t="s">
        <v>5</v>
      </c>
      <c r="C4" s="20" t="s">
        <v>6</v>
      </c>
      <c r="D4" s="19">
        <v>1</v>
      </c>
      <c r="E4" s="3"/>
    </row>
    <row r="5" spans="1:5" ht="18.75" customHeight="1" x14ac:dyDescent="0.25">
      <c r="A5" s="45"/>
      <c r="B5" s="45"/>
      <c r="C5" s="20" t="s">
        <v>2</v>
      </c>
      <c r="D5" s="19">
        <v>1</v>
      </c>
      <c r="E5" s="3"/>
    </row>
    <row r="6" spans="1:5" ht="14.25" x14ac:dyDescent="0.25">
      <c r="A6" s="46" t="s">
        <v>0</v>
      </c>
      <c r="B6" s="46" t="s">
        <v>1</v>
      </c>
      <c r="C6" s="46" t="s">
        <v>2</v>
      </c>
      <c r="D6" s="49">
        <v>2</v>
      </c>
      <c r="E6" s="3"/>
    </row>
    <row r="7" spans="1:5" ht="14.25" x14ac:dyDescent="0.25">
      <c r="A7" s="46"/>
      <c r="B7" s="46"/>
      <c r="C7" s="46"/>
      <c r="D7" s="49"/>
      <c r="E7" s="3"/>
    </row>
    <row r="8" spans="1:5" ht="28.5" customHeight="1" x14ac:dyDescent="0.25">
      <c r="A8" s="20" t="s">
        <v>0</v>
      </c>
      <c r="B8" s="20" t="s">
        <v>31</v>
      </c>
      <c r="C8" s="20" t="s">
        <v>2</v>
      </c>
      <c r="D8" s="19">
        <v>1</v>
      </c>
      <c r="E8" s="3"/>
    </row>
    <row r="9" spans="1:5" ht="14.25" customHeight="1" x14ac:dyDescent="0.25">
      <c r="A9" s="46" t="s">
        <v>0</v>
      </c>
      <c r="B9" s="46" t="s">
        <v>36</v>
      </c>
      <c r="C9" s="46" t="s">
        <v>30</v>
      </c>
      <c r="D9" s="49">
        <v>4</v>
      </c>
      <c r="E9" s="3"/>
    </row>
    <row r="10" spans="1:5" ht="14.25" x14ac:dyDescent="0.25">
      <c r="A10" s="46"/>
      <c r="B10" s="46"/>
      <c r="C10" s="46"/>
      <c r="D10" s="49"/>
      <c r="E10" s="3"/>
    </row>
    <row r="11" spans="1:5" ht="14.25" customHeight="1" x14ac:dyDescent="0.25">
      <c r="A11" s="45" t="s">
        <v>0</v>
      </c>
      <c r="B11" s="45" t="s">
        <v>37</v>
      </c>
      <c r="C11" s="45" t="s">
        <v>2</v>
      </c>
      <c r="D11" s="50">
        <v>2</v>
      </c>
      <c r="E11" s="3"/>
    </row>
    <row r="12" spans="1:5" ht="14.25" x14ac:dyDescent="0.25">
      <c r="A12" s="45"/>
      <c r="B12" s="45"/>
      <c r="C12" s="45"/>
      <c r="D12" s="50"/>
      <c r="E12" s="3"/>
    </row>
    <row r="13" spans="1:5" ht="14.25" customHeight="1" x14ac:dyDescent="0.25">
      <c r="A13" s="46" t="s">
        <v>0</v>
      </c>
      <c r="B13" s="46" t="s">
        <v>38</v>
      </c>
      <c r="C13" s="46" t="s">
        <v>2</v>
      </c>
      <c r="D13" s="49">
        <v>4</v>
      </c>
      <c r="E13" s="3"/>
    </row>
    <row r="14" spans="1:5" ht="14.25" x14ac:dyDescent="0.25">
      <c r="A14" s="46"/>
      <c r="B14" s="46"/>
      <c r="C14" s="46"/>
      <c r="D14" s="49"/>
      <c r="E14" s="3"/>
    </row>
    <row r="15" spans="1:5" ht="29.25" customHeight="1" x14ac:dyDescent="0.25">
      <c r="A15" s="20" t="s">
        <v>0</v>
      </c>
      <c r="B15" s="20" t="s">
        <v>39</v>
      </c>
      <c r="C15" s="20" t="s">
        <v>4</v>
      </c>
      <c r="D15" s="19">
        <v>1</v>
      </c>
      <c r="E15" s="3"/>
    </row>
    <row r="16" spans="1:5" ht="24.75" customHeight="1" x14ac:dyDescent="0.25">
      <c r="A16" s="1" t="s">
        <v>7</v>
      </c>
      <c r="B16" s="1" t="s">
        <v>8</v>
      </c>
      <c r="C16" s="1" t="s">
        <v>9</v>
      </c>
      <c r="D16" s="2">
        <v>1</v>
      </c>
      <c r="E16" s="3"/>
    </row>
    <row r="17" spans="1:5" ht="24" customHeight="1" x14ac:dyDescent="0.25">
      <c r="A17" s="20" t="s">
        <v>7</v>
      </c>
      <c r="B17" s="20" t="s">
        <v>8</v>
      </c>
      <c r="C17" s="20" t="s">
        <v>6</v>
      </c>
      <c r="D17" s="19">
        <v>1</v>
      </c>
      <c r="E17" s="3"/>
    </row>
    <row r="18" spans="1:5" ht="21.75" customHeight="1" x14ac:dyDescent="0.25">
      <c r="A18" s="1" t="s">
        <v>10</v>
      </c>
      <c r="B18" s="1" t="s">
        <v>11</v>
      </c>
      <c r="C18" s="1" t="s">
        <v>4</v>
      </c>
      <c r="D18" s="2">
        <v>1</v>
      </c>
      <c r="E18" s="3"/>
    </row>
    <row r="19" spans="1:5" ht="24" customHeight="1" x14ac:dyDescent="0.25">
      <c r="A19" s="20" t="s">
        <v>10</v>
      </c>
      <c r="B19" s="20" t="s">
        <v>40</v>
      </c>
      <c r="C19" s="20" t="s">
        <v>4</v>
      </c>
      <c r="D19" s="19">
        <v>1</v>
      </c>
      <c r="E19" s="3"/>
    </row>
    <row r="20" spans="1:5" ht="23.25" customHeight="1" x14ac:dyDescent="0.25">
      <c r="A20" s="1" t="s">
        <v>10</v>
      </c>
      <c r="B20" s="1" t="s">
        <v>12</v>
      </c>
      <c r="C20" s="1" t="s">
        <v>2</v>
      </c>
      <c r="D20" s="2">
        <v>1</v>
      </c>
      <c r="E20" s="3"/>
    </row>
    <row r="21" spans="1:5" ht="23.25" customHeight="1" x14ac:dyDescent="0.25">
      <c r="A21" s="20" t="s">
        <v>10</v>
      </c>
      <c r="B21" s="20" t="s">
        <v>33</v>
      </c>
      <c r="C21" s="20" t="s">
        <v>6</v>
      </c>
      <c r="D21" s="19">
        <v>1</v>
      </c>
      <c r="E21" s="3"/>
    </row>
    <row r="22" spans="1:5" ht="21.75" customHeight="1" x14ac:dyDescent="0.25">
      <c r="A22" s="1" t="s">
        <v>10</v>
      </c>
      <c r="B22" s="1" t="s">
        <v>41</v>
      </c>
      <c r="C22" s="1" t="s">
        <v>2</v>
      </c>
      <c r="D22" s="2">
        <v>1</v>
      </c>
      <c r="E22" s="3"/>
    </row>
    <row r="23" spans="1:5" ht="22.5" customHeight="1" x14ac:dyDescent="0.25">
      <c r="A23" s="20" t="s">
        <v>13</v>
      </c>
      <c r="B23" s="20" t="s">
        <v>14</v>
      </c>
      <c r="C23" s="20" t="s">
        <v>4</v>
      </c>
      <c r="D23" s="19">
        <v>1</v>
      </c>
      <c r="E23" s="3"/>
    </row>
    <row r="24" spans="1:5" ht="19.5" customHeight="1" x14ac:dyDescent="0.25">
      <c r="A24" s="1" t="s">
        <v>15</v>
      </c>
      <c r="B24" s="1" t="s">
        <v>14</v>
      </c>
      <c r="C24" s="1" t="s">
        <v>16</v>
      </c>
      <c r="D24" s="2">
        <v>1</v>
      </c>
      <c r="E24" s="3"/>
    </row>
    <row r="25" spans="1:5" ht="21" customHeight="1" x14ac:dyDescent="0.25">
      <c r="A25" s="20" t="s">
        <v>17</v>
      </c>
      <c r="B25" s="20" t="s">
        <v>18</v>
      </c>
      <c r="C25" s="20" t="s">
        <v>4</v>
      </c>
      <c r="D25" s="19">
        <v>1</v>
      </c>
      <c r="E25" s="3"/>
    </row>
    <row r="26" spans="1:5" ht="24.75" customHeight="1" x14ac:dyDescent="0.25">
      <c r="A26" s="1" t="s">
        <v>22</v>
      </c>
      <c r="B26" s="1" t="s">
        <v>23</v>
      </c>
      <c r="C26" s="1" t="s">
        <v>4</v>
      </c>
      <c r="D26" s="2">
        <v>1</v>
      </c>
      <c r="E26" s="3"/>
    </row>
    <row r="27" spans="1:5" ht="22.5" customHeight="1" x14ac:dyDescent="0.25">
      <c r="A27" s="47" t="s">
        <v>24</v>
      </c>
      <c r="B27" s="20" t="s">
        <v>25</v>
      </c>
      <c r="C27" s="20" t="s">
        <v>9</v>
      </c>
      <c r="D27" s="19">
        <v>1</v>
      </c>
      <c r="E27" s="3"/>
    </row>
    <row r="28" spans="1:5" ht="21" customHeight="1" x14ac:dyDescent="0.25">
      <c r="A28" s="48"/>
      <c r="B28" s="20" t="s">
        <v>52</v>
      </c>
      <c r="C28" s="20" t="s">
        <v>27</v>
      </c>
      <c r="D28" s="19">
        <v>1</v>
      </c>
      <c r="E28" s="3"/>
    </row>
    <row r="29" spans="1:5" ht="25.5" customHeight="1" x14ac:dyDescent="0.25">
      <c r="A29" s="1" t="s">
        <v>28</v>
      </c>
      <c r="B29" s="2" t="s">
        <v>42</v>
      </c>
      <c r="C29" s="2" t="s">
        <v>42</v>
      </c>
      <c r="D29" s="2">
        <v>0</v>
      </c>
      <c r="E29" s="3"/>
    </row>
    <row r="30" spans="1:5" ht="21" customHeight="1" x14ac:dyDescent="0.25">
      <c r="A30" s="20" t="s">
        <v>35</v>
      </c>
      <c r="B30" s="19" t="s">
        <v>42</v>
      </c>
      <c r="C30" s="19" t="s">
        <v>42</v>
      </c>
      <c r="D30" s="19">
        <v>0</v>
      </c>
      <c r="E30" s="3"/>
    </row>
    <row r="31" spans="1:5" ht="22.5" customHeight="1" x14ac:dyDescent="0.25">
      <c r="A31" s="6"/>
      <c r="B31" s="6"/>
      <c r="C31" s="6"/>
      <c r="D31" s="7"/>
      <c r="E31" s="3"/>
    </row>
    <row r="32" spans="1:5" ht="14.25" x14ac:dyDescent="0.25">
      <c r="A32" s="3"/>
      <c r="B32" s="3"/>
      <c r="C32" s="3"/>
      <c r="D32" s="8"/>
      <c r="E32" s="3"/>
    </row>
    <row r="33" spans="1:5" ht="22.5" customHeight="1" x14ac:dyDescent="0.25">
      <c r="C33" s="3"/>
      <c r="D33" s="8"/>
      <c r="E33" s="3"/>
    </row>
    <row r="34" spans="1:5" ht="21" customHeight="1" x14ac:dyDescent="0.25">
      <c r="C34" s="5"/>
      <c r="D34" s="8"/>
      <c r="E34" s="3"/>
    </row>
    <row r="35" spans="1:5" ht="21" customHeight="1" x14ac:dyDescent="0.25">
      <c r="C35" s="5"/>
      <c r="D35" s="8"/>
      <c r="E35" s="3"/>
    </row>
    <row r="36" spans="1:5" ht="20.25" customHeight="1" x14ac:dyDescent="0.25">
      <c r="C36" s="5"/>
      <c r="D36" s="8"/>
      <c r="E36" s="3"/>
    </row>
    <row r="37" spans="1:5" ht="21.75" customHeight="1" x14ac:dyDescent="0.25">
      <c r="C37" s="5"/>
      <c r="D37" s="8"/>
      <c r="E37" s="3"/>
    </row>
    <row r="38" spans="1:5" ht="14.25" x14ac:dyDescent="0.25">
      <c r="A38" s="5"/>
      <c r="B38" s="5"/>
      <c r="C38" s="5"/>
      <c r="D38" s="8"/>
      <c r="E38" s="3"/>
    </row>
    <row r="39" spans="1:5" ht="14.25" x14ac:dyDescent="0.25">
      <c r="A39" s="3"/>
      <c r="B39" s="3"/>
      <c r="C39" s="3"/>
      <c r="D39" s="8"/>
      <c r="E39" s="3"/>
    </row>
    <row r="40" spans="1:5" ht="14.25" x14ac:dyDescent="0.25">
      <c r="A40" s="3"/>
      <c r="B40" s="3"/>
      <c r="C40" s="3"/>
      <c r="D40" s="8"/>
      <c r="E40" s="3"/>
    </row>
    <row r="41" spans="1:5" ht="14.25" x14ac:dyDescent="0.25">
      <c r="A41" s="3"/>
      <c r="B41" s="3"/>
      <c r="C41" s="3"/>
      <c r="D41" s="8"/>
      <c r="E41" s="3"/>
    </row>
    <row r="42" spans="1:5" ht="14.25" x14ac:dyDescent="0.25">
      <c r="A42" s="3"/>
      <c r="B42" s="3"/>
      <c r="C42" s="3"/>
      <c r="D42" s="8"/>
      <c r="E42" s="3"/>
    </row>
    <row r="43" spans="1:5" ht="14.25" x14ac:dyDescent="0.25">
      <c r="A43" s="3"/>
      <c r="B43" s="3"/>
      <c r="C43" s="3"/>
      <c r="D43" s="8"/>
      <c r="E43" s="3"/>
    </row>
  </sheetData>
  <sheetProtection algorithmName="SHA-512" hashValue="//TqpuSMqDHAY7+BXGVxSsnWmgeLsbVk2VMLrodjPVPIqSIsgodDv1Y61aG4VJUcx6CRsqJjt6TixXMtUo21/A==" saltValue="sWza7mwtOEKKatgjVEW7UA==" spinCount="100000" sheet="1" objects="1" scenarios="1"/>
  <mergeCells count="19">
    <mergeCell ref="A27:A28"/>
    <mergeCell ref="D6:D7"/>
    <mergeCell ref="A9:A10"/>
    <mergeCell ref="B9:B10"/>
    <mergeCell ref="C9:C10"/>
    <mergeCell ref="D9:D10"/>
    <mergeCell ref="D13:D14"/>
    <mergeCell ref="D11:D12"/>
    <mergeCell ref="A4:A5"/>
    <mergeCell ref="B4:B5"/>
    <mergeCell ref="A13:A14"/>
    <mergeCell ref="B13:B14"/>
    <mergeCell ref="C13:C14"/>
    <mergeCell ref="A6:A7"/>
    <mergeCell ref="B6:B7"/>
    <mergeCell ref="C6:C7"/>
    <mergeCell ref="A11:A12"/>
    <mergeCell ref="B11:B12"/>
    <mergeCell ref="C11:C12"/>
  </mergeCell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9621-F3E8-4D5A-944B-D28F07BF7DE7}">
  <dimension ref="A1:I35"/>
  <sheetViews>
    <sheetView workbookViewId="0">
      <selection activeCell="B14" sqref="B14"/>
    </sheetView>
  </sheetViews>
  <sheetFormatPr defaultRowHeight="14.25" x14ac:dyDescent="0.2"/>
  <cols>
    <col min="1" max="1" width="36.42578125" style="15" bestFit="1" customWidth="1"/>
    <col min="2" max="2" width="32.140625" style="17" bestFit="1" customWidth="1"/>
    <col min="3" max="3" width="8.28515625" style="8" customWidth="1"/>
    <col min="4" max="4" width="37.5703125" style="15" customWidth="1"/>
    <col min="5" max="5" width="21.85546875" style="15" customWidth="1"/>
    <col min="6" max="6" width="24.42578125" style="15" bestFit="1" customWidth="1"/>
    <col min="7" max="7" width="26.7109375" style="15" customWidth="1"/>
    <col min="8" max="8" width="25.85546875" style="15" customWidth="1"/>
    <col min="9" max="9" width="27.140625" style="15" customWidth="1"/>
    <col min="10" max="16384" width="9.140625" style="15"/>
  </cols>
  <sheetData>
    <row r="1" spans="1:9" s="4" customFormat="1" ht="23.25" x14ac:dyDescent="0.25">
      <c r="A1" s="12" t="s">
        <v>59</v>
      </c>
      <c r="C1" s="9"/>
      <c r="D1" s="9"/>
      <c r="E1" s="9"/>
      <c r="F1" s="13"/>
      <c r="G1" s="14"/>
    </row>
    <row r="2" spans="1:9" ht="22.5" customHeight="1" x14ac:dyDescent="0.2">
      <c r="A2" s="25" t="s">
        <v>19</v>
      </c>
      <c r="B2" s="26" t="s">
        <v>20</v>
      </c>
      <c r="C2" s="27" t="s">
        <v>29</v>
      </c>
      <c r="D2" s="26" t="s">
        <v>21</v>
      </c>
      <c r="E2" s="27" t="s">
        <v>32</v>
      </c>
      <c r="F2" s="27" t="s">
        <v>48</v>
      </c>
      <c r="G2" s="27" t="s">
        <v>49</v>
      </c>
      <c r="H2" s="27" t="s">
        <v>50</v>
      </c>
      <c r="I2" s="27" t="s">
        <v>51</v>
      </c>
    </row>
    <row r="3" spans="1:9" ht="22.5" customHeight="1" x14ac:dyDescent="0.2">
      <c r="A3" s="16" t="s">
        <v>0</v>
      </c>
      <c r="B3" s="18" t="s">
        <v>3</v>
      </c>
      <c r="C3" s="43">
        <v>1</v>
      </c>
      <c r="D3" s="38" t="s">
        <v>43</v>
      </c>
      <c r="E3" s="35" t="s">
        <v>56</v>
      </c>
      <c r="F3" s="35">
        <v>28412</v>
      </c>
      <c r="G3" s="35">
        <v>12140</v>
      </c>
      <c r="H3" s="35">
        <f>11658-I3</f>
        <v>7034</v>
      </c>
      <c r="I3" s="35">
        <v>4624</v>
      </c>
    </row>
    <row r="4" spans="1:9" ht="19.5" customHeight="1" x14ac:dyDescent="0.2">
      <c r="A4" s="53" t="s">
        <v>0</v>
      </c>
      <c r="B4" s="53" t="s">
        <v>5</v>
      </c>
      <c r="C4" s="23">
        <v>1</v>
      </c>
      <c r="D4" s="22" t="s">
        <v>43</v>
      </c>
      <c r="E4" s="36"/>
      <c r="F4" s="50">
        <f>28548-G4</f>
        <v>15119</v>
      </c>
      <c r="G4" s="50">
        <v>13429</v>
      </c>
      <c r="H4" s="50">
        <f>11233-I4</f>
        <v>7634</v>
      </c>
      <c r="I4" s="50">
        <v>3599</v>
      </c>
    </row>
    <row r="5" spans="1:9" ht="20.25" customHeight="1" x14ac:dyDescent="0.2">
      <c r="A5" s="53"/>
      <c r="B5" s="53"/>
      <c r="C5" s="23">
        <v>1</v>
      </c>
      <c r="D5" s="39" t="s">
        <v>58</v>
      </c>
      <c r="E5" s="20"/>
      <c r="F5" s="50"/>
      <c r="G5" s="50"/>
      <c r="H5" s="50"/>
      <c r="I5" s="50"/>
    </row>
    <row r="6" spans="1:9" ht="25.5" customHeight="1" x14ac:dyDescent="0.2">
      <c r="A6" s="16" t="s">
        <v>0</v>
      </c>
      <c r="B6" s="18" t="s">
        <v>1</v>
      </c>
      <c r="C6" s="44">
        <v>2</v>
      </c>
      <c r="D6" s="40" t="s">
        <v>43</v>
      </c>
      <c r="E6" s="35"/>
      <c r="F6" s="35">
        <f>90852-G6</f>
        <v>50625</v>
      </c>
      <c r="G6" s="35">
        <v>40227</v>
      </c>
      <c r="H6" s="35">
        <f>61379-I6</f>
        <v>32562</v>
      </c>
      <c r="I6" s="35">
        <v>28817</v>
      </c>
    </row>
    <row r="7" spans="1:9" ht="25.5" customHeight="1" x14ac:dyDescent="0.2">
      <c r="A7" s="32" t="s">
        <v>0</v>
      </c>
      <c r="B7" s="20" t="s">
        <v>31</v>
      </c>
      <c r="C7" s="23">
        <v>1</v>
      </c>
      <c r="D7" s="22" t="s">
        <v>44</v>
      </c>
      <c r="E7" s="33" t="s">
        <v>56</v>
      </c>
      <c r="F7" s="33">
        <f>17888-G7</f>
        <v>7658</v>
      </c>
      <c r="G7" s="33">
        <v>10230</v>
      </c>
      <c r="H7" s="33">
        <f>13199-I7</f>
        <v>6021</v>
      </c>
      <c r="I7" s="33">
        <v>7178</v>
      </c>
    </row>
    <row r="8" spans="1:9" ht="20.25" customHeight="1" x14ac:dyDescent="0.2">
      <c r="A8" s="52" t="s">
        <v>0</v>
      </c>
      <c r="B8" s="52" t="s">
        <v>36</v>
      </c>
      <c r="C8" s="43">
        <v>2</v>
      </c>
      <c r="D8" s="38" t="s">
        <v>43</v>
      </c>
      <c r="E8" s="18"/>
      <c r="F8" s="51">
        <f>182364-G8</f>
        <v>78627</v>
      </c>
      <c r="G8" s="51">
        <v>103737</v>
      </c>
      <c r="H8" s="51">
        <f>69626-I8</f>
        <v>29460</v>
      </c>
      <c r="I8" s="51">
        <v>40166</v>
      </c>
    </row>
    <row r="9" spans="1:9" ht="21" customHeight="1" x14ac:dyDescent="0.2">
      <c r="A9" s="52"/>
      <c r="B9" s="52"/>
      <c r="C9" s="43">
        <v>2</v>
      </c>
      <c r="D9" s="41" t="s">
        <v>58</v>
      </c>
      <c r="E9" s="18"/>
      <c r="F9" s="51"/>
      <c r="G9" s="51"/>
      <c r="H9" s="51"/>
      <c r="I9" s="51"/>
    </row>
    <row r="10" spans="1:9" ht="19.5" customHeight="1" x14ac:dyDescent="0.2">
      <c r="A10" s="53" t="s">
        <v>0</v>
      </c>
      <c r="B10" s="53" t="s">
        <v>37</v>
      </c>
      <c r="C10" s="23">
        <v>1</v>
      </c>
      <c r="D10" s="22" t="s">
        <v>43</v>
      </c>
      <c r="E10" s="33" t="s">
        <v>56</v>
      </c>
      <c r="F10" s="50">
        <f>59802-G10</f>
        <v>35393</v>
      </c>
      <c r="G10" s="50">
        <v>24409</v>
      </c>
      <c r="H10" s="50">
        <f>17745-I10</f>
        <v>7571</v>
      </c>
      <c r="I10" s="50">
        <v>10174</v>
      </c>
    </row>
    <row r="11" spans="1:9" ht="18.75" customHeight="1" x14ac:dyDescent="0.2">
      <c r="A11" s="53"/>
      <c r="B11" s="53"/>
      <c r="C11" s="23">
        <v>1</v>
      </c>
      <c r="D11" s="39" t="s">
        <v>58</v>
      </c>
      <c r="E11" s="33"/>
      <c r="F11" s="50"/>
      <c r="G11" s="50"/>
      <c r="H11" s="50"/>
      <c r="I11" s="50"/>
    </row>
    <row r="12" spans="1:9" ht="21.75" customHeight="1" x14ac:dyDescent="0.2">
      <c r="A12" s="52" t="s">
        <v>0</v>
      </c>
      <c r="B12" s="52" t="s">
        <v>38</v>
      </c>
      <c r="C12" s="43">
        <v>2</v>
      </c>
      <c r="D12" s="38" t="s">
        <v>43</v>
      </c>
      <c r="E12" s="18"/>
      <c r="F12" s="51">
        <f>152172-G12</f>
        <v>79825</v>
      </c>
      <c r="G12" s="51">
        <v>72347</v>
      </c>
      <c r="H12" s="51">
        <f>53814-I12</f>
        <v>30114</v>
      </c>
      <c r="I12" s="51">
        <v>23700</v>
      </c>
    </row>
    <row r="13" spans="1:9" ht="19.5" customHeight="1" x14ac:dyDescent="0.2">
      <c r="A13" s="52"/>
      <c r="B13" s="52"/>
      <c r="C13" s="43">
        <v>2</v>
      </c>
      <c r="D13" s="41" t="s">
        <v>58</v>
      </c>
      <c r="E13" s="18"/>
      <c r="F13" s="51"/>
      <c r="G13" s="51"/>
      <c r="H13" s="51"/>
      <c r="I13" s="51"/>
    </row>
    <row r="14" spans="1:9" ht="22.5" customHeight="1" x14ac:dyDescent="0.2">
      <c r="A14" s="34" t="s">
        <v>0</v>
      </c>
      <c r="B14" s="21" t="s">
        <v>39</v>
      </c>
      <c r="C14" s="23">
        <v>1</v>
      </c>
      <c r="D14" s="22" t="s">
        <v>44</v>
      </c>
      <c r="E14" s="33"/>
      <c r="F14" s="33">
        <f>19031-G14</f>
        <v>9496</v>
      </c>
      <c r="G14" s="33">
        <v>9535</v>
      </c>
      <c r="H14" s="33">
        <f>11170-I14</f>
        <v>5662</v>
      </c>
      <c r="I14" s="33">
        <v>5508</v>
      </c>
    </row>
    <row r="15" spans="1:9" ht="24" customHeight="1" x14ac:dyDescent="0.2">
      <c r="A15" s="54" t="s">
        <v>7</v>
      </c>
      <c r="B15" s="18" t="s">
        <v>8</v>
      </c>
      <c r="C15" s="35">
        <v>1</v>
      </c>
      <c r="D15" s="38" t="s">
        <v>44</v>
      </c>
      <c r="E15" s="35"/>
      <c r="F15" s="35">
        <v>12226</v>
      </c>
      <c r="G15" s="35" t="s">
        <v>45</v>
      </c>
      <c r="H15" s="35">
        <v>4556</v>
      </c>
      <c r="I15" s="35" t="s">
        <v>45</v>
      </c>
    </row>
    <row r="16" spans="1:9" ht="23.25" customHeight="1" x14ac:dyDescent="0.2">
      <c r="A16" s="55"/>
      <c r="B16" s="18" t="s">
        <v>8</v>
      </c>
      <c r="C16" s="35">
        <v>1</v>
      </c>
      <c r="D16" s="41" t="s">
        <v>58</v>
      </c>
      <c r="E16" s="35"/>
      <c r="F16" s="35"/>
      <c r="G16" s="35"/>
      <c r="H16" s="35"/>
      <c r="I16" s="35"/>
    </row>
    <row r="17" spans="1:9" ht="21.75" customHeight="1" x14ac:dyDescent="0.2">
      <c r="A17" s="32" t="s">
        <v>10</v>
      </c>
      <c r="B17" s="20" t="s">
        <v>11</v>
      </c>
      <c r="C17" s="33">
        <v>1</v>
      </c>
      <c r="D17" s="22" t="s">
        <v>43</v>
      </c>
      <c r="E17" s="33" t="s">
        <v>56</v>
      </c>
      <c r="F17" s="33">
        <f>22501-G17</f>
        <v>19805</v>
      </c>
      <c r="G17" s="33">
        <v>2696</v>
      </c>
      <c r="H17" s="33">
        <f>13642-I17</f>
        <v>12022</v>
      </c>
      <c r="I17" s="33">
        <v>1620</v>
      </c>
    </row>
    <row r="18" spans="1:9" ht="20.25" customHeight="1" x14ac:dyDescent="0.2">
      <c r="A18" s="54" t="s">
        <v>10</v>
      </c>
      <c r="B18" s="54" t="s">
        <v>46</v>
      </c>
      <c r="C18" s="35">
        <v>2</v>
      </c>
      <c r="D18" s="38" t="s">
        <v>43</v>
      </c>
      <c r="E18" s="42"/>
      <c r="F18" s="51">
        <f>48297-G18</f>
        <v>39959</v>
      </c>
      <c r="G18" s="51">
        <v>8338</v>
      </c>
      <c r="H18" s="51">
        <f>48483-I18</f>
        <v>41861</v>
      </c>
      <c r="I18" s="51">
        <v>6622</v>
      </c>
    </row>
    <row r="19" spans="1:9" ht="21" customHeight="1" x14ac:dyDescent="0.2">
      <c r="A19" s="55"/>
      <c r="B19" s="55"/>
      <c r="C19" s="35">
        <v>1</v>
      </c>
      <c r="D19" s="41" t="s">
        <v>58</v>
      </c>
      <c r="E19" s="42"/>
      <c r="F19" s="51"/>
      <c r="G19" s="51"/>
      <c r="H19" s="51"/>
      <c r="I19" s="51"/>
    </row>
    <row r="20" spans="1:9" ht="21.75" customHeight="1" x14ac:dyDescent="0.2">
      <c r="A20" s="32" t="s">
        <v>10</v>
      </c>
      <c r="B20" s="20" t="s">
        <v>12</v>
      </c>
      <c r="C20" s="33">
        <v>1</v>
      </c>
      <c r="D20" s="22" t="s">
        <v>44</v>
      </c>
      <c r="E20" s="33" t="s">
        <v>56</v>
      </c>
      <c r="F20" s="33">
        <f>21108-G20</f>
        <v>13169</v>
      </c>
      <c r="G20" s="33">
        <v>7939</v>
      </c>
      <c r="H20" s="33">
        <f>12491-I20</f>
        <v>7936</v>
      </c>
      <c r="I20" s="33">
        <v>4555</v>
      </c>
    </row>
    <row r="21" spans="1:9" ht="21.75" customHeight="1" x14ac:dyDescent="0.2">
      <c r="A21" s="56" t="s">
        <v>13</v>
      </c>
      <c r="B21" s="56" t="s">
        <v>14</v>
      </c>
      <c r="C21" s="28">
        <v>1</v>
      </c>
      <c r="D21" s="41" t="s">
        <v>58</v>
      </c>
      <c r="E21" s="28"/>
      <c r="F21" s="28"/>
      <c r="G21" s="28"/>
      <c r="H21" s="28"/>
      <c r="I21" s="28"/>
    </row>
    <row r="22" spans="1:9" ht="23.25" customHeight="1" x14ac:dyDescent="0.2">
      <c r="A22" s="57"/>
      <c r="B22" s="57"/>
      <c r="C22" s="28">
        <v>1</v>
      </c>
      <c r="D22" s="30" t="s">
        <v>44</v>
      </c>
      <c r="E22" s="28"/>
      <c r="F22" s="28">
        <v>6844</v>
      </c>
      <c r="G22" s="28"/>
      <c r="H22" s="28"/>
      <c r="I22" s="28"/>
    </row>
    <row r="23" spans="1:9" ht="23.25" customHeight="1" x14ac:dyDescent="0.2">
      <c r="A23" s="32" t="s">
        <v>17</v>
      </c>
      <c r="B23" s="20" t="s">
        <v>18</v>
      </c>
      <c r="C23" s="33">
        <v>1</v>
      </c>
      <c r="D23" s="22" t="s">
        <v>44</v>
      </c>
      <c r="E23" s="33" t="s">
        <v>56</v>
      </c>
      <c r="F23" s="33" t="s">
        <v>55</v>
      </c>
      <c r="G23" s="33">
        <v>254</v>
      </c>
      <c r="H23" s="33">
        <f>6957-I23</f>
        <v>3385</v>
      </c>
      <c r="I23" s="33">
        <v>3572</v>
      </c>
    </row>
    <row r="24" spans="1:9" ht="21" customHeight="1" x14ac:dyDescent="0.2">
      <c r="A24" s="29" t="s">
        <v>22</v>
      </c>
      <c r="B24" s="24" t="s">
        <v>23</v>
      </c>
      <c r="C24" s="28">
        <v>1</v>
      </c>
      <c r="D24" s="30" t="s">
        <v>44</v>
      </c>
      <c r="E24" s="28"/>
      <c r="F24" s="28">
        <f>15490-G24</f>
        <v>11516</v>
      </c>
      <c r="G24" s="28">
        <v>3974</v>
      </c>
      <c r="H24" s="28">
        <f>12489-I24</f>
        <v>8917</v>
      </c>
      <c r="I24" s="28">
        <v>3572</v>
      </c>
    </row>
    <row r="25" spans="1:9" ht="21.75" customHeight="1" x14ac:dyDescent="0.2">
      <c r="A25" s="47" t="s">
        <v>24</v>
      </c>
      <c r="B25" s="20" t="s">
        <v>25</v>
      </c>
      <c r="C25" s="33">
        <v>1</v>
      </c>
      <c r="D25" s="22" t="s">
        <v>44</v>
      </c>
      <c r="E25" s="33" t="s">
        <v>56</v>
      </c>
      <c r="F25" s="50" t="s">
        <v>54</v>
      </c>
      <c r="G25" s="50" t="s">
        <v>45</v>
      </c>
      <c r="H25" s="50">
        <v>5013</v>
      </c>
      <c r="I25" s="50" t="s">
        <v>45</v>
      </c>
    </row>
    <row r="26" spans="1:9" ht="23.25" customHeight="1" x14ac:dyDescent="0.2">
      <c r="A26" s="48"/>
      <c r="B26" s="20" t="s">
        <v>26</v>
      </c>
      <c r="C26" s="33">
        <v>1</v>
      </c>
      <c r="D26" s="39" t="s">
        <v>58</v>
      </c>
      <c r="E26" s="33" t="s">
        <v>56</v>
      </c>
      <c r="F26" s="50"/>
      <c r="G26" s="50"/>
      <c r="H26" s="50"/>
      <c r="I26" s="50"/>
    </row>
    <row r="27" spans="1:9" ht="22.5" customHeight="1" x14ac:dyDescent="0.2">
      <c r="A27" s="30" t="s">
        <v>28</v>
      </c>
      <c r="B27" s="31" t="s">
        <v>57</v>
      </c>
      <c r="C27" s="31">
        <v>1</v>
      </c>
      <c r="D27" s="30" t="s">
        <v>44</v>
      </c>
      <c r="E27" s="28"/>
      <c r="F27" s="31" t="s">
        <v>45</v>
      </c>
      <c r="G27" s="31" t="s">
        <v>45</v>
      </c>
      <c r="H27" s="31" t="s">
        <v>45</v>
      </c>
      <c r="I27" s="31" t="s">
        <v>45</v>
      </c>
    </row>
    <row r="28" spans="1:9" ht="21.75" customHeight="1" x14ac:dyDescent="0.2">
      <c r="A28" s="22" t="s">
        <v>35</v>
      </c>
      <c r="B28" s="23" t="s">
        <v>57</v>
      </c>
      <c r="C28" s="23">
        <v>1</v>
      </c>
      <c r="D28" s="22" t="s">
        <v>44</v>
      </c>
      <c r="E28" s="33"/>
      <c r="F28" s="23" t="s">
        <v>45</v>
      </c>
      <c r="G28" s="23" t="s">
        <v>45</v>
      </c>
      <c r="H28" s="23" t="s">
        <v>45</v>
      </c>
      <c r="I28" s="23" t="s">
        <v>45</v>
      </c>
    </row>
    <row r="29" spans="1:9" ht="16.5" customHeight="1" x14ac:dyDescent="0.2"/>
    <row r="30" spans="1:9" ht="18" customHeight="1" x14ac:dyDescent="0.2">
      <c r="A30" s="25" t="s">
        <v>53</v>
      </c>
      <c r="B30" s="27" t="s">
        <v>29</v>
      </c>
    </row>
    <row r="31" spans="1:9" ht="18.75" customHeight="1" x14ac:dyDescent="0.2">
      <c r="A31" s="18" t="s">
        <v>43</v>
      </c>
      <c r="B31" s="35">
        <v>12</v>
      </c>
    </row>
    <row r="32" spans="1:9" ht="20.25" customHeight="1" x14ac:dyDescent="0.2">
      <c r="A32" s="18" t="s">
        <v>44</v>
      </c>
      <c r="B32" s="35">
        <v>10</v>
      </c>
    </row>
    <row r="33" spans="1:2" ht="18.75" customHeight="1" x14ac:dyDescent="0.2">
      <c r="A33" s="24" t="s">
        <v>47</v>
      </c>
      <c r="B33" s="35">
        <v>10</v>
      </c>
    </row>
    <row r="34" spans="1:2" ht="18.75" customHeight="1" x14ac:dyDescent="0.2">
      <c r="A34" s="18" t="s">
        <v>34</v>
      </c>
      <c r="B34" s="35">
        <v>8</v>
      </c>
    </row>
    <row r="35" spans="1:2" x14ac:dyDescent="0.2">
      <c r="B35" s="37"/>
    </row>
  </sheetData>
  <sheetProtection algorithmName="SHA-512" hashValue="is2Qwt9Abxp+fyBOSJ9BwohpvfhiDSbIWxW9a1oVZSWMZHu5VGoOAMkOOpjV2x9fSBsqrEOomlp5h4wbGkvLhQ==" saltValue="KI3eLbvjboTh5S9S6Efn4g==" spinCount="100000" sheet="1" objects="1" scenarios="1"/>
  <mergeCells count="38">
    <mergeCell ref="A25:A26"/>
    <mergeCell ref="F25:F26"/>
    <mergeCell ref="G25:G26"/>
    <mergeCell ref="H25:H26"/>
    <mergeCell ref="I25:I26"/>
    <mergeCell ref="A15:A16"/>
    <mergeCell ref="A18:A19"/>
    <mergeCell ref="B18:B19"/>
    <mergeCell ref="F18:F19"/>
    <mergeCell ref="A21:A22"/>
    <mergeCell ref="B21:B22"/>
    <mergeCell ref="I4:I5"/>
    <mergeCell ref="A4:A5"/>
    <mergeCell ref="B4:B5"/>
    <mergeCell ref="F4:F5"/>
    <mergeCell ref="G4:G5"/>
    <mergeCell ref="H4:H5"/>
    <mergeCell ref="A8:A9"/>
    <mergeCell ref="B8:B9"/>
    <mergeCell ref="F8:F9"/>
    <mergeCell ref="G8:G9"/>
    <mergeCell ref="I12:I13"/>
    <mergeCell ref="A10:A11"/>
    <mergeCell ref="B10:B11"/>
    <mergeCell ref="F10:F11"/>
    <mergeCell ref="G10:G11"/>
    <mergeCell ref="H10:H11"/>
    <mergeCell ref="I10:I11"/>
    <mergeCell ref="A12:A13"/>
    <mergeCell ref="B12:B13"/>
    <mergeCell ref="F12:F13"/>
    <mergeCell ref="G12:G13"/>
    <mergeCell ref="H12:H13"/>
    <mergeCell ref="H8:H9"/>
    <mergeCell ref="I8:I9"/>
    <mergeCell ref="G18:G19"/>
    <mergeCell ref="H18:H19"/>
    <mergeCell ref="I18:I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Huidige situatie</vt:lpstr>
      <vt:lpstr>Gewenste situatie</vt:lpstr>
      <vt:lpstr>'Gewenste situatie'!_Hlk65568515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Ha-Vu, T.T.A. (An)</dc:creator>
  <cp:lastModifiedBy>Ha-Vu, T.T.A. (An)</cp:lastModifiedBy>
  <cp:lastPrinted>2021-02-18T14:26:02Z</cp:lastPrinted>
  <dcterms:created xsi:type="dcterms:W3CDTF">2021-01-19T13:03:11Z</dcterms:created>
  <dcterms:modified xsi:type="dcterms:W3CDTF">2021-03-10T10:01:44Z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