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https://aevesbv.sharepoint.com/teams/ConsultancyPubliekAB/Gedeelde documenten/General/0. ADVIES/01. Projecten/Carmel College/EA Telefonie/2020/02. Aanbestedingsstukken/"/>
    </mc:Choice>
  </mc:AlternateContent>
  <xr:revisionPtr revIDLastSave="0" documentId="8_{F3FA8A0B-FC31-439A-BB1B-15F35CE0951D}" xr6:coauthVersionLast="46" xr6:coauthVersionMax="46" xr10:uidLastSave="{00000000-0000-0000-0000-000000000000}"/>
  <bookViews>
    <workbookView xWindow="-108" yWindow="-108" windowWidth="23256" windowHeight="14016" tabRatio="773" xr2:uid="{00000000-000D-0000-FFFF-FFFF00000000}"/>
  </bookViews>
  <sheets>
    <sheet name="B.1. Prijzenblad" sheetId="31" r:id="rId1"/>
    <sheet name="B.2. Programma van Wensen" sheetId="39" r:id="rId2"/>
    <sheet name="TCO Inschrijving" sheetId="29" r:id="rId3"/>
    <sheet name="B.3. Hergebruik toestellen" sheetId="41" r:id="rId4"/>
    <sheet name="vervolgkeuze lijst" sheetId="40" state="hidden" r:id="rId5"/>
  </sheets>
  <definedNames>
    <definedName name="_Toc375311255" localSheetId="1">'B.2. Programma van Wensen'!#REF!</definedName>
    <definedName name="_Toc462308723" localSheetId="1">'B.2. Programma van Wensen'!#REF!</definedName>
    <definedName name="_Toc462308725" localSheetId="1">'B.2. Programma van Wensen'!#REF!</definedName>
    <definedName name="_Toc5110530" localSheetId="1">'B.2. Programma van Wensen'!#REF!</definedName>
    <definedName name="_Toc5110532" localSheetId="1">'B.2. Programma van Wensen'!#REF!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3" i="39" l="1"/>
  <c r="C10" i="39"/>
  <c r="C39" i="39"/>
  <c r="C38" i="39"/>
  <c r="C27" i="39"/>
  <c r="C26" i="39"/>
  <c r="C18" i="39"/>
  <c r="C12" i="39"/>
  <c r="J149" i="31"/>
  <c r="J119" i="31"/>
  <c r="I62" i="31"/>
  <c r="K62" i="31" s="1"/>
  <c r="I61" i="31"/>
  <c r="K61" i="31" s="1"/>
  <c r="J61" i="31"/>
  <c r="K92" i="31"/>
  <c r="J92" i="31"/>
  <c r="K91" i="31"/>
  <c r="J91" i="31"/>
  <c r="K90" i="31"/>
  <c r="J90" i="31"/>
  <c r="J75" i="31"/>
  <c r="J43" i="31"/>
  <c r="I43" i="31"/>
  <c r="K43" i="31" s="1"/>
  <c r="J42" i="31"/>
  <c r="I42" i="31"/>
  <c r="K42" i="31" s="1"/>
  <c r="J41" i="31"/>
  <c r="I41" i="31"/>
  <c r="K41" i="31" s="1"/>
  <c r="J40" i="31"/>
  <c r="I40" i="31"/>
  <c r="K40" i="31" s="1"/>
  <c r="I37" i="31"/>
  <c r="I36" i="31"/>
  <c r="K36" i="31" s="1"/>
  <c r="I35" i="31"/>
  <c r="I34" i="31"/>
  <c r="I33" i="31"/>
  <c r="I32" i="31"/>
  <c r="I31" i="31"/>
  <c r="I30" i="31"/>
  <c r="I27" i="31"/>
  <c r="J36" i="31"/>
  <c r="J62" i="31" l="1"/>
  <c r="I22" i="31"/>
  <c r="J19" i="31"/>
  <c r="I12" i="31"/>
  <c r="K12" i="31" s="1"/>
  <c r="I18" i="31"/>
  <c r="K18" i="31" s="1"/>
  <c r="I17" i="31"/>
  <c r="K17" i="31" s="1"/>
  <c r="I16" i="31"/>
  <c r="K16" i="31" s="1"/>
  <c r="I15" i="31"/>
  <c r="K15" i="31" s="1"/>
  <c r="I14" i="31"/>
  <c r="K14" i="31" s="1"/>
  <c r="I13" i="31"/>
  <c r="K13" i="31" s="1"/>
  <c r="I11" i="31"/>
  <c r="K11" i="31" s="1"/>
  <c r="J18" i="31"/>
  <c r="J17" i="31"/>
  <c r="J16" i="31"/>
  <c r="J15" i="31"/>
  <c r="J14" i="31"/>
  <c r="J13" i="31"/>
  <c r="J12" i="31"/>
  <c r="J11" i="31"/>
  <c r="G117" i="31"/>
  <c r="G116" i="31"/>
  <c r="K98" i="31"/>
  <c r="J98" i="31"/>
  <c r="K97" i="31"/>
  <c r="J97" i="31"/>
  <c r="K96" i="31"/>
  <c r="J96" i="31"/>
  <c r="K99" i="31" l="1"/>
  <c r="J99" i="31"/>
  <c r="G115" i="31"/>
  <c r="J115" i="31" s="1"/>
  <c r="G114" i="31"/>
  <c r="J114" i="31" s="1"/>
  <c r="J112" i="31"/>
  <c r="J118" i="31"/>
  <c r="J116" i="31"/>
  <c r="J113" i="31"/>
  <c r="J111" i="31"/>
  <c r="K84" i="31"/>
  <c r="J84" i="31"/>
  <c r="K83" i="31"/>
  <c r="J83" i="31"/>
  <c r="K82" i="31"/>
  <c r="J82" i="31"/>
  <c r="K81" i="31"/>
  <c r="J81" i="31"/>
  <c r="K80" i="31"/>
  <c r="J80" i="31"/>
  <c r="K79" i="31"/>
  <c r="J79" i="31"/>
  <c r="K78" i="31"/>
  <c r="J78" i="31"/>
  <c r="K77" i="31"/>
  <c r="J77" i="31"/>
  <c r="K76" i="31"/>
  <c r="J76" i="31"/>
  <c r="K75" i="31"/>
  <c r="K74" i="31"/>
  <c r="J74" i="31"/>
  <c r="J69" i="31"/>
  <c r="J68" i="31"/>
  <c r="I23" i="31"/>
  <c r="K23" i="31" s="1"/>
  <c r="I28" i="31"/>
  <c r="I26" i="31"/>
  <c r="I25" i="31"/>
  <c r="I24" i="31"/>
  <c r="K24" i="31" s="1"/>
  <c r="K22" i="31"/>
  <c r="I19" i="31"/>
  <c r="K19" i="31" s="1"/>
  <c r="J23" i="31"/>
  <c r="C48" i="39"/>
  <c r="C34" i="39"/>
  <c r="C47" i="39"/>
  <c r="C31" i="39"/>
  <c r="C30" i="39"/>
  <c r="C22" i="39"/>
  <c r="C21" i="39"/>
  <c r="C11" i="39"/>
  <c r="J39" i="31"/>
  <c r="I39" i="31"/>
  <c r="K39" i="31" s="1"/>
  <c r="K67" i="31"/>
  <c r="K66" i="31"/>
  <c r="K65" i="31"/>
  <c r="F52" i="31"/>
  <c r="G51" i="31"/>
  <c r="G52" i="31"/>
  <c r="F51" i="31"/>
  <c r="G50" i="31"/>
  <c r="F50" i="31"/>
  <c r="G48" i="31"/>
  <c r="F48" i="31"/>
  <c r="J127" i="31"/>
  <c r="J133" i="31"/>
  <c r="J134" i="31"/>
  <c r="J135" i="31"/>
  <c r="J136" i="31"/>
  <c r="J137" i="31"/>
  <c r="J138" i="31"/>
  <c r="J139" i="31"/>
  <c r="J129" i="31"/>
  <c r="J22" i="31"/>
  <c r="J24" i="31"/>
  <c r="J89" i="31"/>
  <c r="J93" i="31" s="1"/>
  <c r="J143" i="31"/>
  <c r="J34" i="31"/>
  <c r="K34" i="31"/>
  <c r="J30" i="31"/>
  <c r="J132" i="31"/>
  <c r="J131" i="31"/>
  <c r="J130" i="31"/>
  <c r="J128" i="31"/>
  <c r="J126" i="31"/>
  <c r="C13" i="39"/>
  <c r="C52" i="39" l="1"/>
  <c r="J71" i="31"/>
  <c r="K93" i="31"/>
  <c r="J140" i="31"/>
  <c r="J144" i="31"/>
  <c r="J103" i="31"/>
  <c r="K68" i="31"/>
  <c r="J37" i="31"/>
  <c r="J121" i="31" l="1"/>
  <c r="J120" i="31"/>
  <c r="J105" i="31"/>
  <c r="J104" i="31"/>
  <c r="J148" i="31"/>
  <c r="J147" i="31"/>
  <c r="J146" i="31"/>
  <c r="J145" i="31"/>
  <c r="J150" i="31" l="1"/>
  <c r="J106" i="31"/>
  <c r="J117" i="31"/>
  <c r="G110" i="31"/>
  <c r="J110" i="31" s="1"/>
  <c r="J109" i="31"/>
  <c r="J122" i="31" l="1"/>
  <c r="K69" i="31"/>
  <c r="K60" i="31"/>
  <c r="K37" i="31"/>
  <c r="J35" i="31"/>
  <c r="K35" i="31"/>
  <c r="J33" i="31"/>
  <c r="K33" i="31"/>
  <c r="J32" i="31"/>
  <c r="K32" i="31"/>
  <c r="J31" i="31"/>
  <c r="K31" i="31"/>
  <c r="K30" i="31"/>
  <c r="J28" i="31"/>
  <c r="K28" i="31"/>
  <c r="J27" i="31"/>
  <c r="K27" i="31"/>
  <c r="J25" i="31"/>
  <c r="K25" i="31"/>
  <c r="J26" i="31"/>
  <c r="K26" i="31"/>
  <c r="K71" i="31" l="1"/>
  <c r="J44" i="31"/>
  <c r="J152" i="31" s="1"/>
  <c r="K44" i="31"/>
  <c r="K154" i="31" s="1"/>
  <c r="K161" i="31" l="1"/>
  <c r="C6" i="29" s="1"/>
  <c r="C9" i="29" s="1"/>
  <c r="K157"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tc={E455A16C-E016-4198-8C95-63A5A9A0FFE6}</author>
  </authors>
  <commentList>
    <comment ref="B26" authorId="0" shapeId="0" xr:uid="{E455A16C-E016-4198-8C95-63A5A9A0FFE6}">
      <text>
        <t>[Opmerkingenthread]
U kunt deze opmerkingenthread lezen in uw versie van Excel. Eventuele wijzigingen aan de thread gaan echter verloren als het bestand wordt geopend in een nieuwere versie van Excel. Meer informatie: https://go.microsoft.com/fwlink/?linkid=870924
Opmerking:
    Hebben scholen intercoms bij de ingangen en omroep systemen?</t>
      </text>
    </comment>
  </commentList>
</comments>
</file>

<file path=xl/sharedStrings.xml><?xml version="1.0" encoding="utf-8"?>
<sst xmlns="http://schemas.openxmlformats.org/spreadsheetml/2006/main" count="392" uniqueCount="224">
  <si>
    <t>Bijlage B.1: Prijsinvulformulier</t>
  </si>
  <si>
    <t>Contract 4 jaar en 2 opties van 1 jaar</t>
  </si>
  <si>
    <t>Invulinstructie:</t>
  </si>
  <si>
    <t xml:space="preserve">Inschrijver dient enkel de GELE cellen in te vullen. Een niet ingevulde cel geldt als "€ 0,-". De paarse cellen en rode worden berekend. Inschrijver verklaart door in te schrijven dat de Inschrijving volledig is gebaseerd op en voldoet aan de bepalingen in het programma van eisen, de nota(‘s) van inlichting en de eigen beantwoording van de wensen en kwaliteitsvragen. De geoffreerde prijzen zijn zonder voorbehoud. De in het overzicht opgenomen aantallen en door de inschrijver ingevulde aantallen zijn een indicatie voor de beoordeling en gunning. Er kan derhalve nooit sprake zijn van meer- danwel minderwerk, zonder uitdrukkelijke toestemming van de opdrachtgever. Bij de implementatie per instelling worden de definieve aantallen vastgesteld. Enkel de door de Inschrijver ingevulde prijzen (gele cellen) en de totaalprijzen per onderdeel gelden gedurende de looptijd van de Raamovereenkomst. 
Overige genoemde fictieve totale kosten, zoals weergegeven in het prijsformat en die automatisch worden berekend, worden enkel gebruikt voor de offertebeoordeling. Derhalve kunnen aan deze fictieve totale kosten geen rechten worden ontleend. </t>
  </si>
  <si>
    <t xml:space="preserve">De verrekenprijs per stuk omvat alle kosten voor het leveren, installeren en implementeren van het genoemde onderdeel, inclusief reiskosten en verblijfkosten. Dit is inclusief eventuele benodigde licenties, hardware etc.. </t>
  </si>
  <si>
    <t>"Zeker of optie"  geeft aan dat afname van deze techniek of functionaliteit is gegarandeerd bij 'zeker' en afname van de 'optie' optioneel is. De opgegeven aantallen blijven echter indicatief.</t>
  </si>
  <si>
    <t>Omschrijving</t>
  </si>
  <si>
    <t>Zeker/optie</t>
  </si>
  <si>
    <t>Maandelijkse kosten spraak/data mobiel netwerk</t>
  </si>
  <si>
    <t>Maandelijkse kosten vaste telefonie</t>
  </si>
  <si>
    <t>Maandelijkse kosten profiel/item/dienst/functie</t>
  </si>
  <si>
    <t>Indicatief aantal</t>
  </si>
  <si>
    <t>Eenmalig</t>
  </si>
  <si>
    <t>Eenmalig totaal</t>
  </si>
  <si>
    <t>Eventuele toelichting inschrijver</t>
  </si>
  <si>
    <t>De vaste belplek (geen MS Teams gebruiker)</t>
  </si>
  <si>
    <t>Zeker</t>
  </si>
  <si>
    <t>De mobiele gebruiker  (geen MS Teams gebruik)</t>
  </si>
  <si>
    <t>De MS Teams gebruiker</t>
  </si>
  <si>
    <t xml:space="preserve">De vaste MS Teams belplek </t>
  </si>
  <si>
    <t>De telefoniste bedienpost basis</t>
  </si>
  <si>
    <t>De telefoniste bedienpost uitgebreid</t>
  </si>
  <si>
    <t>De callcenter gebruiker</t>
  </si>
  <si>
    <t xml:space="preserve">De callcenter supervisor </t>
  </si>
  <si>
    <t>De  mobiele aansluiting (spraak en data)</t>
  </si>
  <si>
    <t>De mobiele aansluitingen (alleen data)</t>
  </si>
  <si>
    <t>Optie</t>
  </si>
  <si>
    <t>De mobiele aansluitingen voor doormelding en alarmering: alleen spraak</t>
  </si>
  <si>
    <t>SIMkaart voor 4G router met onbeperkt internet</t>
  </si>
  <si>
    <t>Een vaste enkelvoudige aansluiting analoog of SIP</t>
  </si>
  <si>
    <t>Spraak kanalen SIP trunk/verbinding op basis van G711 codec</t>
  </si>
  <si>
    <t>Doorkies functionaliteit met nummerblok 1 x 1000 (te porteren of nieuw)</t>
  </si>
  <si>
    <t>Doorkies functionaliteit met nummerblok 1 x 100 (overnemen of nieuw)</t>
  </si>
  <si>
    <t>Doorkies functionaliteit met nummerblok 1 x 10 (overnemen of nieuw)</t>
  </si>
  <si>
    <t>Integratie MS teams op  basis van direct routing - telefonieoplossing in de cloud per SIP kanaal</t>
  </si>
  <si>
    <t>Totalen</t>
  </si>
  <si>
    <t>Indicatief aantal gesprekken per maand</t>
  </si>
  <si>
    <t>Indicatief gespreks duur per maand in minuten</t>
  </si>
  <si>
    <t>Start-tarief</t>
  </si>
  <si>
    <t>Netto tarief/minuut of stuk</t>
  </si>
  <si>
    <t>Mobiel netwerk</t>
  </si>
  <si>
    <t>Spraak in NL en EU</t>
  </si>
  <si>
    <t>onbeperkt</t>
  </si>
  <si>
    <t>Voicemail</t>
  </si>
  <si>
    <t>incl</t>
  </si>
  <si>
    <t>Servicenummers BTW hoog tarief</t>
  </si>
  <si>
    <t>Servicenummers BTW vrij</t>
  </si>
  <si>
    <t>Vaste Telefonie (SIP)</t>
  </si>
  <si>
    <t>On-net/onderling (ter informatie)</t>
  </si>
  <si>
    <t>Mobiel nationaal (ter informatie)</t>
  </si>
  <si>
    <t>Vast Nationaal (ter informatie)</t>
  </si>
  <si>
    <t>Databundel mobiele aansluitingen zwembadmodel (Gb.)</t>
  </si>
  <si>
    <t>Indicatief aantal per maand</t>
  </si>
  <si>
    <t>SMS</t>
  </si>
  <si>
    <t>SMS Premium</t>
  </si>
  <si>
    <t>SMS in/ naar het buitenland</t>
  </si>
  <si>
    <t>Totalen verbruik</t>
  </si>
  <si>
    <t>Indicatief aantal/maand</t>
  </si>
  <si>
    <t>Koppeling met CRM, Topdesk of andere servicedesk applicatie</t>
  </si>
  <si>
    <t>Voicemail op een vast telefoonummer waarbij de voicemail naar een e-mail adres wordt gestuurd.</t>
  </si>
  <si>
    <t>Fax to e-mail</t>
  </si>
  <si>
    <t>Muziek in de wacht</t>
  </si>
  <si>
    <t>Keuze menu tot tenminste twee niveaus.</t>
  </si>
  <si>
    <t>Keuze menu met meer dan twee niveaus</t>
  </si>
  <si>
    <t>Secretaresse (functie van de chef -secretaresse schakeling)</t>
  </si>
  <si>
    <t>Chef (functie van de chef -secretaresse schakeling)</t>
  </si>
  <si>
    <t>Overige kosten te relateren aan de offerte aanvraag (specificatie toevoegen)</t>
  </si>
  <si>
    <t>Onbeperkt internet mobiele aansluiting  (meerprijs per aansluiting)</t>
  </si>
  <si>
    <t>Exit-strategie</t>
  </si>
  <si>
    <t xml:space="preserve">Optie </t>
  </si>
  <si>
    <t>Totaal overige kosten per maand</t>
  </si>
  <si>
    <t>Beheersoftware en beheerportal</t>
  </si>
  <si>
    <t>zeker</t>
  </si>
  <si>
    <t>optie</t>
  </si>
  <si>
    <t>Aantal dagdelen op te geven door de Opdrachtnemer</t>
  </si>
  <si>
    <t>Indicatief aantal dagdelen/sessies</t>
  </si>
  <si>
    <t>Prijs per dagdeel/stuk</t>
  </si>
  <si>
    <t>Extra hands-on ondersteuning bij gebruikers, KCC en telefoniste na migratie (1 dag per instelling). Op basis van 14 instellingen</t>
  </si>
  <si>
    <t xml:space="preserve">Opleidingen voor 200 standaard gebruikers op locatie(Teams en geen teams) per dagdeel af te nemen
</t>
  </si>
  <si>
    <t>Webinar standaard gebruiker teams en geen teams voor maximaal 20 deelnemers per sessie</t>
  </si>
  <si>
    <t>Opleidingen voor 40 gebruikers en gemiddeld drie gebruikers per instelling locatie bedienpost basis op locatie</t>
  </si>
  <si>
    <t>Opleidingen voor 40 gebruikers en gemiddeld drie gebruikers per instelling/ locatie bedienpost uitgebreid op locatie</t>
  </si>
  <si>
    <t>Opleiding voor 40 gebruikers gemiddeld 8 gebruikers per instelling /locatie in het gebruik van de callcenter agent applicatie</t>
  </si>
  <si>
    <t>Opleiding voor 10 gebruikers gemiddeld 2 gebruikers in het gebruik van de callcenter supervisor op locatie</t>
  </si>
  <si>
    <t>Adoptie traject per instelling</t>
  </si>
  <si>
    <t>De vaste belplek (geen teams gebruiker)</t>
  </si>
  <si>
    <t>De Teams gebruiker</t>
  </si>
  <si>
    <t xml:space="preserve">De vaste Teams belplek </t>
  </si>
  <si>
    <t xml:space="preserve">De supervisor </t>
  </si>
  <si>
    <t>Een mobiele aansluiting</t>
  </si>
  <si>
    <t>De mobiele aansluitingen voor doormelding en alarmering</t>
  </si>
  <si>
    <t xml:space="preserve">Uurtarief </t>
  </si>
  <si>
    <t>Uurtarief projectleider</t>
  </si>
  <si>
    <t>Uurtarief consultant</t>
  </si>
  <si>
    <t>Functioneel beheerder remote per uur</t>
  </si>
  <si>
    <t>Dagtarief functioneel beheerder op locatie per dag</t>
  </si>
  <si>
    <t>Uurtarief systeem specialist</t>
  </si>
  <si>
    <t>Totale eenmalige kosten</t>
  </si>
  <si>
    <t xml:space="preserve">Totaal maandelijkse kosten </t>
  </si>
  <si>
    <t>Totaalkosten 1e jaar</t>
  </si>
  <si>
    <t>Totaal 6 jaarlijkse kosten</t>
  </si>
  <si>
    <t>Getekend voor akkoord:</t>
  </si>
  <si>
    <t>Naam Inschrijver</t>
  </si>
  <si>
    <t>Naam tekenbevoegde</t>
  </si>
  <si>
    <t>Handtekening*</t>
  </si>
  <si>
    <t>Datum</t>
  </si>
  <si>
    <t>* Rechtsgeldig ondertekend.</t>
  </si>
  <si>
    <t>Bijlage B.2.: Programma van Wensen (totaal 100 punten)</t>
  </si>
  <si>
    <t>Invulinstructie</t>
  </si>
  <si>
    <t>De gewenste functionaliteit wordt aangegeven. De Inschrijver wordt verzocht aan te geven of de functionaliteit wordt ingevuld door de aangeboden vaste en mobiele telefonie en telefonie clouddiensten en of er aan het realiseren van de functionaliteit voorwaarden zijn verbonden. Gezien de keuze voor het toepassen van profielen en vaste en mobiele telefonie aansluitingen dient de functionaliteit van toepassing te zijn op alle apparaten en applicaties die worden aangesloten/ geïntegreerd tenzij anders aangegeven in de vraagstelling. Als aan het realiseren van functionaliteit voorwaarden verbonden zijn dan kan de Inschrijver dat in het veld "Opmerkingen" beschrijven.</t>
  </si>
  <si>
    <t>1.  Algemeen</t>
  </si>
  <si>
    <t>Punten</t>
  </si>
  <si>
    <t>Ja/nee</t>
  </si>
  <si>
    <t>Opmerkingen</t>
  </si>
  <si>
    <t>Ten aanzien van de aangeboden diensten zijn er de volgende algemene functionele wensen:</t>
  </si>
  <si>
    <t xml:space="preserve">Alle gebruikers van de Opdrachtgever kunnen onderling bellen en audio conferencing opbouwen over het eigen datanetwerk van Opdrachtgever en het vaste en mobiele telefonienetwerk. Voor gesprekken/oproepen op de smartphone/mobiele telefoon wordt gebruik gemaakt van de “native dialer” over het 2G en/of 3G en/of 4G en/of  5G en/of xG (in de toekomst) netwerk. Dit is provider afhankelijk; 
</t>
  </si>
  <si>
    <t>De gebruiker kan instellen op het vaste toestel, met de applicatie en app wat er met een oproep moet gebeuren bij:
a.  bij “geen gehoor” en bij “bezet” (bijv. doorschakeling 
      naar voicemail)
b.  bij de instelling “niet storen”.</t>
  </si>
  <si>
    <t>ja</t>
  </si>
  <si>
    <t>2.  De profielen</t>
  </si>
  <si>
    <t>2.1.  De mobiele gebruiker (geen MS  Teams gebruiker)</t>
  </si>
  <si>
    <t>2.2.  De mobiele aansluiting</t>
  </si>
  <si>
    <t>2.3.  De telefoniste bedienpost basis</t>
  </si>
  <si>
    <t>Ten aanzien van de telefoniste bedienpost zijn er de volgende functionele wensen:</t>
  </si>
  <si>
    <t>In het telefoonboek kan worden ingesteld dat de namen en nummers van de medewerkers van de alle instellingen en het bestuursbureau worden weergegeven</t>
  </si>
  <si>
    <t>2.4.  De telefoniste bedienpost uitgebreid</t>
  </si>
  <si>
    <t>De telefoniste bedienpost uitgebreid heeft inzicht in de door de gebruikers bijde status ingevoerde teksten in MS Teams en de cloudapplicatie van de Inschrijver.</t>
  </si>
  <si>
    <t>De telefoniste bedienpost uitgebreid heeft inzicht in Microsoft Outlook agenda van de medewerkers van de instelling(en)</t>
  </si>
  <si>
    <t>2.5.  De callcenter gebruiker</t>
  </si>
  <si>
    <t xml:space="preserve">3.  De interactieve voice response </t>
  </si>
  <si>
    <t>Het systeem biedt de mogelijkheid van een keuzemenu om direct te worden doorgerouteerd naar de juiste afdeling/medewerker, bijvoorbeeld  leerlingenadministratie voor ziekmeldingen of de telefoniste, of voor het beluisteren van specifieke ingesproken informatie (is eis)</t>
  </si>
  <si>
    <t>Oproepen op de ACD groepen dienen te allen tijde te worden beantwoord. Indien de wachttijd te lang duurt, kunnen de bellers via een meldtekst het advies krijgen het later nog eens te proberen. Wanneer de meldtekst wordt afgespeeld kan worden ingesteld op basis van het aantal wachtenden.  Het aantal is instelbaar zijn en kan per ACD groep verschillen.</t>
  </si>
  <si>
    <t>3.3.  Mobiele dekking</t>
  </si>
  <si>
    <t>Het mobiele netwerk van de inschrijver of de mobiele provider biedt de mogelijkheid van bellen over wifi</t>
  </si>
  <si>
    <t>Totaal score punten</t>
  </si>
  <si>
    <t>Totaal Prijs Inschrijving</t>
  </si>
  <si>
    <t>Onderdeel</t>
  </si>
  <si>
    <t>48 + 2 x 12 maanden</t>
  </si>
  <si>
    <t>Totale inschrijfprijs</t>
  </si>
  <si>
    <t xml:space="preserve"> </t>
  </si>
  <si>
    <t>Totaal prijs aanbieding</t>
  </si>
  <si>
    <t>Bijlage B.3.: Hergebruik Toestellen</t>
  </si>
  <si>
    <t>Inschrijver dient aan te geven welke vaste toestellen, apparaten en draadloze oplossingen kunnen worden hergebruikt met de door inschrijver aangeboden oplossing.</t>
  </si>
  <si>
    <t>It.</t>
  </si>
  <si>
    <t>Aantal</t>
  </si>
  <si>
    <t xml:space="preserve">Volledig functionaliteit </t>
  </si>
  <si>
    <t>Basis functionaliteit</t>
  </si>
  <si>
    <t>Niet mogelijk</t>
  </si>
  <si>
    <t>PolycomVVX-VVX_601</t>
  </si>
  <si>
    <t>PolycomVVX-VVX_600</t>
  </si>
  <si>
    <t>PolycomVVX-VVX_501</t>
  </si>
  <si>
    <t>PolycomVVX-VVX_500</t>
  </si>
  <si>
    <t>PolycomVVX-VVX_450</t>
  </si>
  <si>
    <t>PolycomVVX-VVX_411</t>
  </si>
  <si>
    <t>PolycomVVX-VVX_410</t>
  </si>
  <si>
    <t>PolycomVVX-VVX_350</t>
  </si>
  <si>
    <t>PolycomVVX-VVX_311</t>
  </si>
  <si>
    <t>PolycomVVX-VVX_310</t>
  </si>
  <si>
    <t>PolycomVVX-VVX_301</t>
  </si>
  <si>
    <t>PolycomVVX-VVX_300</t>
  </si>
  <si>
    <t>PolycomVVX-VVX_250</t>
  </si>
  <si>
    <t>PolycomVVX-VVX_150</t>
  </si>
  <si>
    <t>PolycomVVX-VVX EM50</t>
  </si>
  <si>
    <t>PolycomSoundPointIP-SPIP_670</t>
  </si>
  <si>
    <t>PolycomSoundPointIP-SPIP_650</t>
  </si>
  <si>
    <t>PolycomSoundPointIP-SPIP_550</t>
  </si>
  <si>
    <t>PolycomSoundPointIP-SPIP_450</t>
  </si>
  <si>
    <t>PolycomSoundPointIP-SPIP_335</t>
  </si>
  <si>
    <t>Cisco/SPA112 SIP/analoog converter</t>
  </si>
  <si>
    <t>Cisco/SPA122 SIP/analoog converter</t>
  </si>
  <si>
    <t>Panasonic_KX-TGP600CE draadloze oplossing</t>
  </si>
  <si>
    <t>Panasonic_KX-TGP500CE draadloze oplossing</t>
  </si>
  <si>
    <t>Grandstream WP820 draadloze oplossing</t>
  </si>
  <si>
    <t>SpectraLink-SL_8440 draadloze oplossing</t>
  </si>
  <si>
    <t>Gigaset N300A IP DECT basisstation</t>
  </si>
  <si>
    <t>Zenitel IP deskstation v2.0</t>
  </si>
  <si>
    <t>Gigaset N510 IP PRO draadloze oplossing</t>
  </si>
  <si>
    <t>nee</t>
  </si>
  <si>
    <t>Totaalkosten/
maand</t>
  </si>
  <si>
    <t>Netto tarief/  abo/maand</t>
  </si>
  <si>
    <t>Groepsnummer/enkelnummer</t>
  </si>
  <si>
    <t>Opleidingen voor 4 medewerkers de servicedesk van Aanbestedende dienst voor het 1e en 2e lijns beheer en de portal voor de vaste, mobiele en  telefoniefunctionaliteit uit de cloud;</t>
  </si>
  <si>
    <t xml:space="preserve">SIP trunk/verbinding van 10 GB met QoS met het datanetwerk van Aanbestedende dienst voor de vaste telefonie ten behoeve van de cloudoplossing/vaste telefonie. </t>
  </si>
  <si>
    <t>De overeengekomen abonnements- en variabele kosten van de diensten en verbindingen zijn van toepassing op de aansluitingen en diensten bij aanvang van de Raamovereenkomst en voor de abonnementen en diensten die tijdens de looptijd van de overeenkomst worden toegevoegd/aangesloten/opgeheven of beeindigd.</t>
  </si>
  <si>
    <t>Netto tarief/GB/
maand</t>
  </si>
  <si>
    <t>Indicatief dataverbruik per maand in GigaBytes</t>
  </si>
  <si>
    <t xml:space="preserve">Mobiel bellen naar het buitenland </t>
  </si>
  <si>
    <t>Netto tarief
/abo/maand</t>
  </si>
  <si>
    <t>Opleidingen voor 28 medewerkers voor het 1e lijns beheer en de portal voor de telefoniefunctionaliteit uit de cloud;</t>
  </si>
  <si>
    <t>1. De profielen</t>
  </si>
  <si>
    <t>2. De aansluitingen zonder extra functionaliteit van de cloud oplossing</t>
  </si>
  <si>
    <t>3. Verbindingen en aansluitingen</t>
  </si>
  <si>
    <t>4. Integratie MS Teams</t>
  </si>
  <si>
    <t>5. Verkeer/verbruik voor alle profielen en aansluitingen (per minuut / bericht etc.) *</t>
  </si>
  <si>
    <t>6. Dataverbruik per maand</t>
  </si>
  <si>
    <t>7. SMS en MMS berichten per maand</t>
  </si>
  <si>
    <t>8. Overige kosten (per maand en indien van toepassing)</t>
  </si>
  <si>
    <t>9. Invulling wensen/opties</t>
  </si>
  <si>
    <t>10. Het beheer n.a.v. Aanbestedingsleidraad en Bijlage E</t>
  </si>
  <si>
    <t>11. Eenmalige kosten</t>
  </si>
  <si>
    <t>11.1 Randapparatuur</t>
  </si>
  <si>
    <t>11.2 Instructie en opleiding (inclusief reis en verblijfkosten)</t>
  </si>
  <si>
    <t>11.3 Implementatie en installatiekosten</t>
  </si>
  <si>
    <t>12. Tarieven meerwerk en extra ondersteuning gedurende de looptijd van het contract (inclusief reis en verblijfkosten)</t>
  </si>
  <si>
    <t>Implementatie ein installatie kosten mobiele en vaste telefonie en telefoniefunctionaliteit uit de cloud conform offerte aanvraag en Inschrijving op basis van het aantal te implementeren profielen per instellingeomvatten de werkzaamheden als omschreven in de Aanbestedingsleidraad en de Bijlages C1 en C2.</t>
  </si>
  <si>
    <t>Totaal kosten Instructie en opleiding.</t>
  </si>
  <si>
    <t>Totaal kosten Implementatie en installatie.</t>
  </si>
  <si>
    <t>Totaal meerwerk tarieven en extra ondersteuning</t>
  </si>
  <si>
    <t>Totaal overige kosten per maand, wensen en opties.</t>
  </si>
  <si>
    <t>Technische beheer bij Opdrachtnemer, 1e en 2e lijns beheer voor een groot deel bijde  Aanbestedende dienst en 3e lijns beheer bij de Opdrachtnemer conform Bijlage E.</t>
  </si>
  <si>
    <t>Indicatief /per maand</t>
  </si>
  <si>
    <r>
      <t xml:space="preserve">1.1.  </t>
    </r>
    <r>
      <rPr>
        <b/>
        <sz val="7"/>
        <rFont val="Times New Roman"/>
        <family val="1"/>
      </rPr>
      <t xml:space="preserve"> </t>
    </r>
    <r>
      <rPr>
        <b/>
        <sz val="10"/>
        <rFont val="Calibri"/>
        <family val="2"/>
        <scheme val="minor"/>
      </rPr>
      <t>Algemeen</t>
    </r>
  </si>
  <si>
    <t>Als een activiteit (bezet) in de agenda is gepland kunnen oproepen: 
a.   Direct gerouteerd worden naar een door de gebruiker ingestelde
      bestemming;
b.  Worden aangeboden aan de gebruiker;
c.   Dit is instelbaar door de gebruiker.</t>
  </si>
  <si>
    <t>De gebruiker kan instellen dat tijdelijk bij een oproep geen nummer wordt meegegeven (anoniem).</t>
  </si>
  <si>
    <t>De gebruiker heeft de mogelijkheid de bereikbaarheid van het vaste en mobiele nummer apart in te stellen op basis van een tijdschema.</t>
  </si>
  <si>
    <t>Wanneer de limiet van het mobiele datagebruik van een
aansluiting (SIM-kaart) is overschreden kan door de Opdrachtgever worden ingesteld of:
a.  Mobiel dataverbruik blijft onverkort mogelijk.
b.  Mobiel datagebruik op de betreffende aansluiting (SIM-kaart) wordt
     geblokkeerd, of mobiel datagebruik op de betreffende aansluiting 
     (SIMkaart) blijft mogelijk, met dien verstande dat de 
    doorvoersnelheid wordt teruggebracht tot een snelheid waarmee 
    slechts beperkte functionaliteit wordt ondersteund. Onder beperkte 
    functionaliteit wordt onder meer verstaan het versturen en 
    ontvangen van korte berichten of eenvoudige e-mails.</t>
  </si>
  <si>
    <r>
      <t xml:space="preserve"> De telefoniste heeft bij een inkomende oproep op de algemene nummers of terugvallende of doorgeschakelde oproepen op het toestel of applicatie, informatie  </t>
    </r>
    <r>
      <rPr>
        <b/>
        <sz val="10"/>
        <rFont val="Calibri"/>
        <family val="2"/>
        <scheme val="minor"/>
      </rPr>
      <t>voor het beantwoorden</t>
    </r>
    <r>
      <rPr>
        <sz val="10"/>
        <rFont val="Calibri"/>
        <family val="2"/>
        <scheme val="minor"/>
      </rPr>
      <t xml:space="preserve"> van de oproep over:
a.  Voor welke instelling of locatie wordt gebeld, zodat ze kan 
      aannemen met de juiste naam (is eis);
b. Of het een terugval of doorgeschakelde oproep is.
En 
c.  Indien de oproep terugvalt van een oproep op een groepsnummer 
     wordt de groepsnaam aangegeven op de telefoniste bedienpost
     basis en uitgebreid.</t>
    </r>
  </si>
  <si>
    <t>De Callcenter gebruiker heeft de beschikking over een dashboard/scherm op de PC/laptop met daarin opgenomen informatie status en presence informatie over alle MS Teams gebruikers van Opdrachtgever.</t>
  </si>
  <si>
    <t>De voicemail-box van de mobiele gebruikers kan door de opdrachtnemer worden voorzien van een standaard boodschap opgesteld door de Opdrachtgever en verschillen per instelling.</t>
  </si>
  <si>
    <t>De inschrijver biedt wellicht mogelijkheden om in omstandigheden waarin de dekking van het mobiele netwerk onvoldoende is toch de mobiele telefoon te gebruiken. Opdrachtgever heeft ten aanzien van alternatieven voor dekking van het mobiele netwerk de volgende wensen.</t>
  </si>
  <si>
    <t>a. Voor het gebruik van bellen over wife dienen er geen extra
    voorzieningen of aanpassingen in de W-lan netwerken en ICT
    infrastructuur van Opdrachtgever te worden gedaan.</t>
  </si>
  <si>
    <t>4.  integratie met CRM, Topdesk of schoolapplicaties als SOMtoday en Zermelo</t>
  </si>
  <si>
    <t xml:space="preserve">De integratie van de ACD  met een CRM, servicedesk applicatie Topdesk of schoolapplicaties als SOMtoday en AFAS is een mogelijkheid die wordt overwogen door Opdrachtgever. Onderstaand wordt de wens aan de integratie gesteld.
</t>
  </si>
  <si>
    <t>Het keuzemenu kan op meer dan 2 niveaus worden ingericht;</t>
  </si>
  <si>
    <t xml:space="preserve">Click-to dial: telefonische oproepen opzetten vanuit relevante schermen van de gekoppelde applicaties, mits deze applicaties voorzien zijn van de noodzakelijke API.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</si>
</sst>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quot;€&quot;\ * #,##0.00_ ;_ &quot;€&quot;\ * \-#,##0.00_ ;_ &quot;€&quot;\ * &quot;-&quot;??_ ;_ @_ "/>
    <numFmt numFmtId="43" formatCode="_ * #,##0.00_ ;_ * \-#,##0.00_ ;_ * &quot;-&quot;??_ ;_ @_ "/>
    <numFmt numFmtId="164" formatCode="_-[$€]\ * #,##0.00_-;_-[$€]\ * #,##0.00\-;_-[$€]\ * &quot;-&quot;??_-;_-@_-"/>
    <numFmt numFmtId="165" formatCode="&quot;€&quot;\ #,##0.00_-"/>
    <numFmt numFmtId="166" formatCode="&quot;€&quot;\ #,##0.00_-;[Red]&quot;€&quot;\ #,##0.00\-"/>
    <numFmt numFmtId="167" formatCode="#,##0.00_ ;\-#,##0.00\ "/>
    <numFmt numFmtId="168" formatCode="_-&quot;€&quot;\ * #,##0.00_-;_-&quot;€&quot;\ * #,##0.00\-;_-&quot;€&quot;\ * &quot;-&quot;??_-;_-@_-"/>
    <numFmt numFmtId="169" formatCode="#,##0_ ;\-#,##0\ "/>
  </numFmts>
  <fonts count="34" x14ac:knownFonts="1">
    <font>
      <sz val="11"/>
      <color theme="1"/>
      <name val="Calibri"/>
      <family val="2"/>
      <scheme val="minor"/>
    </font>
    <font>
      <sz val="10"/>
      <name val="Arial"/>
      <family val="2"/>
    </font>
    <font>
      <sz val="10"/>
      <name val="Arial"/>
      <family val="2"/>
    </font>
    <font>
      <sz val="11"/>
      <name val="Calibri"/>
      <family val="2"/>
      <scheme val="minor"/>
    </font>
    <font>
      <sz val="11"/>
      <color rgb="FF9C0006"/>
      <name val="Calibri"/>
      <family val="2"/>
      <scheme val="minor"/>
    </font>
    <font>
      <b/>
      <sz val="11"/>
      <name val="Calibri"/>
      <family val="2"/>
      <scheme val="minor"/>
    </font>
    <font>
      <sz val="11"/>
      <name val="Trebuchet MS"/>
      <family val="2"/>
    </font>
    <font>
      <b/>
      <sz val="11"/>
      <name val="Trebuchet MS"/>
      <family val="2"/>
    </font>
    <font>
      <sz val="12"/>
      <color theme="1"/>
      <name val="Calibri"/>
      <family val="2"/>
      <scheme val="minor"/>
    </font>
    <font>
      <b/>
      <sz val="11"/>
      <color theme="1"/>
      <name val="Calibri"/>
      <family val="2"/>
      <scheme val="minor"/>
    </font>
    <font>
      <b/>
      <sz val="10"/>
      <color rgb="FF002060"/>
      <name val="Calibri"/>
      <family val="2"/>
      <scheme val="minor"/>
    </font>
    <font>
      <sz val="10"/>
      <color rgb="FF002060"/>
      <name val="Calibri"/>
      <family val="2"/>
      <scheme val="minor"/>
    </font>
    <font>
      <sz val="11"/>
      <color rgb="FFFF0000"/>
      <name val="Calibri"/>
      <family val="2"/>
      <scheme val="minor"/>
    </font>
    <font>
      <sz val="11"/>
      <color theme="1"/>
      <name val="Calibri"/>
      <family val="2"/>
      <scheme val="minor"/>
    </font>
    <font>
      <b/>
      <sz val="10"/>
      <name val="Arial"/>
      <family val="2"/>
    </font>
    <font>
      <b/>
      <sz val="11"/>
      <color theme="0"/>
      <name val="Calibri"/>
      <family val="2"/>
      <scheme val="minor"/>
    </font>
    <font>
      <sz val="11"/>
      <color theme="0"/>
      <name val="Calibri"/>
      <family val="2"/>
      <scheme val="minor"/>
    </font>
    <font>
      <sz val="11"/>
      <color rgb="FF002060"/>
      <name val="Calibri"/>
      <family val="2"/>
      <scheme val="minor"/>
    </font>
    <font>
      <sz val="10.5"/>
      <color rgb="FF002060"/>
      <name val="Corbel"/>
      <family val="2"/>
    </font>
    <font>
      <b/>
      <sz val="9.5"/>
      <color theme="1"/>
      <name val="Arial"/>
      <family val="2"/>
      <charset val="1"/>
    </font>
    <font>
      <b/>
      <sz val="9.5"/>
      <color rgb="FF000000"/>
      <name val="Arial"/>
      <family val="2"/>
      <charset val="1"/>
    </font>
    <font>
      <sz val="9.5"/>
      <color theme="1"/>
      <name val="Arial"/>
      <family val="2"/>
      <charset val="1"/>
    </font>
    <font>
      <sz val="11"/>
      <color rgb="FF000000"/>
      <name val="Calibri"/>
      <family val="2"/>
      <scheme val="minor"/>
    </font>
    <font>
      <b/>
      <sz val="11"/>
      <color rgb="FF000000"/>
      <name val="Calibri"/>
      <family val="2"/>
      <scheme val="minor"/>
    </font>
    <font>
      <sz val="11"/>
      <name val="Calibri"/>
    </font>
    <font>
      <sz val="11"/>
      <color theme="0"/>
      <name val="Calibri"/>
    </font>
    <font>
      <sz val="11"/>
      <name val="Calibri"/>
      <family val="2"/>
    </font>
    <font>
      <b/>
      <sz val="11"/>
      <name val="Calibri"/>
      <family val="2"/>
    </font>
    <font>
      <b/>
      <sz val="10"/>
      <name val="Calibri"/>
      <family val="2"/>
      <scheme val="minor"/>
    </font>
    <font>
      <sz val="10"/>
      <name val="Calibri"/>
      <family val="2"/>
      <scheme val="minor"/>
    </font>
    <font>
      <b/>
      <sz val="7"/>
      <name val="Times New Roman"/>
      <family val="1"/>
    </font>
    <font>
      <sz val="10"/>
      <name val="Calibri"/>
      <family val="2"/>
    </font>
    <font>
      <sz val="10"/>
      <name val="Calibri"/>
      <family val="2"/>
      <charset val="1"/>
    </font>
    <font>
      <sz val="10.5"/>
      <name val="Corbel"/>
      <family val="2"/>
    </font>
  </fonts>
  <fills count="16">
    <fill>
      <patternFill patternType="none"/>
    </fill>
    <fill>
      <patternFill patternType="gray125"/>
    </fill>
    <fill>
      <patternFill patternType="solid">
        <fgColor rgb="FFFFC7CE"/>
      </patternFill>
    </fill>
    <fill>
      <patternFill patternType="solid">
        <fgColor rgb="FFFFFF99"/>
        <bgColor indexed="64"/>
      </patternFill>
    </fill>
    <fill>
      <patternFill patternType="solid">
        <fgColor rgb="FFFF0000"/>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rgb="FFFFC7CE"/>
        <bgColor indexed="64"/>
      </patternFill>
    </fill>
    <fill>
      <patternFill patternType="solid">
        <fgColor indexed="9"/>
        <bgColor indexed="64"/>
      </patternFill>
    </fill>
    <fill>
      <patternFill patternType="solid">
        <fgColor indexed="40"/>
        <bgColor indexed="64"/>
      </patternFill>
    </fill>
    <fill>
      <patternFill patternType="solid">
        <fgColor rgb="FF00B0F0"/>
        <bgColor indexed="64"/>
      </patternFill>
    </fill>
    <fill>
      <patternFill patternType="solid">
        <fgColor rgb="FFFFFF00"/>
        <bgColor indexed="64"/>
      </patternFill>
    </fill>
    <fill>
      <patternFill patternType="solid">
        <fgColor rgb="FFFFC000"/>
        <bgColor indexed="64"/>
      </patternFill>
    </fill>
    <fill>
      <patternFill patternType="solid">
        <fgColor rgb="FFBFBFBF"/>
        <bgColor indexed="64"/>
      </patternFill>
    </fill>
    <fill>
      <patternFill patternType="solid">
        <fgColor theme="0" tint="-0.34998626667073579"/>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medium">
        <color rgb="FF000000"/>
      </bottom>
      <diagonal/>
    </border>
  </borders>
  <cellStyleXfs count="6">
    <xf numFmtId="0" fontId="0" fillId="0" borderId="0"/>
    <xf numFmtId="0" fontId="1" fillId="0" borderId="0"/>
    <xf numFmtId="164" fontId="2" fillId="0" borderId="0" applyFont="0" applyFill="0" applyBorder="0" applyAlignment="0" applyProtection="0"/>
    <xf numFmtId="0" fontId="4" fillId="2" borderId="0" applyNumberFormat="0" applyBorder="0" applyAlignment="0" applyProtection="0"/>
    <xf numFmtId="164" fontId="1" fillId="0" borderId="0" applyFont="0" applyFill="0" applyBorder="0" applyAlignment="0" applyProtection="0"/>
    <xf numFmtId="0" fontId="8" fillId="0" borderId="0"/>
  </cellStyleXfs>
  <cellXfs count="322">
    <xf numFmtId="0" fontId="0" fillId="0" borderId="0" xfId="0"/>
    <xf numFmtId="0" fontId="7" fillId="0" borderId="0" xfId="0" applyFont="1" applyAlignment="1">
      <alignment vertical="center"/>
    </xf>
    <xf numFmtId="0" fontId="7" fillId="10" borderId="1" xfId="0" applyFont="1" applyFill="1" applyBorder="1" applyAlignment="1">
      <alignment horizontal="left" vertical="center"/>
    </xf>
    <xf numFmtId="0" fontId="7" fillId="10" borderId="1" xfId="0" applyFont="1" applyFill="1" applyBorder="1" applyAlignment="1">
      <alignment horizontal="center" vertical="center"/>
    </xf>
    <xf numFmtId="0" fontId="6" fillId="9" borderId="1" xfId="0" applyFont="1" applyFill="1" applyBorder="1" applyAlignment="1">
      <alignment vertical="center"/>
    </xf>
    <xf numFmtId="44" fontId="0" fillId="8" borderId="1" xfId="0" applyNumberFormat="1" applyFill="1" applyBorder="1"/>
    <xf numFmtId="0" fontId="7" fillId="10" borderId="1" xfId="0" applyFont="1" applyFill="1" applyBorder="1" applyAlignment="1">
      <alignment horizontal="left"/>
    </xf>
    <xf numFmtId="166" fontId="3" fillId="6" borderId="7" xfId="1" applyNumberFormat="1" applyFont="1" applyFill="1" applyBorder="1" applyAlignment="1" applyProtection="1">
      <alignment horizontal="center" vertical="center" wrapText="1"/>
      <protection locked="0"/>
    </xf>
    <xf numFmtId="0" fontId="3" fillId="6" borderId="1" xfId="1" applyFont="1" applyFill="1" applyBorder="1" applyAlignment="1" applyProtection="1">
      <alignment horizontal="center" vertical="center" wrapText="1"/>
      <protection locked="0"/>
    </xf>
    <xf numFmtId="0" fontId="12" fillId="3" borderId="6" xfId="1" applyFont="1" applyFill="1" applyBorder="1" applyAlignment="1" applyProtection="1">
      <alignment horizontal="left" vertical="center" wrapText="1"/>
      <protection locked="0"/>
    </xf>
    <xf numFmtId="0" fontId="3" fillId="3" borderId="6" xfId="1" applyFont="1" applyFill="1" applyBorder="1" applyAlignment="1" applyProtection="1">
      <alignment horizontal="left" vertical="center" wrapText="1"/>
      <protection locked="0"/>
    </xf>
    <xf numFmtId="165" fontId="3" fillId="6" borderId="1" xfId="1" applyNumberFormat="1" applyFont="1" applyFill="1" applyBorder="1" applyAlignment="1" applyProtection="1">
      <alignment horizontal="center" vertical="center" wrapText="1"/>
      <protection locked="0"/>
    </xf>
    <xf numFmtId="165" fontId="5" fillId="3" borderId="1" xfId="1" applyNumberFormat="1" applyFont="1" applyFill="1" applyBorder="1" applyAlignment="1" applyProtection="1">
      <alignment horizontal="center" vertical="center" wrapText="1"/>
      <protection locked="0"/>
    </xf>
    <xf numFmtId="165" fontId="5" fillId="3" borderId="7" xfId="1" applyNumberFormat="1" applyFont="1" applyFill="1" applyBorder="1" applyAlignment="1" applyProtection="1">
      <alignment horizontal="center" vertical="center" wrapText="1"/>
      <protection locked="0"/>
    </xf>
    <xf numFmtId="44" fontId="3" fillId="3" borderId="7" xfId="1" applyNumberFormat="1" applyFont="1" applyFill="1" applyBorder="1" applyAlignment="1" applyProtection="1">
      <alignment horizontal="center" vertical="center" wrapText="1"/>
      <protection locked="0"/>
    </xf>
    <xf numFmtId="165" fontId="5" fillId="3" borderId="3" xfId="1" applyNumberFormat="1" applyFont="1" applyFill="1" applyBorder="1" applyAlignment="1" applyProtection="1">
      <alignment horizontal="center" vertical="center" wrapText="1"/>
      <protection locked="0"/>
    </xf>
    <xf numFmtId="44" fontId="3" fillId="6" borderId="1" xfId="1" applyNumberFormat="1" applyFont="1" applyFill="1" applyBorder="1" applyAlignment="1" applyProtection="1">
      <alignment horizontal="center" vertical="center" wrapText="1"/>
      <protection locked="0"/>
    </xf>
    <xf numFmtId="44" fontId="3" fillId="6" borderId="7" xfId="1" applyNumberFormat="1" applyFont="1" applyFill="1" applyBorder="1" applyAlignment="1" applyProtection="1">
      <alignment horizontal="center" vertical="center" wrapText="1"/>
      <protection locked="0"/>
    </xf>
    <xf numFmtId="0" fontId="3" fillId="6" borderId="1" xfId="1" applyFont="1" applyFill="1" applyBorder="1" applyAlignment="1" applyProtection="1">
      <alignment horizontal="left" vertical="center" wrapText="1"/>
      <protection locked="0"/>
    </xf>
    <xf numFmtId="44" fontId="3" fillId="3" borderId="1" xfId="1" applyNumberFormat="1" applyFont="1" applyFill="1" applyBorder="1" applyAlignment="1" applyProtection="1">
      <alignment horizontal="center" vertical="center" wrapText="1"/>
      <protection locked="0"/>
    </xf>
    <xf numFmtId="44" fontId="3" fillId="3" borderId="6" xfId="1" applyNumberFormat="1" applyFont="1" applyFill="1" applyBorder="1" applyAlignment="1" applyProtection="1">
      <alignment horizontal="center" vertical="center" wrapText="1"/>
      <protection locked="0"/>
    </xf>
    <xf numFmtId="0" fontId="3" fillId="3" borderId="1" xfId="1" applyFont="1" applyFill="1" applyBorder="1" applyAlignment="1" applyProtection="1">
      <alignment horizontal="left" vertical="center" wrapText="1"/>
      <protection locked="0"/>
    </xf>
    <xf numFmtId="0" fontId="3" fillId="3" borderId="1" xfId="1" applyFont="1" applyFill="1" applyBorder="1" applyAlignment="1" applyProtection="1">
      <alignment horizontal="center" vertical="center" wrapText="1"/>
      <protection locked="0"/>
    </xf>
    <xf numFmtId="0" fontId="3" fillId="3" borderId="10" xfId="1" applyFont="1" applyFill="1" applyBorder="1" applyAlignment="1" applyProtection="1">
      <alignment horizontal="left" vertical="center" wrapText="1"/>
      <protection locked="0"/>
    </xf>
    <xf numFmtId="44" fontId="24" fillId="6" borderId="17" xfId="1" applyNumberFormat="1" applyFont="1" applyFill="1" applyBorder="1" applyAlignment="1" applyProtection="1">
      <alignment horizontal="center" vertical="center" wrapText="1"/>
      <protection locked="0"/>
    </xf>
    <xf numFmtId="0" fontId="24" fillId="6" borderId="17" xfId="1" applyFont="1" applyFill="1" applyBorder="1" applyAlignment="1" applyProtection="1">
      <alignment horizontal="left" vertical="center"/>
      <protection locked="0"/>
    </xf>
    <xf numFmtId="44" fontId="24" fillId="6" borderId="2" xfId="1" applyNumberFormat="1" applyFont="1" applyFill="1" applyBorder="1" applyAlignment="1" applyProtection="1">
      <alignment horizontal="center" vertical="center" wrapText="1"/>
      <protection locked="0"/>
    </xf>
    <xf numFmtId="44" fontId="24" fillId="6" borderId="21" xfId="1" applyNumberFormat="1" applyFont="1" applyFill="1" applyBorder="1" applyAlignment="1" applyProtection="1">
      <alignment horizontal="center" vertical="center" wrapText="1"/>
      <protection locked="0"/>
    </xf>
    <xf numFmtId="0" fontId="24" fillId="6" borderId="22" xfId="1" applyFont="1" applyFill="1" applyBorder="1" applyAlignment="1" applyProtection="1">
      <alignment horizontal="left" vertical="center"/>
      <protection locked="0"/>
    </xf>
    <xf numFmtId="44" fontId="24" fillId="6" borderId="23" xfId="1" applyNumberFormat="1" applyFont="1" applyFill="1" applyBorder="1" applyAlignment="1" applyProtection="1">
      <alignment horizontal="center" vertical="center" wrapText="1"/>
      <protection locked="0"/>
    </xf>
    <xf numFmtId="0" fontId="3" fillId="3" borderId="3" xfId="1" applyFont="1" applyFill="1" applyBorder="1" applyAlignment="1" applyProtection="1">
      <alignment horizontal="center" vertical="center" wrapText="1"/>
      <protection locked="0"/>
    </xf>
    <xf numFmtId="44" fontId="24" fillId="6" borderId="24" xfId="1" applyNumberFormat="1" applyFont="1" applyFill="1" applyBorder="1" applyAlignment="1" applyProtection="1">
      <alignment horizontal="center" vertical="center" wrapText="1"/>
      <protection locked="0"/>
    </xf>
    <xf numFmtId="0" fontId="13" fillId="3" borderId="6" xfId="1" applyFont="1" applyFill="1" applyBorder="1" applyAlignment="1" applyProtection="1">
      <alignment horizontal="left" vertical="center" wrapText="1"/>
      <protection locked="0"/>
    </xf>
    <xf numFmtId="44" fontId="3" fillId="6" borderId="7" xfId="1" applyNumberFormat="1" applyFont="1" applyFill="1" applyBorder="1" applyAlignment="1" applyProtection="1">
      <alignment horizontal="center" vertical="top" wrapText="1"/>
      <protection locked="0"/>
    </xf>
    <xf numFmtId="0" fontId="3" fillId="6" borderId="1" xfId="1" applyFont="1" applyFill="1" applyBorder="1" applyAlignment="1" applyProtection="1">
      <alignment horizontal="center" vertical="top" wrapText="1"/>
      <protection locked="0"/>
    </xf>
    <xf numFmtId="44" fontId="3" fillId="6" borderId="1" xfId="1" applyNumberFormat="1" applyFont="1" applyFill="1" applyBorder="1" applyAlignment="1" applyProtection="1">
      <alignment horizontal="center" vertical="top" wrapText="1"/>
      <protection locked="0"/>
    </xf>
    <xf numFmtId="0" fontId="3" fillId="0" borderId="0" xfId="1" applyFont="1" applyAlignment="1" applyProtection="1">
      <alignment vertical="top" wrapText="1"/>
    </xf>
    <xf numFmtId="0" fontId="5" fillId="0" borderId="0" xfId="1" applyFont="1" applyAlignment="1" applyProtection="1">
      <alignment horizontal="left" vertical="center" wrapText="1"/>
    </xf>
    <xf numFmtId="0" fontId="5" fillId="0" borderId="0" xfId="1" applyFont="1" applyAlignment="1" applyProtection="1">
      <alignment vertical="center" wrapText="1"/>
    </xf>
    <xf numFmtId="1" fontId="5" fillId="0" borderId="0" xfId="1" applyNumberFormat="1" applyFont="1" applyAlignment="1" applyProtection="1">
      <alignment vertical="center" wrapText="1"/>
    </xf>
    <xf numFmtId="0" fontId="3" fillId="0" borderId="0" xfId="1" applyFont="1" applyAlignment="1" applyProtection="1">
      <alignment horizontal="left" vertical="center" wrapText="1"/>
    </xf>
    <xf numFmtId="0" fontId="3" fillId="0" borderId="0" xfId="1" applyFont="1" applyAlignment="1" applyProtection="1">
      <alignment horizontal="center" vertical="center" wrapText="1"/>
    </xf>
    <xf numFmtId="44" fontId="3" fillId="0" borderId="0" xfId="1" applyNumberFormat="1" applyFont="1" applyAlignment="1" applyProtection="1">
      <alignment horizontal="center" vertical="center" wrapText="1"/>
    </xf>
    <xf numFmtId="1" fontId="3" fillId="0" borderId="0" xfId="1" applyNumberFormat="1" applyFont="1" applyAlignment="1" applyProtection="1">
      <alignment vertical="top" wrapText="1"/>
    </xf>
    <xf numFmtId="0" fontId="3" fillId="0" borderId="0" xfId="1" applyFont="1" applyAlignment="1" applyProtection="1">
      <alignment wrapText="1"/>
    </xf>
    <xf numFmtId="1" fontId="3" fillId="0" borderId="0" xfId="1" applyNumberFormat="1" applyFont="1" applyAlignment="1" applyProtection="1">
      <alignment wrapText="1"/>
    </xf>
    <xf numFmtId="1" fontId="3" fillId="0" borderId="0" xfId="1" applyNumberFormat="1" applyFont="1" applyAlignment="1" applyProtection="1">
      <alignment vertical="center" wrapText="1"/>
    </xf>
    <xf numFmtId="0" fontId="3" fillId="0" borderId="0" xfId="1" applyFont="1" applyAlignment="1" applyProtection="1">
      <alignment vertical="center" wrapText="1"/>
    </xf>
    <xf numFmtId="0" fontId="3" fillId="0" borderId="0" xfId="0" applyFont="1" applyProtection="1"/>
    <xf numFmtId="1" fontId="3" fillId="0" borderId="0" xfId="0" applyNumberFormat="1" applyFont="1" applyProtection="1"/>
    <xf numFmtId="0" fontId="3" fillId="0" borderId="0" xfId="1" applyFont="1" applyFill="1" applyAlignment="1" applyProtection="1">
      <alignment vertical="top" wrapText="1"/>
    </xf>
    <xf numFmtId="0" fontId="3" fillId="0" borderId="0" xfId="1" applyFont="1" applyFill="1" applyAlignment="1" applyProtection="1">
      <alignment horizontal="left" vertical="center" wrapText="1"/>
    </xf>
    <xf numFmtId="0" fontId="3" fillId="0" borderId="0" xfId="1" applyFont="1" applyFill="1" applyAlignment="1" applyProtection="1">
      <alignment horizontal="center" vertical="center" wrapText="1"/>
    </xf>
    <xf numFmtId="165" fontId="3" fillId="0" borderId="0" xfId="1" applyNumberFormat="1" applyFont="1" applyFill="1" applyAlignment="1" applyProtection="1">
      <alignment horizontal="center" vertical="center" wrapText="1"/>
    </xf>
    <xf numFmtId="44" fontId="3" fillId="0" borderId="0" xfId="1" applyNumberFormat="1" applyFont="1" applyFill="1" applyAlignment="1" applyProtection="1">
      <alignment horizontal="center" vertical="center" wrapText="1"/>
    </xf>
    <xf numFmtId="1" fontId="3" fillId="0" borderId="0" xfId="1" applyNumberFormat="1" applyFont="1" applyFill="1" applyAlignment="1" applyProtection="1">
      <alignment vertical="top" wrapText="1"/>
    </xf>
    <xf numFmtId="167" fontId="3" fillId="0" borderId="0" xfId="1" applyNumberFormat="1" applyFont="1" applyFill="1" applyAlignment="1" applyProtection="1">
      <alignment vertical="top" wrapText="1"/>
    </xf>
    <xf numFmtId="0" fontId="5" fillId="15" borderId="1" xfId="1" applyFont="1" applyFill="1" applyBorder="1" applyAlignment="1" applyProtection="1">
      <alignment horizontal="left" vertical="center" wrapText="1"/>
    </xf>
    <xf numFmtId="0" fontId="5" fillId="15" borderId="3" xfId="1" applyFont="1" applyFill="1" applyBorder="1" applyAlignment="1" applyProtection="1">
      <alignment horizontal="center" vertical="center" wrapText="1"/>
    </xf>
    <xf numFmtId="0" fontId="5" fillId="15" borderId="1" xfId="1" applyFont="1" applyFill="1" applyBorder="1" applyAlignment="1" applyProtection="1">
      <alignment horizontal="center" vertical="center" wrapText="1"/>
    </xf>
    <xf numFmtId="165" fontId="5" fillId="15" borderId="1" xfId="1" applyNumberFormat="1" applyFont="1" applyFill="1" applyBorder="1" applyAlignment="1" applyProtection="1">
      <alignment horizontal="center" vertical="center" wrapText="1"/>
    </xf>
    <xf numFmtId="44" fontId="5" fillId="15" borderId="4" xfId="1" applyNumberFormat="1" applyFont="1" applyFill="1" applyBorder="1" applyAlignment="1" applyProtection="1">
      <alignment horizontal="center" vertical="center" wrapText="1"/>
    </xf>
    <xf numFmtId="0" fontId="5" fillId="15" borderId="6" xfId="1" applyFont="1" applyFill="1" applyBorder="1" applyAlignment="1" applyProtection="1">
      <alignment horizontal="left" vertical="center" wrapText="1"/>
    </xf>
    <xf numFmtId="0" fontId="5" fillId="15" borderId="10" xfId="1" applyFont="1" applyFill="1" applyBorder="1" applyAlignment="1" applyProtection="1">
      <alignment horizontal="left" vertical="center" wrapText="1"/>
    </xf>
    <xf numFmtId="44" fontId="5" fillId="0" borderId="7" xfId="1" applyNumberFormat="1" applyFont="1" applyBorder="1" applyAlignment="1" applyProtection="1">
      <alignment horizontal="center" vertical="center" wrapText="1"/>
    </xf>
    <xf numFmtId="165" fontId="5" fillId="0" borderId="1" xfId="1" applyNumberFormat="1" applyFont="1" applyBorder="1" applyAlignment="1" applyProtection="1">
      <alignment horizontal="center" vertical="center" wrapText="1"/>
    </xf>
    <xf numFmtId="0" fontId="3" fillId="7" borderId="6" xfId="1" applyFont="1" applyFill="1" applyBorder="1" applyAlignment="1" applyProtection="1">
      <alignment horizontal="left" vertical="center" wrapText="1"/>
    </xf>
    <xf numFmtId="0" fontId="3" fillId="7" borderId="7" xfId="1" applyFont="1" applyFill="1" applyBorder="1" applyAlignment="1" applyProtection="1">
      <alignment horizontal="center" vertical="center" wrapText="1"/>
    </xf>
    <xf numFmtId="0" fontId="3" fillId="0" borderId="1" xfId="1" applyFont="1" applyBorder="1" applyAlignment="1" applyProtection="1">
      <alignment horizontal="center" vertical="center" wrapText="1"/>
    </xf>
    <xf numFmtId="44" fontId="3" fillId="0" borderId="7" xfId="1" applyNumberFormat="1" applyFont="1" applyBorder="1" applyAlignment="1" applyProtection="1">
      <alignment horizontal="center" vertical="center" wrapText="1"/>
    </xf>
    <xf numFmtId="44" fontId="3" fillId="2" borderId="7" xfId="3" applyNumberFormat="1" applyFont="1" applyBorder="1" applyAlignment="1" applyProtection="1">
      <alignment horizontal="center" vertical="center" wrapText="1"/>
    </xf>
    <xf numFmtId="0" fontId="22" fillId="0" borderId="1" xfId="1" applyFont="1" applyFill="1" applyBorder="1" applyAlignment="1" applyProtection="1">
      <alignment horizontal="center" vertical="center" wrapText="1"/>
    </xf>
    <xf numFmtId="1" fontId="3" fillId="0" borderId="7" xfId="1" applyNumberFormat="1" applyFont="1" applyBorder="1" applyAlignment="1" applyProtection="1">
      <alignment horizontal="center" vertical="center" wrapText="1"/>
    </xf>
    <xf numFmtId="1" fontId="3" fillId="0" borderId="0" xfId="1" applyNumberFormat="1" applyFont="1" applyAlignment="1" applyProtection="1">
      <alignment horizontal="center" vertical="center" wrapText="1"/>
    </xf>
    <xf numFmtId="0" fontId="3" fillId="7" borderId="1" xfId="0" applyFont="1" applyFill="1" applyBorder="1" applyProtection="1"/>
    <xf numFmtId="0" fontId="3" fillId="7" borderId="1" xfId="1" applyFont="1" applyFill="1" applyBorder="1" applyAlignment="1" applyProtection="1">
      <alignment horizontal="left" vertical="center" wrapText="1"/>
    </xf>
    <xf numFmtId="0" fontId="3" fillId="0" borderId="7" xfId="1" applyFont="1" applyFill="1" applyBorder="1" applyAlignment="1" applyProtection="1">
      <alignment horizontal="center" vertical="center" wrapText="1"/>
    </xf>
    <xf numFmtId="0" fontId="12" fillId="0" borderId="6" xfId="1" applyFont="1" applyFill="1" applyBorder="1" applyAlignment="1" applyProtection="1">
      <alignment horizontal="left" vertical="center" wrapText="1"/>
    </xf>
    <xf numFmtId="0" fontId="3" fillId="0" borderId="6" xfId="1" applyFont="1" applyFill="1" applyBorder="1" applyAlignment="1" applyProtection="1">
      <alignment horizontal="left" vertical="center" wrapText="1"/>
    </xf>
    <xf numFmtId="166" fontId="3" fillId="0" borderId="7" xfId="1" applyNumberFormat="1" applyFont="1" applyFill="1" applyBorder="1" applyAlignment="1" applyProtection="1">
      <alignment horizontal="center" vertical="center" wrapText="1"/>
    </xf>
    <xf numFmtId="44" fontId="3" fillId="0" borderId="7" xfId="1" applyNumberFormat="1" applyFont="1" applyFill="1" applyBorder="1" applyAlignment="1" applyProtection="1">
      <alignment horizontal="center" vertical="center" wrapText="1"/>
    </xf>
    <xf numFmtId="44" fontId="3" fillId="0" borderId="7" xfId="3" applyNumberFormat="1" applyFont="1" applyFill="1" applyBorder="1" applyAlignment="1" applyProtection="1">
      <alignment horizontal="center" vertical="center" wrapText="1"/>
    </xf>
    <xf numFmtId="0" fontId="3" fillId="0" borderId="1" xfId="1" applyFont="1" applyFill="1" applyBorder="1" applyAlignment="1" applyProtection="1">
      <alignment horizontal="center" vertical="center" wrapText="1"/>
    </xf>
    <xf numFmtId="0" fontId="23" fillId="15" borderId="6" xfId="1" applyFont="1" applyFill="1" applyBorder="1" applyAlignment="1" applyProtection="1">
      <alignment horizontal="left" vertical="center" wrapText="1"/>
    </xf>
    <xf numFmtId="0" fontId="22" fillId="0" borderId="6" xfId="1" applyFont="1" applyFill="1" applyBorder="1" applyAlignment="1" applyProtection="1">
      <alignment horizontal="left" vertical="center" wrapText="1"/>
    </xf>
    <xf numFmtId="166" fontId="22" fillId="0" borderId="7" xfId="1" applyNumberFormat="1" applyFont="1" applyFill="1" applyBorder="1" applyAlignment="1" applyProtection="1">
      <alignment horizontal="center" vertical="center" wrapText="1"/>
    </xf>
    <xf numFmtId="1" fontId="22" fillId="0" borderId="0" xfId="1" applyNumberFormat="1" applyFont="1" applyFill="1" applyAlignment="1" applyProtection="1">
      <alignment vertical="top" wrapText="1"/>
    </xf>
    <xf numFmtId="0" fontId="22" fillId="0" borderId="0" xfId="1" applyFont="1" applyFill="1" applyAlignment="1" applyProtection="1">
      <alignment vertical="top" wrapText="1"/>
    </xf>
    <xf numFmtId="0" fontId="22" fillId="0" borderId="7" xfId="1" applyFont="1" applyFill="1" applyBorder="1" applyAlignment="1" applyProtection="1">
      <alignment horizontal="center" vertical="center" wrapText="1"/>
    </xf>
    <xf numFmtId="0" fontId="22" fillId="0" borderId="6" xfId="1" applyFont="1" applyFill="1" applyBorder="1" applyAlignment="1" applyProtection="1">
      <alignment horizontal="center" vertical="center" wrapText="1"/>
    </xf>
    <xf numFmtId="0" fontId="3" fillId="0" borderId="6" xfId="1" applyFont="1" applyBorder="1" applyAlignment="1" applyProtection="1">
      <alignment horizontal="left" vertical="center" wrapText="1"/>
    </xf>
    <xf numFmtId="0" fontId="3" fillId="0" borderId="6" xfId="1" applyFont="1" applyBorder="1" applyAlignment="1" applyProtection="1">
      <alignment horizontal="center" vertical="center" wrapText="1"/>
    </xf>
    <xf numFmtId="166" fontId="3" fillId="0" borderId="7" xfId="1" applyNumberFormat="1" applyFont="1" applyBorder="1" applyAlignment="1" applyProtection="1">
      <alignment horizontal="center" vertical="center" wrapText="1"/>
    </xf>
    <xf numFmtId="0" fontId="13" fillId="0" borderId="6" xfId="1" applyFont="1" applyBorder="1" applyAlignment="1" applyProtection="1">
      <alignment horizontal="left" vertical="top" wrapText="1"/>
    </xf>
    <xf numFmtId="0" fontId="3" fillId="7" borderId="7" xfId="1" applyFont="1" applyFill="1" applyBorder="1" applyAlignment="1" applyProtection="1">
      <alignment horizontal="center" vertical="top" wrapText="1"/>
    </xf>
    <xf numFmtId="0" fontId="3" fillId="0" borderId="6" xfId="1" applyFont="1" applyBorder="1" applyAlignment="1" applyProtection="1">
      <alignment horizontal="left" vertical="top" wrapText="1"/>
    </xf>
    <xf numFmtId="0" fontId="3" fillId="0" borderId="1" xfId="1" applyFont="1" applyBorder="1" applyAlignment="1" applyProtection="1">
      <alignment horizontal="center" vertical="top" wrapText="1"/>
    </xf>
    <xf numFmtId="44" fontId="3" fillId="0" borderId="7" xfId="1" applyNumberFormat="1" applyFont="1" applyBorder="1" applyAlignment="1" applyProtection="1">
      <alignment horizontal="center" vertical="top" wrapText="1"/>
    </xf>
    <xf numFmtId="44" fontId="3" fillId="2" borderId="7" xfId="3" applyNumberFormat="1" applyFont="1" applyBorder="1" applyAlignment="1" applyProtection="1">
      <alignment horizontal="center" vertical="top" wrapText="1"/>
    </xf>
    <xf numFmtId="0" fontId="13" fillId="0" borderId="6" xfId="1" applyFont="1" applyBorder="1" applyAlignment="1" applyProtection="1">
      <alignment horizontal="left" vertical="center" wrapText="1"/>
    </xf>
    <xf numFmtId="0" fontId="9" fillId="15" borderId="6" xfId="1" applyFont="1" applyFill="1" applyBorder="1" applyAlignment="1" applyProtection="1">
      <alignment horizontal="left" vertical="center" wrapText="1"/>
    </xf>
    <xf numFmtId="0" fontId="13" fillId="0" borderId="6" xfId="1" applyFont="1" applyFill="1" applyBorder="1" applyAlignment="1" applyProtection="1">
      <alignment horizontal="left" vertical="center" wrapText="1"/>
    </xf>
    <xf numFmtId="0" fontId="5" fillId="0" borderId="1" xfId="1" applyFont="1" applyBorder="1" applyAlignment="1" applyProtection="1">
      <alignment horizontal="left" vertical="center" wrapText="1"/>
    </xf>
    <xf numFmtId="0" fontId="5" fillId="0" borderId="3" xfId="1" applyFont="1" applyBorder="1" applyAlignment="1" applyProtection="1">
      <alignment horizontal="left" vertical="center" wrapText="1"/>
    </xf>
    <xf numFmtId="166" fontId="5" fillId="7" borderId="3" xfId="1" applyNumberFormat="1" applyFont="1" applyFill="1" applyBorder="1" applyAlignment="1" applyProtection="1">
      <alignment horizontal="center" vertical="center" wrapText="1"/>
    </xf>
    <xf numFmtId="44" fontId="5" fillId="2" borderId="1" xfId="3" applyNumberFormat="1" applyFont="1" applyBorder="1" applyAlignment="1" applyProtection="1">
      <alignment horizontal="center" vertical="center" wrapText="1"/>
    </xf>
    <xf numFmtId="0" fontId="5" fillId="0" borderId="1" xfId="1" applyFont="1" applyBorder="1" applyAlignment="1" applyProtection="1">
      <alignment horizontal="center" vertical="center" wrapText="1"/>
    </xf>
    <xf numFmtId="0" fontId="3" fillId="0" borderId="8" xfId="1" applyFont="1" applyBorder="1" applyAlignment="1" applyProtection="1">
      <alignment horizontal="left" vertical="center" wrapText="1"/>
    </xf>
    <xf numFmtId="0" fontId="3" fillId="0" borderId="8" xfId="1" applyFont="1" applyBorder="1" applyAlignment="1" applyProtection="1">
      <alignment horizontal="center" vertical="center" wrapText="1"/>
    </xf>
    <xf numFmtId="165" fontId="3" fillId="0" borderId="8" xfId="1" applyNumberFormat="1" applyFont="1" applyBorder="1" applyAlignment="1" applyProtection="1">
      <alignment horizontal="center" vertical="center" wrapText="1"/>
    </xf>
    <xf numFmtId="44" fontId="3" fillId="0" borderId="8" xfId="1" applyNumberFormat="1" applyFont="1" applyBorder="1" applyAlignment="1" applyProtection="1">
      <alignment horizontal="center" vertical="center" wrapText="1"/>
    </xf>
    <xf numFmtId="167" fontId="3" fillId="0" borderId="0" xfId="1" applyNumberFormat="1" applyFont="1" applyAlignment="1" applyProtection="1">
      <alignment vertical="top" wrapText="1"/>
    </xf>
    <xf numFmtId="0" fontId="5" fillId="15" borderId="7" xfId="1" applyFont="1" applyFill="1" applyBorder="1" applyAlignment="1" applyProtection="1">
      <alignment horizontal="left" vertical="center" wrapText="1"/>
    </xf>
    <xf numFmtId="0" fontId="5" fillId="15" borderId="4" xfId="1" applyFont="1" applyFill="1" applyBorder="1" applyAlignment="1" applyProtection="1">
      <alignment horizontal="center" vertical="center" wrapText="1"/>
    </xf>
    <xf numFmtId="44" fontId="5" fillId="15" borderId="1" xfId="1" applyNumberFormat="1" applyFont="1" applyFill="1" applyBorder="1" applyAlignment="1" applyProtection="1">
      <alignment horizontal="center" vertical="center" wrapText="1"/>
    </xf>
    <xf numFmtId="0" fontId="5" fillId="0" borderId="6" xfId="1" applyFont="1" applyBorder="1" applyAlignment="1" applyProtection="1">
      <alignment horizontal="left" vertical="center" wrapText="1"/>
    </xf>
    <xf numFmtId="0" fontId="5" fillId="0" borderId="7" xfId="1" applyFont="1" applyBorder="1" applyAlignment="1" applyProtection="1">
      <alignment horizontal="left" vertical="center" wrapText="1"/>
    </xf>
    <xf numFmtId="0" fontId="5" fillId="0" borderId="4" xfId="1" applyFont="1" applyBorder="1" applyAlignment="1" applyProtection="1">
      <alignment horizontal="center" vertical="center" wrapText="1"/>
    </xf>
    <xf numFmtId="0" fontId="5" fillId="0" borderId="4" xfId="1" applyFont="1" applyBorder="1" applyAlignment="1" applyProtection="1">
      <alignment horizontal="center" vertical="top" wrapText="1"/>
    </xf>
    <xf numFmtId="44" fontId="5" fillId="0" borderId="1" xfId="1" applyNumberFormat="1" applyFont="1" applyBorder="1" applyAlignment="1" applyProtection="1">
      <alignment horizontal="center" vertical="center" wrapText="1"/>
    </xf>
    <xf numFmtId="44" fontId="5" fillId="0" borderId="4" xfId="1" applyNumberFormat="1" applyFont="1" applyBorder="1" applyAlignment="1" applyProtection="1">
      <alignment horizontal="center" vertical="center" wrapText="1"/>
    </xf>
    <xf numFmtId="0" fontId="3" fillId="0" borderId="1" xfId="5" applyFont="1" applyBorder="1" applyAlignment="1" applyProtection="1">
      <alignment wrapText="1"/>
    </xf>
    <xf numFmtId="0" fontId="3" fillId="0" borderId="7" xfId="5" applyFont="1" applyBorder="1" applyAlignment="1" applyProtection="1">
      <alignment wrapText="1"/>
    </xf>
    <xf numFmtId="0" fontId="12" fillId="0" borderId="7" xfId="1" applyFont="1" applyBorder="1" applyAlignment="1" applyProtection="1">
      <alignment horizontal="left" vertical="center" wrapText="1"/>
    </xf>
    <xf numFmtId="1" fontId="3" fillId="0" borderId="1" xfId="5" applyNumberFormat="1" applyFont="1" applyFill="1" applyBorder="1" applyAlignment="1" applyProtection="1">
      <alignment horizontal="center" wrapText="1"/>
    </xf>
    <xf numFmtId="44" fontId="3" fillId="0" borderId="1" xfId="1" applyNumberFormat="1" applyFont="1" applyBorder="1" applyAlignment="1" applyProtection="1">
      <alignment horizontal="center" vertical="center" wrapText="1"/>
    </xf>
    <xf numFmtId="0" fontId="3" fillId="0" borderId="7" xfId="1" applyFont="1" applyBorder="1" applyAlignment="1" applyProtection="1">
      <alignment horizontal="left" vertical="center" wrapText="1"/>
    </xf>
    <xf numFmtId="0" fontId="3" fillId="0" borderId="4" xfId="1" applyFont="1" applyBorder="1" applyAlignment="1" applyProtection="1">
      <alignment horizontal="center" vertical="top" wrapText="1"/>
    </xf>
    <xf numFmtId="1" fontId="3" fillId="0" borderId="7" xfId="5" applyNumberFormat="1" applyFont="1" applyBorder="1" applyAlignment="1" applyProtection="1">
      <alignment wrapText="1"/>
    </xf>
    <xf numFmtId="0" fontId="5" fillId="0" borderId="1" xfId="5" applyFont="1" applyBorder="1" applyAlignment="1" applyProtection="1">
      <alignment wrapText="1"/>
    </xf>
    <xf numFmtId="0" fontId="5" fillId="0" borderId="7" xfId="5" applyFont="1" applyBorder="1" applyAlignment="1" applyProtection="1">
      <alignment wrapText="1"/>
    </xf>
    <xf numFmtId="2" fontId="3" fillId="0" borderId="0" xfId="1" applyNumberFormat="1" applyFont="1" applyAlignment="1" applyProtection="1">
      <alignment vertical="top" wrapText="1"/>
    </xf>
    <xf numFmtId="0" fontId="3" fillId="0" borderId="1" xfId="1" applyFont="1" applyBorder="1" applyAlignment="1" applyProtection="1">
      <alignment horizontal="left" vertical="center" wrapText="1"/>
    </xf>
    <xf numFmtId="169" fontId="3" fillId="0" borderId="7" xfId="3" applyNumberFormat="1" applyFont="1" applyFill="1" applyBorder="1" applyAlignment="1" applyProtection="1">
      <alignment horizontal="center" vertical="center" wrapText="1"/>
    </xf>
    <xf numFmtId="0" fontId="5" fillId="15" borderId="4" xfId="1" applyFont="1" applyFill="1" applyBorder="1" applyAlignment="1" applyProtection="1">
      <alignment horizontal="center" vertical="top" wrapText="1"/>
    </xf>
    <xf numFmtId="0" fontId="3" fillId="0" borderId="1" xfId="3" applyFont="1" applyFill="1" applyBorder="1" applyAlignment="1" applyProtection="1">
      <alignment horizontal="center" vertical="center" wrapText="1"/>
    </xf>
    <xf numFmtId="0" fontId="3" fillId="0" borderId="1" xfId="1" applyFont="1" applyBorder="1" applyAlignment="1" applyProtection="1">
      <alignment vertical="top" wrapText="1"/>
    </xf>
    <xf numFmtId="0" fontId="5" fillId="0" borderId="0" xfId="1" applyFont="1" applyAlignment="1" applyProtection="1">
      <alignment vertical="top" wrapText="1"/>
    </xf>
    <xf numFmtId="9" fontId="5" fillId="0" borderId="1" xfId="1" applyNumberFormat="1" applyFont="1" applyBorder="1" applyAlignment="1" applyProtection="1">
      <alignment horizontal="center" vertical="center" wrapText="1"/>
    </xf>
    <xf numFmtId="44" fontId="3" fillId="7" borderId="1" xfId="1" applyNumberFormat="1" applyFont="1" applyFill="1" applyBorder="1" applyAlignment="1" applyProtection="1">
      <alignment horizontal="center" vertical="center" wrapText="1"/>
    </xf>
    <xf numFmtId="0" fontId="5" fillId="0" borderId="3" xfId="1" applyFont="1" applyBorder="1" applyAlignment="1" applyProtection="1">
      <alignment horizontal="center" vertical="center" wrapText="1"/>
    </xf>
    <xf numFmtId="1" fontId="5" fillId="0" borderId="9" xfId="1" applyNumberFormat="1" applyFont="1" applyBorder="1" applyAlignment="1" applyProtection="1">
      <alignment vertical="top" wrapText="1"/>
    </xf>
    <xf numFmtId="167" fontId="5" fillId="0" borderId="0" xfId="1" applyNumberFormat="1" applyFont="1" applyAlignment="1" applyProtection="1">
      <alignment vertical="top" wrapText="1"/>
    </xf>
    <xf numFmtId="0" fontId="5" fillId="0" borderId="0" xfId="1" applyFont="1" applyAlignment="1" applyProtection="1">
      <alignment horizontal="center" vertical="center" wrapText="1"/>
    </xf>
    <xf numFmtId="44" fontId="5" fillId="0" borderId="0" xfId="1" applyNumberFormat="1" applyFont="1" applyAlignment="1" applyProtection="1">
      <alignment horizontal="center" vertical="center" wrapText="1"/>
    </xf>
    <xf numFmtId="1" fontId="3" fillId="0" borderId="9" xfId="1" applyNumberFormat="1" applyFont="1" applyBorder="1" applyAlignment="1" applyProtection="1">
      <alignment vertical="top" wrapText="1"/>
    </xf>
    <xf numFmtId="0" fontId="5" fillId="15" borderId="3" xfId="1" applyFont="1" applyFill="1" applyBorder="1" applyAlignment="1" applyProtection="1">
      <alignment horizontal="left" vertical="center" wrapText="1"/>
    </xf>
    <xf numFmtId="165" fontId="5" fillId="15" borderId="3" xfId="1" applyNumberFormat="1" applyFont="1" applyFill="1" applyBorder="1" applyAlignment="1" applyProtection="1">
      <alignment horizontal="center" vertical="center" wrapText="1"/>
    </xf>
    <xf numFmtId="0" fontId="3" fillId="0" borderId="1" xfId="1" applyFont="1" applyBorder="1" applyAlignment="1" applyProtection="1">
      <alignment horizontal="left" vertical="top" wrapText="1"/>
    </xf>
    <xf numFmtId="0" fontId="5" fillId="14" borderId="6" xfId="1" applyFont="1" applyFill="1" applyBorder="1" applyAlignment="1" applyProtection="1">
      <alignment horizontal="left" vertical="center" wrapText="1"/>
    </xf>
    <xf numFmtId="0" fontId="5" fillId="5" borderId="3" xfId="1" applyFont="1" applyFill="1" applyBorder="1" applyAlignment="1" applyProtection="1">
      <alignment horizontal="center" vertical="center" wrapText="1"/>
    </xf>
    <xf numFmtId="0" fontId="3" fillId="0" borderId="3" xfId="1" applyFont="1" applyBorder="1" applyAlignment="1" applyProtection="1">
      <alignment horizontal="left" vertical="center" wrapText="1"/>
    </xf>
    <xf numFmtId="0" fontId="5" fillId="0" borderId="0" xfId="1" applyFont="1" applyBorder="1" applyAlignment="1" applyProtection="1">
      <alignment horizontal="left" vertical="center" wrapText="1"/>
    </xf>
    <xf numFmtId="0" fontId="5" fillId="0" borderId="8" xfId="1" applyFont="1" applyBorder="1" applyAlignment="1" applyProtection="1">
      <alignment horizontal="center" vertical="center" wrapText="1"/>
    </xf>
    <xf numFmtId="44" fontId="5" fillId="0" borderId="0" xfId="1" applyNumberFormat="1" applyFont="1" applyBorder="1" applyAlignment="1" applyProtection="1">
      <alignment horizontal="center" vertical="center" wrapText="1"/>
    </xf>
    <xf numFmtId="0" fontId="5" fillId="0" borderId="0" xfId="1" applyFont="1" applyBorder="1" applyAlignment="1" applyProtection="1">
      <alignment horizontal="center" vertical="center" wrapText="1"/>
    </xf>
    <xf numFmtId="0" fontId="24" fillId="0" borderId="0" xfId="1" applyFont="1" applyAlignment="1" applyProtection="1">
      <alignment vertical="top"/>
    </xf>
    <xf numFmtId="43" fontId="27" fillId="15" borderId="16" xfId="1" applyNumberFormat="1" applyFont="1" applyFill="1" applyBorder="1" applyAlignment="1" applyProtection="1">
      <alignment horizontal="left" vertical="center"/>
    </xf>
    <xf numFmtId="1" fontId="25" fillId="15" borderId="1" xfId="1" applyNumberFormat="1" applyFont="1" applyFill="1" applyBorder="1" applyAlignment="1" applyProtection="1">
      <alignment horizontal="left" vertical="top"/>
    </xf>
    <xf numFmtId="44" fontId="25" fillId="15" borderId="1" xfId="1" applyNumberFormat="1" applyFont="1" applyFill="1" applyBorder="1" applyAlignment="1" applyProtection="1">
      <alignment horizontal="left" vertical="top"/>
    </xf>
    <xf numFmtId="168" fontId="25" fillId="15" borderId="1" xfId="1" applyNumberFormat="1" applyFont="1" applyFill="1" applyBorder="1" applyAlignment="1" applyProtection="1">
      <alignment horizontal="left" vertical="top"/>
    </xf>
    <xf numFmtId="0" fontId="25" fillId="15" borderId="19" xfId="1" applyFont="1" applyFill="1" applyBorder="1" applyAlignment="1" applyProtection="1">
      <alignment horizontal="left" vertical="top"/>
    </xf>
    <xf numFmtId="168" fontId="24" fillId="0" borderId="0" xfId="1" applyNumberFormat="1" applyFont="1" applyAlignment="1" applyProtection="1">
      <alignment vertical="top"/>
    </xf>
    <xf numFmtId="43" fontId="24" fillId="0" borderId="20" xfId="1" applyNumberFormat="1" applyFont="1" applyBorder="1" applyAlignment="1" applyProtection="1">
      <alignment vertical="top"/>
    </xf>
    <xf numFmtId="0" fontId="24" fillId="0" borderId="2" xfId="1" applyFont="1" applyFill="1" applyBorder="1" applyAlignment="1" applyProtection="1">
      <alignment horizontal="center" vertical="center" wrapText="1"/>
    </xf>
    <xf numFmtId="1" fontId="24" fillId="0" borderId="2" xfId="1" applyNumberFormat="1" applyFont="1" applyBorder="1" applyAlignment="1" applyProtection="1">
      <alignment horizontal="center" vertical="top"/>
    </xf>
    <xf numFmtId="0" fontId="24" fillId="0" borderId="14" xfId="1" applyFont="1" applyBorder="1" applyAlignment="1" applyProtection="1">
      <alignment horizontal="left" vertical="center" wrapText="1"/>
    </xf>
    <xf numFmtId="43" fontId="26" fillId="0" borderId="17" xfId="1" applyNumberFormat="1" applyFont="1" applyBorder="1" applyAlignment="1" applyProtection="1">
      <alignment vertical="top" wrapText="1"/>
    </xf>
    <xf numFmtId="0" fontId="26" fillId="0" borderId="17" xfId="1" applyFont="1" applyFill="1" applyBorder="1" applyAlignment="1" applyProtection="1">
      <alignment horizontal="center" vertical="center" wrapText="1"/>
    </xf>
    <xf numFmtId="1" fontId="24" fillId="0" borderId="17" xfId="1" applyNumberFormat="1" applyFont="1" applyBorder="1" applyAlignment="1" applyProtection="1">
      <alignment horizontal="center" vertical="top"/>
    </xf>
    <xf numFmtId="0" fontId="24" fillId="0" borderId="17" xfId="1" applyFont="1" applyBorder="1" applyAlignment="1" applyProtection="1">
      <alignment horizontal="left" vertical="center" wrapText="1"/>
    </xf>
    <xf numFmtId="0" fontId="24" fillId="0" borderId="0" xfId="1" applyFont="1" applyFill="1" applyAlignment="1" applyProtection="1">
      <alignment vertical="top"/>
    </xf>
    <xf numFmtId="43" fontId="26" fillId="0" borderId="0" xfId="1" applyNumberFormat="1" applyFont="1" applyFill="1" applyBorder="1" applyAlignment="1" applyProtection="1">
      <alignment vertical="top" wrapText="1"/>
    </xf>
    <xf numFmtId="0" fontId="24" fillId="0" borderId="0" xfId="1" applyFont="1" applyFill="1" applyBorder="1" applyAlignment="1" applyProtection="1">
      <alignment horizontal="center" vertical="center" wrapText="1"/>
    </xf>
    <xf numFmtId="1" fontId="24" fillId="0" borderId="0" xfId="1" applyNumberFormat="1" applyFont="1" applyFill="1" applyBorder="1" applyAlignment="1" applyProtection="1">
      <alignment horizontal="center" vertical="top"/>
    </xf>
    <xf numFmtId="0" fontId="24" fillId="0" borderId="0" xfId="1" applyFont="1" applyFill="1" applyBorder="1" applyAlignment="1" applyProtection="1">
      <alignment horizontal="left" vertical="center" wrapText="1"/>
    </xf>
    <xf numFmtId="44" fontId="24" fillId="0" borderId="0" xfId="1" applyNumberFormat="1" applyFont="1" applyFill="1" applyBorder="1" applyAlignment="1" applyProtection="1">
      <alignment horizontal="center" vertical="center" wrapText="1"/>
    </xf>
    <xf numFmtId="0" fontId="24" fillId="0" borderId="0" xfId="1" applyFont="1" applyFill="1" applyBorder="1" applyAlignment="1" applyProtection="1">
      <alignment horizontal="left" vertical="center"/>
    </xf>
    <xf numFmtId="168" fontId="24" fillId="0" borderId="0" xfId="1" applyNumberFormat="1" applyFont="1" applyFill="1" applyAlignment="1" applyProtection="1">
      <alignment vertical="top"/>
    </xf>
    <xf numFmtId="0" fontId="5" fillId="15" borderId="14" xfId="1" applyFont="1" applyFill="1" applyBorder="1" applyAlignment="1" applyProtection="1">
      <alignment horizontal="left" vertical="center" wrapText="1"/>
    </xf>
    <xf numFmtId="44" fontId="5" fillId="15" borderId="2" xfId="1" applyNumberFormat="1" applyFont="1" applyFill="1" applyBorder="1" applyAlignment="1" applyProtection="1">
      <alignment horizontal="center" vertical="center" wrapText="1"/>
    </xf>
    <xf numFmtId="44" fontId="5" fillId="15" borderId="15" xfId="1" applyNumberFormat="1" applyFont="1" applyFill="1" applyBorder="1" applyAlignment="1" applyProtection="1">
      <alignment horizontal="center" vertical="center" wrapText="1"/>
    </xf>
    <xf numFmtId="165" fontId="5" fillId="0" borderId="2" xfId="1" applyNumberFormat="1" applyFont="1" applyBorder="1" applyAlignment="1" applyProtection="1">
      <alignment horizontal="center" vertical="center" wrapText="1"/>
    </xf>
    <xf numFmtId="43" fontId="14" fillId="15" borderId="1" xfId="1" applyNumberFormat="1" applyFont="1" applyFill="1" applyBorder="1" applyAlignment="1" applyProtection="1">
      <alignment horizontal="center" vertical="center" wrapText="1"/>
    </xf>
    <xf numFmtId="44" fontId="14" fillId="15" borderId="1" xfId="1" applyNumberFormat="1" applyFont="1" applyFill="1" applyBorder="1" applyAlignment="1" applyProtection="1">
      <alignment horizontal="center" vertical="center" wrapText="1"/>
    </xf>
    <xf numFmtId="44" fontId="3" fillId="15" borderId="6" xfId="1" applyNumberFormat="1" applyFont="1" applyFill="1" applyBorder="1" applyAlignment="1" applyProtection="1">
      <alignment horizontal="center" vertical="center" wrapText="1"/>
    </xf>
    <xf numFmtId="44" fontId="5" fillId="15" borderId="7" xfId="1" applyNumberFormat="1" applyFont="1" applyFill="1" applyBorder="1" applyAlignment="1" applyProtection="1">
      <alignment horizontal="center" vertical="center" wrapText="1"/>
    </xf>
    <xf numFmtId="44" fontId="3" fillId="15" borderId="0" xfId="1" applyNumberFormat="1" applyFont="1" applyFill="1" applyAlignment="1" applyProtection="1">
      <alignment horizontal="center" vertical="center" wrapText="1"/>
    </xf>
    <xf numFmtId="43" fontId="1" fillId="0" borderId="1" xfId="0" applyNumberFormat="1" applyFont="1" applyBorder="1" applyAlignment="1" applyProtection="1">
      <alignment horizontal="left" vertical="top" wrapText="1"/>
    </xf>
    <xf numFmtId="43" fontId="1" fillId="0" borderId="1" xfId="0" applyNumberFormat="1" applyFont="1" applyFill="1" applyBorder="1" applyAlignment="1" applyProtection="1">
      <alignment horizontal="left" vertical="top" wrapText="1"/>
    </xf>
    <xf numFmtId="43" fontId="1" fillId="0" borderId="6" xfId="0" applyNumberFormat="1" applyFont="1" applyBorder="1" applyAlignment="1" applyProtection="1">
      <alignment horizontal="left" vertical="center" wrapText="1"/>
    </xf>
    <xf numFmtId="0" fontId="3" fillId="0" borderId="4" xfId="1" applyFont="1" applyBorder="1" applyAlignment="1" applyProtection="1">
      <alignment horizontal="left" vertical="center" wrapText="1"/>
    </xf>
    <xf numFmtId="44" fontId="3" fillId="0" borderId="3" xfId="1" applyNumberFormat="1" applyFont="1" applyBorder="1" applyAlignment="1" applyProtection="1">
      <alignment horizontal="center" vertical="center" wrapText="1"/>
    </xf>
    <xf numFmtId="43" fontId="14" fillId="15" borderId="1" xfId="0" applyNumberFormat="1" applyFont="1" applyFill="1" applyBorder="1" applyAlignment="1" applyProtection="1">
      <alignment vertical="center"/>
    </xf>
    <xf numFmtId="43" fontId="14" fillId="15" borderId="4" xfId="0" applyNumberFormat="1" applyFont="1" applyFill="1" applyBorder="1" applyAlignment="1" applyProtection="1">
      <alignment vertical="center"/>
    </xf>
    <xf numFmtId="44" fontId="3" fillId="15" borderId="1" xfId="1" applyNumberFormat="1" applyFont="1" applyFill="1" applyBorder="1" applyAlignment="1" applyProtection="1">
      <alignment horizontal="center" vertical="center" wrapText="1"/>
    </xf>
    <xf numFmtId="0" fontId="3" fillId="0" borderId="1" xfId="1" applyFont="1" applyFill="1" applyBorder="1" applyAlignment="1" applyProtection="1">
      <alignment horizontal="left" vertical="center" wrapText="1"/>
    </xf>
    <xf numFmtId="0" fontId="3" fillId="0" borderId="7" xfId="1" applyFont="1" applyBorder="1" applyAlignment="1" applyProtection="1">
      <alignment horizontal="center" vertical="center" wrapText="1"/>
    </xf>
    <xf numFmtId="0" fontId="22" fillId="0" borderId="6" xfId="1" applyFont="1" applyBorder="1" applyAlignment="1" applyProtection="1">
      <alignment horizontal="left" vertical="center" wrapText="1"/>
    </xf>
    <xf numFmtId="0" fontId="3" fillId="15" borderId="1" xfId="1" applyFont="1" applyFill="1" applyBorder="1" applyAlignment="1" applyProtection="1">
      <alignment horizontal="left" vertical="center" wrapText="1"/>
    </xf>
    <xf numFmtId="0" fontId="3" fillId="0" borderId="6" xfId="1" applyFont="1" applyFill="1" applyBorder="1" applyAlignment="1" applyProtection="1">
      <alignment horizontal="center" vertical="center" wrapText="1"/>
    </xf>
    <xf numFmtId="44" fontId="3" fillId="0" borderId="6" xfId="1" applyNumberFormat="1" applyFont="1" applyFill="1" applyBorder="1" applyAlignment="1" applyProtection="1">
      <alignment horizontal="center" vertical="center" wrapText="1"/>
    </xf>
    <xf numFmtId="44" fontId="3" fillId="8" borderId="7" xfId="1" applyNumberFormat="1" applyFont="1" applyFill="1" applyBorder="1" applyAlignment="1" applyProtection="1">
      <alignment horizontal="center" vertical="center" wrapText="1"/>
    </xf>
    <xf numFmtId="44" fontId="3" fillId="0" borderId="0" xfId="1" applyNumberFormat="1" applyFont="1" applyFill="1" applyBorder="1" applyAlignment="1" applyProtection="1">
      <alignment horizontal="center" vertical="center" wrapText="1"/>
    </xf>
    <xf numFmtId="165" fontId="3" fillId="0" borderId="3" xfId="1" applyNumberFormat="1" applyFont="1" applyFill="1" applyBorder="1" applyAlignment="1" applyProtection="1">
      <alignment horizontal="center" vertical="center" wrapText="1"/>
    </xf>
    <xf numFmtId="44" fontId="3" fillId="0" borderId="6" xfId="1" applyNumberFormat="1" applyFont="1" applyBorder="1" applyAlignment="1" applyProtection="1">
      <alignment horizontal="center" vertical="center" wrapText="1"/>
    </xf>
    <xf numFmtId="165" fontId="3" fillId="0" borderId="0" xfId="1" applyNumberFormat="1" applyFont="1" applyAlignment="1" applyProtection="1">
      <alignment horizontal="center" vertical="center" wrapText="1"/>
    </xf>
    <xf numFmtId="0" fontId="5" fillId="7" borderId="1" xfId="1" applyFont="1" applyFill="1" applyBorder="1" applyAlignment="1" applyProtection="1">
      <alignment horizontal="left" vertical="center" wrapText="1"/>
    </xf>
    <xf numFmtId="0" fontId="3" fillId="7" borderId="1" xfId="1" applyFont="1" applyFill="1" applyBorder="1" applyAlignment="1" applyProtection="1">
      <alignment horizontal="center" vertical="center" wrapText="1"/>
    </xf>
    <xf numFmtId="165" fontId="5" fillId="7" borderId="1" xfId="1" applyNumberFormat="1" applyFont="1" applyFill="1" applyBorder="1" applyAlignment="1" applyProtection="1">
      <alignment horizontal="center" vertical="center" wrapText="1"/>
    </xf>
    <xf numFmtId="168" fontId="5" fillId="2" borderId="1" xfId="3" applyNumberFormat="1" applyFont="1" applyBorder="1" applyAlignment="1" applyProtection="1">
      <alignment horizontal="center" vertical="center" wrapText="1"/>
    </xf>
    <xf numFmtId="0" fontId="3" fillId="7" borderId="0" xfId="1" applyFont="1" applyFill="1" applyAlignment="1" applyProtection="1">
      <alignment horizontal="left" vertical="center" wrapText="1"/>
    </xf>
    <xf numFmtId="0" fontId="3" fillId="7" borderId="0" xfId="1" applyFont="1" applyFill="1" applyAlignment="1" applyProtection="1">
      <alignment horizontal="center" vertical="center" wrapText="1"/>
    </xf>
    <xf numFmtId="165" fontId="3" fillId="7" borderId="0" xfId="1" applyNumberFormat="1" applyFont="1" applyFill="1" applyAlignment="1" applyProtection="1">
      <alignment horizontal="center" vertical="center" wrapText="1"/>
    </xf>
    <xf numFmtId="44" fontId="3" fillId="7" borderId="0" xfId="1" applyNumberFormat="1" applyFont="1" applyFill="1" applyAlignment="1" applyProtection="1">
      <alignment horizontal="center" vertical="center" wrapText="1"/>
    </xf>
    <xf numFmtId="44" fontId="5" fillId="7" borderId="0" xfId="1" applyNumberFormat="1" applyFont="1" applyFill="1" applyAlignment="1" applyProtection="1">
      <alignment horizontal="center" vertical="center" wrapText="1"/>
    </xf>
    <xf numFmtId="165" fontId="3" fillId="7" borderId="1" xfId="1" applyNumberFormat="1" applyFont="1" applyFill="1" applyBorder="1" applyAlignment="1" applyProtection="1">
      <alignment horizontal="center" vertical="center" wrapText="1"/>
    </xf>
    <xf numFmtId="44" fontId="5" fillId="7" borderId="1" xfId="1" applyNumberFormat="1" applyFont="1" applyFill="1" applyBorder="1" applyAlignment="1" applyProtection="1">
      <alignment horizontal="center" vertical="center" wrapText="1"/>
    </xf>
    <xf numFmtId="0" fontId="5" fillId="7" borderId="0" xfId="1" applyFont="1" applyFill="1" applyAlignment="1" applyProtection="1">
      <alignment horizontal="left" vertical="center" wrapText="1"/>
    </xf>
    <xf numFmtId="0" fontId="3" fillId="2" borderId="1" xfId="3" applyFont="1" applyBorder="1" applyAlignment="1" applyProtection="1">
      <alignment horizontal="left" vertical="center" wrapText="1"/>
    </xf>
    <xf numFmtId="0" fontId="3" fillId="2" borderId="1" xfId="3" applyFont="1" applyBorder="1" applyAlignment="1" applyProtection="1">
      <alignment horizontal="center" vertical="center" wrapText="1"/>
    </xf>
    <xf numFmtId="165" fontId="3" fillId="2" borderId="1" xfId="3" applyNumberFormat="1" applyFont="1" applyBorder="1" applyAlignment="1" applyProtection="1">
      <alignment horizontal="center" vertical="center" wrapText="1"/>
    </xf>
    <xf numFmtId="44" fontId="3" fillId="2" borderId="1" xfId="3" applyNumberFormat="1" applyFont="1" applyBorder="1" applyAlignment="1" applyProtection="1">
      <alignment horizontal="center" vertical="center" wrapText="1"/>
    </xf>
    <xf numFmtId="44" fontId="3" fillId="0" borderId="0" xfId="1" applyNumberFormat="1" applyFont="1" applyAlignment="1" applyProtection="1">
      <alignment vertical="top" wrapText="1"/>
    </xf>
    <xf numFmtId="168" fontId="3" fillId="0" borderId="0" xfId="1" applyNumberFormat="1" applyFont="1" applyAlignment="1" applyProtection="1">
      <alignment vertical="top" wrapText="1"/>
    </xf>
    <xf numFmtId="0" fontId="15" fillId="4" borderId="1" xfId="1" applyFont="1" applyFill="1" applyBorder="1" applyAlignment="1" applyProtection="1">
      <alignment horizontal="left" vertical="center" wrapText="1"/>
    </xf>
    <xf numFmtId="0" fontId="16" fillId="4" borderId="1" xfId="1" applyFont="1" applyFill="1" applyBorder="1" applyAlignment="1" applyProtection="1">
      <alignment horizontal="center" vertical="center" wrapText="1"/>
    </xf>
    <xf numFmtId="165" fontId="16" fillId="4" borderId="1" xfId="1" applyNumberFormat="1" applyFont="1" applyFill="1" applyBorder="1" applyAlignment="1" applyProtection="1">
      <alignment horizontal="center" vertical="center" wrapText="1"/>
    </xf>
    <xf numFmtId="44" fontId="16" fillId="4" borderId="1" xfId="1" applyNumberFormat="1" applyFont="1" applyFill="1" applyBorder="1" applyAlignment="1" applyProtection="1">
      <alignment horizontal="center" vertical="center" wrapText="1"/>
    </xf>
    <xf numFmtId="44" fontId="15" fillId="4" borderId="1" xfId="1" applyNumberFormat="1" applyFont="1" applyFill="1" applyBorder="1" applyAlignment="1" applyProtection="1">
      <alignment horizontal="center" vertical="center" wrapText="1"/>
    </xf>
    <xf numFmtId="0" fontId="10" fillId="0" borderId="0" xfId="0" applyFont="1" applyAlignment="1" applyProtection="1">
      <alignment vertical="top"/>
    </xf>
    <xf numFmtId="0" fontId="17" fillId="0" borderId="0" xfId="0" applyFont="1" applyAlignment="1" applyProtection="1">
      <alignment vertical="top" wrapText="1"/>
    </xf>
    <xf numFmtId="0" fontId="17" fillId="0" borderId="0" xfId="0" applyFont="1" applyAlignment="1" applyProtection="1">
      <alignment horizontal="center" vertical="top" wrapText="1"/>
    </xf>
    <xf numFmtId="0" fontId="0" fillId="0" borderId="0" xfId="0" applyAlignment="1" applyProtection="1">
      <alignment vertical="top" wrapText="1"/>
    </xf>
    <xf numFmtId="1" fontId="0" fillId="0" borderId="0" xfId="0" applyNumberFormat="1" applyAlignment="1" applyProtection="1">
      <alignment vertical="top" wrapText="1"/>
    </xf>
    <xf numFmtId="0" fontId="18" fillId="0" borderId="1" xfId="0" applyFont="1" applyBorder="1" applyAlignment="1" applyProtection="1">
      <alignment horizontal="left" vertical="top" wrapText="1"/>
    </xf>
    <xf numFmtId="0" fontId="11" fillId="0" borderId="0" xfId="0" applyFont="1" applyAlignment="1" applyProtection="1">
      <alignment horizontal="left" vertical="top"/>
    </xf>
    <xf numFmtId="168" fontId="3" fillId="0" borderId="0" xfId="1" applyNumberFormat="1" applyFont="1" applyAlignment="1" applyProtection="1">
      <alignment horizontal="center" vertical="center" wrapText="1"/>
    </xf>
    <xf numFmtId="0" fontId="3" fillId="3" borderId="7" xfId="1" applyFont="1" applyFill="1" applyBorder="1" applyAlignment="1" applyProtection="1">
      <alignment horizontal="center" vertical="center" wrapText="1"/>
      <protection locked="0"/>
    </xf>
    <xf numFmtId="1" fontId="3" fillId="3" borderId="1" xfId="5" applyNumberFormat="1" applyFont="1" applyFill="1" applyBorder="1" applyAlignment="1" applyProtection="1">
      <alignment horizontal="center" wrapText="1"/>
      <protection locked="0"/>
    </xf>
    <xf numFmtId="0" fontId="3" fillId="0" borderId="0" xfId="0" applyFont="1" applyAlignment="1" applyProtection="1">
      <alignment vertical="top" wrapText="1"/>
    </xf>
    <xf numFmtId="0" fontId="29" fillId="0" borderId="0" xfId="0" applyFont="1" applyAlignment="1" applyProtection="1">
      <alignment horizontal="center" vertical="top" wrapText="1"/>
    </xf>
    <xf numFmtId="0" fontId="3" fillId="0" borderId="0" xfId="0" applyFont="1" applyAlignment="1" applyProtection="1">
      <alignment horizontal="center" vertical="top" wrapText="1"/>
    </xf>
    <xf numFmtId="0" fontId="28" fillId="11" borderId="1" xfId="0" applyFont="1" applyFill="1" applyBorder="1" applyAlignment="1" applyProtection="1">
      <alignment horizontal="center" vertical="top" wrapText="1"/>
    </xf>
    <xf numFmtId="0" fontId="28" fillId="11" borderId="1" xfId="0" applyFont="1" applyFill="1" applyBorder="1" applyAlignment="1" applyProtection="1">
      <alignment vertical="top" wrapText="1"/>
    </xf>
    <xf numFmtId="0" fontId="29" fillId="0" borderId="1" xfId="0" applyFont="1" applyBorder="1" applyAlignment="1" applyProtection="1">
      <alignment horizontal="center" vertical="top" wrapText="1"/>
    </xf>
    <xf numFmtId="0" fontId="29" fillId="0" borderId="0" xfId="0" applyFont="1" applyAlignment="1" applyProtection="1">
      <alignment vertical="top" wrapText="1"/>
    </xf>
    <xf numFmtId="0" fontId="29" fillId="0" borderId="1" xfId="0" applyFont="1" applyBorder="1" applyAlignment="1" applyProtection="1">
      <alignment horizontal="left" vertical="top" wrapText="1"/>
    </xf>
    <xf numFmtId="0" fontId="31" fillId="0" borderId="1" xfId="0" applyFont="1" applyBorder="1" applyAlignment="1" applyProtection="1">
      <alignment horizontal="left" vertical="top" wrapText="1"/>
    </xf>
    <xf numFmtId="0" fontId="29" fillId="0" borderId="2" xfId="0" applyFont="1" applyBorder="1" applyAlignment="1" applyProtection="1">
      <alignment horizontal="center" vertical="top" wrapText="1"/>
    </xf>
    <xf numFmtId="0" fontId="31" fillId="0" borderId="2" xfId="0" applyFont="1" applyBorder="1" applyAlignment="1" applyProtection="1">
      <alignment horizontal="left" vertical="top" wrapText="1"/>
    </xf>
    <xf numFmtId="0" fontId="29" fillId="0" borderId="25" xfId="0" applyFont="1" applyFill="1" applyBorder="1" applyAlignment="1" applyProtection="1">
      <alignment horizontal="center" vertical="top" wrapText="1"/>
    </xf>
    <xf numFmtId="0" fontId="31" fillId="0" borderId="25" xfId="0" applyFont="1" applyFill="1" applyBorder="1" applyAlignment="1" applyProtection="1">
      <alignment horizontal="left" vertical="top" wrapText="1"/>
    </xf>
    <xf numFmtId="0" fontId="29" fillId="0" borderId="25" xfId="0" applyFont="1" applyFill="1" applyBorder="1" applyAlignment="1" applyProtection="1">
      <alignment vertical="top" wrapText="1"/>
    </xf>
    <xf numFmtId="0" fontId="29" fillId="0" borderId="0" xfId="0" applyFont="1" applyFill="1" applyBorder="1" applyAlignment="1" applyProtection="1">
      <alignment vertical="top" wrapText="1"/>
    </xf>
    <xf numFmtId="0" fontId="3" fillId="0" borderId="0" xfId="0" applyFont="1" applyFill="1" applyBorder="1" applyAlignment="1" applyProtection="1">
      <alignment vertical="top" wrapText="1"/>
    </xf>
    <xf numFmtId="0" fontId="29" fillId="0" borderId="0" xfId="0" applyFont="1" applyBorder="1" applyAlignment="1" applyProtection="1">
      <alignment horizontal="center" vertical="top" wrapText="1"/>
    </xf>
    <xf numFmtId="0" fontId="29" fillId="0" borderId="0" xfId="0" applyFont="1" applyBorder="1" applyAlignment="1" applyProtection="1">
      <alignment vertical="top" wrapText="1"/>
    </xf>
    <xf numFmtId="0" fontId="29" fillId="0" borderId="17" xfId="0" applyFont="1" applyBorder="1" applyAlignment="1" applyProtection="1">
      <alignment vertical="top" wrapText="1"/>
    </xf>
    <xf numFmtId="0" fontId="29" fillId="0" borderId="0" xfId="0" applyFont="1" applyFill="1" applyBorder="1" applyAlignment="1" applyProtection="1">
      <alignment horizontal="left" vertical="top" wrapText="1"/>
    </xf>
    <xf numFmtId="0" fontId="29" fillId="0" borderId="0" xfId="0" applyFont="1" applyFill="1" applyBorder="1" applyAlignment="1" applyProtection="1">
      <alignment horizontal="center" vertical="top" wrapText="1"/>
    </xf>
    <xf numFmtId="0" fontId="3" fillId="0" borderId="0" xfId="0" applyFont="1" applyFill="1" applyAlignment="1" applyProtection="1">
      <alignment vertical="top" wrapText="1"/>
    </xf>
    <xf numFmtId="0" fontId="29" fillId="0" borderId="17" xfId="0" applyFont="1" applyBorder="1" applyAlignment="1" applyProtection="1">
      <alignment horizontal="center" vertical="top" wrapText="1"/>
    </xf>
    <xf numFmtId="0" fontId="29" fillId="0" borderId="1" xfId="0" applyFont="1" applyFill="1" applyBorder="1" applyAlignment="1" applyProtection="1">
      <alignment horizontal="left" vertical="top" wrapText="1"/>
    </xf>
    <xf numFmtId="0" fontId="31" fillId="0" borderId="1" xfId="0" applyFont="1" applyFill="1" applyBorder="1" applyAlignment="1" applyProtection="1">
      <alignment vertical="top" wrapText="1"/>
    </xf>
    <xf numFmtId="0" fontId="29" fillId="0" borderId="1" xfId="0" applyFont="1" applyBorder="1" applyAlignment="1" applyProtection="1">
      <alignment vertical="top" wrapText="1"/>
    </xf>
    <xf numFmtId="0" fontId="32" fillId="0" borderId="2" xfId="0" applyFont="1" applyBorder="1" applyAlignment="1" applyProtection="1">
      <alignment vertical="top" wrapText="1"/>
    </xf>
    <xf numFmtId="0" fontId="31" fillId="0" borderId="2" xfId="0" applyFont="1" applyBorder="1" applyAlignment="1" applyProtection="1">
      <alignment vertical="top" wrapText="1"/>
    </xf>
    <xf numFmtId="0" fontId="29" fillId="0" borderId="3" xfId="0" applyFont="1" applyBorder="1" applyAlignment="1" applyProtection="1">
      <alignment horizontal="center" vertical="top" wrapText="1"/>
    </xf>
    <xf numFmtId="0" fontId="29" fillId="0" borderId="17" xfId="0" applyFont="1" applyBorder="1" applyAlignment="1" applyProtection="1">
      <alignment horizontal="left" vertical="top" wrapText="1"/>
    </xf>
    <xf numFmtId="0" fontId="3" fillId="0" borderId="12" xfId="0" applyFont="1" applyBorder="1" applyAlignment="1" applyProtection="1">
      <alignment vertical="top" wrapText="1"/>
    </xf>
    <xf numFmtId="0" fontId="3" fillId="0" borderId="11" xfId="0" applyFont="1" applyBorder="1" applyAlignment="1" applyProtection="1">
      <alignment horizontal="center" vertical="top" wrapText="1"/>
    </xf>
    <xf numFmtId="0" fontId="28" fillId="0" borderId="0" xfId="0" applyFont="1" applyAlignment="1" applyProtection="1">
      <alignment vertical="top"/>
    </xf>
    <xf numFmtId="0" fontId="29" fillId="0" borderId="0" xfId="0" applyFont="1" applyAlignment="1" applyProtection="1">
      <alignment vertical="top"/>
    </xf>
    <xf numFmtId="0" fontId="29" fillId="0" borderId="0" xfId="0" applyFont="1" applyAlignment="1" applyProtection="1">
      <alignment horizontal="left" vertical="top"/>
    </xf>
    <xf numFmtId="0" fontId="3" fillId="0" borderId="0" xfId="0" applyFont="1" applyAlignment="1" applyProtection="1">
      <alignment vertical="top"/>
    </xf>
    <xf numFmtId="0" fontId="29" fillId="3" borderId="1" xfId="0" applyFont="1" applyFill="1" applyBorder="1" applyAlignment="1" applyProtection="1">
      <alignment horizontal="center" vertical="top" wrapText="1"/>
      <protection locked="0"/>
    </xf>
    <xf numFmtId="0" fontId="29" fillId="3" borderId="1" xfId="0" applyFont="1" applyFill="1" applyBorder="1" applyAlignment="1" applyProtection="1">
      <alignment vertical="top" wrapText="1"/>
      <protection locked="0"/>
    </xf>
    <xf numFmtId="0" fontId="29" fillId="3" borderId="2" xfId="0" applyFont="1" applyFill="1" applyBorder="1" applyAlignment="1" applyProtection="1">
      <alignment horizontal="center" vertical="top" wrapText="1"/>
      <protection locked="0"/>
    </xf>
    <xf numFmtId="0" fontId="0" fillId="0" borderId="0" xfId="0" applyProtection="1"/>
    <xf numFmtId="0" fontId="9" fillId="13" borderId="1" xfId="0" applyFont="1" applyFill="1" applyBorder="1" applyAlignment="1" applyProtection="1">
      <alignment horizontal="center" vertical="center"/>
    </xf>
    <xf numFmtId="0" fontId="19" fillId="13" borderId="1" xfId="0" applyFont="1" applyFill="1" applyBorder="1" applyAlignment="1" applyProtection="1">
      <alignment vertical="center" wrapText="1"/>
    </xf>
    <xf numFmtId="0" fontId="20" fillId="13" borderId="1" xfId="0" applyFont="1" applyFill="1" applyBorder="1" applyAlignment="1" applyProtection="1">
      <alignment horizontal="center" vertical="center" wrapText="1"/>
    </xf>
    <xf numFmtId="0" fontId="9" fillId="13" borderId="1" xfId="0" applyFont="1" applyFill="1" applyBorder="1" applyAlignment="1" applyProtection="1">
      <alignment horizontal="center" vertical="center" wrapText="1"/>
    </xf>
    <xf numFmtId="0" fontId="0" fillId="0" borderId="1" xfId="0" applyBorder="1" applyAlignment="1" applyProtection="1">
      <alignment horizontal="center" vertical="center"/>
    </xf>
    <xf numFmtId="0" fontId="21" fillId="0" borderId="1" xfId="0" applyFont="1" applyBorder="1" applyAlignment="1" applyProtection="1">
      <alignment wrapText="1"/>
    </xf>
    <xf numFmtId="0" fontId="21" fillId="0" borderId="1" xfId="0" applyFont="1" applyBorder="1" applyAlignment="1" applyProtection="1">
      <alignment horizontal="center" wrapText="1"/>
    </xf>
    <xf numFmtId="0" fontId="0" fillId="0" borderId="0" xfId="0" applyAlignment="1" applyProtection="1">
      <alignment horizontal="center" vertical="center"/>
    </xf>
    <xf numFmtId="0" fontId="0" fillId="0" borderId="0" xfId="0" applyAlignment="1" applyProtection="1">
      <alignment horizontal="center"/>
    </xf>
    <xf numFmtId="0" fontId="29" fillId="3" borderId="0" xfId="0" applyFont="1" applyFill="1" applyBorder="1" applyAlignment="1" applyProtection="1">
      <alignment horizontal="center" vertical="top" wrapText="1"/>
    </xf>
    <xf numFmtId="0" fontId="29" fillId="3" borderId="0" xfId="0" applyFont="1" applyFill="1" applyBorder="1" applyAlignment="1" applyProtection="1">
      <alignment vertical="top" wrapText="1"/>
      <protection locked="0"/>
    </xf>
    <xf numFmtId="0" fontId="5" fillId="0" borderId="0" xfId="1" applyFont="1" applyAlignment="1" applyProtection="1">
      <alignment horizontal="left" vertical="center" wrapText="1"/>
    </xf>
    <xf numFmtId="0" fontId="3" fillId="12" borderId="1" xfId="0" applyFont="1" applyFill="1" applyBorder="1" applyAlignment="1" applyProtection="1">
      <alignment horizontal="left" vertical="center" wrapText="1"/>
    </xf>
    <xf numFmtId="0" fontId="3" fillId="15" borderId="13" xfId="1" quotePrefix="1" applyFont="1" applyFill="1" applyBorder="1" applyAlignment="1" applyProtection="1">
      <alignment horizontal="left" vertical="center" wrapText="1"/>
    </xf>
    <xf numFmtId="0" fontId="5" fillId="0" borderId="0" xfId="1" applyFont="1" applyAlignment="1" applyProtection="1">
      <alignment horizontal="center" vertical="center" wrapText="1"/>
    </xf>
    <xf numFmtId="0" fontId="3" fillId="0" borderId="0" xfId="1" applyFont="1" applyAlignment="1" applyProtection="1">
      <alignment horizontal="center" vertical="center" wrapText="1"/>
    </xf>
    <xf numFmtId="0" fontId="5" fillId="11" borderId="3" xfId="0" applyFont="1" applyFill="1" applyBorder="1" applyAlignment="1" applyProtection="1">
      <alignment horizontal="left" vertical="top" wrapText="1"/>
    </xf>
    <xf numFmtId="0" fontId="3" fillId="11" borderId="1" xfId="0" applyFont="1" applyFill="1" applyBorder="1" applyAlignment="1" applyProtection="1">
      <alignment horizontal="left" vertical="center" wrapText="1"/>
    </xf>
    <xf numFmtId="0" fontId="3" fillId="11" borderId="1" xfId="1" applyFont="1" applyFill="1" applyBorder="1" applyAlignment="1" applyProtection="1">
      <alignment horizontal="left" vertical="center" wrapText="1"/>
    </xf>
    <xf numFmtId="0" fontId="18" fillId="0" borderId="1" xfId="0" applyFont="1" applyBorder="1" applyAlignment="1" applyProtection="1">
      <alignment horizontal="left" vertical="top" wrapText="1"/>
    </xf>
    <xf numFmtId="0" fontId="17" fillId="3" borderId="1" xfId="0" applyFont="1" applyFill="1" applyBorder="1" applyAlignment="1" applyProtection="1">
      <alignment horizontal="center" vertical="top" wrapText="1"/>
      <protection locked="0"/>
    </xf>
    <xf numFmtId="0" fontId="11" fillId="0" borderId="0" xfId="0" applyFont="1" applyAlignment="1" applyProtection="1">
      <alignment horizontal="left" vertical="top"/>
    </xf>
    <xf numFmtId="0" fontId="17" fillId="0" borderId="0" xfId="0" applyFont="1" applyAlignment="1" applyProtection="1">
      <alignment horizontal="center" vertical="top" wrapText="1"/>
    </xf>
    <xf numFmtId="0" fontId="29" fillId="0" borderId="13" xfId="0" applyFont="1" applyBorder="1" applyAlignment="1" applyProtection="1">
      <alignment horizontal="left" vertical="top" wrapText="1"/>
    </xf>
    <xf numFmtId="0" fontId="28" fillId="11" borderId="3" xfId="0" applyFont="1" applyFill="1" applyBorder="1" applyAlignment="1" applyProtection="1">
      <alignment horizontal="left" vertical="top" wrapText="1"/>
    </xf>
    <xf numFmtId="0" fontId="28" fillId="11" borderId="4" xfId="0" applyFont="1" applyFill="1" applyBorder="1" applyAlignment="1" applyProtection="1">
      <alignment horizontal="left" vertical="top" wrapText="1"/>
    </xf>
    <xf numFmtId="0" fontId="31" fillId="0" borderId="3" xfId="0" applyFont="1" applyFill="1" applyBorder="1" applyAlignment="1" applyProtection="1">
      <alignment vertical="top" wrapText="1"/>
    </xf>
    <xf numFmtId="0" fontId="31" fillId="0" borderId="5" xfId="0" applyFont="1" applyFill="1" applyBorder="1" applyAlignment="1" applyProtection="1">
      <alignment vertical="top" wrapText="1"/>
    </xf>
    <xf numFmtId="0" fontId="31" fillId="0" borderId="18" xfId="0" applyFont="1" applyFill="1" applyBorder="1" applyAlignment="1" applyProtection="1">
      <alignment vertical="top" wrapText="1"/>
    </xf>
    <xf numFmtId="0" fontId="29" fillId="0" borderId="0" xfId="0" applyFont="1" applyAlignment="1" applyProtection="1">
      <alignment horizontal="left" vertical="top"/>
    </xf>
    <xf numFmtId="0" fontId="3" fillId="0" borderId="0" xfId="0" applyFont="1" applyAlignment="1" applyProtection="1">
      <alignment horizontal="center" vertical="top" wrapText="1"/>
    </xf>
    <xf numFmtId="0" fontId="33" fillId="0" borderId="1" xfId="0" applyFont="1" applyBorder="1" applyAlignment="1" applyProtection="1">
      <alignment horizontal="left" vertical="top" wrapText="1"/>
    </xf>
    <xf numFmtId="0" fontId="3" fillId="3" borderId="1" xfId="0" applyFont="1" applyFill="1" applyBorder="1" applyAlignment="1" applyProtection="1">
      <alignment horizontal="center" vertical="top" wrapText="1"/>
      <protection locked="0"/>
    </xf>
    <xf numFmtId="0" fontId="5" fillId="0" borderId="0" xfId="0" applyFont="1" applyAlignment="1" applyProtection="1">
      <alignment horizontal="left" vertical="top" wrapText="1"/>
    </xf>
    <xf numFmtId="0" fontId="28" fillId="11" borderId="3" xfId="0" applyFont="1" applyFill="1" applyBorder="1" applyAlignment="1" applyProtection="1">
      <alignment vertical="top" wrapText="1"/>
    </xf>
    <xf numFmtId="0" fontId="28" fillId="11" borderId="5" xfId="0" applyFont="1" applyFill="1" applyBorder="1" applyAlignment="1" applyProtection="1">
      <alignment vertical="top" wrapText="1"/>
    </xf>
    <xf numFmtId="0" fontId="28" fillId="11" borderId="4" xfId="0" applyFont="1" applyFill="1" applyBorder="1" applyAlignment="1" applyProtection="1">
      <alignment vertical="top" wrapText="1"/>
    </xf>
    <xf numFmtId="0" fontId="29" fillId="0" borderId="1" xfId="0" applyFont="1" applyBorder="1" applyAlignment="1" applyProtection="1">
      <alignment vertical="top" wrapText="1"/>
    </xf>
    <xf numFmtId="0" fontId="29" fillId="0" borderId="1" xfId="0" applyFont="1" applyBorder="1" applyAlignment="1" applyProtection="1">
      <alignment horizontal="left" vertical="top" wrapText="1"/>
    </xf>
    <xf numFmtId="0" fontId="28" fillId="0" borderId="0" xfId="0" applyFont="1" applyAlignment="1" applyProtection="1">
      <alignment horizontal="left" vertical="top" wrapText="1"/>
    </xf>
    <xf numFmtId="0" fontId="0" fillId="11" borderId="0" xfId="0" applyFill="1" applyAlignment="1" applyProtection="1">
      <alignment horizontal="left" vertical="top" wrapText="1"/>
    </xf>
    <xf numFmtId="0" fontId="9" fillId="0" borderId="0" xfId="0" applyFont="1" applyAlignment="1" applyProtection="1">
      <alignment horizontal="left" vertical="top" wrapText="1"/>
    </xf>
  </cellXfs>
  <cellStyles count="6">
    <cellStyle name="%" xfId="1" xr:uid="{00000000-0005-0000-0000-000000000000}"/>
    <cellStyle name="Euro" xfId="2" xr:uid="{00000000-0005-0000-0000-000001000000}"/>
    <cellStyle name="Euro 2" xfId="4" xr:uid="{00000000-0005-0000-0000-000002000000}"/>
    <cellStyle name="Ongeldig" xfId="3" builtinId="27"/>
    <cellStyle name="Standaard" xfId="0" builtinId="0"/>
    <cellStyle name="Standaard 2" xfId="5" xr:uid="{00000000-0005-0000-0000-000005000000}"/>
  </cellStyles>
  <dxfs count="0"/>
  <tableStyles count="0" defaultTableStyle="TableStyleMedium2" defaultPivotStyle="PivotStyleLight16"/>
  <colors>
    <mruColors>
      <color rgb="FFFFFF99"/>
      <color rgb="FF00FF00"/>
      <color rgb="FFFFC7CE"/>
      <color rgb="FFCCFFFF"/>
      <color rgb="FF9C0006"/>
      <color rgb="FF9966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Han Boekel" id="{E75B3500-FC22-4A67-8050-A6411584C68A}" userId="Han Boekel" providerId="None"/>
</personList>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26" dT="2021-02-07T13:59:30.56" personId="{E75B3500-FC22-4A67-8050-A6411584C68A}" id="{E455A16C-E016-4198-8C95-63A5A9A0FFE6}">
    <text>Hebben scholen intercoms bij de ingangen en omroep systemen?</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A171"/>
  <sheetViews>
    <sheetView tabSelected="1" topLeftCell="A132" zoomScale="85" zoomScaleNormal="85" workbookViewId="0">
      <selection activeCell="F149" sqref="F149"/>
    </sheetView>
  </sheetViews>
  <sheetFormatPr defaultColWidth="8.6640625" defaultRowHeight="14.4" x14ac:dyDescent="0.3"/>
  <cols>
    <col min="1" max="1" width="5.33203125" style="36" customWidth="1"/>
    <col min="2" max="2" width="67.33203125" style="40" customWidth="1"/>
    <col min="3" max="3" width="13.109375" style="40" customWidth="1"/>
    <col min="4" max="5" width="22.33203125" style="40" customWidth="1"/>
    <col min="6" max="6" width="27.33203125" style="40" customWidth="1"/>
    <col min="7" max="7" width="18.6640625" style="41" customWidth="1"/>
    <col min="8" max="8" width="12.44140625" style="206" customWidth="1"/>
    <col min="9" max="9" width="15.6640625" style="42" customWidth="1"/>
    <col min="10" max="11" width="18" style="42" customWidth="1"/>
    <col min="12" max="12" width="68.6640625" style="41" customWidth="1"/>
    <col min="13" max="13" width="12.33203125" style="43" bestFit="1" customWidth="1"/>
    <col min="14" max="14" width="13" style="111" customWidth="1"/>
    <col min="15" max="15" width="15.6640625" style="36" customWidth="1"/>
    <col min="16" max="17" width="8.6640625" style="36"/>
    <col min="18" max="18" width="11.6640625" style="36" bestFit="1" customWidth="1"/>
    <col min="19" max="259" width="8.6640625" style="36"/>
    <col min="260" max="260" width="5.33203125" style="36" customWidth="1"/>
    <col min="261" max="261" width="49.44140625" style="36" bestFit="1" customWidth="1"/>
    <col min="262" max="262" width="18.33203125" style="36" customWidth="1"/>
    <col min="263" max="263" width="12.33203125" style="36" customWidth="1"/>
    <col min="264" max="264" width="12.44140625" style="36" customWidth="1"/>
    <col min="265" max="266" width="23.44140625" style="36" customWidth="1"/>
    <col min="267" max="267" width="21.6640625" style="36" bestFit="1" customWidth="1"/>
    <col min="268" max="268" width="63.6640625" style="36" customWidth="1"/>
    <col min="269" max="269" width="8.6640625" style="36"/>
    <col min="270" max="270" width="13" style="36" customWidth="1"/>
    <col min="271" max="515" width="8.6640625" style="36"/>
    <col min="516" max="516" width="5.33203125" style="36" customWidth="1"/>
    <col min="517" max="517" width="49.44140625" style="36" bestFit="1" customWidth="1"/>
    <col min="518" max="518" width="18.33203125" style="36" customWidth="1"/>
    <col min="519" max="519" width="12.33203125" style="36" customWidth="1"/>
    <col min="520" max="520" width="12.44140625" style="36" customWidth="1"/>
    <col min="521" max="522" width="23.44140625" style="36" customWidth="1"/>
    <col min="523" max="523" width="21.6640625" style="36" bestFit="1" customWidth="1"/>
    <col min="524" max="524" width="63.6640625" style="36" customWidth="1"/>
    <col min="525" max="525" width="8.6640625" style="36"/>
    <col min="526" max="526" width="13" style="36" customWidth="1"/>
    <col min="527" max="771" width="8.6640625" style="36"/>
    <col min="772" max="772" width="5.33203125" style="36" customWidth="1"/>
    <col min="773" max="773" width="49.44140625" style="36" bestFit="1" customWidth="1"/>
    <col min="774" max="774" width="18.33203125" style="36" customWidth="1"/>
    <col min="775" max="775" width="12.33203125" style="36" customWidth="1"/>
    <col min="776" max="776" width="12.44140625" style="36" customWidth="1"/>
    <col min="777" max="778" width="23.44140625" style="36" customWidth="1"/>
    <col min="779" max="779" width="21.6640625" style="36" bestFit="1" customWidth="1"/>
    <col min="780" max="780" width="63.6640625" style="36" customWidth="1"/>
    <col min="781" max="781" width="8.6640625" style="36"/>
    <col min="782" max="782" width="13" style="36" customWidth="1"/>
    <col min="783" max="1027" width="8.6640625" style="36"/>
    <col min="1028" max="1028" width="5.33203125" style="36" customWidth="1"/>
    <col min="1029" max="1029" width="49.44140625" style="36" bestFit="1" customWidth="1"/>
    <col min="1030" max="1030" width="18.33203125" style="36" customWidth="1"/>
    <col min="1031" max="1031" width="12.33203125" style="36" customWidth="1"/>
    <col min="1032" max="1032" width="12.44140625" style="36" customWidth="1"/>
    <col min="1033" max="1034" width="23.44140625" style="36" customWidth="1"/>
    <col min="1035" max="1035" width="21.6640625" style="36" bestFit="1" customWidth="1"/>
    <col min="1036" max="1036" width="63.6640625" style="36" customWidth="1"/>
    <col min="1037" max="1037" width="8.6640625" style="36"/>
    <col min="1038" max="1038" width="13" style="36" customWidth="1"/>
    <col min="1039" max="1283" width="8.6640625" style="36"/>
    <col min="1284" max="1284" width="5.33203125" style="36" customWidth="1"/>
    <col min="1285" max="1285" width="49.44140625" style="36" bestFit="1" customWidth="1"/>
    <col min="1286" max="1286" width="18.33203125" style="36" customWidth="1"/>
    <col min="1287" max="1287" width="12.33203125" style="36" customWidth="1"/>
    <col min="1288" max="1288" width="12.44140625" style="36" customWidth="1"/>
    <col min="1289" max="1290" width="23.44140625" style="36" customWidth="1"/>
    <col min="1291" max="1291" width="21.6640625" style="36" bestFit="1" customWidth="1"/>
    <col min="1292" max="1292" width="63.6640625" style="36" customWidth="1"/>
    <col min="1293" max="1293" width="8.6640625" style="36"/>
    <col min="1294" max="1294" width="13" style="36" customWidth="1"/>
    <col min="1295" max="1539" width="8.6640625" style="36"/>
    <col min="1540" max="1540" width="5.33203125" style="36" customWidth="1"/>
    <col min="1541" max="1541" width="49.44140625" style="36" bestFit="1" customWidth="1"/>
    <col min="1542" max="1542" width="18.33203125" style="36" customWidth="1"/>
    <col min="1543" max="1543" width="12.33203125" style="36" customWidth="1"/>
    <col min="1544" max="1544" width="12.44140625" style="36" customWidth="1"/>
    <col min="1545" max="1546" width="23.44140625" style="36" customWidth="1"/>
    <col min="1547" max="1547" width="21.6640625" style="36" bestFit="1" customWidth="1"/>
    <col min="1548" max="1548" width="63.6640625" style="36" customWidth="1"/>
    <col min="1549" max="1549" width="8.6640625" style="36"/>
    <col min="1550" max="1550" width="13" style="36" customWidth="1"/>
    <col min="1551" max="1795" width="8.6640625" style="36"/>
    <col min="1796" max="1796" width="5.33203125" style="36" customWidth="1"/>
    <col min="1797" max="1797" width="49.44140625" style="36" bestFit="1" customWidth="1"/>
    <col min="1798" max="1798" width="18.33203125" style="36" customWidth="1"/>
    <col min="1799" max="1799" width="12.33203125" style="36" customWidth="1"/>
    <col min="1800" max="1800" width="12.44140625" style="36" customWidth="1"/>
    <col min="1801" max="1802" width="23.44140625" style="36" customWidth="1"/>
    <col min="1803" max="1803" width="21.6640625" style="36" bestFit="1" customWidth="1"/>
    <col min="1804" max="1804" width="63.6640625" style="36" customWidth="1"/>
    <col min="1805" max="1805" width="8.6640625" style="36"/>
    <col min="1806" max="1806" width="13" style="36" customWidth="1"/>
    <col min="1807" max="2051" width="8.6640625" style="36"/>
    <col min="2052" max="2052" width="5.33203125" style="36" customWidth="1"/>
    <col min="2053" max="2053" width="49.44140625" style="36" bestFit="1" customWidth="1"/>
    <col min="2054" max="2054" width="18.33203125" style="36" customWidth="1"/>
    <col min="2055" max="2055" width="12.33203125" style="36" customWidth="1"/>
    <col min="2056" max="2056" width="12.44140625" style="36" customWidth="1"/>
    <col min="2057" max="2058" width="23.44140625" style="36" customWidth="1"/>
    <col min="2059" max="2059" width="21.6640625" style="36" bestFit="1" customWidth="1"/>
    <col min="2060" max="2060" width="63.6640625" style="36" customWidth="1"/>
    <col min="2061" max="2061" width="8.6640625" style="36"/>
    <col min="2062" max="2062" width="13" style="36" customWidth="1"/>
    <col min="2063" max="2307" width="8.6640625" style="36"/>
    <col min="2308" max="2308" width="5.33203125" style="36" customWidth="1"/>
    <col min="2309" max="2309" width="49.44140625" style="36" bestFit="1" customWidth="1"/>
    <col min="2310" max="2310" width="18.33203125" style="36" customWidth="1"/>
    <col min="2311" max="2311" width="12.33203125" style="36" customWidth="1"/>
    <col min="2312" max="2312" width="12.44140625" style="36" customWidth="1"/>
    <col min="2313" max="2314" width="23.44140625" style="36" customWidth="1"/>
    <col min="2315" max="2315" width="21.6640625" style="36" bestFit="1" customWidth="1"/>
    <col min="2316" max="2316" width="63.6640625" style="36" customWidth="1"/>
    <col min="2317" max="2317" width="8.6640625" style="36"/>
    <col min="2318" max="2318" width="13" style="36" customWidth="1"/>
    <col min="2319" max="2563" width="8.6640625" style="36"/>
    <col min="2564" max="2564" width="5.33203125" style="36" customWidth="1"/>
    <col min="2565" max="2565" width="49.44140625" style="36" bestFit="1" customWidth="1"/>
    <col min="2566" max="2566" width="18.33203125" style="36" customWidth="1"/>
    <col min="2567" max="2567" width="12.33203125" style="36" customWidth="1"/>
    <col min="2568" max="2568" width="12.44140625" style="36" customWidth="1"/>
    <col min="2569" max="2570" width="23.44140625" style="36" customWidth="1"/>
    <col min="2571" max="2571" width="21.6640625" style="36" bestFit="1" customWidth="1"/>
    <col min="2572" max="2572" width="63.6640625" style="36" customWidth="1"/>
    <col min="2573" max="2573" width="8.6640625" style="36"/>
    <col min="2574" max="2574" width="13" style="36" customWidth="1"/>
    <col min="2575" max="2819" width="8.6640625" style="36"/>
    <col min="2820" max="2820" width="5.33203125" style="36" customWidth="1"/>
    <col min="2821" max="2821" width="49.44140625" style="36" bestFit="1" customWidth="1"/>
    <col min="2822" max="2822" width="18.33203125" style="36" customWidth="1"/>
    <col min="2823" max="2823" width="12.33203125" style="36" customWidth="1"/>
    <col min="2824" max="2824" width="12.44140625" style="36" customWidth="1"/>
    <col min="2825" max="2826" width="23.44140625" style="36" customWidth="1"/>
    <col min="2827" max="2827" width="21.6640625" style="36" bestFit="1" customWidth="1"/>
    <col min="2828" max="2828" width="63.6640625" style="36" customWidth="1"/>
    <col min="2829" max="2829" width="8.6640625" style="36"/>
    <col min="2830" max="2830" width="13" style="36" customWidth="1"/>
    <col min="2831" max="3075" width="8.6640625" style="36"/>
    <col min="3076" max="3076" width="5.33203125" style="36" customWidth="1"/>
    <col min="3077" max="3077" width="49.44140625" style="36" bestFit="1" customWidth="1"/>
    <col min="3078" max="3078" width="18.33203125" style="36" customWidth="1"/>
    <col min="3079" max="3079" width="12.33203125" style="36" customWidth="1"/>
    <col min="3080" max="3080" width="12.44140625" style="36" customWidth="1"/>
    <col min="3081" max="3082" width="23.44140625" style="36" customWidth="1"/>
    <col min="3083" max="3083" width="21.6640625" style="36" bestFit="1" customWidth="1"/>
    <col min="3084" max="3084" width="63.6640625" style="36" customWidth="1"/>
    <col min="3085" max="3085" width="8.6640625" style="36"/>
    <col min="3086" max="3086" width="13" style="36" customWidth="1"/>
    <col min="3087" max="3331" width="8.6640625" style="36"/>
    <col min="3332" max="3332" width="5.33203125" style="36" customWidth="1"/>
    <col min="3333" max="3333" width="49.44140625" style="36" bestFit="1" customWidth="1"/>
    <col min="3334" max="3334" width="18.33203125" style="36" customWidth="1"/>
    <col min="3335" max="3335" width="12.33203125" style="36" customWidth="1"/>
    <col min="3336" max="3336" width="12.44140625" style="36" customWidth="1"/>
    <col min="3337" max="3338" width="23.44140625" style="36" customWidth="1"/>
    <col min="3339" max="3339" width="21.6640625" style="36" bestFit="1" customWidth="1"/>
    <col min="3340" max="3340" width="63.6640625" style="36" customWidth="1"/>
    <col min="3341" max="3341" width="8.6640625" style="36"/>
    <col min="3342" max="3342" width="13" style="36" customWidth="1"/>
    <col min="3343" max="3587" width="8.6640625" style="36"/>
    <col min="3588" max="3588" width="5.33203125" style="36" customWidth="1"/>
    <col min="3589" max="3589" width="49.44140625" style="36" bestFit="1" customWidth="1"/>
    <col min="3590" max="3590" width="18.33203125" style="36" customWidth="1"/>
    <col min="3591" max="3591" width="12.33203125" style="36" customWidth="1"/>
    <col min="3592" max="3592" width="12.44140625" style="36" customWidth="1"/>
    <col min="3593" max="3594" width="23.44140625" style="36" customWidth="1"/>
    <col min="3595" max="3595" width="21.6640625" style="36" bestFit="1" customWidth="1"/>
    <col min="3596" max="3596" width="63.6640625" style="36" customWidth="1"/>
    <col min="3597" max="3597" width="8.6640625" style="36"/>
    <col min="3598" max="3598" width="13" style="36" customWidth="1"/>
    <col min="3599" max="3843" width="8.6640625" style="36"/>
    <col min="3844" max="3844" width="5.33203125" style="36" customWidth="1"/>
    <col min="3845" max="3845" width="49.44140625" style="36" bestFit="1" customWidth="1"/>
    <col min="3846" max="3846" width="18.33203125" style="36" customWidth="1"/>
    <col min="3847" max="3847" width="12.33203125" style="36" customWidth="1"/>
    <col min="3848" max="3848" width="12.44140625" style="36" customWidth="1"/>
    <col min="3849" max="3850" width="23.44140625" style="36" customWidth="1"/>
    <col min="3851" max="3851" width="21.6640625" style="36" bestFit="1" customWidth="1"/>
    <col min="3852" max="3852" width="63.6640625" style="36" customWidth="1"/>
    <col min="3853" max="3853" width="8.6640625" style="36"/>
    <col min="3854" max="3854" width="13" style="36" customWidth="1"/>
    <col min="3855" max="4099" width="8.6640625" style="36"/>
    <col min="4100" max="4100" width="5.33203125" style="36" customWidth="1"/>
    <col min="4101" max="4101" width="49.44140625" style="36" bestFit="1" customWidth="1"/>
    <col min="4102" max="4102" width="18.33203125" style="36" customWidth="1"/>
    <col min="4103" max="4103" width="12.33203125" style="36" customWidth="1"/>
    <col min="4104" max="4104" width="12.44140625" style="36" customWidth="1"/>
    <col min="4105" max="4106" width="23.44140625" style="36" customWidth="1"/>
    <col min="4107" max="4107" width="21.6640625" style="36" bestFit="1" customWidth="1"/>
    <col min="4108" max="4108" width="63.6640625" style="36" customWidth="1"/>
    <col min="4109" max="4109" width="8.6640625" style="36"/>
    <col min="4110" max="4110" width="13" style="36" customWidth="1"/>
    <col min="4111" max="4355" width="8.6640625" style="36"/>
    <col min="4356" max="4356" width="5.33203125" style="36" customWidth="1"/>
    <col min="4357" max="4357" width="49.44140625" style="36" bestFit="1" customWidth="1"/>
    <col min="4358" max="4358" width="18.33203125" style="36" customWidth="1"/>
    <col min="4359" max="4359" width="12.33203125" style="36" customWidth="1"/>
    <col min="4360" max="4360" width="12.44140625" style="36" customWidth="1"/>
    <col min="4361" max="4362" width="23.44140625" style="36" customWidth="1"/>
    <col min="4363" max="4363" width="21.6640625" style="36" bestFit="1" customWidth="1"/>
    <col min="4364" max="4364" width="63.6640625" style="36" customWidth="1"/>
    <col min="4365" max="4365" width="8.6640625" style="36"/>
    <col min="4366" max="4366" width="13" style="36" customWidth="1"/>
    <col min="4367" max="4611" width="8.6640625" style="36"/>
    <col min="4612" max="4612" width="5.33203125" style="36" customWidth="1"/>
    <col min="4613" max="4613" width="49.44140625" style="36" bestFit="1" customWidth="1"/>
    <col min="4614" max="4614" width="18.33203125" style="36" customWidth="1"/>
    <col min="4615" max="4615" width="12.33203125" style="36" customWidth="1"/>
    <col min="4616" max="4616" width="12.44140625" style="36" customWidth="1"/>
    <col min="4617" max="4618" width="23.44140625" style="36" customWidth="1"/>
    <col min="4619" max="4619" width="21.6640625" style="36" bestFit="1" customWidth="1"/>
    <col min="4620" max="4620" width="63.6640625" style="36" customWidth="1"/>
    <col min="4621" max="4621" width="8.6640625" style="36"/>
    <col min="4622" max="4622" width="13" style="36" customWidth="1"/>
    <col min="4623" max="4867" width="8.6640625" style="36"/>
    <col min="4868" max="4868" width="5.33203125" style="36" customWidth="1"/>
    <col min="4869" max="4869" width="49.44140625" style="36" bestFit="1" customWidth="1"/>
    <col min="4870" max="4870" width="18.33203125" style="36" customWidth="1"/>
    <col min="4871" max="4871" width="12.33203125" style="36" customWidth="1"/>
    <col min="4872" max="4872" width="12.44140625" style="36" customWidth="1"/>
    <col min="4873" max="4874" width="23.44140625" style="36" customWidth="1"/>
    <col min="4875" max="4875" width="21.6640625" style="36" bestFit="1" customWidth="1"/>
    <col min="4876" max="4876" width="63.6640625" style="36" customWidth="1"/>
    <col min="4877" max="4877" width="8.6640625" style="36"/>
    <col min="4878" max="4878" width="13" style="36" customWidth="1"/>
    <col min="4879" max="5123" width="8.6640625" style="36"/>
    <col min="5124" max="5124" width="5.33203125" style="36" customWidth="1"/>
    <col min="5125" max="5125" width="49.44140625" style="36" bestFit="1" customWidth="1"/>
    <col min="5126" max="5126" width="18.33203125" style="36" customWidth="1"/>
    <col min="5127" max="5127" width="12.33203125" style="36" customWidth="1"/>
    <col min="5128" max="5128" width="12.44140625" style="36" customWidth="1"/>
    <col min="5129" max="5130" width="23.44140625" style="36" customWidth="1"/>
    <col min="5131" max="5131" width="21.6640625" style="36" bestFit="1" customWidth="1"/>
    <col min="5132" max="5132" width="63.6640625" style="36" customWidth="1"/>
    <col min="5133" max="5133" width="8.6640625" style="36"/>
    <col min="5134" max="5134" width="13" style="36" customWidth="1"/>
    <col min="5135" max="5379" width="8.6640625" style="36"/>
    <col min="5380" max="5380" width="5.33203125" style="36" customWidth="1"/>
    <col min="5381" max="5381" width="49.44140625" style="36" bestFit="1" customWidth="1"/>
    <col min="5382" max="5382" width="18.33203125" style="36" customWidth="1"/>
    <col min="5383" max="5383" width="12.33203125" style="36" customWidth="1"/>
    <col min="5384" max="5384" width="12.44140625" style="36" customWidth="1"/>
    <col min="5385" max="5386" width="23.44140625" style="36" customWidth="1"/>
    <col min="5387" max="5387" width="21.6640625" style="36" bestFit="1" customWidth="1"/>
    <col min="5388" max="5388" width="63.6640625" style="36" customWidth="1"/>
    <col min="5389" max="5389" width="8.6640625" style="36"/>
    <col min="5390" max="5390" width="13" style="36" customWidth="1"/>
    <col min="5391" max="5635" width="8.6640625" style="36"/>
    <col min="5636" max="5636" width="5.33203125" style="36" customWidth="1"/>
    <col min="5637" max="5637" width="49.44140625" style="36" bestFit="1" customWidth="1"/>
    <col min="5638" max="5638" width="18.33203125" style="36" customWidth="1"/>
    <col min="5639" max="5639" width="12.33203125" style="36" customWidth="1"/>
    <col min="5640" max="5640" width="12.44140625" style="36" customWidth="1"/>
    <col min="5641" max="5642" width="23.44140625" style="36" customWidth="1"/>
    <col min="5643" max="5643" width="21.6640625" style="36" bestFit="1" customWidth="1"/>
    <col min="5644" max="5644" width="63.6640625" style="36" customWidth="1"/>
    <col min="5645" max="5645" width="8.6640625" style="36"/>
    <col min="5646" max="5646" width="13" style="36" customWidth="1"/>
    <col min="5647" max="5891" width="8.6640625" style="36"/>
    <col min="5892" max="5892" width="5.33203125" style="36" customWidth="1"/>
    <col min="5893" max="5893" width="49.44140625" style="36" bestFit="1" customWidth="1"/>
    <col min="5894" max="5894" width="18.33203125" style="36" customWidth="1"/>
    <col min="5895" max="5895" width="12.33203125" style="36" customWidth="1"/>
    <col min="5896" max="5896" width="12.44140625" style="36" customWidth="1"/>
    <col min="5897" max="5898" width="23.44140625" style="36" customWidth="1"/>
    <col min="5899" max="5899" width="21.6640625" style="36" bestFit="1" customWidth="1"/>
    <col min="5900" max="5900" width="63.6640625" style="36" customWidth="1"/>
    <col min="5901" max="5901" width="8.6640625" style="36"/>
    <col min="5902" max="5902" width="13" style="36" customWidth="1"/>
    <col min="5903" max="6147" width="8.6640625" style="36"/>
    <col min="6148" max="6148" width="5.33203125" style="36" customWidth="1"/>
    <col min="6149" max="6149" width="49.44140625" style="36" bestFit="1" customWidth="1"/>
    <col min="6150" max="6150" width="18.33203125" style="36" customWidth="1"/>
    <col min="6151" max="6151" width="12.33203125" style="36" customWidth="1"/>
    <col min="6152" max="6152" width="12.44140625" style="36" customWidth="1"/>
    <col min="6153" max="6154" width="23.44140625" style="36" customWidth="1"/>
    <col min="6155" max="6155" width="21.6640625" style="36" bestFit="1" customWidth="1"/>
    <col min="6156" max="6156" width="63.6640625" style="36" customWidth="1"/>
    <col min="6157" max="6157" width="8.6640625" style="36"/>
    <col min="6158" max="6158" width="13" style="36" customWidth="1"/>
    <col min="6159" max="6403" width="8.6640625" style="36"/>
    <col min="6404" max="6404" width="5.33203125" style="36" customWidth="1"/>
    <col min="6405" max="6405" width="49.44140625" style="36" bestFit="1" customWidth="1"/>
    <col min="6406" max="6406" width="18.33203125" style="36" customWidth="1"/>
    <col min="6407" max="6407" width="12.33203125" style="36" customWidth="1"/>
    <col min="6408" max="6408" width="12.44140625" style="36" customWidth="1"/>
    <col min="6409" max="6410" width="23.44140625" style="36" customWidth="1"/>
    <col min="6411" max="6411" width="21.6640625" style="36" bestFit="1" customWidth="1"/>
    <col min="6412" max="6412" width="63.6640625" style="36" customWidth="1"/>
    <col min="6413" max="6413" width="8.6640625" style="36"/>
    <col min="6414" max="6414" width="13" style="36" customWidth="1"/>
    <col min="6415" max="6659" width="8.6640625" style="36"/>
    <col min="6660" max="6660" width="5.33203125" style="36" customWidth="1"/>
    <col min="6661" max="6661" width="49.44140625" style="36" bestFit="1" customWidth="1"/>
    <col min="6662" max="6662" width="18.33203125" style="36" customWidth="1"/>
    <col min="6663" max="6663" width="12.33203125" style="36" customWidth="1"/>
    <col min="6664" max="6664" width="12.44140625" style="36" customWidth="1"/>
    <col min="6665" max="6666" width="23.44140625" style="36" customWidth="1"/>
    <col min="6667" max="6667" width="21.6640625" style="36" bestFit="1" customWidth="1"/>
    <col min="6668" max="6668" width="63.6640625" style="36" customWidth="1"/>
    <col min="6669" max="6669" width="8.6640625" style="36"/>
    <col min="6670" max="6670" width="13" style="36" customWidth="1"/>
    <col min="6671" max="6915" width="8.6640625" style="36"/>
    <col min="6916" max="6916" width="5.33203125" style="36" customWidth="1"/>
    <col min="6917" max="6917" width="49.44140625" style="36" bestFit="1" customWidth="1"/>
    <col min="6918" max="6918" width="18.33203125" style="36" customWidth="1"/>
    <col min="6919" max="6919" width="12.33203125" style="36" customWidth="1"/>
    <col min="6920" max="6920" width="12.44140625" style="36" customWidth="1"/>
    <col min="6921" max="6922" width="23.44140625" style="36" customWidth="1"/>
    <col min="6923" max="6923" width="21.6640625" style="36" bestFit="1" customWidth="1"/>
    <col min="6924" max="6924" width="63.6640625" style="36" customWidth="1"/>
    <col min="6925" max="6925" width="8.6640625" style="36"/>
    <col min="6926" max="6926" width="13" style="36" customWidth="1"/>
    <col min="6927" max="7171" width="8.6640625" style="36"/>
    <col min="7172" max="7172" width="5.33203125" style="36" customWidth="1"/>
    <col min="7173" max="7173" width="49.44140625" style="36" bestFit="1" customWidth="1"/>
    <col min="7174" max="7174" width="18.33203125" style="36" customWidth="1"/>
    <col min="7175" max="7175" width="12.33203125" style="36" customWidth="1"/>
    <col min="7176" max="7176" width="12.44140625" style="36" customWidth="1"/>
    <col min="7177" max="7178" width="23.44140625" style="36" customWidth="1"/>
    <col min="7179" max="7179" width="21.6640625" style="36" bestFit="1" customWidth="1"/>
    <col min="7180" max="7180" width="63.6640625" style="36" customWidth="1"/>
    <col min="7181" max="7181" width="8.6640625" style="36"/>
    <col min="7182" max="7182" width="13" style="36" customWidth="1"/>
    <col min="7183" max="7427" width="8.6640625" style="36"/>
    <col min="7428" max="7428" width="5.33203125" style="36" customWidth="1"/>
    <col min="7429" max="7429" width="49.44140625" style="36" bestFit="1" customWidth="1"/>
    <col min="7430" max="7430" width="18.33203125" style="36" customWidth="1"/>
    <col min="7431" max="7431" width="12.33203125" style="36" customWidth="1"/>
    <col min="7432" max="7432" width="12.44140625" style="36" customWidth="1"/>
    <col min="7433" max="7434" width="23.44140625" style="36" customWidth="1"/>
    <col min="7435" max="7435" width="21.6640625" style="36" bestFit="1" customWidth="1"/>
    <col min="7436" max="7436" width="63.6640625" style="36" customWidth="1"/>
    <col min="7437" max="7437" width="8.6640625" style="36"/>
    <col min="7438" max="7438" width="13" style="36" customWidth="1"/>
    <col min="7439" max="7683" width="8.6640625" style="36"/>
    <col min="7684" max="7684" width="5.33203125" style="36" customWidth="1"/>
    <col min="7685" max="7685" width="49.44140625" style="36" bestFit="1" customWidth="1"/>
    <col min="7686" max="7686" width="18.33203125" style="36" customWidth="1"/>
    <col min="7687" max="7687" width="12.33203125" style="36" customWidth="1"/>
    <col min="7688" max="7688" width="12.44140625" style="36" customWidth="1"/>
    <col min="7689" max="7690" width="23.44140625" style="36" customWidth="1"/>
    <col min="7691" max="7691" width="21.6640625" style="36" bestFit="1" customWidth="1"/>
    <col min="7692" max="7692" width="63.6640625" style="36" customWidth="1"/>
    <col min="7693" max="7693" width="8.6640625" style="36"/>
    <col min="7694" max="7694" width="13" style="36" customWidth="1"/>
    <col min="7695" max="7939" width="8.6640625" style="36"/>
    <col min="7940" max="7940" width="5.33203125" style="36" customWidth="1"/>
    <col min="7941" max="7941" width="49.44140625" style="36" bestFit="1" customWidth="1"/>
    <col min="7942" max="7942" width="18.33203125" style="36" customWidth="1"/>
    <col min="7943" max="7943" width="12.33203125" style="36" customWidth="1"/>
    <col min="7944" max="7944" width="12.44140625" style="36" customWidth="1"/>
    <col min="7945" max="7946" width="23.44140625" style="36" customWidth="1"/>
    <col min="7947" max="7947" width="21.6640625" style="36" bestFit="1" customWidth="1"/>
    <col min="7948" max="7948" width="63.6640625" style="36" customWidth="1"/>
    <col min="7949" max="7949" width="8.6640625" style="36"/>
    <col min="7950" max="7950" width="13" style="36" customWidth="1"/>
    <col min="7951" max="8195" width="8.6640625" style="36"/>
    <col min="8196" max="8196" width="5.33203125" style="36" customWidth="1"/>
    <col min="8197" max="8197" width="49.44140625" style="36" bestFit="1" customWidth="1"/>
    <col min="8198" max="8198" width="18.33203125" style="36" customWidth="1"/>
    <col min="8199" max="8199" width="12.33203125" style="36" customWidth="1"/>
    <col min="8200" max="8200" width="12.44140625" style="36" customWidth="1"/>
    <col min="8201" max="8202" width="23.44140625" style="36" customWidth="1"/>
    <col min="8203" max="8203" width="21.6640625" style="36" bestFit="1" customWidth="1"/>
    <col min="8204" max="8204" width="63.6640625" style="36" customWidth="1"/>
    <col min="8205" max="8205" width="8.6640625" style="36"/>
    <col min="8206" max="8206" width="13" style="36" customWidth="1"/>
    <col min="8207" max="8451" width="8.6640625" style="36"/>
    <col min="8452" max="8452" width="5.33203125" style="36" customWidth="1"/>
    <col min="8453" max="8453" width="49.44140625" style="36" bestFit="1" customWidth="1"/>
    <col min="8454" max="8454" width="18.33203125" style="36" customWidth="1"/>
    <col min="8455" max="8455" width="12.33203125" style="36" customWidth="1"/>
    <col min="8456" max="8456" width="12.44140625" style="36" customWidth="1"/>
    <col min="8457" max="8458" width="23.44140625" style="36" customWidth="1"/>
    <col min="8459" max="8459" width="21.6640625" style="36" bestFit="1" customWidth="1"/>
    <col min="8460" max="8460" width="63.6640625" style="36" customWidth="1"/>
    <col min="8461" max="8461" width="8.6640625" style="36"/>
    <col min="8462" max="8462" width="13" style="36" customWidth="1"/>
    <col min="8463" max="8707" width="8.6640625" style="36"/>
    <col min="8708" max="8708" width="5.33203125" style="36" customWidth="1"/>
    <col min="8709" max="8709" width="49.44140625" style="36" bestFit="1" customWidth="1"/>
    <col min="8710" max="8710" width="18.33203125" style="36" customWidth="1"/>
    <col min="8711" max="8711" width="12.33203125" style="36" customWidth="1"/>
    <col min="8712" max="8712" width="12.44140625" style="36" customWidth="1"/>
    <col min="8713" max="8714" width="23.44140625" style="36" customWidth="1"/>
    <col min="8715" max="8715" width="21.6640625" style="36" bestFit="1" customWidth="1"/>
    <col min="8716" max="8716" width="63.6640625" style="36" customWidth="1"/>
    <col min="8717" max="8717" width="8.6640625" style="36"/>
    <col min="8718" max="8718" width="13" style="36" customWidth="1"/>
    <col min="8719" max="8963" width="8.6640625" style="36"/>
    <col min="8964" max="8964" width="5.33203125" style="36" customWidth="1"/>
    <col min="8965" max="8965" width="49.44140625" style="36" bestFit="1" customWidth="1"/>
    <col min="8966" max="8966" width="18.33203125" style="36" customWidth="1"/>
    <col min="8967" max="8967" width="12.33203125" style="36" customWidth="1"/>
    <col min="8968" max="8968" width="12.44140625" style="36" customWidth="1"/>
    <col min="8969" max="8970" width="23.44140625" style="36" customWidth="1"/>
    <col min="8971" max="8971" width="21.6640625" style="36" bestFit="1" customWidth="1"/>
    <col min="8972" max="8972" width="63.6640625" style="36" customWidth="1"/>
    <col min="8973" max="8973" width="8.6640625" style="36"/>
    <col min="8974" max="8974" width="13" style="36" customWidth="1"/>
    <col min="8975" max="9219" width="8.6640625" style="36"/>
    <col min="9220" max="9220" width="5.33203125" style="36" customWidth="1"/>
    <col min="9221" max="9221" width="49.44140625" style="36" bestFit="1" customWidth="1"/>
    <col min="9222" max="9222" width="18.33203125" style="36" customWidth="1"/>
    <col min="9223" max="9223" width="12.33203125" style="36" customWidth="1"/>
    <col min="9224" max="9224" width="12.44140625" style="36" customWidth="1"/>
    <col min="9225" max="9226" width="23.44140625" style="36" customWidth="1"/>
    <col min="9227" max="9227" width="21.6640625" style="36" bestFit="1" customWidth="1"/>
    <col min="9228" max="9228" width="63.6640625" style="36" customWidth="1"/>
    <col min="9229" max="9229" width="8.6640625" style="36"/>
    <col min="9230" max="9230" width="13" style="36" customWidth="1"/>
    <col min="9231" max="9475" width="8.6640625" style="36"/>
    <col min="9476" max="9476" width="5.33203125" style="36" customWidth="1"/>
    <col min="9477" max="9477" width="49.44140625" style="36" bestFit="1" customWidth="1"/>
    <col min="9478" max="9478" width="18.33203125" style="36" customWidth="1"/>
    <col min="9479" max="9479" width="12.33203125" style="36" customWidth="1"/>
    <col min="9480" max="9480" width="12.44140625" style="36" customWidth="1"/>
    <col min="9481" max="9482" width="23.44140625" style="36" customWidth="1"/>
    <col min="9483" max="9483" width="21.6640625" style="36" bestFit="1" customWidth="1"/>
    <col min="9484" max="9484" width="63.6640625" style="36" customWidth="1"/>
    <col min="9485" max="9485" width="8.6640625" style="36"/>
    <col min="9486" max="9486" width="13" style="36" customWidth="1"/>
    <col min="9487" max="9731" width="8.6640625" style="36"/>
    <col min="9732" max="9732" width="5.33203125" style="36" customWidth="1"/>
    <col min="9733" max="9733" width="49.44140625" style="36" bestFit="1" customWidth="1"/>
    <col min="9734" max="9734" width="18.33203125" style="36" customWidth="1"/>
    <col min="9735" max="9735" width="12.33203125" style="36" customWidth="1"/>
    <col min="9736" max="9736" width="12.44140625" style="36" customWidth="1"/>
    <col min="9737" max="9738" width="23.44140625" style="36" customWidth="1"/>
    <col min="9739" max="9739" width="21.6640625" style="36" bestFit="1" customWidth="1"/>
    <col min="9740" max="9740" width="63.6640625" style="36" customWidth="1"/>
    <col min="9741" max="9741" width="8.6640625" style="36"/>
    <col min="9742" max="9742" width="13" style="36" customWidth="1"/>
    <col min="9743" max="9987" width="8.6640625" style="36"/>
    <col min="9988" max="9988" width="5.33203125" style="36" customWidth="1"/>
    <col min="9989" max="9989" width="49.44140625" style="36" bestFit="1" customWidth="1"/>
    <col min="9990" max="9990" width="18.33203125" style="36" customWidth="1"/>
    <col min="9991" max="9991" width="12.33203125" style="36" customWidth="1"/>
    <col min="9992" max="9992" width="12.44140625" style="36" customWidth="1"/>
    <col min="9993" max="9994" width="23.44140625" style="36" customWidth="1"/>
    <col min="9995" max="9995" width="21.6640625" style="36" bestFit="1" customWidth="1"/>
    <col min="9996" max="9996" width="63.6640625" style="36" customWidth="1"/>
    <col min="9997" max="9997" width="8.6640625" style="36"/>
    <col min="9998" max="9998" width="13" style="36" customWidth="1"/>
    <col min="9999" max="10243" width="8.6640625" style="36"/>
    <col min="10244" max="10244" width="5.33203125" style="36" customWidth="1"/>
    <col min="10245" max="10245" width="49.44140625" style="36" bestFit="1" customWidth="1"/>
    <col min="10246" max="10246" width="18.33203125" style="36" customWidth="1"/>
    <col min="10247" max="10247" width="12.33203125" style="36" customWidth="1"/>
    <col min="10248" max="10248" width="12.44140625" style="36" customWidth="1"/>
    <col min="10249" max="10250" width="23.44140625" style="36" customWidth="1"/>
    <col min="10251" max="10251" width="21.6640625" style="36" bestFit="1" customWidth="1"/>
    <col min="10252" max="10252" width="63.6640625" style="36" customWidth="1"/>
    <col min="10253" max="10253" width="8.6640625" style="36"/>
    <col min="10254" max="10254" width="13" style="36" customWidth="1"/>
    <col min="10255" max="10499" width="8.6640625" style="36"/>
    <col min="10500" max="10500" width="5.33203125" style="36" customWidth="1"/>
    <col min="10501" max="10501" width="49.44140625" style="36" bestFit="1" customWidth="1"/>
    <col min="10502" max="10502" width="18.33203125" style="36" customWidth="1"/>
    <col min="10503" max="10503" width="12.33203125" style="36" customWidth="1"/>
    <col min="10504" max="10504" width="12.44140625" style="36" customWidth="1"/>
    <col min="10505" max="10506" width="23.44140625" style="36" customWidth="1"/>
    <col min="10507" max="10507" width="21.6640625" style="36" bestFit="1" customWidth="1"/>
    <col min="10508" max="10508" width="63.6640625" style="36" customWidth="1"/>
    <col min="10509" max="10509" width="8.6640625" style="36"/>
    <col min="10510" max="10510" width="13" style="36" customWidth="1"/>
    <col min="10511" max="10755" width="8.6640625" style="36"/>
    <col min="10756" max="10756" width="5.33203125" style="36" customWidth="1"/>
    <col min="10757" max="10757" width="49.44140625" style="36" bestFit="1" customWidth="1"/>
    <col min="10758" max="10758" width="18.33203125" style="36" customWidth="1"/>
    <col min="10759" max="10759" width="12.33203125" style="36" customWidth="1"/>
    <col min="10760" max="10760" width="12.44140625" style="36" customWidth="1"/>
    <col min="10761" max="10762" width="23.44140625" style="36" customWidth="1"/>
    <col min="10763" max="10763" width="21.6640625" style="36" bestFit="1" customWidth="1"/>
    <col min="10764" max="10764" width="63.6640625" style="36" customWidth="1"/>
    <col min="10765" max="10765" width="8.6640625" style="36"/>
    <col min="10766" max="10766" width="13" style="36" customWidth="1"/>
    <col min="10767" max="11011" width="8.6640625" style="36"/>
    <col min="11012" max="11012" width="5.33203125" style="36" customWidth="1"/>
    <col min="11013" max="11013" width="49.44140625" style="36" bestFit="1" customWidth="1"/>
    <col min="11014" max="11014" width="18.33203125" style="36" customWidth="1"/>
    <col min="11015" max="11015" width="12.33203125" style="36" customWidth="1"/>
    <col min="11016" max="11016" width="12.44140625" style="36" customWidth="1"/>
    <col min="11017" max="11018" width="23.44140625" style="36" customWidth="1"/>
    <col min="11019" max="11019" width="21.6640625" style="36" bestFit="1" customWidth="1"/>
    <col min="11020" max="11020" width="63.6640625" style="36" customWidth="1"/>
    <col min="11021" max="11021" width="8.6640625" style="36"/>
    <col min="11022" max="11022" width="13" style="36" customWidth="1"/>
    <col min="11023" max="11267" width="8.6640625" style="36"/>
    <col min="11268" max="11268" width="5.33203125" style="36" customWidth="1"/>
    <col min="11269" max="11269" width="49.44140625" style="36" bestFit="1" customWidth="1"/>
    <col min="11270" max="11270" width="18.33203125" style="36" customWidth="1"/>
    <col min="11271" max="11271" width="12.33203125" style="36" customWidth="1"/>
    <col min="11272" max="11272" width="12.44140625" style="36" customWidth="1"/>
    <col min="11273" max="11274" width="23.44140625" style="36" customWidth="1"/>
    <col min="11275" max="11275" width="21.6640625" style="36" bestFit="1" customWidth="1"/>
    <col min="11276" max="11276" width="63.6640625" style="36" customWidth="1"/>
    <col min="11277" max="11277" width="8.6640625" style="36"/>
    <col min="11278" max="11278" width="13" style="36" customWidth="1"/>
    <col min="11279" max="11523" width="8.6640625" style="36"/>
    <col min="11524" max="11524" width="5.33203125" style="36" customWidth="1"/>
    <col min="11525" max="11525" width="49.44140625" style="36" bestFit="1" customWidth="1"/>
    <col min="11526" max="11526" width="18.33203125" style="36" customWidth="1"/>
    <col min="11527" max="11527" width="12.33203125" style="36" customWidth="1"/>
    <col min="11528" max="11528" width="12.44140625" style="36" customWidth="1"/>
    <col min="11529" max="11530" width="23.44140625" style="36" customWidth="1"/>
    <col min="11531" max="11531" width="21.6640625" style="36" bestFit="1" customWidth="1"/>
    <col min="11532" max="11532" width="63.6640625" style="36" customWidth="1"/>
    <col min="11533" max="11533" width="8.6640625" style="36"/>
    <col min="11534" max="11534" width="13" style="36" customWidth="1"/>
    <col min="11535" max="11779" width="8.6640625" style="36"/>
    <col min="11780" max="11780" width="5.33203125" style="36" customWidth="1"/>
    <col min="11781" max="11781" width="49.44140625" style="36" bestFit="1" customWidth="1"/>
    <col min="11782" max="11782" width="18.33203125" style="36" customWidth="1"/>
    <col min="11783" max="11783" width="12.33203125" style="36" customWidth="1"/>
    <col min="11784" max="11784" width="12.44140625" style="36" customWidth="1"/>
    <col min="11785" max="11786" width="23.44140625" style="36" customWidth="1"/>
    <col min="11787" max="11787" width="21.6640625" style="36" bestFit="1" customWidth="1"/>
    <col min="11788" max="11788" width="63.6640625" style="36" customWidth="1"/>
    <col min="11789" max="11789" width="8.6640625" style="36"/>
    <col min="11790" max="11790" width="13" style="36" customWidth="1"/>
    <col min="11791" max="12035" width="8.6640625" style="36"/>
    <col min="12036" max="12036" width="5.33203125" style="36" customWidth="1"/>
    <col min="12037" max="12037" width="49.44140625" style="36" bestFit="1" customWidth="1"/>
    <col min="12038" max="12038" width="18.33203125" style="36" customWidth="1"/>
    <col min="12039" max="12039" width="12.33203125" style="36" customWidth="1"/>
    <col min="12040" max="12040" width="12.44140625" style="36" customWidth="1"/>
    <col min="12041" max="12042" width="23.44140625" style="36" customWidth="1"/>
    <col min="12043" max="12043" width="21.6640625" style="36" bestFit="1" customWidth="1"/>
    <col min="12044" max="12044" width="63.6640625" style="36" customWidth="1"/>
    <col min="12045" max="12045" width="8.6640625" style="36"/>
    <col min="12046" max="12046" width="13" style="36" customWidth="1"/>
    <col min="12047" max="12291" width="8.6640625" style="36"/>
    <col min="12292" max="12292" width="5.33203125" style="36" customWidth="1"/>
    <col min="12293" max="12293" width="49.44140625" style="36" bestFit="1" customWidth="1"/>
    <col min="12294" max="12294" width="18.33203125" style="36" customWidth="1"/>
    <col min="12295" max="12295" width="12.33203125" style="36" customWidth="1"/>
    <col min="12296" max="12296" width="12.44140625" style="36" customWidth="1"/>
    <col min="12297" max="12298" width="23.44140625" style="36" customWidth="1"/>
    <col min="12299" max="12299" width="21.6640625" style="36" bestFit="1" customWidth="1"/>
    <col min="12300" max="12300" width="63.6640625" style="36" customWidth="1"/>
    <col min="12301" max="12301" width="8.6640625" style="36"/>
    <col min="12302" max="12302" width="13" style="36" customWidth="1"/>
    <col min="12303" max="12547" width="8.6640625" style="36"/>
    <col min="12548" max="12548" width="5.33203125" style="36" customWidth="1"/>
    <col min="12549" max="12549" width="49.44140625" style="36" bestFit="1" customWidth="1"/>
    <col min="12550" max="12550" width="18.33203125" style="36" customWidth="1"/>
    <col min="12551" max="12551" width="12.33203125" style="36" customWidth="1"/>
    <col min="12552" max="12552" width="12.44140625" style="36" customWidth="1"/>
    <col min="12553" max="12554" width="23.44140625" style="36" customWidth="1"/>
    <col min="12555" max="12555" width="21.6640625" style="36" bestFit="1" customWidth="1"/>
    <col min="12556" max="12556" width="63.6640625" style="36" customWidth="1"/>
    <col min="12557" max="12557" width="8.6640625" style="36"/>
    <col min="12558" max="12558" width="13" style="36" customWidth="1"/>
    <col min="12559" max="12803" width="8.6640625" style="36"/>
    <col min="12804" max="12804" width="5.33203125" style="36" customWidth="1"/>
    <col min="12805" max="12805" width="49.44140625" style="36" bestFit="1" customWidth="1"/>
    <col min="12806" max="12806" width="18.33203125" style="36" customWidth="1"/>
    <col min="12807" max="12807" width="12.33203125" style="36" customWidth="1"/>
    <col min="12808" max="12808" width="12.44140625" style="36" customWidth="1"/>
    <col min="12809" max="12810" width="23.44140625" style="36" customWidth="1"/>
    <col min="12811" max="12811" width="21.6640625" style="36" bestFit="1" customWidth="1"/>
    <col min="12812" max="12812" width="63.6640625" style="36" customWidth="1"/>
    <col min="12813" max="12813" width="8.6640625" style="36"/>
    <col min="12814" max="12814" width="13" style="36" customWidth="1"/>
    <col min="12815" max="13059" width="8.6640625" style="36"/>
    <col min="13060" max="13060" width="5.33203125" style="36" customWidth="1"/>
    <col min="13061" max="13061" width="49.44140625" style="36" bestFit="1" customWidth="1"/>
    <col min="13062" max="13062" width="18.33203125" style="36" customWidth="1"/>
    <col min="13063" max="13063" width="12.33203125" style="36" customWidth="1"/>
    <col min="13064" max="13064" width="12.44140625" style="36" customWidth="1"/>
    <col min="13065" max="13066" width="23.44140625" style="36" customWidth="1"/>
    <col min="13067" max="13067" width="21.6640625" style="36" bestFit="1" customWidth="1"/>
    <col min="13068" max="13068" width="63.6640625" style="36" customWidth="1"/>
    <col min="13069" max="13069" width="8.6640625" style="36"/>
    <col min="13070" max="13070" width="13" style="36" customWidth="1"/>
    <col min="13071" max="13315" width="8.6640625" style="36"/>
    <col min="13316" max="13316" width="5.33203125" style="36" customWidth="1"/>
    <col min="13317" max="13317" width="49.44140625" style="36" bestFit="1" customWidth="1"/>
    <col min="13318" max="13318" width="18.33203125" style="36" customWidth="1"/>
    <col min="13319" max="13319" width="12.33203125" style="36" customWidth="1"/>
    <col min="13320" max="13320" width="12.44140625" style="36" customWidth="1"/>
    <col min="13321" max="13322" width="23.44140625" style="36" customWidth="1"/>
    <col min="13323" max="13323" width="21.6640625" style="36" bestFit="1" customWidth="1"/>
    <col min="13324" max="13324" width="63.6640625" style="36" customWidth="1"/>
    <col min="13325" max="13325" width="8.6640625" style="36"/>
    <col min="13326" max="13326" width="13" style="36" customWidth="1"/>
    <col min="13327" max="13571" width="8.6640625" style="36"/>
    <col min="13572" max="13572" width="5.33203125" style="36" customWidth="1"/>
    <col min="13573" max="13573" width="49.44140625" style="36" bestFit="1" customWidth="1"/>
    <col min="13574" max="13574" width="18.33203125" style="36" customWidth="1"/>
    <col min="13575" max="13575" width="12.33203125" style="36" customWidth="1"/>
    <col min="13576" max="13576" width="12.44140625" style="36" customWidth="1"/>
    <col min="13577" max="13578" width="23.44140625" style="36" customWidth="1"/>
    <col min="13579" max="13579" width="21.6640625" style="36" bestFit="1" customWidth="1"/>
    <col min="13580" max="13580" width="63.6640625" style="36" customWidth="1"/>
    <col min="13581" max="13581" width="8.6640625" style="36"/>
    <col min="13582" max="13582" width="13" style="36" customWidth="1"/>
    <col min="13583" max="13827" width="8.6640625" style="36"/>
    <col min="13828" max="13828" width="5.33203125" style="36" customWidth="1"/>
    <col min="13829" max="13829" width="49.44140625" style="36" bestFit="1" customWidth="1"/>
    <col min="13830" max="13830" width="18.33203125" style="36" customWidth="1"/>
    <col min="13831" max="13831" width="12.33203125" style="36" customWidth="1"/>
    <col min="13832" max="13832" width="12.44140625" style="36" customWidth="1"/>
    <col min="13833" max="13834" width="23.44140625" style="36" customWidth="1"/>
    <col min="13835" max="13835" width="21.6640625" style="36" bestFit="1" customWidth="1"/>
    <col min="13836" max="13836" width="63.6640625" style="36" customWidth="1"/>
    <col min="13837" max="13837" width="8.6640625" style="36"/>
    <col min="13838" max="13838" width="13" style="36" customWidth="1"/>
    <col min="13839" max="14083" width="8.6640625" style="36"/>
    <col min="14084" max="14084" width="5.33203125" style="36" customWidth="1"/>
    <col min="14085" max="14085" width="49.44140625" style="36" bestFit="1" customWidth="1"/>
    <col min="14086" max="14086" width="18.33203125" style="36" customWidth="1"/>
    <col min="14087" max="14087" width="12.33203125" style="36" customWidth="1"/>
    <col min="14088" max="14088" width="12.44140625" style="36" customWidth="1"/>
    <col min="14089" max="14090" width="23.44140625" style="36" customWidth="1"/>
    <col min="14091" max="14091" width="21.6640625" style="36" bestFit="1" customWidth="1"/>
    <col min="14092" max="14092" width="63.6640625" style="36" customWidth="1"/>
    <col min="14093" max="14093" width="8.6640625" style="36"/>
    <col min="14094" max="14094" width="13" style="36" customWidth="1"/>
    <col min="14095" max="14339" width="8.6640625" style="36"/>
    <col min="14340" max="14340" width="5.33203125" style="36" customWidth="1"/>
    <col min="14341" max="14341" width="49.44140625" style="36" bestFit="1" customWidth="1"/>
    <col min="14342" max="14342" width="18.33203125" style="36" customWidth="1"/>
    <col min="14343" max="14343" width="12.33203125" style="36" customWidth="1"/>
    <col min="14344" max="14344" width="12.44140625" style="36" customWidth="1"/>
    <col min="14345" max="14346" width="23.44140625" style="36" customWidth="1"/>
    <col min="14347" max="14347" width="21.6640625" style="36" bestFit="1" customWidth="1"/>
    <col min="14348" max="14348" width="63.6640625" style="36" customWidth="1"/>
    <col min="14349" max="14349" width="8.6640625" style="36"/>
    <col min="14350" max="14350" width="13" style="36" customWidth="1"/>
    <col min="14351" max="14595" width="8.6640625" style="36"/>
    <col min="14596" max="14596" width="5.33203125" style="36" customWidth="1"/>
    <col min="14597" max="14597" width="49.44140625" style="36" bestFit="1" customWidth="1"/>
    <col min="14598" max="14598" width="18.33203125" style="36" customWidth="1"/>
    <col min="14599" max="14599" width="12.33203125" style="36" customWidth="1"/>
    <col min="14600" max="14600" width="12.44140625" style="36" customWidth="1"/>
    <col min="14601" max="14602" width="23.44140625" style="36" customWidth="1"/>
    <col min="14603" max="14603" width="21.6640625" style="36" bestFit="1" customWidth="1"/>
    <col min="14604" max="14604" width="63.6640625" style="36" customWidth="1"/>
    <col min="14605" max="14605" width="8.6640625" style="36"/>
    <col min="14606" max="14606" width="13" style="36" customWidth="1"/>
    <col min="14607" max="14851" width="8.6640625" style="36"/>
    <col min="14852" max="14852" width="5.33203125" style="36" customWidth="1"/>
    <col min="14853" max="14853" width="49.44140625" style="36" bestFit="1" customWidth="1"/>
    <col min="14854" max="14854" width="18.33203125" style="36" customWidth="1"/>
    <col min="14855" max="14855" width="12.33203125" style="36" customWidth="1"/>
    <col min="14856" max="14856" width="12.44140625" style="36" customWidth="1"/>
    <col min="14857" max="14858" width="23.44140625" style="36" customWidth="1"/>
    <col min="14859" max="14859" width="21.6640625" style="36" bestFit="1" customWidth="1"/>
    <col min="14860" max="14860" width="63.6640625" style="36" customWidth="1"/>
    <col min="14861" max="14861" width="8.6640625" style="36"/>
    <col min="14862" max="14862" width="13" style="36" customWidth="1"/>
    <col min="14863" max="15107" width="8.6640625" style="36"/>
    <col min="15108" max="15108" width="5.33203125" style="36" customWidth="1"/>
    <col min="15109" max="15109" width="49.44140625" style="36" bestFit="1" customWidth="1"/>
    <col min="15110" max="15110" width="18.33203125" style="36" customWidth="1"/>
    <col min="15111" max="15111" width="12.33203125" style="36" customWidth="1"/>
    <col min="15112" max="15112" width="12.44140625" style="36" customWidth="1"/>
    <col min="15113" max="15114" width="23.44140625" style="36" customWidth="1"/>
    <col min="15115" max="15115" width="21.6640625" style="36" bestFit="1" customWidth="1"/>
    <col min="15116" max="15116" width="63.6640625" style="36" customWidth="1"/>
    <col min="15117" max="15117" width="8.6640625" style="36"/>
    <col min="15118" max="15118" width="13" style="36" customWidth="1"/>
    <col min="15119" max="15363" width="8.6640625" style="36"/>
    <col min="15364" max="15364" width="5.33203125" style="36" customWidth="1"/>
    <col min="15365" max="15365" width="49.44140625" style="36" bestFit="1" customWidth="1"/>
    <col min="15366" max="15366" width="18.33203125" style="36" customWidth="1"/>
    <col min="15367" max="15367" width="12.33203125" style="36" customWidth="1"/>
    <col min="15368" max="15368" width="12.44140625" style="36" customWidth="1"/>
    <col min="15369" max="15370" width="23.44140625" style="36" customWidth="1"/>
    <col min="15371" max="15371" width="21.6640625" style="36" bestFit="1" customWidth="1"/>
    <col min="15372" max="15372" width="63.6640625" style="36" customWidth="1"/>
    <col min="15373" max="15373" width="8.6640625" style="36"/>
    <col min="15374" max="15374" width="13" style="36" customWidth="1"/>
    <col min="15375" max="15619" width="8.6640625" style="36"/>
    <col min="15620" max="15620" width="5.33203125" style="36" customWidth="1"/>
    <col min="15621" max="15621" width="49.44140625" style="36" bestFit="1" customWidth="1"/>
    <col min="15622" max="15622" width="18.33203125" style="36" customWidth="1"/>
    <col min="15623" max="15623" width="12.33203125" style="36" customWidth="1"/>
    <col min="15624" max="15624" width="12.44140625" style="36" customWidth="1"/>
    <col min="15625" max="15626" width="23.44140625" style="36" customWidth="1"/>
    <col min="15627" max="15627" width="21.6640625" style="36" bestFit="1" customWidth="1"/>
    <col min="15628" max="15628" width="63.6640625" style="36" customWidth="1"/>
    <col min="15629" max="15629" width="8.6640625" style="36"/>
    <col min="15630" max="15630" width="13" style="36" customWidth="1"/>
    <col min="15631" max="15875" width="8.6640625" style="36"/>
    <col min="15876" max="15876" width="5.33203125" style="36" customWidth="1"/>
    <col min="15877" max="15877" width="49.44140625" style="36" bestFit="1" customWidth="1"/>
    <col min="15878" max="15878" width="18.33203125" style="36" customWidth="1"/>
    <col min="15879" max="15879" width="12.33203125" style="36" customWidth="1"/>
    <col min="15880" max="15880" width="12.44140625" style="36" customWidth="1"/>
    <col min="15881" max="15882" width="23.44140625" style="36" customWidth="1"/>
    <col min="15883" max="15883" width="21.6640625" style="36" bestFit="1" customWidth="1"/>
    <col min="15884" max="15884" width="63.6640625" style="36" customWidth="1"/>
    <col min="15885" max="15885" width="8.6640625" style="36"/>
    <col min="15886" max="15886" width="13" style="36" customWidth="1"/>
    <col min="15887" max="16131" width="8.6640625" style="36"/>
    <col min="16132" max="16132" width="5.33203125" style="36" customWidth="1"/>
    <col min="16133" max="16133" width="49.44140625" style="36" bestFit="1" customWidth="1"/>
    <col min="16134" max="16134" width="18.33203125" style="36" customWidth="1"/>
    <col min="16135" max="16135" width="12.33203125" style="36" customWidth="1"/>
    <col min="16136" max="16136" width="12.44140625" style="36" customWidth="1"/>
    <col min="16137" max="16138" width="23.44140625" style="36" customWidth="1"/>
    <col min="16139" max="16139" width="21.6640625" style="36" bestFit="1" customWidth="1"/>
    <col min="16140" max="16140" width="63.6640625" style="36" customWidth="1"/>
    <col min="16141" max="16141" width="8.6640625" style="36"/>
    <col min="16142" max="16142" width="13" style="36" customWidth="1"/>
    <col min="16143" max="16384" width="8.6640625" style="36"/>
  </cols>
  <sheetData>
    <row r="1" spans="1:261" ht="27" customHeight="1" x14ac:dyDescent="0.3">
      <c r="B1" s="291" t="s">
        <v>0</v>
      </c>
      <c r="C1" s="291"/>
      <c r="D1" s="291"/>
      <c r="E1" s="291"/>
      <c r="F1" s="37"/>
      <c r="G1" s="294" t="s">
        <v>1</v>
      </c>
      <c r="H1" s="294"/>
      <c r="I1" s="294"/>
      <c r="J1" s="294"/>
      <c r="K1" s="38"/>
      <c r="L1" s="38"/>
      <c r="M1" s="39"/>
      <c r="N1" s="38"/>
      <c r="O1" s="38"/>
    </row>
    <row r="2" spans="1:261" x14ac:dyDescent="0.3">
      <c r="H2" s="295"/>
      <c r="I2" s="295"/>
      <c r="J2" s="41"/>
      <c r="N2" s="36"/>
    </row>
    <row r="3" spans="1:261" ht="27.75" customHeight="1" x14ac:dyDescent="0.3">
      <c r="A3" s="44"/>
      <c r="B3" s="296" t="s">
        <v>2</v>
      </c>
      <c r="C3" s="296"/>
      <c r="D3" s="296"/>
      <c r="E3" s="296"/>
      <c r="F3" s="296"/>
      <c r="G3" s="296"/>
      <c r="H3" s="296"/>
      <c r="I3" s="296"/>
      <c r="J3" s="296"/>
      <c r="K3" s="296"/>
      <c r="L3" s="296"/>
      <c r="M3" s="45"/>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c r="FJ3" s="44"/>
      <c r="FK3" s="44"/>
      <c r="FL3" s="44"/>
      <c r="FM3" s="44"/>
      <c r="FN3" s="44"/>
      <c r="FO3" s="44"/>
      <c r="FP3" s="44"/>
      <c r="FQ3" s="44"/>
      <c r="FR3" s="44"/>
      <c r="FS3" s="44"/>
      <c r="FT3" s="44"/>
      <c r="FU3" s="44"/>
      <c r="FV3" s="44"/>
      <c r="FW3" s="44"/>
      <c r="FX3" s="44"/>
      <c r="FY3" s="44"/>
      <c r="FZ3" s="44"/>
      <c r="GA3" s="44"/>
      <c r="GB3" s="44"/>
      <c r="GC3" s="44"/>
      <c r="GD3" s="44"/>
      <c r="GE3" s="44"/>
      <c r="GF3" s="44"/>
      <c r="GG3" s="44"/>
      <c r="GH3" s="44"/>
      <c r="GI3" s="44"/>
      <c r="GJ3" s="44"/>
      <c r="GK3" s="44"/>
      <c r="GL3" s="44"/>
      <c r="GM3" s="44"/>
      <c r="GN3" s="44"/>
      <c r="GO3" s="44"/>
      <c r="GP3" s="44"/>
      <c r="GQ3" s="44"/>
      <c r="GR3" s="44"/>
      <c r="GS3" s="44"/>
      <c r="GT3" s="44"/>
      <c r="GU3" s="44"/>
      <c r="GV3" s="44"/>
      <c r="GW3" s="44"/>
      <c r="GX3" s="44"/>
      <c r="GY3" s="44"/>
      <c r="GZ3" s="44"/>
      <c r="HA3" s="44"/>
      <c r="HB3" s="44"/>
      <c r="HC3" s="44"/>
      <c r="HD3" s="44"/>
      <c r="HE3" s="44"/>
      <c r="HF3" s="44"/>
      <c r="HG3" s="44"/>
      <c r="HH3" s="44"/>
      <c r="HI3" s="44"/>
      <c r="HJ3" s="44"/>
      <c r="HK3" s="44"/>
      <c r="HL3" s="44"/>
      <c r="HM3" s="44"/>
      <c r="HN3" s="44"/>
      <c r="HO3" s="44"/>
      <c r="HP3" s="44"/>
      <c r="HQ3" s="44"/>
      <c r="HR3" s="44"/>
      <c r="HS3" s="44"/>
      <c r="HT3" s="44"/>
      <c r="HU3" s="44"/>
      <c r="HV3" s="44"/>
      <c r="HW3" s="44"/>
      <c r="HX3" s="44"/>
      <c r="HY3" s="44"/>
      <c r="HZ3" s="44"/>
      <c r="IA3" s="44"/>
      <c r="IB3" s="44"/>
      <c r="IC3" s="44"/>
      <c r="ID3" s="44"/>
      <c r="IE3" s="44"/>
      <c r="IF3" s="44"/>
      <c r="IG3" s="44"/>
      <c r="IH3" s="44"/>
      <c r="II3" s="44"/>
      <c r="IJ3" s="44"/>
      <c r="IK3" s="44"/>
      <c r="IL3" s="44"/>
      <c r="IM3" s="44"/>
      <c r="IN3" s="44"/>
      <c r="IO3" s="44"/>
      <c r="IP3" s="44"/>
      <c r="IQ3" s="44"/>
      <c r="IR3" s="44"/>
      <c r="IS3" s="44"/>
      <c r="IT3" s="44"/>
      <c r="IU3" s="44"/>
      <c r="IV3" s="44"/>
      <c r="IW3" s="44"/>
      <c r="IX3" s="44"/>
      <c r="IY3" s="44"/>
      <c r="IZ3" s="44"/>
      <c r="JA3" s="44"/>
    </row>
    <row r="4" spans="1:261" ht="85.5" customHeight="1" x14ac:dyDescent="0.3">
      <c r="A4" s="44"/>
      <c r="B4" s="297" t="s">
        <v>3</v>
      </c>
      <c r="C4" s="297"/>
      <c r="D4" s="297"/>
      <c r="E4" s="297"/>
      <c r="F4" s="297"/>
      <c r="G4" s="297"/>
      <c r="H4" s="297"/>
      <c r="I4" s="297"/>
      <c r="J4" s="297"/>
      <c r="K4" s="297"/>
      <c r="L4" s="297"/>
      <c r="M4" s="46"/>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47"/>
      <c r="DK4" s="47"/>
      <c r="DL4" s="47"/>
      <c r="DM4" s="47"/>
      <c r="DN4" s="47"/>
      <c r="DO4" s="47"/>
      <c r="DP4" s="47"/>
      <c r="DQ4" s="47"/>
      <c r="DR4" s="47"/>
      <c r="DS4" s="47"/>
      <c r="DT4" s="47"/>
      <c r="DU4" s="47"/>
      <c r="DV4" s="47"/>
      <c r="DW4" s="47"/>
      <c r="DX4" s="47"/>
      <c r="DY4" s="47"/>
      <c r="DZ4" s="47"/>
      <c r="EA4" s="47"/>
      <c r="EB4" s="47"/>
      <c r="EC4" s="47"/>
      <c r="ED4" s="47"/>
      <c r="EE4" s="47"/>
      <c r="EF4" s="47"/>
      <c r="EG4" s="47"/>
      <c r="EH4" s="47"/>
      <c r="EI4" s="47"/>
      <c r="EJ4" s="47"/>
      <c r="EK4" s="47"/>
      <c r="EL4" s="47"/>
      <c r="EM4" s="47"/>
      <c r="EN4" s="47"/>
      <c r="EO4" s="47"/>
      <c r="EP4" s="47"/>
      <c r="EQ4" s="47"/>
      <c r="ER4" s="47"/>
      <c r="ES4" s="47"/>
      <c r="ET4" s="47"/>
      <c r="EU4" s="47"/>
      <c r="EV4" s="47"/>
      <c r="EW4" s="47"/>
      <c r="EX4" s="47"/>
      <c r="EY4" s="47"/>
      <c r="EZ4" s="47"/>
      <c r="FA4" s="47"/>
      <c r="FB4" s="47"/>
      <c r="FC4" s="47"/>
      <c r="FD4" s="47"/>
      <c r="FE4" s="47"/>
      <c r="FF4" s="47"/>
      <c r="FG4" s="47"/>
      <c r="FH4" s="47"/>
      <c r="FI4" s="47"/>
      <c r="FJ4" s="47"/>
      <c r="FK4" s="47"/>
      <c r="FL4" s="47"/>
      <c r="FM4" s="47"/>
      <c r="FN4" s="47"/>
      <c r="FO4" s="47"/>
      <c r="FP4" s="47"/>
      <c r="FQ4" s="47"/>
      <c r="FR4" s="47"/>
      <c r="FS4" s="47"/>
      <c r="FT4" s="47"/>
      <c r="FU4" s="47"/>
      <c r="FV4" s="47"/>
      <c r="FW4" s="47"/>
      <c r="FX4" s="47"/>
      <c r="FY4" s="47"/>
      <c r="FZ4" s="47"/>
      <c r="GA4" s="47"/>
      <c r="GB4" s="47"/>
      <c r="GC4" s="47"/>
      <c r="GD4" s="47"/>
      <c r="GE4" s="47"/>
      <c r="GF4" s="47"/>
      <c r="GG4" s="47"/>
      <c r="GH4" s="47"/>
      <c r="GI4" s="47"/>
      <c r="GJ4" s="47"/>
      <c r="GK4" s="47"/>
      <c r="GL4" s="47"/>
      <c r="GM4" s="47"/>
      <c r="GN4" s="47"/>
      <c r="GO4" s="47"/>
      <c r="GP4" s="47"/>
      <c r="GQ4" s="47"/>
      <c r="GR4" s="47"/>
      <c r="GS4" s="47"/>
      <c r="GT4" s="47"/>
      <c r="GU4" s="47"/>
      <c r="GV4" s="47"/>
      <c r="GW4" s="47"/>
      <c r="GX4" s="47"/>
      <c r="GY4" s="47"/>
      <c r="GZ4" s="47"/>
      <c r="HA4" s="47"/>
      <c r="HB4" s="47"/>
      <c r="HC4" s="47"/>
      <c r="HD4" s="47"/>
      <c r="HE4" s="47"/>
      <c r="HF4" s="47"/>
      <c r="HG4" s="47"/>
      <c r="HH4" s="47"/>
      <c r="HI4" s="47"/>
      <c r="HJ4" s="47"/>
      <c r="HK4" s="47"/>
      <c r="HL4" s="47"/>
      <c r="HM4" s="47"/>
      <c r="HN4" s="47"/>
      <c r="HO4" s="47"/>
      <c r="HP4" s="47"/>
      <c r="HQ4" s="47"/>
      <c r="HR4" s="47"/>
      <c r="HS4" s="47"/>
      <c r="HT4" s="47"/>
      <c r="HU4" s="47"/>
      <c r="HV4" s="47"/>
      <c r="HW4" s="47"/>
      <c r="HX4" s="47"/>
      <c r="HY4" s="47"/>
      <c r="HZ4" s="47"/>
      <c r="IA4" s="47"/>
      <c r="IB4" s="47"/>
      <c r="IC4" s="47"/>
      <c r="ID4" s="47"/>
      <c r="IE4" s="47"/>
      <c r="IF4" s="47"/>
      <c r="IG4" s="47"/>
      <c r="IH4" s="47"/>
      <c r="II4" s="47"/>
      <c r="IJ4" s="47"/>
      <c r="IK4" s="47"/>
      <c r="IL4" s="47"/>
      <c r="IM4" s="47"/>
      <c r="IN4" s="47"/>
      <c r="IO4" s="47"/>
      <c r="IP4" s="47"/>
      <c r="IQ4" s="47"/>
      <c r="IR4" s="47"/>
      <c r="IS4" s="47"/>
      <c r="IT4" s="47"/>
      <c r="IU4" s="47"/>
      <c r="IV4" s="47"/>
      <c r="IW4" s="47"/>
      <c r="IX4" s="47"/>
      <c r="IY4" s="47"/>
      <c r="IZ4" s="47"/>
      <c r="JA4" s="47"/>
    </row>
    <row r="5" spans="1:261" ht="27.75" customHeight="1" x14ac:dyDescent="0.3">
      <c r="A5" s="44"/>
      <c r="B5" s="292" t="s">
        <v>4</v>
      </c>
      <c r="C5" s="292"/>
      <c r="D5" s="292"/>
      <c r="E5" s="292"/>
      <c r="F5" s="292"/>
      <c r="G5" s="292"/>
      <c r="H5" s="292"/>
      <c r="I5" s="292"/>
      <c r="J5" s="292"/>
      <c r="K5" s="292"/>
      <c r="L5" s="292"/>
      <c r="M5" s="46"/>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c r="DM5" s="47"/>
      <c r="DN5" s="47"/>
      <c r="DO5" s="47"/>
      <c r="DP5" s="47"/>
      <c r="DQ5" s="47"/>
      <c r="DR5" s="47"/>
      <c r="DS5" s="47"/>
      <c r="DT5" s="47"/>
      <c r="DU5" s="47"/>
      <c r="DV5" s="47"/>
      <c r="DW5" s="47"/>
      <c r="DX5" s="47"/>
      <c r="DY5" s="47"/>
      <c r="DZ5" s="47"/>
      <c r="EA5" s="47"/>
      <c r="EB5" s="47"/>
      <c r="EC5" s="47"/>
      <c r="ED5" s="47"/>
      <c r="EE5" s="47"/>
      <c r="EF5" s="47"/>
      <c r="EG5" s="47"/>
      <c r="EH5" s="47"/>
      <c r="EI5" s="47"/>
      <c r="EJ5" s="47"/>
      <c r="EK5" s="47"/>
      <c r="EL5" s="47"/>
      <c r="EM5" s="47"/>
      <c r="EN5" s="47"/>
      <c r="EO5" s="47"/>
      <c r="EP5" s="47"/>
      <c r="EQ5" s="47"/>
      <c r="ER5" s="47"/>
      <c r="ES5" s="47"/>
      <c r="ET5" s="47"/>
      <c r="EU5" s="47"/>
      <c r="EV5" s="47"/>
      <c r="EW5" s="47"/>
      <c r="EX5" s="47"/>
      <c r="EY5" s="47"/>
      <c r="EZ5" s="47"/>
      <c r="FA5" s="47"/>
      <c r="FB5" s="47"/>
      <c r="FC5" s="47"/>
      <c r="FD5" s="47"/>
      <c r="FE5" s="47"/>
      <c r="FF5" s="47"/>
      <c r="FG5" s="47"/>
      <c r="FH5" s="47"/>
      <c r="FI5" s="47"/>
      <c r="FJ5" s="47"/>
      <c r="FK5" s="47"/>
      <c r="FL5" s="47"/>
      <c r="FM5" s="47"/>
      <c r="FN5" s="47"/>
      <c r="FO5" s="47"/>
      <c r="FP5" s="47"/>
      <c r="FQ5" s="47"/>
      <c r="FR5" s="47"/>
      <c r="FS5" s="47"/>
      <c r="FT5" s="47"/>
      <c r="FU5" s="47"/>
      <c r="FV5" s="47"/>
      <c r="FW5" s="47"/>
      <c r="FX5" s="47"/>
      <c r="FY5" s="47"/>
      <c r="FZ5" s="47"/>
      <c r="GA5" s="47"/>
      <c r="GB5" s="47"/>
      <c r="GC5" s="47"/>
      <c r="GD5" s="47"/>
      <c r="GE5" s="47"/>
      <c r="GF5" s="47"/>
      <c r="GG5" s="47"/>
      <c r="GH5" s="47"/>
      <c r="GI5" s="47"/>
      <c r="GJ5" s="47"/>
      <c r="GK5" s="47"/>
      <c r="GL5" s="47"/>
      <c r="GM5" s="47"/>
      <c r="GN5" s="47"/>
      <c r="GO5" s="47"/>
      <c r="GP5" s="47"/>
      <c r="GQ5" s="47"/>
      <c r="GR5" s="47"/>
      <c r="GS5" s="47"/>
      <c r="GT5" s="47"/>
      <c r="GU5" s="47"/>
      <c r="GV5" s="47"/>
      <c r="GW5" s="47"/>
      <c r="GX5" s="47"/>
      <c r="GY5" s="47"/>
      <c r="GZ5" s="47"/>
      <c r="HA5" s="47"/>
      <c r="HB5" s="47"/>
      <c r="HC5" s="47"/>
      <c r="HD5" s="47"/>
      <c r="HE5" s="47"/>
      <c r="HF5" s="47"/>
      <c r="HG5" s="47"/>
      <c r="HH5" s="47"/>
      <c r="HI5" s="47"/>
      <c r="HJ5" s="47"/>
      <c r="HK5" s="47"/>
      <c r="HL5" s="47"/>
      <c r="HM5" s="47"/>
      <c r="HN5" s="47"/>
      <c r="HO5" s="47"/>
      <c r="HP5" s="47"/>
      <c r="HQ5" s="47"/>
      <c r="HR5" s="47"/>
      <c r="HS5" s="47"/>
      <c r="HT5" s="47"/>
      <c r="HU5" s="47"/>
      <c r="HV5" s="47"/>
      <c r="HW5" s="47"/>
      <c r="HX5" s="47"/>
      <c r="HY5" s="47"/>
      <c r="HZ5" s="47"/>
      <c r="IA5" s="47"/>
      <c r="IB5" s="47"/>
      <c r="IC5" s="47"/>
      <c r="ID5" s="47"/>
      <c r="IE5" s="47"/>
      <c r="IF5" s="47"/>
      <c r="IG5" s="47"/>
      <c r="IH5" s="47"/>
      <c r="II5" s="47"/>
      <c r="IJ5" s="47"/>
      <c r="IK5" s="47"/>
      <c r="IL5" s="47"/>
      <c r="IM5" s="47"/>
      <c r="IN5" s="47"/>
      <c r="IO5" s="47"/>
      <c r="IP5" s="47"/>
      <c r="IQ5" s="47"/>
      <c r="IR5" s="47"/>
      <c r="IS5" s="47"/>
      <c r="IT5" s="47"/>
      <c r="IU5" s="47"/>
      <c r="IV5" s="47"/>
      <c r="IW5" s="47"/>
      <c r="IX5" s="47"/>
      <c r="IY5" s="47"/>
      <c r="IZ5" s="47"/>
      <c r="JA5" s="47"/>
    </row>
    <row r="6" spans="1:261" ht="25.5" customHeight="1" x14ac:dyDescent="0.3">
      <c r="A6" s="48"/>
      <c r="B6" s="298" t="s">
        <v>182</v>
      </c>
      <c r="C6" s="298"/>
      <c r="D6" s="298"/>
      <c r="E6" s="298"/>
      <c r="F6" s="298"/>
      <c r="G6" s="298"/>
      <c r="H6" s="298"/>
      <c r="I6" s="298"/>
      <c r="J6" s="298"/>
      <c r="K6" s="298"/>
      <c r="L6" s="298"/>
      <c r="M6" s="49"/>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c r="FS6" s="48"/>
      <c r="FT6" s="48"/>
      <c r="FU6" s="48"/>
      <c r="FV6" s="48"/>
      <c r="FW6" s="48"/>
      <c r="FX6" s="48"/>
      <c r="FY6" s="48"/>
      <c r="FZ6" s="48"/>
      <c r="GA6" s="48"/>
      <c r="GB6" s="48"/>
      <c r="GC6" s="48"/>
      <c r="GD6" s="48"/>
      <c r="GE6" s="48"/>
      <c r="GF6" s="48"/>
      <c r="GG6" s="48"/>
      <c r="GH6" s="48"/>
      <c r="GI6" s="48"/>
      <c r="GJ6" s="48"/>
      <c r="GK6" s="48"/>
      <c r="GL6" s="48"/>
      <c r="GM6" s="48"/>
      <c r="GN6" s="48"/>
      <c r="GO6" s="48"/>
      <c r="GP6" s="48"/>
      <c r="GQ6" s="48"/>
      <c r="GR6" s="48"/>
      <c r="GS6" s="48"/>
      <c r="GT6" s="48"/>
      <c r="GU6" s="48"/>
      <c r="GV6" s="48"/>
      <c r="GW6" s="48"/>
      <c r="GX6" s="48"/>
      <c r="GY6" s="48"/>
      <c r="GZ6" s="48"/>
      <c r="HA6" s="48"/>
      <c r="HB6" s="48"/>
      <c r="HC6" s="48"/>
      <c r="HD6" s="48"/>
      <c r="HE6" s="48"/>
      <c r="HF6" s="48"/>
      <c r="HG6" s="48"/>
      <c r="HH6" s="48"/>
      <c r="HI6" s="48"/>
      <c r="HJ6" s="48"/>
      <c r="HK6" s="48"/>
      <c r="HL6" s="48"/>
      <c r="HM6" s="48"/>
      <c r="HN6" s="48"/>
      <c r="HO6" s="48"/>
      <c r="HP6" s="48"/>
      <c r="HQ6" s="48"/>
      <c r="HR6" s="48"/>
      <c r="HS6" s="48"/>
      <c r="HT6" s="48"/>
      <c r="HU6" s="48"/>
      <c r="HV6" s="48"/>
      <c r="HW6" s="48"/>
      <c r="HX6" s="48"/>
      <c r="HY6" s="48"/>
      <c r="HZ6" s="48"/>
      <c r="IA6" s="48"/>
      <c r="IB6" s="48"/>
      <c r="IC6" s="48"/>
      <c r="ID6" s="48"/>
      <c r="IE6" s="48"/>
      <c r="IF6" s="48"/>
      <c r="IG6" s="48"/>
      <c r="IH6" s="48"/>
      <c r="II6" s="48"/>
      <c r="IJ6" s="48"/>
      <c r="IK6" s="48"/>
      <c r="IL6" s="48"/>
      <c r="IM6" s="48"/>
      <c r="IN6" s="48"/>
      <c r="IO6" s="48"/>
      <c r="IP6" s="48"/>
      <c r="IQ6" s="48"/>
      <c r="IR6" s="48"/>
      <c r="IS6" s="48"/>
      <c r="IT6" s="48"/>
      <c r="IU6" s="48"/>
      <c r="IV6" s="48"/>
      <c r="IW6" s="48"/>
      <c r="IX6" s="48"/>
      <c r="IY6" s="48"/>
      <c r="IZ6" s="48"/>
      <c r="JA6" s="48"/>
    </row>
    <row r="7" spans="1:261" ht="24.75" customHeight="1" x14ac:dyDescent="0.3">
      <c r="A7" s="48"/>
      <c r="B7" s="293" t="s">
        <v>5</v>
      </c>
      <c r="C7" s="293"/>
      <c r="D7" s="293"/>
      <c r="E7" s="293"/>
      <c r="F7" s="293"/>
      <c r="G7" s="293"/>
      <c r="H7" s="293"/>
      <c r="I7" s="293"/>
      <c r="J7" s="293"/>
      <c r="K7" s="293"/>
      <c r="L7" s="293"/>
      <c r="M7" s="49"/>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8"/>
      <c r="EK7" s="48"/>
      <c r="EL7" s="48"/>
      <c r="EM7" s="48"/>
      <c r="EN7" s="48"/>
      <c r="EO7" s="48"/>
      <c r="EP7" s="48"/>
      <c r="EQ7" s="48"/>
      <c r="ER7" s="48"/>
      <c r="ES7" s="48"/>
      <c r="ET7" s="48"/>
      <c r="EU7" s="48"/>
      <c r="EV7" s="48"/>
      <c r="EW7" s="48"/>
      <c r="EX7" s="48"/>
      <c r="EY7" s="48"/>
      <c r="EZ7" s="48"/>
      <c r="FA7" s="48"/>
      <c r="FB7" s="48"/>
      <c r="FC7" s="48"/>
      <c r="FD7" s="48"/>
      <c r="FE7" s="48"/>
      <c r="FF7" s="48"/>
      <c r="FG7" s="48"/>
      <c r="FH7" s="48"/>
      <c r="FI7" s="48"/>
      <c r="FJ7" s="48"/>
      <c r="FK7" s="48"/>
      <c r="FL7" s="48"/>
      <c r="FM7" s="48"/>
      <c r="FN7" s="48"/>
      <c r="FO7" s="48"/>
      <c r="FP7" s="48"/>
      <c r="FQ7" s="48"/>
      <c r="FR7" s="48"/>
      <c r="FS7" s="48"/>
      <c r="FT7" s="48"/>
      <c r="FU7" s="48"/>
      <c r="FV7" s="48"/>
      <c r="FW7" s="48"/>
      <c r="FX7" s="48"/>
      <c r="FY7" s="48"/>
      <c r="FZ7" s="48"/>
      <c r="GA7" s="48"/>
      <c r="GB7" s="48"/>
      <c r="GC7" s="48"/>
      <c r="GD7" s="48"/>
      <c r="GE7" s="48"/>
      <c r="GF7" s="48"/>
      <c r="GG7" s="48"/>
      <c r="GH7" s="48"/>
      <c r="GI7" s="48"/>
      <c r="GJ7" s="48"/>
      <c r="GK7" s="48"/>
      <c r="GL7" s="48"/>
      <c r="GM7" s="48"/>
      <c r="GN7" s="48"/>
      <c r="GO7" s="48"/>
      <c r="GP7" s="48"/>
      <c r="GQ7" s="48"/>
      <c r="GR7" s="48"/>
      <c r="GS7" s="48"/>
      <c r="GT7" s="48"/>
      <c r="GU7" s="48"/>
      <c r="GV7" s="48"/>
      <c r="GW7" s="48"/>
      <c r="GX7" s="48"/>
      <c r="GY7" s="48"/>
      <c r="GZ7" s="48"/>
      <c r="HA7" s="48"/>
      <c r="HB7" s="48"/>
      <c r="HC7" s="48"/>
      <c r="HD7" s="48"/>
      <c r="HE7" s="48"/>
      <c r="HF7" s="48"/>
      <c r="HG7" s="48"/>
      <c r="HH7" s="48"/>
      <c r="HI7" s="48"/>
      <c r="HJ7" s="48"/>
      <c r="HK7" s="48"/>
      <c r="HL7" s="48"/>
      <c r="HM7" s="48"/>
      <c r="HN7" s="48"/>
      <c r="HO7" s="48"/>
      <c r="HP7" s="48"/>
      <c r="HQ7" s="48"/>
      <c r="HR7" s="48"/>
      <c r="HS7" s="48"/>
      <c r="HT7" s="48"/>
      <c r="HU7" s="48"/>
      <c r="HV7" s="48"/>
      <c r="HW7" s="48"/>
      <c r="HX7" s="48"/>
      <c r="HY7" s="48"/>
      <c r="HZ7" s="48"/>
      <c r="IA7" s="48"/>
      <c r="IB7" s="48"/>
      <c r="IC7" s="48"/>
      <c r="ID7" s="48"/>
      <c r="IE7" s="48"/>
      <c r="IF7" s="48"/>
      <c r="IG7" s="48"/>
      <c r="IH7" s="48"/>
      <c r="II7" s="48"/>
      <c r="IJ7" s="48"/>
      <c r="IK7" s="48"/>
      <c r="IL7" s="48"/>
      <c r="IM7" s="48"/>
      <c r="IN7" s="48"/>
      <c r="IO7" s="48"/>
      <c r="IP7" s="48"/>
      <c r="IQ7" s="48"/>
      <c r="IR7" s="48"/>
      <c r="IS7" s="48"/>
      <c r="IT7" s="48"/>
      <c r="IU7" s="48"/>
      <c r="IV7" s="48"/>
      <c r="IW7" s="48"/>
      <c r="IX7" s="48"/>
      <c r="IY7" s="48"/>
      <c r="IZ7" s="48"/>
      <c r="JA7" s="48"/>
    </row>
    <row r="8" spans="1:261" s="50" customFormat="1" x14ac:dyDescent="0.3">
      <c r="B8" s="51"/>
      <c r="C8" s="51"/>
      <c r="D8" s="51"/>
      <c r="E8" s="51"/>
      <c r="F8" s="51"/>
      <c r="G8" s="52"/>
      <c r="H8" s="53"/>
      <c r="I8" s="54"/>
      <c r="J8" s="54"/>
      <c r="K8" s="54"/>
      <c r="L8" s="52"/>
      <c r="M8" s="55"/>
      <c r="N8" s="56"/>
    </row>
    <row r="9" spans="1:261" ht="58.2" customHeight="1" x14ac:dyDescent="0.3">
      <c r="B9" s="57" t="s">
        <v>6</v>
      </c>
      <c r="C9" s="58" t="s">
        <v>7</v>
      </c>
      <c r="D9" s="58" t="s">
        <v>8</v>
      </c>
      <c r="E9" s="58" t="s">
        <v>9</v>
      </c>
      <c r="F9" s="58" t="s">
        <v>10</v>
      </c>
      <c r="G9" s="59" t="s">
        <v>11</v>
      </c>
      <c r="H9" s="60" t="s">
        <v>12</v>
      </c>
      <c r="I9" s="61" t="s">
        <v>178</v>
      </c>
      <c r="J9" s="61" t="s">
        <v>13</v>
      </c>
      <c r="K9" s="61" t="s">
        <v>177</v>
      </c>
      <c r="L9" s="60" t="s">
        <v>14</v>
      </c>
      <c r="N9" s="36"/>
    </row>
    <row r="10" spans="1:261" x14ac:dyDescent="0.3">
      <c r="B10" s="62" t="s">
        <v>188</v>
      </c>
      <c r="C10" s="63"/>
      <c r="D10" s="64"/>
      <c r="E10" s="64"/>
      <c r="F10" s="64"/>
      <c r="G10" s="64"/>
      <c r="H10" s="64"/>
      <c r="I10" s="64"/>
      <c r="J10" s="64"/>
      <c r="K10" s="64"/>
      <c r="L10" s="65"/>
      <c r="N10" s="36"/>
    </row>
    <row r="11" spans="1:261" x14ac:dyDescent="0.3">
      <c r="B11" s="66" t="s">
        <v>15</v>
      </c>
      <c r="C11" s="67" t="s">
        <v>16</v>
      </c>
      <c r="D11" s="66"/>
      <c r="E11" s="17"/>
      <c r="F11" s="17"/>
      <c r="G11" s="68">
        <v>1500</v>
      </c>
      <c r="H11" s="17"/>
      <c r="I11" s="69">
        <f>D11+E11+F11</f>
        <v>0</v>
      </c>
      <c r="J11" s="70">
        <f>G11*H11</f>
        <v>0</v>
      </c>
      <c r="K11" s="70">
        <f>G11*I11</f>
        <v>0</v>
      </c>
      <c r="L11" s="8"/>
      <c r="N11" s="36"/>
    </row>
    <row r="12" spans="1:261" x14ac:dyDescent="0.3">
      <c r="B12" s="66" t="s">
        <v>17</v>
      </c>
      <c r="C12" s="67" t="s">
        <v>16</v>
      </c>
      <c r="D12" s="17"/>
      <c r="E12" s="17"/>
      <c r="F12" s="17"/>
      <c r="G12" s="71">
        <v>300</v>
      </c>
      <c r="H12" s="17"/>
      <c r="I12" s="69">
        <f>D12+E12+F12</f>
        <v>0</v>
      </c>
      <c r="J12" s="70">
        <f t="shared" ref="J12:J18" si="0">G12*H12</f>
        <v>0</v>
      </c>
      <c r="K12" s="70">
        <f t="shared" ref="K12:K18" si="1">G12*I12</f>
        <v>0</v>
      </c>
      <c r="L12" s="7"/>
      <c r="M12" s="72"/>
      <c r="N12" s="36"/>
    </row>
    <row r="13" spans="1:261" x14ac:dyDescent="0.3">
      <c r="B13" s="66" t="s">
        <v>18</v>
      </c>
      <c r="C13" s="67" t="s">
        <v>16</v>
      </c>
      <c r="D13" s="66"/>
      <c r="E13" s="17"/>
      <c r="F13" s="17"/>
      <c r="G13" s="68">
        <v>2600</v>
      </c>
      <c r="H13" s="17"/>
      <c r="I13" s="69">
        <f t="shared" ref="I13:I18" si="2">D13+E13+F13</f>
        <v>0</v>
      </c>
      <c r="J13" s="70">
        <f t="shared" si="0"/>
        <v>0</v>
      </c>
      <c r="K13" s="70">
        <f t="shared" si="1"/>
        <v>0</v>
      </c>
      <c r="L13" s="7"/>
      <c r="M13" s="73"/>
      <c r="N13" s="36"/>
    </row>
    <row r="14" spans="1:261" x14ac:dyDescent="0.3">
      <c r="B14" s="66" t="s">
        <v>19</v>
      </c>
      <c r="C14" s="67" t="s">
        <v>16</v>
      </c>
      <c r="D14" s="66"/>
      <c r="E14" s="17"/>
      <c r="F14" s="17"/>
      <c r="G14" s="68">
        <v>50</v>
      </c>
      <c r="H14" s="17"/>
      <c r="I14" s="69">
        <f t="shared" si="2"/>
        <v>0</v>
      </c>
      <c r="J14" s="70">
        <f t="shared" si="0"/>
        <v>0</v>
      </c>
      <c r="K14" s="70">
        <f t="shared" si="1"/>
        <v>0</v>
      </c>
      <c r="L14" s="8"/>
      <c r="N14" s="36"/>
    </row>
    <row r="15" spans="1:261" x14ac:dyDescent="0.3">
      <c r="B15" s="74" t="s">
        <v>20</v>
      </c>
      <c r="C15" s="67" t="s">
        <v>16</v>
      </c>
      <c r="D15" s="66"/>
      <c r="E15" s="17"/>
      <c r="F15" s="17"/>
      <c r="G15" s="68">
        <v>40</v>
      </c>
      <c r="H15" s="17"/>
      <c r="I15" s="69">
        <f t="shared" si="2"/>
        <v>0</v>
      </c>
      <c r="J15" s="70">
        <f t="shared" si="0"/>
        <v>0</v>
      </c>
      <c r="K15" s="70">
        <f t="shared" si="1"/>
        <v>0</v>
      </c>
      <c r="L15" s="8"/>
      <c r="N15" s="36"/>
    </row>
    <row r="16" spans="1:261" x14ac:dyDescent="0.3">
      <c r="B16" s="74" t="s">
        <v>21</v>
      </c>
      <c r="C16" s="67" t="s">
        <v>16</v>
      </c>
      <c r="D16" s="66"/>
      <c r="E16" s="17"/>
      <c r="F16" s="17"/>
      <c r="G16" s="68">
        <v>20</v>
      </c>
      <c r="H16" s="17"/>
      <c r="I16" s="69">
        <f t="shared" si="2"/>
        <v>0</v>
      </c>
      <c r="J16" s="70">
        <f t="shared" si="0"/>
        <v>0</v>
      </c>
      <c r="K16" s="70">
        <f t="shared" si="1"/>
        <v>0</v>
      </c>
      <c r="L16" s="8"/>
      <c r="N16" s="36"/>
    </row>
    <row r="17" spans="2:14" x14ac:dyDescent="0.3">
      <c r="B17" s="74" t="s">
        <v>22</v>
      </c>
      <c r="C17" s="67" t="s">
        <v>16</v>
      </c>
      <c r="D17" s="66"/>
      <c r="E17" s="17"/>
      <c r="F17" s="17"/>
      <c r="G17" s="68">
        <v>100</v>
      </c>
      <c r="H17" s="17"/>
      <c r="I17" s="69">
        <f t="shared" si="2"/>
        <v>0</v>
      </c>
      <c r="J17" s="70">
        <f t="shared" si="0"/>
        <v>0</v>
      </c>
      <c r="K17" s="70">
        <f t="shared" si="1"/>
        <v>0</v>
      </c>
      <c r="L17" s="8"/>
      <c r="N17" s="36"/>
    </row>
    <row r="18" spans="2:14" x14ac:dyDescent="0.3">
      <c r="B18" s="75" t="s">
        <v>23</v>
      </c>
      <c r="C18" s="67" t="s">
        <v>16</v>
      </c>
      <c r="D18" s="66"/>
      <c r="E18" s="17"/>
      <c r="F18" s="17"/>
      <c r="G18" s="76">
        <v>2</v>
      </c>
      <c r="H18" s="17"/>
      <c r="I18" s="69">
        <f t="shared" si="2"/>
        <v>0</v>
      </c>
      <c r="J18" s="70">
        <f t="shared" si="0"/>
        <v>0</v>
      </c>
      <c r="K18" s="70">
        <f t="shared" si="1"/>
        <v>0</v>
      </c>
      <c r="L18" s="8"/>
      <c r="N18" s="36"/>
    </row>
    <row r="19" spans="2:14" x14ac:dyDescent="0.3">
      <c r="B19" s="9"/>
      <c r="C19" s="9"/>
      <c r="D19" s="17"/>
      <c r="E19" s="17"/>
      <c r="F19" s="17"/>
      <c r="G19" s="238"/>
      <c r="H19" s="17"/>
      <c r="I19" s="69">
        <f t="shared" ref="I19" si="3">D19+E19+F19</f>
        <v>0</v>
      </c>
      <c r="J19" s="70">
        <f>G19*H19</f>
        <v>0</v>
      </c>
      <c r="K19" s="70">
        <f>G19*I19</f>
        <v>0</v>
      </c>
      <c r="L19" s="8"/>
      <c r="N19" s="36"/>
    </row>
    <row r="20" spans="2:14" s="50" customFormat="1" x14ac:dyDescent="0.3">
      <c r="B20" s="77"/>
      <c r="C20" s="77"/>
      <c r="D20" s="78"/>
      <c r="E20" s="78"/>
      <c r="F20" s="78"/>
      <c r="G20" s="79"/>
      <c r="H20" s="79"/>
      <c r="I20" s="80"/>
      <c r="J20" s="81"/>
      <c r="K20" s="81"/>
      <c r="L20" s="82"/>
      <c r="M20" s="55"/>
    </row>
    <row r="21" spans="2:14" s="87" customFormat="1" ht="24.75" customHeight="1" x14ac:dyDescent="0.3">
      <c r="B21" s="83" t="s">
        <v>189</v>
      </c>
      <c r="C21" s="58" t="s">
        <v>7</v>
      </c>
      <c r="D21" s="84"/>
      <c r="E21" s="84"/>
      <c r="F21" s="85"/>
      <c r="G21" s="85"/>
      <c r="H21" s="85"/>
      <c r="I21" s="85"/>
      <c r="J21" s="85"/>
      <c r="K21" s="85"/>
      <c r="L21" s="71"/>
      <c r="M21" s="86"/>
    </row>
    <row r="22" spans="2:14" s="87" customFormat="1" x14ac:dyDescent="0.3">
      <c r="B22" s="84" t="s">
        <v>24</v>
      </c>
      <c r="C22" s="67" t="s">
        <v>16</v>
      </c>
      <c r="D22" s="17"/>
      <c r="E22" s="66"/>
      <c r="F22" s="17"/>
      <c r="G22" s="71">
        <v>110</v>
      </c>
      <c r="H22" s="17"/>
      <c r="I22" s="69">
        <f>D22+E22+F22</f>
        <v>0</v>
      </c>
      <c r="J22" s="70">
        <f>G22*H22</f>
        <v>0</v>
      </c>
      <c r="K22" s="70">
        <f>G22*I22</f>
        <v>0</v>
      </c>
      <c r="L22" s="8"/>
      <c r="M22" s="86"/>
    </row>
    <row r="23" spans="2:14" s="87" customFormat="1" x14ac:dyDescent="0.3">
      <c r="B23" s="84" t="s">
        <v>25</v>
      </c>
      <c r="C23" s="67" t="s">
        <v>26</v>
      </c>
      <c r="D23" s="17"/>
      <c r="E23" s="66"/>
      <c r="F23" s="17"/>
      <c r="G23" s="71">
        <v>10</v>
      </c>
      <c r="H23" s="17"/>
      <c r="I23" s="69">
        <f>D23+E23+F23</f>
        <v>0</v>
      </c>
      <c r="J23" s="70">
        <f>G23*H23</f>
        <v>0</v>
      </c>
      <c r="K23" s="70">
        <f>G23*I23</f>
        <v>0</v>
      </c>
      <c r="L23" s="8"/>
      <c r="M23" s="86"/>
    </row>
    <row r="24" spans="2:14" x14ac:dyDescent="0.3">
      <c r="B24" s="84" t="s">
        <v>27</v>
      </c>
      <c r="C24" s="67" t="s">
        <v>26</v>
      </c>
      <c r="D24" s="17"/>
      <c r="E24" s="66"/>
      <c r="F24" s="17"/>
      <c r="G24" s="68">
        <v>40</v>
      </c>
      <c r="H24" s="17"/>
      <c r="I24" s="69">
        <f t="shared" ref="I24:I37" si="4">D24+E24+F24</f>
        <v>0</v>
      </c>
      <c r="J24" s="70">
        <f>G24*H24</f>
        <v>0</v>
      </c>
      <c r="K24" s="70">
        <f>G24*I24</f>
        <v>0</v>
      </c>
      <c r="L24" s="8"/>
      <c r="N24" s="36"/>
    </row>
    <row r="25" spans="2:14" x14ac:dyDescent="0.3">
      <c r="B25" s="84" t="s">
        <v>28</v>
      </c>
      <c r="C25" s="88" t="s">
        <v>26</v>
      </c>
      <c r="D25" s="17"/>
      <c r="E25" s="66"/>
      <c r="F25" s="17"/>
      <c r="G25" s="68">
        <v>30</v>
      </c>
      <c r="H25" s="17"/>
      <c r="I25" s="69">
        <f t="shared" si="4"/>
        <v>0</v>
      </c>
      <c r="J25" s="70">
        <f t="shared" ref="J25:J28" si="5">G25*H25</f>
        <v>0</v>
      </c>
      <c r="K25" s="70">
        <f t="shared" ref="K25:K28" si="6">G25*I25</f>
        <v>0</v>
      </c>
      <c r="L25" s="8"/>
      <c r="N25" s="36"/>
    </row>
    <row r="26" spans="2:14" x14ac:dyDescent="0.3">
      <c r="B26" s="84" t="s">
        <v>29</v>
      </c>
      <c r="C26" s="89" t="s">
        <v>26</v>
      </c>
      <c r="D26" s="66"/>
      <c r="E26" s="17"/>
      <c r="F26" s="17"/>
      <c r="G26" s="68">
        <v>30</v>
      </c>
      <c r="H26" s="17"/>
      <c r="I26" s="69">
        <f t="shared" si="4"/>
        <v>0</v>
      </c>
      <c r="J26" s="70">
        <f>G26*H26</f>
        <v>0</v>
      </c>
      <c r="K26" s="70">
        <f>G26*I26</f>
        <v>0</v>
      </c>
      <c r="L26" s="8"/>
      <c r="N26" s="36"/>
    </row>
    <row r="27" spans="2:14" x14ac:dyDescent="0.3">
      <c r="B27" s="9"/>
      <c r="C27" s="9"/>
      <c r="D27" s="17"/>
      <c r="E27" s="17"/>
      <c r="F27" s="17"/>
      <c r="G27" s="22"/>
      <c r="H27" s="17"/>
      <c r="I27" s="69">
        <f>D27+E27+F27</f>
        <v>0</v>
      </c>
      <c r="J27" s="70">
        <f t="shared" si="5"/>
        <v>0</v>
      </c>
      <c r="K27" s="70">
        <f>G27*I27</f>
        <v>0</v>
      </c>
      <c r="L27" s="8"/>
      <c r="N27" s="36"/>
    </row>
    <row r="28" spans="2:14" x14ac:dyDescent="0.3">
      <c r="B28" s="9"/>
      <c r="C28" s="9"/>
      <c r="D28" s="17"/>
      <c r="E28" s="17"/>
      <c r="F28" s="17"/>
      <c r="G28" s="22"/>
      <c r="H28" s="17"/>
      <c r="I28" s="69">
        <f t="shared" si="4"/>
        <v>0</v>
      </c>
      <c r="J28" s="70">
        <f t="shared" si="5"/>
        <v>0</v>
      </c>
      <c r="K28" s="70">
        <f t="shared" si="6"/>
        <v>0</v>
      </c>
      <c r="L28" s="8"/>
      <c r="N28" s="36"/>
    </row>
    <row r="29" spans="2:14" ht="25.5" customHeight="1" x14ac:dyDescent="0.3">
      <c r="B29" s="62" t="s">
        <v>190</v>
      </c>
      <c r="C29" s="58" t="s">
        <v>7</v>
      </c>
      <c r="D29" s="90"/>
      <c r="E29" s="90"/>
      <c r="F29" s="90"/>
      <c r="G29" s="91"/>
      <c r="H29" s="92"/>
      <c r="I29" s="92"/>
      <c r="J29" s="81"/>
      <c r="K29" s="81"/>
      <c r="L29" s="68"/>
      <c r="N29" s="36"/>
    </row>
    <row r="30" spans="2:14" ht="43.2" x14ac:dyDescent="0.3">
      <c r="B30" s="93" t="s">
        <v>181</v>
      </c>
      <c r="C30" s="94" t="s">
        <v>26</v>
      </c>
      <c r="D30" s="95"/>
      <c r="E30" s="95"/>
      <c r="F30" s="33"/>
      <c r="G30" s="96">
        <v>1</v>
      </c>
      <c r="H30" s="33"/>
      <c r="I30" s="97">
        <f t="shared" si="4"/>
        <v>0</v>
      </c>
      <c r="J30" s="98">
        <f>G30*H30</f>
        <v>0</v>
      </c>
      <c r="K30" s="98">
        <f t="shared" ref="K30:K35" si="7">G30*I30</f>
        <v>0</v>
      </c>
      <c r="L30" s="34"/>
      <c r="N30" s="36"/>
    </row>
    <row r="31" spans="2:14" x14ac:dyDescent="0.3">
      <c r="B31" s="99" t="s">
        <v>30</v>
      </c>
      <c r="C31" s="67" t="s">
        <v>69</v>
      </c>
      <c r="D31" s="90"/>
      <c r="E31" s="90"/>
      <c r="F31" s="17"/>
      <c r="G31" s="68">
        <v>200</v>
      </c>
      <c r="H31" s="17"/>
      <c r="I31" s="69">
        <f t="shared" si="4"/>
        <v>0</v>
      </c>
      <c r="J31" s="70">
        <f t="shared" ref="J31:J35" si="8">G31*H31</f>
        <v>0</v>
      </c>
      <c r="K31" s="70">
        <f t="shared" si="7"/>
        <v>0</v>
      </c>
      <c r="L31" s="8"/>
      <c r="N31" s="36"/>
    </row>
    <row r="32" spans="2:14" ht="18" customHeight="1" x14ac:dyDescent="0.3">
      <c r="B32" s="99" t="s">
        <v>31</v>
      </c>
      <c r="C32" s="67" t="s">
        <v>16</v>
      </c>
      <c r="D32" s="90"/>
      <c r="E32" s="90"/>
      <c r="F32" s="17"/>
      <c r="G32" s="68">
        <v>1</v>
      </c>
      <c r="H32" s="17"/>
      <c r="I32" s="69">
        <f t="shared" si="4"/>
        <v>0</v>
      </c>
      <c r="J32" s="70">
        <f t="shared" si="8"/>
        <v>0</v>
      </c>
      <c r="K32" s="70">
        <f t="shared" si="7"/>
        <v>0</v>
      </c>
      <c r="L32" s="8"/>
      <c r="N32" s="36"/>
    </row>
    <row r="33" spans="2:14" x14ac:dyDescent="0.3">
      <c r="B33" s="99" t="s">
        <v>32</v>
      </c>
      <c r="C33" s="67" t="s">
        <v>16</v>
      </c>
      <c r="D33" s="90"/>
      <c r="E33" s="90"/>
      <c r="F33" s="17"/>
      <c r="G33" s="68">
        <v>12</v>
      </c>
      <c r="H33" s="17"/>
      <c r="I33" s="69">
        <f t="shared" si="4"/>
        <v>0</v>
      </c>
      <c r="J33" s="70">
        <f t="shared" si="8"/>
        <v>0</v>
      </c>
      <c r="K33" s="70">
        <f t="shared" si="7"/>
        <v>0</v>
      </c>
      <c r="L33" s="8"/>
      <c r="N33" s="36"/>
    </row>
    <row r="34" spans="2:14" x14ac:dyDescent="0.3">
      <c r="B34" s="99" t="s">
        <v>33</v>
      </c>
      <c r="C34" s="67" t="s">
        <v>16</v>
      </c>
      <c r="D34" s="90"/>
      <c r="E34" s="90"/>
      <c r="F34" s="17"/>
      <c r="G34" s="68">
        <v>15</v>
      </c>
      <c r="H34" s="17"/>
      <c r="I34" s="69">
        <f t="shared" si="4"/>
        <v>0</v>
      </c>
      <c r="J34" s="70">
        <f t="shared" si="8"/>
        <v>0</v>
      </c>
      <c r="K34" s="70">
        <f t="shared" si="7"/>
        <v>0</v>
      </c>
      <c r="L34" s="8"/>
      <c r="N34" s="36"/>
    </row>
    <row r="35" spans="2:14" x14ac:dyDescent="0.3">
      <c r="B35" s="99" t="s">
        <v>179</v>
      </c>
      <c r="C35" s="89" t="s">
        <v>16</v>
      </c>
      <c r="D35" s="90"/>
      <c r="E35" s="90"/>
      <c r="F35" s="17"/>
      <c r="G35" s="68">
        <v>40</v>
      </c>
      <c r="H35" s="17"/>
      <c r="I35" s="69">
        <f t="shared" si="4"/>
        <v>0</v>
      </c>
      <c r="J35" s="70">
        <f t="shared" si="8"/>
        <v>0</v>
      </c>
      <c r="K35" s="70">
        <f t="shared" si="7"/>
        <v>0</v>
      </c>
      <c r="L35" s="8"/>
      <c r="N35" s="36"/>
    </row>
    <row r="36" spans="2:14" x14ac:dyDescent="0.3">
      <c r="B36" s="32"/>
      <c r="C36" s="9"/>
      <c r="D36" s="17"/>
      <c r="E36" s="17"/>
      <c r="F36" s="17"/>
      <c r="G36" s="22"/>
      <c r="H36" s="17"/>
      <c r="I36" s="69">
        <f t="shared" si="4"/>
        <v>0</v>
      </c>
      <c r="J36" s="70">
        <f>G36*H36</f>
        <v>0</v>
      </c>
      <c r="K36" s="70">
        <f>G36*I36</f>
        <v>0</v>
      </c>
      <c r="L36" s="8"/>
      <c r="N36" s="36"/>
    </row>
    <row r="37" spans="2:14" x14ac:dyDescent="0.3">
      <c r="B37" s="32"/>
      <c r="C37" s="9"/>
      <c r="D37" s="17"/>
      <c r="E37" s="17"/>
      <c r="F37" s="17"/>
      <c r="G37" s="22"/>
      <c r="H37" s="17"/>
      <c r="I37" s="69">
        <f t="shared" si="4"/>
        <v>0</v>
      </c>
      <c r="J37" s="70">
        <f>G37*H37</f>
        <v>0</v>
      </c>
      <c r="K37" s="70">
        <f>G37*I37</f>
        <v>0</v>
      </c>
      <c r="L37" s="8"/>
      <c r="N37" s="36"/>
    </row>
    <row r="38" spans="2:14" ht="23.25" customHeight="1" x14ac:dyDescent="0.3">
      <c r="B38" s="100" t="s">
        <v>191</v>
      </c>
      <c r="C38" s="58" t="s">
        <v>7</v>
      </c>
      <c r="D38" s="90"/>
      <c r="E38" s="90"/>
      <c r="F38" s="90"/>
      <c r="G38" s="90"/>
      <c r="H38" s="90"/>
      <c r="I38" s="90"/>
      <c r="J38" s="90"/>
      <c r="K38" s="90"/>
      <c r="L38" s="90"/>
      <c r="N38" s="36"/>
    </row>
    <row r="39" spans="2:14" ht="28.8" x14ac:dyDescent="0.3">
      <c r="B39" s="101" t="s">
        <v>34</v>
      </c>
      <c r="C39" s="89" t="s">
        <v>26</v>
      </c>
      <c r="D39" s="78"/>
      <c r="E39" s="78"/>
      <c r="F39" s="17"/>
      <c r="G39" s="68">
        <v>200</v>
      </c>
      <c r="H39" s="17"/>
      <c r="I39" s="69">
        <f t="shared" ref="I39:I43" si="9">D39+E39+F39</f>
        <v>0</v>
      </c>
      <c r="J39" s="70">
        <f t="shared" ref="J39:J43" si="10">G39*H39</f>
        <v>0</v>
      </c>
      <c r="K39" s="70">
        <f t="shared" ref="K39:K43" si="11">G39*I39</f>
        <v>0</v>
      </c>
      <c r="L39" s="8"/>
      <c r="N39" s="36"/>
    </row>
    <row r="40" spans="2:14" x14ac:dyDescent="0.3">
      <c r="B40" s="32"/>
      <c r="C40" s="9"/>
      <c r="D40" s="17"/>
      <c r="E40" s="17"/>
      <c r="F40" s="17"/>
      <c r="G40" s="22"/>
      <c r="H40" s="17"/>
      <c r="I40" s="69">
        <f t="shared" si="9"/>
        <v>0</v>
      </c>
      <c r="J40" s="70">
        <f t="shared" si="10"/>
        <v>0</v>
      </c>
      <c r="K40" s="70">
        <f t="shared" si="11"/>
        <v>0</v>
      </c>
      <c r="L40" s="8"/>
      <c r="N40" s="36"/>
    </row>
    <row r="41" spans="2:14" x14ac:dyDescent="0.3">
      <c r="B41" s="32"/>
      <c r="C41" s="9"/>
      <c r="D41" s="17"/>
      <c r="E41" s="17"/>
      <c r="F41" s="17"/>
      <c r="G41" s="22"/>
      <c r="H41" s="17"/>
      <c r="I41" s="69">
        <f t="shared" si="9"/>
        <v>0</v>
      </c>
      <c r="J41" s="70">
        <f t="shared" si="10"/>
        <v>0</v>
      </c>
      <c r="K41" s="70">
        <f t="shared" si="11"/>
        <v>0</v>
      </c>
      <c r="L41" s="8"/>
      <c r="N41" s="36"/>
    </row>
    <row r="42" spans="2:14" x14ac:dyDescent="0.3">
      <c r="B42" s="32"/>
      <c r="C42" s="9"/>
      <c r="D42" s="17"/>
      <c r="E42" s="17"/>
      <c r="F42" s="17"/>
      <c r="G42" s="22"/>
      <c r="H42" s="17"/>
      <c r="I42" s="69">
        <f t="shared" si="9"/>
        <v>0</v>
      </c>
      <c r="J42" s="70">
        <f t="shared" si="10"/>
        <v>0</v>
      </c>
      <c r="K42" s="70">
        <f t="shared" si="11"/>
        <v>0</v>
      </c>
      <c r="L42" s="8"/>
      <c r="N42" s="36"/>
    </row>
    <row r="43" spans="2:14" x14ac:dyDescent="0.3">
      <c r="B43" s="32"/>
      <c r="C43" s="9"/>
      <c r="D43" s="17"/>
      <c r="E43" s="17"/>
      <c r="F43" s="17"/>
      <c r="G43" s="22"/>
      <c r="H43" s="17"/>
      <c r="I43" s="69">
        <f t="shared" si="9"/>
        <v>0</v>
      </c>
      <c r="J43" s="70">
        <f t="shared" si="10"/>
        <v>0</v>
      </c>
      <c r="K43" s="70">
        <f t="shared" si="11"/>
        <v>0</v>
      </c>
      <c r="L43" s="8"/>
      <c r="N43" s="36"/>
    </row>
    <row r="44" spans="2:14" x14ac:dyDescent="0.3">
      <c r="B44" s="102" t="s">
        <v>35</v>
      </c>
      <c r="C44" s="103"/>
      <c r="D44" s="103"/>
      <c r="E44" s="103"/>
      <c r="F44" s="103"/>
      <c r="G44" s="103"/>
      <c r="H44" s="104"/>
      <c r="I44" s="104"/>
      <c r="J44" s="105">
        <f>SUM(J11:J43)</f>
        <v>0</v>
      </c>
      <c r="K44" s="105">
        <f>SUM(K11:K43)</f>
        <v>0</v>
      </c>
      <c r="L44" s="106"/>
      <c r="N44" s="36"/>
    </row>
    <row r="45" spans="2:14" x14ac:dyDescent="0.3">
      <c r="B45" s="107"/>
      <c r="C45" s="107"/>
      <c r="D45" s="107"/>
      <c r="E45" s="107"/>
      <c r="F45" s="107"/>
      <c r="G45" s="108"/>
      <c r="H45" s="109"/>
      <c r="I45" s="110"/>
    </row>
    <row r="46" spans="2:14" ht="43.2" x14ac:dyDescent="0.3">
      <c r="B46" s="62" t="s">
        <v>192</v>
      </c>
      <c r="C46" s="112"/>
      <c r="D46" s="112"/>
      <c r="E46" s="112"/>
      <c r="F46" s="113" t="s">
        <v>36</v>
      </c>
      <c r="G46" s="113" t="s">
        <v>37</v>
      </c>
      <c r="H46" s="60" t="s">
        <v>38</v>
      </c>
      <c r="I46" s="114" t="s">
        <v>39</v>
      </c>
      <c r="J46" s="61" t="s">
        <v>13</v>
      </c>
      <c r="K46" s="61" t="s">
        <v>177</v>
      </c>
      <c r="L46" s="60" t="s">
        <v>14</v>
      </c>
    </row>
    <row r="47" spans="2:14" x14ac:dyDescent="0.3">
      <c r="B47" s="115" t="s">
        <v>40</v>
      </c>
      <c r="C47" s="116"/>
      <c r="D47" s="116"/>
      <c r="E47" s="116"/>
      <c r="F47" s="117"/>
      <c r="G47" s="118"/>
      <c r="H47" s="65"/>
      <c r="I47" s="119"/>
      <c r="J47" s="120"/>
      <c r="K47" s="120"/>
      <c r="L47" s="65"/>
    </row>
    <row r="48" spans="2:14" x14ac:dyDescent="0.3">
      <c r="B48" s="121" t="s">
        <v>41</v>
      </c>
      <c r="C48" s="122"/>
      <c r="D48" s="123"/>
      <c r="E48" s="123"/>
      <c r="F48" s="124">
        <f>30386/2</f>
        <v>15193</v>
      </c>
      <c r="G48" s="124">
        <f>109038/2</f>
        <v>54519</v>
      </c>
      <c r="H48" s="125" t="s">
        <v>42</v>
      </c>
      <c r="I48" s="125" t="s">
        <v>42</v>
      </c>
      <c r="J48" s="119"/>
      <c r="K48" s="119"/>
      <c r="L48" s="12"/>
    </row>
    <row r="49" spans="2:15" x14ac:dyDescent="0.3">
      <c r="B49" s="121" t="s">
        <v>43</v>
      </c>
      <c r="C49" s="122"/>
      <c r="D49" s="126"/>
      <c r="E49" s="126"/>
      <c r="F49" s="124" t="s">
        <v>44</v>
      </c>
      <c r="G49" s="124" t="s">
        <v>44</v>
      </c>
      <c r="H49" s="125" t="s">
        <v>42</v>
      </c>
      <c r="I49" s="125" t="s">
        <v>42</v>
      </c>
      <c r="J49" s="119"/>
      <c r="K49" s="119"/>
      <c r="L49" s="13"/>
    </row>
    <row r="50" spans="2:15" x14ac:dyDescent="0.3">
      <c r="B50" s="121" t="s">
        <v>185</v>
      </c>
      <c r="C50" s="122"/>
      <c r="D50" s="126"/>
      <c r="E50" s="126"/>
      <c r="F50" s="124">
        <f>64/2</f>
        <v>32</v>
      </c>
      <c r="G50" s="124">
        <f>290/2</f>
        <v>145</v>
      </c>
      <c r="H50" s="127"/>
      <c r="I50" s="127"/>
      <c r="J50" s="64"/>
      <c r="K50" s="64"/>
      <c r="L50" s="13"/>
    </row>
    <row r="51" spans="2:15" x14ac:dyDescent="0.3">
      <c r="B51" s="121" t="s">
        <v>45</v>
      </c>
      <c r="C51" s="122"/>
      <c r="D51" s="123"/>
      <c r="E51" s="123"/>
      <c r="F51" s="124">
        <f>254/2</f>
        <v>127</v>
      </c>
      <c r="G51" s="124">
        <f>1767/2</f>
        <v>883.5</v>
      </c>
      <c r="H51" s="127"/>
      <c r="I51" s="127"/>
      <c r="J51" s="119"/>
      <c r="K51" s="64"/>
      <c r="L51" s="12"/>
    </row>
    <row r="52" spans="2:15" x14ac:dyDescent="0.3">
      <c r="B52" s="121" t="s">
        <v>46</v>
      </c>
      <c r="C52" s="122"/>
      <c r="D52" s="123"/>
      <c r="E52" s="123"/>
      <c r="F52" s="124">
        <f>54/2</f>
        <v>27</v>
      </c>
      <c r="G52" s="124">
        <f>386/2</f>
        <v>193</v>
      </c>
      <c r="H52" s="127"/>
      <c r="I52" s="127"/>
      <c r="J52" s="119"/>
      <c r="K52" s="64"/>
      <c r="L52" s="12"/>
    </row>
    <row r="53" spans="2:15" x14ac:dyDescent="0.3">
      <c r="B53" s="121"/>
      <c r="C53" s="122"/>
      <c r="D53" s="123"/>
      <c r="E53" s="123"/>
      <c r="F53" s="128"/>
      <c r="G53" s="128"/>
      <c r="H53" s="127"/>
      <c r="I53" s="127"/>
      <c r="J53" s="119"/>
      <c r="K53" s="127"/>
      <c r="L53" s="127"/>
    </row>
    <row r="54" spans="2:15" x14ac:dyDescent="0.3">
      <c r="B54" s="129" t="s">
        <v>47</v>
      </c>
      <c r="C54" s="130"/>
      <c r="D54" s="123"/>
      <c r="E54" s="123"/>
      <c r="F54" s="128"/>
      <c r="G54" s="128"/>
      <c r="H54" s="128"/>
      <c r="I54" s="128"/>
      <c r="J54" s="128"/>
      <c r="K54" s="128"/>
      <c r="L54" s="127"/>
    </row>
    <row r="55" spans="2:15" x14ac:dyDescent="0.3">
      <c r="B55" s="121" t="s">
        <v>48</v>
      </c>
      <c r="C55" s="122"/>
      <c r="D55" s="123"/>
      <c r="E55" s="123"/>
      <c r="F55" s="124">
        <v>47596</v>
      </c>
      <c r="G55" s="124">
        <v>86835</v>
      </c>
      <c r="H55" s="125" t="s">
        <v>42</v>
      </c>
      <c r="I55" s="125" t="s">
        <v>42</v>
      </c>
      <c r="J55" s="119"/>
      <c r="K55" s="119"/>
      <c r="L55" s="12"/>
    </row>
    <row r="56" spans="2:15" x14ac:dyDescent="0.3">
      <c r="B56" s="121" t="s">
        <v>49</v>
      </c>
      <c r="C56" s="122"/>
      <c r="D56" s="123"/>
      <c r="E56" s="123"/>
      <c r="F56" s="124">
        <v>12417</v>
      </c>
      <c r="G56" s="124">
        <v>30958</v>
      </c>
      <c r="H56" s="125" t="s">
        <v>42</v>
      </c>
      <c r="I56" s="125" t="s">
        <v>42</v>
      </c>
      <c r="J56" s="119"/>
      <c r="K56" s="119"/>
      <c r="L56" s="12"/>
      <c r="O56" s="131"/>
    </row>
    <row r="57" spans="2:15" x14ac:dyDescent="0.3">
      <c r="B57" s="121" t="s">
        <v>50</v>
      </c>
      <c r="C57" s="122"/>
      <c r="D57" s="126"/>
      <c r="E57" s="126"/>
      <c r="F57" s="124">
        <v>3152</v>
      </c>
      <c r="G57" s="124">
        <v>10760</v>
      </c>
      <c r="H57" s="125" t="s">
        <v>42</v>
      </c>
      <c r="I57" s="125" t="s">
        <v>42</v>
      </c>
      <c r="J57" s="119"/>
      <c r="K57" s="119"/>
      <c r="L57" s="12"/>
    </row>
    <row r="58" spans="2:15" x14ac:dyDescent="0.3">
      <c r="B58" s="132"/>
      <c r="C58" s="126"/>
      <c r="D58" s="126"/>
      <c r="E58" s="126"/>
      <c r="F58" s="133"/>
      <c r="G58" s="127"/>
      <c r="H58" s="127"/>
      <c r="I58" s="127"/>
      <c r="J58" s="119"/>
      <c r="K58" s="119"/>
      <c r="L58" s="127"/>
    </row>
    <row r="59" spans="2:15" ht="43.2" x14ac:dyDescent="0.3">
      <c r="B59" s="62" t="s">
        <v>193</v>
      </c>
      <c r="C59" s="112"/>
      <c r="D59" s="112"/>
      <c r="E59" s="112"/>
      <c r="F59" s="113" t="s">
        <v>209</v>
      </c>
      <c r="G59" s="134" t="s">
        <v>184</v>
      </c>
      <c r="H59" s="60" t="s">
        <v>12</v>
      </c>
      <c r="I59" s="114" t="s">
        <v>183</v>
      </c>
      <c r="J59" s="61" t="s">
        <v>13</v>
      </c>
      <c r="K59" s="61" t="s">
        <v>177</v>
      </c>
      <c r="L59" s="60" t="s">
        <v>14</v>
      </c>
    </row>
    <row r="60" spans="2:15" x14ac:dyDescent="0.3">
      <c r="B60" s="90" t="s">
        <v>51</v>
      </c>
      <c r="C60" s="90"/>
      <c r="D60" s="126"/>
      <c r="E60" s="126"/>
      <c r="F60" s="126"/>
      <c r="G60" s="135">
        <v>820</v>
      </c>
      <c r="H60" s="126"/>
      <c r="I60" s="14"/>
      <c r="J60" s="126"/>
      <c r="K60" s="70">
        <f>G60*I60</f>
        <v>0</v>
      </c>
      <c r="L60" s="11"/>
      <c r="N60" s="36"/>
    </row>
    <row r="61" spans="2:15" x14ac:dyDescent="0.3">
      <c r="B61" s="9"/>
      <c r="C61" s="9"/>
      <c r="D61" s="10"/>
      <c r="E61" s="10"/>
      <c r="F61" s="7"/>
      <c r="G61" s="239"/>
      <c r="H61" s="7"/>
      <c r="I61" s="69">
        <f>D61+E61+F61</f>
        <v>0</v>
      </c>
      <c r="J61" s="70">
        <f t="shared" ref="J61:J62" si="12">G61*H61</f>
        <v>0</v>
      </c>
      <c r="K61" s="70">
        <f t="shared" ref="K61:K62" si="13">G61*I61</f>
        <v>0</v>
      </c>
      <c r="L61" s="8"/>
      <c r="N61" s="36"/>
    </row>
    <row r="62" spans="2:15" x14ac:dyDescent="0.3">
      <c r="B62" s="9"/>
      <c r="C62" s="9"/>
      <c r="D62" s="10"/>
      <c r="E62" s="10"/>
      <c r="F62" s="7"/>
      <c r="G62" s="239"/>
      <c r="H62" s="7"/>
      <c r="I62" s="69">
        <f>D62+E62+F62</f>
        <v>0</v>
      </c>
      <c r="J62" s="70">
        <f t="shared" si="12"/>
        <v>0</v>
      </c>
      <c r="K62" s="70">
        <f t="shared" si="13"/>
        <v>0</v>
      </c>
      <c r="L62" s="8"/>
      <c r="N62" s="36"/>
    </row>
    <row r="63" spans="2:15" x14ac:dyDescent="0.3">
      <c r="B63" s="132"/>
      <c r="C63" s="126"/>
      <c r="D63" s="126"/>
      <c r="E63" s="126"/>
      <c r="F63" s="133"/>
      <c r="G63" s="127"/>
      <c r="H63" s="127"/>
      <c r="I63" s="127"/>
      <c r="J63" s="127"/>
      <c r="K63" s="127"/>
      <c r="L63" s="127"/>
    </row>
    <row r="64" spans="2:15" ht="43.2" x14ac:dyDescent="0.3">
      <c r="B64" s="62" t="s">
        <v>194</v>
      </c>
      <c r="C64" s="112"/>
      <c r="D64" s="112"/>
      <c r="E64" s="112"/>
      <c r="F64" s="112"/>
      <c r="G64" s="113" t="s">
        <v>52</v>
      </c>
      <c r="H64" s="60" t="s">
        <v>12</v>
      </c>
      <c r="I64" s="114" t="s">
        <v>39</v>
      </c>
      <c r="J64" s="61" t="s">
        <v>13</v>
      </c>
      <c r="K64" s="61" t="s">
        <v>177</v>
      </c>
      <c r="L64" s="60" t="s">
        <v>14</v>
      </c>
    </row>
    <row r="65" spans="2:14" x14ac:dyDescent="0.3">
      <c r="B65" s="121" t="s">
        <v>53</v>
      </c>
      <c r="C65" s="122"/>
      <c r="D65" s="126"/>
      <c r="E65" s="132"/>
      <c r="F65" s="136"/>
      <c r="G65" s="124">
        <v>339</v>
      </c>
      <c r="H65" s="127"/>
      <c r="I65" s="14"/>
      <c r="J65" s="119"/>
      <c r="K65" s="70">
        <f>G65*I65</f>
        <v>0</v>
      </c>
      <c r="L65" s="15"/>
    </row>
    <row r="66" spans="2:14" x14ac:dyDescent="0.3">
      <c r="B66" s="121" t="s">
        <v>54</v>
      </c>
      <c r="C66" s="122"/>
      <c r="D66" s="126"/>
      <c r="E66" s="132"/>
      <c r="F66" s="136"/>
      <c r="G66" s="124">
        <v>3</v>
      </c>
      <c r="H66" s="127"/>
      <c r="I66" s="14"/>
      <c r="J66" s="119"/>
      <c r="K66" s="70">
        <f t="shared" ref="K66:K67" si="14">G66*I66</f>
        <v>0</v>
      </c>
      <c r="L66" s="15"/>
    </row>
    <row r="67" spans="2:14" x14ac:dyDescent="0.3">
      <c r="B67" s="121" t="s">
        <v>55</v>
      </c>
      <c r="C67" s="122"/>
      <c r="D67" s="126"/>
      <c r="E67" s="132"/>
      <c r="F67" s="136"/>
      <c r="G67" s="124">
        <v>39</v>
      </c>
      <c r="H67" s="127"/>
      <c r="I67" s="14"/>
      <c r="J67" s="119"/>
      <c r="K67" s="70">
        <f t="shared" si="14"/>
        <v>0</v>
      </c>
      <c r="L67" s="15"/>
    </row>
    <row r="68" spans="2:14" x14ac:dyDescent="0.3">
      <c r="B68" s="9"/>
      <c r="C68" s="9"/>
      <c r="D68" s="10"/>
      <c r="E68" s="10"/>
      <c r="F68" s="7"/>
      <c r="G68" s="239"/>
      <c r="H68" s="7"/>
      <c r="I68" s="14"/>
      <c r="J68" s="70">
        <f>G68*H68</f>
        <v>0</v>
      </c>
      <c r="K68" s="70">
        <f>G68*I68</f>
        <v>0</v>
      </c>
      <c r="L68" s="8"/>
      <c r="N68" s="36"/>
    </row>
    <row r="69" spans="2:14" x14ac:dyDescent="0.3">
      <c r="B69" s="9"/>
      <c r="C69" s="9"/>
      <c r="D69" s="10"/>
      <c r="E69" s="10"/>
      <c r="F69" s="7"/>
      <c r="G69" s="239"/>
      <c r="H69" s="7"/>
      <c r="I69" s="14"/>
      <c r="J69" s="70">
        <f>G69*H69</f>
        <v>0</v>
      </c>
      <c r="K69" s="70">
        <f>G69*I69</f>
        <v>0</v>
      </c>
      <c r="L69" s="8"/>
      <c r="N69" s="36"/>
    </row>
    <row r="70" spans="2:14" s="137" customFormat="1" x14ac:dyDescent="0.3">
      <c r="B70" s="102"/>
      <c r="C70" s="102"/>
      <c r="D70" s="102"/>
      <c r="E70" s="102"/>
      <c r="F70" s="102"/>
      <c r="G70" s="138"/>
      <c r="H70" s="65"/>
      <c r="I70" s="119"/>
      <c r="J70" s="119"/>
      <c r="K70" s="139"/>
      <c r="L70" s="140"/>
      <c r="M70" s="141"/>
      <c r="N70" s="142"/>
    </row>
    <row r="71" spans="2:14" x14ac:dyDescent="0.3">
      <c r="B71" s="102" t="s">
        <v>56</v>
      </c>
      <c r="C71" s="103"/>
      <c r="D71" s="103"/>
      <c r="E71" s="103"/>
      <c r="F71" s="103"/>
      <c r="G71" s="103"/>
      <c r="H71" s="104"/>
      <c r="I71" s="104"/>
      <c r="J71" s="105">
        <f>SUM(J47:J70)</f>
        <v>0</v>
      </c>
      <c r="K71" s="105">
        <f>SUM(K47:K70)</f>
        <v>0</v>
      </c>
      <c r="L71" s="106"/>
      <c r="N71" s="36"/>
    </row>
    <row r="72" spans="2:14" x14ac:dyDescent="0.3">
      <c r="H72" s="143"/>
      <c r="I72" s="144"/>
      <c r="J72" s="144"/>
      <c r="K72" s="144"/>
      <c r="M72" s="145"/>
    </row>
    <row r="73" spans="2:14" ht="27.75" customHeight="1" x14ac:dyDescent="0.3">
      <c r="B73" s="57" t="s">
        <v>195</v>
      </c>
      <c r="C73" s="58" t="s">
        <v>7</v>
      </c>
      <c r="D73" s="146"/>
      <c r="E73" s="146"/>
      <c r="F73" s="146"/>
      <c r="G73" s="58" t="s">
        <v>57</v>
      </c>
      <c r="H73" s="60" t="s">
        <v>12</v>
      </c>
      <c r="I73" s="114" t="s">
        <v>39</v>
      </c>
      <c r="J73" s="61" t="s">
        <v>13</v>
      </c>
      <c r="K73" s="61" t="s">
        <v>177</v>
      </c>
      <c r="L73" s="147" t="s">
        <v>14</v>
      </c>
      <c r="M73" s="145"/>
    </row>
    <row r="74" spans="2:14" x14ac:dyDescent="0.3">
      <c r="B74" s="90" t="s">
        <v>58</v>
      </c>
      <c r="C74" s="68" t="s">
        <v>26</v>
      </c>
      <c r="D74" s="132"/>
      <c r="E74" s="132"/>
      <c r="F74" s="132"/>
      <c r="G74" s="124">
        <v>1</v>
      </c>
      <c r="H74" s="16"/>
      <c r="I74" s="16"/>
      <c r="J74" s="70">
        <f t="shared" ref="J74:J84" si="15">G74*H74</f>
        <v>0</v>
      </c>
      <c r="K74" s="70">
        <f t="shared" ref="K74:K84" si="16">I74*G74</f>
        <v>0</v>
      </c>
      <c r="L74" s="8"/>
    </row>
    <row r="75" spans="2:14" ht="28.8" x14ac:dyDescent="0.3">
      <c r="B75" s="95" t="s">
        <v>59</v>
      </c>
      <c r="C75" s="96" t="s">
        <v>26</v>
      </c>
      <c r="D75" s="148"/>
      <c r="E75" s="148"/>
      <c r="F75" s="148"/>
      <c r="G75" s="96">
        <v>44</v>
      </c>
      <c r="H75" s="35"/>
      <c r="I75" s="35"/>
      <c r="J75" s="98">
        <f>G75*H75</f>
        <v>0</v>
      </c>
      <c r="K75" s="98">
        <f t="shared" si="16"/>
        <v>0</v>
      </c>
      <c r="L75" s="34"/>
    </row>
    <row r="76" spans="2:14" x14ac:dyDescent="0.3">
      <c r="B76" s="90" t="s">
        <v>60</v>
      </c>
      <c r="C76" s="68" t="s">
        <v>26</v>
      </c>
      <c r="D76" s="132"/>
      <c r="E76" s="132"/>
      <c r="F76" s="132"/>
      <c r="G76" s="96">
        <v>3</v>
      </c>
      <c r="H76" s="16"/>
      <c r="I76" s="16"/>
      <c r="J76" s="70">
        <f t="shared" si="15"/>
        <v>0</v>
      </c>
      <c r="K76" s="70">
        <f t="shared" si="16"/>
        <v>0</v>
      </c>
      <c r="L76" s="8"/>
    </row>
    <row r="77" spans="2:14" x14ac:dyDescent="0.3">
      <c r="B77" s="90" t="s">
        <v>61</v>
      </c>
      <c r="C77" s="68" t="s">
        <v>26</v>
      </c>
      <c r="D77" s="132"/>
      <c r="E77" s="132"/>
      <c r="F77" s="132"/>
      <c r="G77" s="96">
        <v>9</v>
      </c>
      <c r="H77" s="16"/>
      <c r="I77" s="16"/>
      <c r="J77" s="70">
        <f t="shared" si="15"/>
        <v>0</v>
      </c>
      <c r="K77" s="70">
        <f t="shared" si="16"/>
        <v>0</v>
      </c>
      <c r="L77" s="8"/>
    </row>
    <row r="78" spans="2:14" x14ac:dyDescent="0.3">
      <c r="B78" s="90" t="s">
        <v>62</v>
      </c>
      <c r="C78" s="68" t="s">
        <v>26</v>
      </c>
      <c r="D78" s="132"/>
      <c r="E78" s="132"/>
      <c r="F78" s="132"/>
      <c r="G78" s="96">
        <v>12</v>
      </c>
      <c r="H78" s="16"/>
      <c r="I78" s="16"/>
      <c r="J78" s="70">
        <f t="shared" si="15"/>
        <v>0</v>
      </c>
      <c r="K78" s="70">
        <f t="shared" si="16"/>
        <v>0</v>
      </c>
      <c r="L78" s="8"/>
    </row>
    <row r="79" spans="2:14" x14ac:dyDescent="0.3">
      <c r="B79" s="90" t="s">
        <v>63</v>
      </c>
      <c r="C79" s="68" t="s">
        <v>26</v>
      </c>
      <c r="D79" s="132"/>
      <c r="E79" s="132"/>
      <c r="F79" s="132"/>
      <c r="G79" s="96">
        <v>4</v>
      </c>
      <c r="H79" s="16"/>
      <c r="I79" s="16"/>
      <c r="J79" s="70">
        <f t="shared" si="15"/>
        <v>0</v>
      </c>
      <c r="K79" s="70">
        <f t="shared" si="16"/>
        <v>0</v>
      </c>
      <c r="L79" s="8"/>
    </row>
    <row r="80" spans="2:14" x14ac:dyDescent="0.3">
      <c r="B80" s="90" t="s">
        <v>64</v>
      </c>
      <c r="C80" s="68" t="s">
        <v>26</v>
      </c>
      <c r="D80" s="132"/>
      <c r="E80" s="132"/>
      <c r="F80" s="132"/>
      <c r="G80" s="91">
        <v>10</v>
      </c>
      <c r="H80" s="16"/>
      <c r="I80" s="16"/>
      <c r="J80" s="70">
        <f t="shared" si="15"/>
        <v>0</v>
      </c>
      <c r="K80" s="70">
        <f t="shared" si="16"/>
        <v>0</v>
      </c>
      <c r="L80" s="8"/>
      <c r="N80" s="36"/>
    </row>
    <row r="81" spans="1:14" x14ac:dyDescent="0.3">
      <c r="B81" s="90" t="s">
        <v>65</v>
      </c>
      <c r="C81" s="68" t="s">
        <v>26</v>
      </c>
      <c r="D81" s="132"/>
      <c r="E81" s="132"/>
      <c r="F81" s="132"/>
      <c r="G81" s="68">
        <v>3</v>
      </c>
      <c r="H81" s="16"/>
      <c r="I81" s="16"/>
      <c r="J81" s="70">
        <f t="shared" si="15"/>
        <v>0</v>
      </c>
      <c r="K81" s="70">
        <f t="shared" si="16"/>
        <v>0</v>
      </c>
      <c r="L81" s="8"/>
      <c r="N81" s="36"/>
    </row>
    <row r="82" spans="1:14" x14ac:dyDescent="0.3">
      <c r="B82" s="10"/>
      <c r="C82" s="10"/>
      <c r="D82" s="132"/>
      <c r="E82" s="132"/>
      <c r="F82" s="132"/>
      <c r="G82" s="22"/>
      <c r="H82" s="16"/>
      <c r="I82" s="16"/>
      <c r="J82" s="70">
        <f t="shared" si="15"/>
        <v>0</v>
      </c>
      <c r="K82" s="70">
        <f t="shared" si="16"/>
        <v>0</v>
      </c>
      <c r="L82" s="8"/>
    </row>
    <row r="83" spans="1:14" x14ac:dyDescent="0.3">
      <c r="B83" s="10"/>
      <c r="C83" s="10"/>
      <c r="D83" s="132"/>
      <c r="E83" s="132"/>
      <c r="F83" s="132"/>
      <c r="G83" s="22"/>
      <c r="H83" s="16"/>
      <c r="I83" s="16"/>
      <c r="J83" s="70">
        <f t="shared" si="15"/>
        <v>0</v>
      </c>
      <c r="K83" s="70">
        <f t="shared" si="16"/>
        <v>0</v>
      </c>
      <c r="L83" s="8"/>
    </row>
    <row r="84" spans="1:14" x14ac:dyDescent="0.3">
      <c r="B84" s="10"/>
      <c r="C84" s="10"/>
      <c r="D84" s="132"/>
      <c r="E84" s="132"/>
      <c r="F84" s="132"/>
      <c r="G84" s="22"/>
      <c r="H84" s="16"/>
      <c r="I84" s="16"/>
      <c r="J84" s="70">
        <f t="shared" si="15"/>
        <v>0</v>
      </c>
      <c r="K84" s="70">
        <f t="shared" si="16"/>
        <v>0</v>
      </c>
      <c r="L84" s="8"/>
    </row>
    <row r="85" spans="1:14" x14ac:dyDescent="0.3">
      <c r="B85" s="90"/>
      <c r="C85" s="90"/>
      <c r="D85" s="68"/>
      <c r="E85" s="132"/>
      <c r="F85" s="132"/>
      <c r="G85" s="96"/>
      <c r="H85" s="96"/>
      <c r="I85" s="96"/>
      <c r="J85" s="96"/>
      <c r="K85" s="96"/>
      <c r="L85" s="96"/>
    </row>
    <row r="86" spans="1:14" x14ac:dyDescent="0.3">
      <c r="B86" s="90"/>
      <c r="C86" s="90"/>
      <c r="D86" s="68"/>
      <c r="E86" s="132"/>
      <c r="F86" s="132"/>
      <c r="G86" s="96"/>
      <c r="H86" s="96"/>
      <c r="I86" s="96"/>
      <c r="J86" s="96"/>
      <c r="K86" s="96"/>
      <c r="L86" s="96"/>
    </row>
    <row r="87" spans="1:14" ht="24.75" customHeight="1" x14ac:dyDescent="0.3">
      <c r="B87" s="149" t="s">
        <v>196</v>
      </c>
      <c r="C87" s="150" t="s">
        <v>7</v>
      </c>
      <c r="D87" s="68"/>
      <c r="E87" s="132"/>
      <c r="F87" s="132"/>
      <c r="G87" s="96"/>
      <c r="H87" s="96"/>
      <c r="I87" s="96"/>
      <c r="J87" s="96"/>
      <c r="K87" s="96"/>
      <c r="L87" s="96"/>
    </row>
    <row r="88" spans="1:14" x14ac:dyDescent="0.3">
      <c r="A88" s="50"/>
      <c r="B88" s="90" t="s">
        <v>67</v>
      </c>
      <c r="C88" s="68" t="s">
        <v>26</v>
      </c>
      <c r="D88" s="132"/>
      <c r="E88" s="132"/>
      <c r="F88" s="132"/>
      <c r="G88" s="96">
        <v>1</v>
      </c>
      <c r="H88" s="96"/>
      <c r="I88" s="17"/>
      <c r="J88" s="96"/>
      <c r="K88" s="96"/>
      <c r="L88" s="8"/>
    </row>
    <row r="89" spans="1:14" ht="14.25" customHeight="1" x14ac:dyDescent="0.3">
      <c r="A89" s="50"/>
      <c r="B89" s="78" t="s">
        <v>68</v>
      </c>
      <c r="C89" s="82" t="s">
        <v>16</v>
      </c>
      <c r="D89" s="132"/>
      <c r="E89" s="132"/>
      <c r="F89" s="132"/>
      <c r="G89" s="96">
        <v>2</v>
      </c>
      <c r="H89" s="16"/>
      <c r="I89" s="96"/>
      <c r="J89" s="70">
        <f>G89*H89</f>
        <v>0</v>
      </c>
      <c r="K89" s="96"/>
      <c r="L89" s="8"/>
    </row>
    <row r="90" spans="1:14" x14ac:dyDescent="0.3">
      <c r="B90" s="10"/>
      <c r="C90" s="23"/>
      <c r="D90" s="132"/>
      <c r="E90" s="151"/>
      <c r="F90" s="151"/>
      <c r="G90" s="30"/>
      <c r="H90" s="16"/>
      <c r="I90" s="16"/>
      <c r="J90" s="70">
        <f t="shared" ref="J90:J92" si="17">G90*H90</f>
        <v>0</v>
      </c>
      <c r="K90" s="70">
        <f t="shared" ref="K90:K92" si="18">I90*G90</f>
        <v>0</v>
      </c>
      <c r="L90" s="8"/>
    </row>
    <row r="91" spans="1:14" x14ac:dyDescent="0.3">
      <c r="B91" s="10"/>
      <c r="C91" s="23"/>
      <c r="D91" s="132"/>
      <c r="E91" s="151"/>
      <c r="F91" s="151"/>
      <c r="G91" s="30"/>
      <c r="H91" s="16"/>
      <c r="I91" s="16"/>
      <c r="J91" s="70">
        <f t="shared" si="17"/>
        <v>0</v>
      </c>
      <c r="K91" s="70">
        <f t="shared" si="18"/>
        <v>0</v>
      </c>
      <c r="L91" s="8"/>
    </row>
    <row r="92" spans="1:14" x14ac:dyDescent="0.3">
      <c r="B92" s="10"/>
      <c r="C92" s="23"/>
      <c r="D92" s="132"/>
      <c r="E92" s="151"/>
      <c r="F92" s="151"/>
      <c r="G92" s="30"/>
      <c r="H92" s="16"/>
      <c r="I92" s="16"/>
      <c r="J92" s="70">
        <f t="shared" si="17"/>
        <v>0</v>
      </c>
      <c r="K92" s="70">
        <f t="shared" si="18"/>
        <v>0</v>
      </c>
      <c r="L92" s="8"/>
    </row>
    <row r="93" spans="1:14" x14ac:dyDescent="0.3">
      <c r="B93" s="102" t="s">
        <v>207</v>
      </c>
      <c r="C93" s="103"/>
      <c r="D93" s="103"/>
      <c r="E93" s="103"/>
      <c r="F93" s="103"/>
      <c r="G93" s="140"/>
      <c r="H93" s="140"/>
      <c r="I93" s="119"/>
      <c r="J93" s="105">
        <f>SUM(J74:J92)</f>
        <v>0</v>
      </c>
      <c r="K93" s="105">
        <f>SUM(K74:K92)</f>
        <v>0</v>
      </c>
      <c r="L93" s="106"/>
    </row>
    <row r="94" spans="1:14" x14ac:dyDescent="0.3">
      <c r="B94" s="152"/>
      <c r="C94" s="152"/>
      <c r="D94" s="152"/>
      <c r="E94" s="152"/>
      <c r="F94" s="152"/>
      <c r="G94" s="153"/>
      <c r="H94" s="153"/>
      <c r="I94" s="154"/>
      <c r="J94" s="154"/>
      <c r="K94" s="154"/>
      <c r="L94" s="155"/>
    </row>
    <row r="95" spans="1:14" s="156" customFormat="1" ht="28.8" x14ac:dyDescent="0.3">
      <c r="B95" s="157" t="s">
        <v>197</v>
      </c>
      <c r="C95" s="58" t="s">
        <v>7</v>
      </c>
      <c r="D95" s="158"/>
      <c r="E95" s="158"/>
      <c r="F95" s="159"/>
      <c r="G95" s="160"/>
      <c r="H95" s="60" t="s">
        <v>12</v>
      </c>
      <c r="I95" s="61" t="s">
        <v>186</v>
      </c>
      <c r="J95" s="61" t="s">
        <v>13</v>
      </c>
      <c r="K95" s="61" t="s">
        <v>177</v>
      </c>
      <c r="L95" s="161"/>
      <c r="N95" s="162"/>
    </row>
    <row r="96" spans="1:14" s="156" customFormat="1" ht="14.25" customHeight="1" x14ac:dyDescent="0.3">
      <c r="B96" s="163" t="s">
        <v>71</v>
      </c>
      <c r="C96" s="164" t="s">
        <v>72</v>
      </c>
      <c r="D96" s="165"/>
      <c r="E96" s="166"/>
      <c r="F96" s="166"/>
      <c r="G96" s="68">
        <v>1</v>
      </c>
      <c r="H96" s="26"/>
      <c r="I96" s="27"/>
      <c r="J96" s="70">
        <f t="shared" ref="J96:J98" si="19">G96*H96</f>
        <v>0</v>
      </c>
      <c r="K96" s="70">
        <f t="shared" ref="K96:K98" si="20">I96*G96</f>
        <v>0</v>
      </c>
      <c r="L96" s="28"/>
      <c r="N96" s="162"/>
    </row>
    <row r="97" spans="2:14" s="156" customFormat="1" ht="44.25" customHeight="1" x14ac:dyDescent="0.3">
      <c r="B97" s="167" t="s">
        <v>208</v>
      </c>
      <c r="C97" s="168" t="s">
        <v>73</v>
      </c>
      <c r="D97" s="169"/>
      <c r="E97" s="170"/>
      <c r="F97" s="170"/>
      <c r="G97" s="68">
        <v>1</v>
      </c>
      <c r="H97" s="29"/>
      <c r="I97" s="24"/>
      <c r="J97" s="70">
        <f t="shared" si="19"/>
        <v>0</v>
      </c>
      <c r="K97" s="70">
        <f t="shared" si="20"/>
        <v>0</v>
      </c>
      <c r="L97" s="25"/>
      <c r="N97" s="162"/>
    </row>
    <row r="98" spans="2:14" x14ac:dyDescent="0.3">
      <c r="B98" s="10"/>
      <c r="C98" s="23"/>
      <c r="D98" s="169"/>
      <c r="E98" s="151"/>
      <c r="F98" s="151"/>
      <c r="G98" s="22"/>
      <c r="H98" s="24"/>
      <c r="I98" s="31"/>
      <c r="J98" s="70">
        <f t="shared" si="19"/>
        <v>0</v>
      </c>
      <c r="K98" s="70">
        <f t="shared" si="20"/>
        <v>0</v>
      </c>
      <c r="L98" s="8"/>
    </row>
    <row r="99" spans="2:14" s="171" customFormat="1" x14ac:dyDescent="0.3">
      <c r="B99" s="172"/>
      <c r="C99" s="173"/>
      <c r="D99" s="174"/>
      <c r="E99" s="175"/>
      <c r="F99" s="175"/>
      <c r="G99" s="173"/>
      <c r="H99" s="176"/>
      <c r="I99" s="176"/>
      <c r="J99" s="105">
        <f>SUM(J96:J98)</f>
        <v>0</v>
      </c>
      <c r="K99" s="105">
        <f>SUM(K96:K98)</f>
        <v>0</v>
      </c>
      <c r="L99" s="177"/>
      <c r="N99" s="178"/>
    </row>
    <row r="100" spans="2:14" x14ac:dyDescent="0.3">
      <c r="G100" s="108"/>
      <c r="H100" s="109"/>
    </row>
    <row r="101" spans="2:14" ht="29.7" customHeight="1" x14ac:dyDescent="0.3">
      <c r="B101" s="57" t="s">
        <v>198</v>
      </c>
      <c r="C101" s="58" t="s">
        <v>7</v>
      </c>
      <c r="D101" s="158"/>
      <c r="E101" s="179"/>
      <c r="F101" s="179"/>
      <c r="G101" s="59" t="s">
        <v>11</v>
      </c>
      <c r="H101" s="60" t="s">
        <v>12</v>
      </c>
      <c r="I101" s="180"/>
      <c r="J101" s="181" t="s">
        <v>13</v>
      </c>
      <c r="K101" s="181"/>
      <c r="L101" s="147" t="s">
        <v>14</v>
      </c>
      <c r="N101" s="36"/>
    </row>
    <row r="102" spans="2:14" x14ac:dyDescent="0.3">
      <c r="B102" s="57" t="s">
        <v>199</v>
      </c>
      <c r="C102" s="102"/>
      <c r="D102" s="102"/>
      <c r="E102" s="102"/>
      <c r="F102" s="102"/>
      <c r="G102" s="36"/>
      <c r="H102" s="36"/>
      <c r="I102" s="136"/>
      <c r="J102" s="136"/>
      <c r="K102" s="119"/>
      <c r="L102" s="182"/>
      <c r="N102" s="36"/>
    </row>
    <row r="103" spans="2:14" ht="30.75" customHeight="1" x14ac:dyDescent="0.3">
      <c r="B103" s="10" t="s">
        <v>66</v>
      </c>
      <c r="C103" s="10"/>
      <c r="D103" s="102"/>
      <c r="E103" s="132"/>
      <c r="F103" s="132"/>
      <c r="G103" s="30"/>
      <c r="H103" s="24"/>
      <c r="I103" s="125"/>
      <c r="J103" s="70">
        <f>G103*H103</f>
        <v>0</v>
      </c>
      <c r="K103" s="125"/>
      <c r="L103" s="8"/>
      <c r="N103" s="36"/>
    </row>
    <row r="104" spans="2:14" ht="30.75" customHeight="1" x14ac:dyDescent="0.3">
      <c r="B104" s="10" t="s">
        <v>66</v>
      </c>
      <c r="C104" s="10"/>
      <c r="D104" s="102"/>
      <c r="E104" s="132"/>
      <c r="F104" s="132"/>
      <c r="G104" s="30"/>
      <c r="H104" s="24"/>
      <c r="I104" s="125"/>
      <c r="J104" s="70">
        <f t="shared" ref="J104:J105" si="21">G104*H104</f>
        <v>0</v>
      </c>
      <c r="K104" s="125"/>
      <c r="L104" s="8"/>
      <c r="N104" s="36"/>
    </row>
    <row r="105" spans="2:14" ht="30.75" customHeight="1" x14ac:dyDescent="0.3">
      <c r="B105" s="10" t="s">
        <v>66</v>
      </c>
      <c r="C105" s="10"/>
      <c r="D105" s="102"/>
      <c r="E105" s="132"/>
      <c r="F105" s="132"/>
      <c r="G105" s="30"/>
      <c r="H105" s="24"/>
      <c r="I105" s="125"/>
      <c r="J105" s="70">
        <f t="shared" si="21"/>
        <v>0</v>
      </c>
      <c r="K105" s="125"/>
      <c r="L105" s="8"/>
      <c r="N105" s="36"/>
    </row>
    <row r="106" spans="2:14" x14ac:dyDescent="0.3">
      <c r="B106" s="102" t="s">
        <v>70</v>
      </c>
      <c r="C106" s="103"/>
      <c r="D106" s="103"/>
      <c r="E106" s="103"/>
      <c r="F106" s="103"/>
      <c r="G106" s="140"/>
      <c r="H106" s="140"/>
      <c r="I106" s="119"/>
      <c r="J106" s="105">
        <f>SUM(J103:J105)</f>
        <v>0</v>
      </c>
      <c r="K106" s="125"/>
      <c r="L106" s="106"/>
    </row>
    <row r="107" spans="2:14" x14ac:dyDescent="0.3">
      <c r="B107" s="132"/>
      <c r="C107" s="132"/>
      <c r="D107" s="102"/>
      <c r="E107" s="102"/>
      <c r="F107" s="102"/>
      <c r="G107" s="102"/>
      <c r="H107" s="102"/>
      <c r="I107" s="102"/>
      <c r="J107" s="102"/>
      <c r="K107" s="102"/>
      <c r="L107" s="102"/>
      <c r="N107" s="36"/>
    </row>
    <row r="108" spans="2:14" s="47" customFormat="1" ht="39.6" x14ac:dyDescent="0.3">
      <c r="B108" s="57" t="s">
        <v>200</v>
      </c>
      <c r="C108" s="58" t="s">
        <v>7</v>
      </c>
      <c r="D108" s="183" t="s">
        <v>74</v>
      </c>
      <c r="E108" s="179"/>
      <c r="F108" s="179"/>
      <c r="G108" s="59" t="s">
        <v>75</v>
      </c>
      <c r="H108" s="184" t="s">
        <v>76</v>
      </c>
      <c r="I108" s="185"/>
      <c r="J108" s="186" t="s">
        <v>13</v>
      </c>
      <c r="K108" s="187"/>
      <c r="L108" s="147" t="s">
        <v>14</v>
      </c>
      <c r="M108" s="46"/>
    </row>
    <row r="109" spans="2:14" ht="27.75" customHeight="1" x14ac:dyDescent="0.3">
      <c r="B109" s="188" t="s">
        <v>77</v>
      </c>
      <c r="C109" s="68" t="s">
        <v>73</v>
      </c>
      <c r="D109" s="68"/>
      <c r="E109" s="102"/>
      <c r="F109" s="132"/>
      <c r="G109" s="68">
        <v>28</v>
      </c>
      <c r="H109" s="19"/>
      <c r="I109" s="125"/>
      <c r="J109" s="70">
        <f>H109*G109</f>
        <v>0</v>
      </c>
      <c r="K109" s="125"/>
      <c r="L109" s="8"/>
      <c r="N109" s="36"/>
    </row>
    <row r="110" spans="2:14" ht="39.6" x14ac:dyDescent="0.3">
      <c r="B110" s="189" t="s">
        <v>78</v>
      </c>
      <c r="C110" s="68" t="s">
        <v>26</v>
      </c>
      <c r="D110" s="8"/>
      <c r="E110" s="132"/>
      <c r="F110" s="132"/>
      <c r="G110" s="68">
        <f>D110</f>
        <v>0</v>
      </c>
      <c r="H110" s="19"/>
      <c r="I110" s="125"/>
      <c r="J110" s="70">
        <f t="shared" ref="J110:J118" si="22">H110*G110</f>
        <v>0</v>
      </c>
      <c r="K110" s="125"/>
      <c r="L110" s="8"/>
      <c r="N110" s="36"/>
    </row>
    <row r="111" spans="2:14" ht="26.4" x14ac:dyDescent="0.3">
      <c r="B111" s="189" t="s">
        <v>79</v>
      </c>
      <c r="C111" s="68" t="s">
        <v>26</v>
      </c>
      <c r="D111" s="68"/>
      <c r="E111" s="132"/>
      <c r="F111" s="132"/>
      <c r="G111" s="68">
        <v>14</v>
      </c>
      <c r="H111" s="19"/>
      <c r="I111" s="125"/>
      <c r="J111" s="70">
        <f t="shared" si="22"/>
        <v>0</v>
      </c>
      <c r="K111" s="125"/>
      <c r="L111" s="8"/>
      <c r="N111" s="36"/>
    </row>
    <row r="112" spans="2:14" ht="26.4" x14ac:dyDescent="0.3">
      <c r="B112" s="189" t="s">
        <v>80</v>
      </c>
      <c r="C112" s="68" t="s">
        <v>26</v>
      </c>
      <c r="D112" s="68"/>
      <c r="E112" s="132"/>
      <c r="F112" s="132"/>
      <c r="G112" s="68">
        <v>14</v>
      </c>
      <c r="H112" s="19"/>
      <c r="I112" s="125"/>
      <c r="J112" s="70">
        <f>H112*G112</f>
        <v>0</v>
      </c>
      <c r="K112" s="125"/>
      <c r="L112" s="8"/>
      <c r="N112" s="36"/>
    </row>
    <row r="113" spans="2:14" ht="26.4" x14ac:dyDescent="0.3">
      <c r="B113" s="189" t="s">
        <v>81</v>
      </c>
      <c r="C113" s="68" t="s">
        <v>26</v>
      </c>
      <c r="D113" s="68"/>
      <c r="E113" s="102"/>
      <c r="F113" s="132"/>
      <c r="G113" s="68">
        <v>7</v>
      </c>
      <c r="H113" s="19"/>
      <c r="I113" s="125"/>
      <c r="J113" s="70">
        <f t="shared" si="22"/>
        <v>0</v>
      </c>
      <c r="K113" s="125"/>
      <c r="L113" s="8"/>
      <c r="N113" s="36"/>
    </row>
    <row r="114" spans="2:14" ht="26.4" x14ac:dyDescent="0.3">
      <c r="B114" s="189" t="s">
        <v>82</v>
      </c>
      <c r="C114" s="68" t="s">
        <v>26</v>
      </c>
      <c r="D114" s="8"/>
      <c r="E114" s="132"/>
      <c r="F114" s="132"/>
      <c r="G114" s="68">
        <f>D114</f>
        <v>0</v>
      </c>
      <c r="H114" s="19"/>
      <c r="I114" s="125"/>
      <c r="J114" s="70">
        <f t="shared" si="22"/>
        <v>0</v>
      </c>
      <c r="K114" s="125"/>
      <c r="L114" s="8"/>
      <c r="N114" s="36"/>
    </row>
    <row r="115" spans="2:14" ht="26.4" x14ac:dyDescent="0.3">
      <c r="B115" s="189" t="s">
        <v>83</v>
      </c>
      <c r="C115" s="68" t="s">
        <v>26</v>
      </c>
      <c r="D115" s="8"/>
      <c r="E115" s="132"/>
      <c r="F115" s="132"/>
      <c r="G115" s="68">
        <f>D115</f>
        <v>0</v>
      </c>
      <c r="H115" s="19"/>
      <c r="I115" s="125"/>
      <c r="J115" s="70">
        <f t="shared" si="22"/>
        <v>0</v>
      </c>
      <c r="K115" s="125"/>
      <c r="L115" s="8"/>
      <c r="N115" s="36"/>
    </row>
    <row r="116" spans="2:14" ht="26.4" x14ac:dyDescent="0.3">
      <c r="B116" s="188" t="s">
        <v>187</v>
      </c>
      <c r="C116" s="68" t="s">
        <v>26</v>
      </c>
      <c r="D116" s="8"/>
      <c r="E116" s="132"/>
      <c r="F116" s="132"/>
      <c r="G116" s="68">
        <f>D116</f>
        <v>0</v>
      </c>
      <c r="H116" s="19"/>
      <c r="I116" s="125"/>
      <c r="J116" s="70">
        <f t="shared" si="22"/>
        <v>0</v>
      </c>
      <c r="K116" s="125"/>
      <c r="L116" s="8"/>
      <c r="N116" s="36"/>
    </row>
    <row r="117" spans="2:14" ht="39.6" x14ac:dyDescent="0.3">
      <c r="B117" s="188" t="s">
        <v>180</v>
      </c>
      <c r="C117" s="68" t="s">
        <v>26</v>
      </c>
      <c r="D117" s="8"/>
      <c r="E117" s="132"/>
      <c r="F117" s="132"/>
      <c r="G117" s="68">
        <f>D117</f>
        <v>0</v>
      </c>
      <c r="H117" s="19"/>
      <c r="I117" s="125"/>
      <c r="J117" s="70">
        <f t="shared" si="22"/>
        <v>0</v>
      </c>
      <c r="K117" s="125"/>
      <c r="L117" s="8"/>
      <c r="N117" s="36"/>
    </row>
    <row r="118" spans="2:14" s="47" customFormat="1" x14ac:dyDescent="0.3">
      <c r="B118" s="190" t="s">
        <v>84</v>
      </c>
      <c r="C118" s="68" t="s">
        <v>26</v>
      </c>
      <c r="D118" s="68"/>
      <c r="E118" s="68"/>
      <c r="F118" s="132"/>
      <c r="G118" s="82">
        <v>4</v>
      </c>
      <c r="H118" s="19"/>
      <c r="I118" s="125"/>
      <c r="J118" s="70">
        <f t="shared" si="22"/>
        <v>0</v>
      </c>
      <c r="K118" s="125"/>
      <c r="L118" s="8"/>
      <c r="M118" s="46"/>
    </row>
    <row r="119" spans="2:14" x14ac:dyDescent="0.3">
      <c r="B119" s="10" t="s">
        <v>66</v>
      </c>
      <c r="C119" s="10"/>
      <c r="D119" s="21"/>
      <c r="E119" s="132"/>
      <c r="F119" s="132"/>
      <c r="G119" s="22"/>
      <c r="H119" s="16"/>
      <c r="I119" s="125"/>
      <c r="J119" s="70">
        <f>G119*H119</f>
        <v>0</v>
      </c>
      <c r="K119" s="125"/>
      <c r="L119" s="8"/>
      <c r="N119" s="36"/>
    </row>
    <row r="120" spans="2:14" x14ac:dyDescent="0.3">
      <c r="B120" s="10" t="s">
        <v>66</v>
      </c>
      <c r="C120" s="10"/>
      <c r="D120" s="21"/>
      <c r="E120" s="132"/>
      <c r="F120" s="132"/>
      <c r="G120" s="22"/>
      <c r="H120" s="16"/>
      <c r="I120" s="125"/>
      <c r="J120" s="70">
        <f t="shared" ref="J120:J121" si="23">G120*H120</f>
        <v>0</v>
      </c>
      <c r="K120" s="125"/>
      <c r="L120" s="8"/>
      <c r="N120" s="36"/>
    </row>
    <row r="121" spans="2:14" x14ac:dyDescent="0.3">
      <c r="B121" s="10" t="s">
        <v>66</v>
      </c>
      <c r="C121" s="10"/>
      <c r="D121" s="21"/>
      <c r="E121" s="132"/>
      <c r="F121" s="132"/>
      <c r="G121" s="22"/>
      <c r="H121" s="16"/>
      <c r="I121" s="125"/>
      <c r="J121" s="70">
        <f t="shared" si="23"/>
        <v>0</v>
      </c>
      <c r="K121" s="125"/>
      <c r="L121" s="8"/>
      <c r="N121" s="36"/>
    </row>
    <row r="122" spans="2:14" x14ac:dyDescent="0.3">
      <c r="B122" s="102" t="s">
        <v>204</v>
      </c>
      <c r="C122" s="103"/>
      <c r="D122" s="103"/>
      <c r="E122" s="103"/>
      <c r="F122" s="103"/>
      <c r="G122" s="140"/>
      <c r="H122" s="140"/>
      <c r="I122" s="119"/>
      <c r="J122" s="105">
        <f>SUM(J109:J121)</f>
        <v>0</v>
      </c>
      <c r="K122" s="125"/>
      <c r="L122" s="106"/>
    </row>
    <row r="123" spans="2:14" x14ac:dyDescent="0.3">
      <c r="B123" s="132"/>
      <c r="C123" s="151"/>
      <c r="D123" s="151"/>
      <c r="E123" s="132"/>
      <c r="F123" s="191"/>
      <c r="G123" s="132"/>
      <c r="H123" s="132"/>
      <c r="I123" s="132"/>
      <c r="J123" s="126"/>
      <c r="L123" s="192"/>
      <c r="N123" s="36"/>
    </row>
    <row r="124" spans="2:14" s="47" customFormat="1" ht="24.75" customHeight="1" x14ac:dyDescent="0.3">
      <c r="B124" s="193" t="s">
        <v>201</v>
      </c>
      <c r="C124" s="58" t="s">
        <v>7</v>
      </c>
      <c r="D124" s="58"/>
      <c r="E124" s="193"/>
      <c r="F124" s="194"/>
      <c r="G124" s="59" t="s">
        <v>11</v>
      </c>
      <c r="H124" s="60" t="s">
        <v>12</v>
      </c>
      <c r="I124" s="195"/>
      <c r="J124" s="186" t="s">
        <v>13</v>
      </c>
      <c r="K124" s="187"/>
      <c r="L124" s="147" t="s">
        <v>14</v>
      </c>
      <c r="M124" s="46"/>
    </row>
    <row r="125" spans="2:14" ht="76.5" customHeight="1" x14ac:dyDescent="0.3">
      <c r="B125" s="196" t="s">
        <v>203</v>
      </c>
      <c r="C125" s="68"/>
      <c r="D125" s="68"/>
      <c r="E125" s="132"/>
      <c r="F125" s="132"/>
      <c r="G125" s="132"/>
      <c r="H125" s="132"/>
      <c r="I125" s="132"/>
      <c r="J125" s="132"/>
      <c r="K125" s="132"/>
      <c r="L125" s="8"/>
      <c r="N125" s="36"/>
    </row>
    <row r="126" spans="2:14" x14ac:dyDescent="0.3">
      <c r="B126" s="66" t="s">
        <v>85</v>
      </c>
      <c r="C126" s="68" t="s">
        <v>16</v>
      </c>
      <c r="D126" s="132"/>
      <c r="E126" s="132"/>
      <c r="F126" s="132"/>
      <c r="G126" s="68">
        <v>1500</v>
      </c>
      <c r="H126" s="19"/>
      <c r="I126" s="125"/>
      <c r="J126" s="70">
        <f>G126*H126</f>
        <v>0</v>
      </c>
      <c r="L126" s="8"/>
      <c r="N126" s="36"/>
    </row>
    <row r="127" spans="2:14" x14ac:dyDescent="0.3">
      <c r="B127" s="66" t="s">
        <v>17</v>
      </c>
      <c r="C127" s="68" t="s">
        <v>16</v>
      </c>
      <c r="D127" s="132"/>
      <c r="E127" s="132"/>
      <c r="F127" s="132"/>
      <c r="G127" s="68">
        <v>300</v>
      </c>
      <c r="H127" s="19"/>
      <c r="I127" s="125"/>
      <c r="J127" s="70">
        <f>G127*H127</f>
        <v>0</v>
      </c>
      <c r="L127" s="8"/>
      <c r="N127" s="36"/>
    </row>
    <row r="128" spans="2:14" x14ac:dyDescent="0.3">
      <c r="B128" s="66" t="s">
        <v>86</v>
      </c>
      <c r="C128" s="68" t="s">
        <v>16</v>
      </c>
      <c r="D128" s="132"/>
      <c r="E128" s="132"/>
      <c r="F128" s="132"/>
      <c r="G128" s="68">
        <v>2600</v>
      </c>
      <c r="H128" s="19"/>
      <c r="I128" s="125"/>
      <c r="J128" s="70">
        <f t="shared" ref="J128:J132" si="24">G128*H128</f>
        <v>0</v>
      </c>
      <c r="L128" s="8"/>
      <c r="N128" s="36"/>
    </row>
    <row r="129" spans="2:14" x14ac:dyDescent="0.3">
      <c r="B129" s="66" t="s">
        <v>87</v>
      </c>
      <c r="C129" s="68" t="s">
        <v>16</v>
      </c>
      <c r="D129" s="132"/>
      <c r="E129" s="132"/>
      <c r="F129" s="132"/>
      <c r="G129" s="68">
        <v>50</v>
      </c>
      <c r="H129" s="19"/>
      <c r="I129" s="125"/>
      <c r="J129" s="70">
        <f>G129*H129</f>
        <v>0</v>
      </c>
      <c r="L129" s="8"/>
      <c r="N129" s="36"/>
    </row>
    <row r="130" spans="2:14" x14ac:dyDescent="0.3">
      <c r="B130" s="74" t="s">
        <v>20</v>
      </c>
      <c r="C130" s="68" t="s">
        <v>16</v>
      </c>
      <c r="D130" s="132"/>
      <c r="E130" s="132"/>
      <c r="F130" s="132"/>
      <c r="G130" s="68">
        <v>40</v>
      </c>
      <c r="H130" s="19"/>
      <c r="I130" s="125"/>
      <c r="J130" s="70">
        <f t="shared" si="24"/>
        <v>0</v>
      </c>
      <c r="L130" s="8"/>
      <c r="N130" s="36"/>
    </row>
    <row r="131" spans="2:14" x14ac:dyDescent="0.3">
      <c r="B131" s="74" t="s">
        <v>21</v>
      </c>
      <c r="C131" s="68" t="s">
        <v>16</v>
      </c>
      <c r="D131" s="132"/>
      <c r="E131" s="132"/>
      <c r="F131" s="132"/>
      <c r="G131" s="68">
        <v>20</v>
      </c>
      <c r="H131" s="19"/>
      <c r="I131" s="125"/>
      <c r="J131" s="70">
        <f t="shared" si="24"/>
        <v>0</v>
      </c>
      <c r="L131" s="8"/>
      <c r="N131" s="36"/>
    </row>
    <row r="132" spans="2:14" x14ac:dyDescent="0.3">
      <c r="B132" s="74" t="s">
        <v>22</v>
      </c>
      <c r="C132" s="68" t="s">
        <v>16</v>
      </c>
      <c r="D132" s="132"/>
      <c r="E132" s="132"/>
      <c r="F132" s="132"/>
      <c r="G132" s="68">
        <v>100</v>
      </c>
      <c r="H132" s="19"/>
      <c r="I132" s="125"/>
      <c r="J132" s="70">
        <f t="shared" si="24"/>
        <v>0</v>
      </c>
      <c r="L132" s="8"/>
      <c r="N132" s="36"/>
    </row>
    <row r="133" spans="2:14" ht="15.75" customHeight="1" x14ac:dyDescent="0.3">
      <c r="B133" s="75" t="s">
        <v>88</v>
      </c>
      <c r="C133" s="68" t="s">
        <v>16</v>
      </c>
      <c r="D133" s="132"/>
      <c r="E133" s="132"/>
      <c r="F133" s="132"/>
      <c r="G133" s="197">
        <v>2</v>
      </c>
      <c r="H133" s="19"/>
      <c r="I133" s="125"/>
      <c r="J133" s="70">
        <f t="shared" ref="J133:J139" si="25">G133*H133</f>
        <v>0</v>
      </c>
      <c r="L133" s="8"/>
      <c r="N133" s="36"/>
    </row>
    <row r="134" spans="2:14" x14ac:dyDescent="0.3">
      <c r="B134" s="198" t="s">
        <v>89</v>
      </c>
      <c r="C134" s="68" t="s">
        <v>16</v>
      </c>
      <c r="D134" s="132"/>
      <c r="E134" s="132"/>
      <c r="F134" s="132"/>
      <c r="G134" s="197">
        <v>110</v>
      </c>
      <c r="H134" s="19"/>
      <c r="I134" s="125"/>
      <c r="J134" s="70">
        <f t="shared" si="25"/>
        <v>0</v>
      </c>
      <c r="L134" s="8"/>
      <c r="N134" s="36"/>
    </row>
    <row r="135" spans="2:14" x14ac:dyDescent="0.3">
      <c r="B135" s="198" t="s">
        <v>90</v>
      </c>
      <c r="C135" s="68" t="s">
        <v>26</v>
      </c>
      <c r="D135" s="132"/>
      <c r="E135" s="132"/>
      <c r="F135" s="132"/>
      <c r="G135" s="197">
        <v>30</v>
      </c>
      <c r="H135" s="19"/>
      <c r="I135" s="125"/>
      <c r="J135" s="70">
        <f t="shared" si="25"/>
        <v>0</v>
      </c>
      <c r="L135" s="8"/>
      <c r="N135" s="36"/>
    </row>
    <row r="136" spans="2:14" x14ac:dyDescent="0.3">
      <c r="B136" s="198" t="s">
        <v>29</v>
      </c>
      <c r="C136" s="68" t="s">
        <v>26</v>
      </c>
      <c r="D136" s="132"/>
      <c r="E136" s="132"/>
      <c r="F136" s="132"/>
      <c r="G136" s="197">
        <v>30</v>
      </c>
      <c r="H136" s="19"/>
      <c r="I136" s="125"/>
      <c r="J136" s="70">
        <f t="shared" si="25"/>
        <v>0</v>
      </c>
      <c r="L136" s="8"/>
      <c r="N136" s="36"/>
    </row>
    <row r="137" spans="2:14" x14ac:dyDescent="0.3">
      <c r="B137" s="18"/>
      <c r="C137" s="18"/>
      <c r="D137" s="132"/>
      <c r="E137" s="132"/>
      <c r="F137" s="132"/>
      <c r="G137" s="22"/>
      <c r="H137" s="19"/>
      <c r="I137" s="125"/>
      <c r="J137" s="70">
        <f t="shared" si="25"/>
        <v>0</v>
      </c>
      <c r="L137" s="8"/>
      <c r="N137" s="36"/>
    </row>
    <row r="138" spans="2:14" x14ac:dyDescent="0.3">
      <c r="B138" s="18"/>
      <c r="C138" s="18"/>
      <c r="D138" s="132"/>
      <c r="E138" s="132"/>
      <c r="F138" s="132"/>
      <c r="G138" s="22"/>
      <c r="H138" s="19"/>
      <c r="I138" s="125"/>
      <c r="J138" s="70">
        <f t="shared" si="25"/>
        <v>0</v>
      </c>
      <c r="L138" s="8"/>
      <c r="N138" s="36"/>
    </row>
    <row r="139" spans="2:14" x14ac:dyDescent="0.3">
      <c r="B139" s="18"/>
      <c r="C139" s="18"/>
      <c r="D139" s="132"/>
      <c r="E139" s="132"/>
      <c r="F139" s="132"/>
      <c r="G139" s="22"/>
      <c r="H139" s="19"/>
      <c r="I139" s="125"/>
      <c r="J139" s="70">
        <f t="shared" si="25"/>
        <v>0</v>
      </c>
      <c r="L139" s="8"/>
      <c r="N139" s="36"/>
    </row>
    <row r="140" spans="2:14" x14ac:dyDescent="0.3">
      <c r="B140" s="102" t="s">
        <v>205</v>
      </c>
      <c r="C140" s="103"/>
      <c r="D140" s="103"/>
      <c r="E140" s="103"/>
      <c r="F140" s="103"/>
      <c r="G140" s="140"/>
      <c r="H140" s="140"/>
      <c r="I140" s="119"/>
      <c r="J140" s="105">
        <f>SUM(J126:J139)</f>
        <v>0</v>
      </c>
      <c r="K140" s="125"/>
      <c r="L140" s="106"/>
    </row>
    <row r="141" spans="2:14" x14ac:dyDescent="0.3">
      <c r="B141" s="132"/>
      <c r="C141" s="151"/>
      <c r="D141" s="151"/>
      <c r="E141" s="132"/>
      <c r="F141" s="132"/>
      <c r="G141" s="132"/>
      <c r="H141" s="132"/>
      <c r="I141" s="132"/>
      <c r="J141" s="132"/>
      <c r="L141" s="192"/>
      <c r="N141" s="36"/>
    </row>
    <row r="142" spans="2:14" ht="28.8" x14ac:dyDescent="0.3">
      <c r="B142" s="57" t="s">
        <v>202</v>
      </c>
      <c r="C142" s="58" t="s">
        <v>7</v>
      </c>
      <c r="D142" s="58"/>
      <c r="E142" s="199"/>
      <c r="F142" s="199"/>
      <c r="G142" s="59" t="s">
        <v>11</v>
      </c>
      <c r="H142" s="60" t="s">
        <v>12</v>
      </c>
      <c r="I142" s="195"/>
      <c r="J142" s="114" t="s">
        <v>13</v>
      </c>
      <c r="K142" s="195"/>
      <c r="L142" s="147" t="s">
        <v>14</v>
      </c>
      <c r="N142" s="36"/>
    </row>
    <row r="143" spans="2:14" s="50" customFormat="1" ht="17.25" customHeight="1" x14ac:dyDescent="0.3">
      <c r="B143" s="196" t="s">
        <v>91</v>
      </c>
      <c r="C143" s="68" t="s">
        <v>26</v>
      </c>
      <c r="D143" s="132"/>
      <c r="E143" s="78"/>
      <c r="F143" s="78"/>
      <c r="G143" s="200">
        <v>100</v>
      </c>
      <c r="H143" s="20"/>
      <c r="I143" s="201"/>
      <c r="J143" s="202">
        <f>G143*H143</f>
        <v>0</v>
      </c>
      <c r="K143" s="203"/>
      <c r="L143" s="204"/>
      <c r="M143" s="55"/>
    </row>
    <row r="144" spans="2:14" x14ac:dyDescent="0.3">
      <c r="B144" s="148" t="s">
        <v>92</v>
      </c>
      <c r="C144" s="68" t="s">
        <v>26</v>
      </c>
      <c r="D144" s="132"/>
      <c r="E144" s="90"/>
      <c r="F144" s="90"/>
      <c r="G144" s="91">
        <v>50</v>
      </c>
      <c r="H144" s="20"/>
      <c r="I144" s="205"/>
      <c r="J144" s="202">
        <f>G144*H144</f>
        <v>0</v>
      </c>
      <c r="L144" s="8"/>
      <c r="N144" s="36"/>
    </row>
    <row r="145" spans="2:15" x14ac:dyDescent="0.3">
      <c r="B145" s="148" t="s">
        <v>93</v>
      </c>
      <c r="C145" s="68" t="s">
        <v>26</v>
      </c>
      <c r="D145" s="132"/>
      <c r="E145" s="132"/>
      <c r="F145" s="132"/>
      <c r="G145" s="68">
        <v>50</v>
      </c>
      <c r="H145" s="19"/>
      <c r="I145" s="125"/>
      <c r="J145" s="202">
        <f t="shared" ref="J145:J149" si="26">G145*H145</f>
        <v>0</v>
      </c>
      <c r="L145" s="8"/>
      <c r="N145" s="36"/>
    </row>
    <row r="146" spans="2:15" x14ac:dyDescent="0.3">
      <c r="B146" s="148" t="s">
        <v>94</v>
      </c>
      <c r="C146" s="68" t="s">
        <v>26</v>
      </c>
      <c r="D146" s="132"/>
      <c r="E146" s="132"/>
      <c r="F146" s="132"/>
      <c r="G146" s="68">
        <v>100</v>
      </c>
      <c r="H146" s="19"/>
      <c r="I146" s="125"/>
      <c r="J146" s="202">
        <f t="shared" si="26"/>
        <v>0</v>
      </c>
      <c r="L146" s="8"/>
      <c r="N146" s="36"/>
    </row>
    <row r="147" spans="2:15" x14ac:dyDescent="0.3">
      <c r="B147" s="148" t="s">
        <v>95</v>
      </c>
      <c r="C147" s="68" t="s">
        <v>26</v>
      </c>
      <c r="D147" s="132"/>
      <c r="E147" s="132"/>
      <c r="F147" s="132"/>
      <c r="G147" s="68">
        <v>20</v>
      </c>
      <c r="H147" s="19"/>
      <c r="I147" s="125"/>
      <c r="J147" s="202">
        <f t="shared" si="26"/>
        <v>0</v>
      </c>
      <c r="L147" s="8"/>
      <c r="N147" s="36"/>
    </row>
    <row r="148" spans="2:15" x14ac:dyDescent="0.3">
      <c r="B148" s="148" t="s">
        <v>96</v>
      </c>
      <c r="C148" s="68" t="s">
        <v>26</v>
      </c>
      <c r="D148" s="132"/>
      <c r="E148" s="132"/>
      <c r="F148" s="132"/>
      <c r="G148" s="68">
        <v>100</v>
      </c>
      <c r="H148" s="19"/>
      <c r="I148" s="125"/>
      <c r="J148" s="202">
        <f t="shared" si="26"/>
        <v>0</v>
      </c>
      <c r="L148" s="8"/>
      <c r="N148" s="36"/>
    </row>
    <row r="149" spans="2:15" x14ac:dyDescent="0.3">
      <c r="B149" s="18"/>
      <c r="C149" s="18"/>
      <c r="D149" s="132"/>
      <c r="E149" s="132"/>
      <c r="F149" s="132"/>
      <c r="G149" s="8"/>
      <c r="H149" s="19"/>
      <c r="I149" s="125"/>
      <c r="J149" s="202">
        <f t="shared" si="26"/>
        <v>0</v>
      </c>
      <c r="L149" s="8"/>
      <c r="N149" s="36"/>
    </row>
    <row r="150" spans="2:15" x14ac:dyDescent="0.3">
      <c r="B150" s="102" t="s">
        <v>206</v>
      </c>
      <c r="C150" s="103"/>
      <c r="D150" s="103"/>
      <c r="E150" s="103"/>
      <c r="F150" s="103"/>
      <c r="G150" s="140"/>
      <c r="H150" s="140"/>
      <c r="I150" s="119"/>
      <c r="J150" s="105">
        <f>SUM(J143:J149)</f>
        <v>0</v>
      </c>
      <c r="K150" s="125"/>
      <c r="L150" s="106"/>
    </row>
    <row r="151" spans="2:15" x14ac:dyDescent="0.3">
      <c r="K151" s="144"/>
      <c r="L151" s="125"/>
      <c r="N151" s="36"/>
    </row>
    <row r="152" spans="2:15" x14ac:dyDescent="0.3">
      <c r="B152" s="207" t="s">
        <v>97</v>
      </c>
      <c r="C152" s="207"/>
      <c r="D152" s="207"/>
      <c r="E152" s="207"/>
      <c r="F152" s="207"/>
      <c r="G152" s="208"/>
      <c r="H152" s="209"/>
      <c r="I152" s="139"/>
      <c r="J152" s="210">
        <f>J44+J71+J93+J99+J106+J122+J140+J150</f>
        <v>0</v>
      </c>
      <c r="K152" s="119"/>
      <c r="L152" s="125"/>
      <c r="N152" s="36"/>
    </row>
    <row r="153" spans="2:15" x14ac:dyDescent="0.3">
      <c r="B153" s="211"/>
      <c r="C153" s="211"/>
      <c r="D153" s="211"/>
      <c r="E153" s="211"/>
      <c r="F153" s="211"/>
      <c r="G153" s="212"/>
      <c r="H153" s="213"/>
      <c r="I153" s="214"/>
      <c r="J153" s="215"/>
      <c r="K153" s="144"/>
      <c r="N153" s="36"/>
    </row>
    <row r="154" spans="2:15" x14ac:dyDescent="0.3">
      <c r="B154" s="207" t="s">
        <v>98</v>
      </c>
      <c r="C154" s="207"/>
      <c r="D154" s="207"/>
      <c r="E154" s="207"/>
      <c r="F154" s="207"/>
      <c r="G154" s="208"/>
      <c r="H154" s="216"/>
      <c r="I154" s="139"/>
      <c r="J154" s="217"/>
      <c r="K154" s="105">
        <f>K44+K71+K93+K99</f>
        <v>0</v>
      </c>
      <c r="L154" s="8"/>
      <c r="N154" s="36"/>
    </row>
    <row r="155" spans="2:15" x14ac:dyDescent="0.3">
      <c r="B155" s="218"/>
      <c r="C155" s="218"/>
      <c r="D155" s="218"/>
      <c r="E155" s="218"/>
      <c r="F155" s="218"/>
      <c r="G155" s="212"/>
      <c r="H155" s="213"/>
      <c r="I155" s="214"/>
      <c r="J155" s="215"/>
      <c r="K155" s="215"/>
      <c r="L155" s="214"/>
      <c r="N155" s="36"/>
    </row>
    <row r="156" spans="2:15" x14ac:dyDescent="0.3">
      <c r="B156" s="37"/>
      <c r="C156" s="37"/>
      <c r="D156" s="37"/>
      <c r="E156" s="37"/>
      <c r="F156" s="37"/>
      <c r="J156" s="144"/>
      <c r="K156" s="144"/>
      <c r="N156" s="36"/>
    </row>
    <row r="157" spans="2:15" x14ac:dyDescent="0.3">
      <c r="B157" s="219" t="s">
        <v>99</v>
      </c>
      <c r="C157" s="219"/>
      <c r="D157" s="219"/>
      <c r="E157" s="219"/>
      <c r="F157" s="219"/>
      <c r="G157" s="220"/>
      <c r="H157" s="221"/>
      <c r="I157" s="222"/>
      <c r="J157" s="105"/>
      <c r="K157" s="105">
        <f>12*K154+J152</f>
        <v>0</v>
      </c>
      <c r="L157" s="8"/>
    </row>
    <row r="158" spans="2:15" x14ac:dyDescent="0.3">
      <c r="K158" s="144"/>
    </row>
    <row r="159" spans="2:15" x14ac:dyDescent="0.3">
      <c r="O159" s="223"/>
    </row>
    <row r="160" spans="2:15" x14ac:dyDescent="0.3">
      <c r="O160" s="224"/>
    </row>
    <row r="161" spans="1:13" x14ac:dyDescent="0.3">
      <c r="B161" s="225" t="s">
        <v>100</v>
      </c>
      <c r="C161" s="225"/>
      <c r="D161" s="225"/>
      <c r="E161" s="225"/>
      <c r="F161" s="225"/>
      <c r="G161" s="226"/>
      <c r="H161" s="227"/>
      <c r="I161" s="228"/>
      <c r="J161" s="228"/>
      <c r="K161" s="229">
        <f>6*12*K154+J152</f>
        <v>0</v>
      </c>
      <c r="L161" s="8"/>
    </row>
    <row r="163" spans="1:13" x14ac:dyDescent="0.3">
      <c r="G163" s="73"/>
      <c r="I163" s="206"/>
    </row>
    <row r="165" spans="1:13" s="233" customFormat="1" ht="15" customHeight="1" x14ac:dyDescent="0.3">
      <c r="A165" s="230" t="s">
        <v>101</v>
      </c>
      <c r="B165" s="231"/>
      <c r="C165" s="231"/>
      <c r="D165" s="232"/>
      <c r="E165" s="232"/>
      <c r="F165" s="231"/>
      <c r="M165" s="234"/>
    </row>
    <row r="166" spans="1:13" s="233" customFormat="1" ht="17.25" customHeight="1" x14ac:dyDescent="0.3">
      <c r="A166" s="299" t="s">
        <v>102</v>
      </c>
      <c r="B166" s="299"/>
      <c r="C166" s="235"/>
      <c r="D166" s="300"/>
      <c r="E166" s="300"/>
      <c r="F166" s="300"/>
      <c r="M166" s="234"/>
    </row>
    <row r="167" spans="1:13" s="233" customFormat="1" ht="17.25" customHeight="1" x14ac:dyDescent="0.3">
      <c r="A167" s="299" t="s">
        <v>103</v>
      </c>
      <c r="B167" s="299"/>
      <c r="C167" s="235"/>
      <c r="D167" s="300"/>
      <c r="E167" s="300"/>
      <c r="F167" s="300"/>
      <c r="M167" s="234"/>
    </row>
    <row r="168" spans="1:13" s="233" customFormat="1" ht="46.5" customHeight="1" x14ac:dyDescent="0.3">
      <c r="A168" s="299" t="s">
        <v>104</v>
      </c>
      <c r="B168" s="299"/>
      <c r="C168" s="235"/>
      <c r="D168" s="300"/>
      <c r="E168" s="300"/>
      <c r="F168" s="300"/>
      <c r="M168" s="234"/>
    </row>
    <row r="169" spans="1:13" s="233" customFormat="1" ht="17.25" customHeight="1" x14ac:dyDescent="0.3">
      <c r="A169" s="299" t="s">
        <v>105</v>
      </c>
      <c r="B169" s="299"/>
      <c r="C169" s="235"/>
      <c r="D169" s="300"/>
      <c r="E169" s="300"/>
      <c r="F169" s="300"/>
      <c r="M169" s="234"/>
    </row>
    <row r="170" spans="1:13" s="233" customFormat="1" x14ac:dyDescent="0.3">
      <c r="A170" s="301" t="s">
        <v>106</v>
      </c>
      <c r="B170" s="301"/>
      <c r="C170" s="236"/>
      <c r="D170" s="302"/>
      <c r="E170" s="302"/>
      <c r="F170" s="302"/>
      <c r="M170" s="234"/>
    </row>
    <row r="171" spans="1:13" x14ac:dyDescent="0.3">
      <c r="L171" s="237"/>
    </row>
  </sheetData>
  <sheetProtection algorithmName="SHA-512" hashValue="U40B0jFySnuFSvxh79u72s8/IbV08OPCeVYbIoB5bZ7bB+KOYTucpPZOyUVYZUfcAg2BnqGEQBJ0+CmnHgzROg==" saltValue="qeIDgpbUWf26sOhMmxAU7w==" spinCount="100000" sheet="1" objects="1" scenarios="1"/>
  <mergeCells count="18">
    <mergeCell ref="A169:B169"/>
    <mergeCell ref="D169:F169"/>
    <mergeCell ref="A170:B170"/>
    <mergeCell ref="D170:F170"/>
    <mergeCell ref="A166:B166"/>
    <mergeCell ref="D166:F166"/>
    <mergeCell ref="A167:B167"/>
    <mergeCell ref="D167:F167"/>
    <mergeCell ref="A168:B168"/>
    <mergeCell ref="D168:F168"/>
    <mergeCell ref="B1:E1"/>
    <mergeCell ref="B5:L5"/>
    <mergeCell ref="B7:L7"/>
    <mergeCell ref="G1:J1"/>
    <mergeCell ref="H2:I2"/>
    <mergeCell ref="B3:L3"/>
    <mergeCell ref="B4:L4"/>
    <mergeCell ref="B6:L6"/>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17DDC-067B-47BF-A057-D1EC218165A6}">
  <dimension ref="A1:F62"/>
  <sheetViews>
    <sheetView showGridLines="0" topLeftCell="A34" zoomScale="115" zoomScaleNormal="115" workbookViewId="0">
      <selection activeCell="D10" sqref="D10"/>
    </sheetView>
  </sheetViews>
  <sheetFormatPr defaultColWidth="9.33203125" defaultRowHeight="14.4" x14ac:dyDescent="0.3"/>
  <cols>
    <col min="1" max="1" width="4.5546875" style="242" customWidth="1"/>
    <col min="2" max="2" width="55.6640625" style="240" customWidth="1"/>
    <col min="3" max="3" width="8" style="242" customWidth="1"/>
    <col min="4" max="4" width="8.44140625" style="242" customWidth="1"/>
    <col min="5" max="5" width="63.44140625" style="240" customWidth="1"/>
    <col min="6" max="16384" width="9.33203125" style="240"/>
  </cols>
  <sheetData>
    <row r="1" spans="1:6" x14ac:dyDescent="0.3">
      <c r="A1" s="313" t="s">
        <v>107</v>
      </c>
      <c r="B1" s="313"/>
      <c r="C1" s="313"/>
      <c r="D1" s="313"/>
      <c r="E1" s="313"/>
    </row>
    <row r="3" spans="1:6" ht="15" customHeight="1" x14ac:dyDescent="0.3">
      <c r="A3" s="314" t="s">
        <v>108</v>
      </c>
      <c r="B3" s="315"/>
      <c r="C3" s="315"/>
      <c r="D3" s="315"/>
      <c r="E3" s="316"/>
    </row>
    <row r="4" spans="1:6" ht="59.25" customHeight="1" x14ac:dyDescent="0.3">
      <c r="A4" s="317" t="s">
        <v>109</v>
      </c>
      <c r="B4" s="317"/>
      <c r="C4" s="317"/>
      <c r="D4" s="317"/>
      <c r="E4" s="317"/>
    </row>
    <row r="5" spans="1:6" x14ac:dyDescent="0.3">
      <c r="A5" s="241"/>
    </row>
    <row r="6" spans="1:6" x14ac:dyDescent="0.3">
      <c r="A6" s="319" t="s">
        <v>110</v>
      </c>
      <c r="B6" s="319"/>
    </row>
    <row r="7" spans="1:6" x14ac:dyDescent="0.3">
      <c r="A7" s="241"/>
    </row>
    <row r="8" spans="1:6" ht="15" customHeight="1" x14ac:dyDescent="0.3">
      <c r="A8" s="304" t="s">
        <v>210</v>
      </c>
      <c r="B8" s="305"/>
      <c r="C8" s="243" t="s">
        <v>111</v>
      </c>
      <c r="D8" s="243" t="s">
        <v>112</v>
      </c>
      <c r="E8" s="244" t="s">
        <v>113</v>
      </c>
    </row>
    <row r="9" spans="1:6" x14ac:dyDescent="0.3">
      <c r="A9" s="245"/>
      <c r="B9" s="318" t="s">
        <v>114</v>
      </c>
      <c r="C9" s="318"/>
      <c r="D9" s="318"/>
      <c r="E9" s="318"/>
      <c r="F9" s="246"/>
    </row>
    <row r="10" spans="1:6" ht="96.75" customHeight="1" x14ac:dyDescent="0.3">
      <c r="A10" s="245">
        <v>1</v>
      </c>
      <c r="B10" s="247" t="s">
        <v>115</v>
      </c>
      <c r="C10" s="245">
        <f t="shared" ref="C10" si="0">IF(D10="ja",10,0)</f>
        <v>0</v>
      </c>
      <c r="D10" s="276" t="s">
        <v>176</v>
      </c>
      <c r="E10" s="277"/>
      <c r="F10" s="246"/>
    </row>
    <row r="11" spans="1:6" ht="74.25" customHeight="1" x14ac:dyDescent="0.3">
      <c r="A11" s="245">
        <v>2</v>
      </c>
      <c r="B11" s="247" t="s">
        <v>116</v>
      </c>
      <c r="C11" s="245">
        <f>IF(D11="ja",5,0)</f>
        <v>0</v>
      </c>
      <c r="D11" s="276" t="s">
        <v>176</v>
      </c>
      <c r="E11" s="277"/>
      <c r="F11" s="246"/>
    </row>
    <row r="12" spans="1:6" ht="72.75" customHeight="1" x14ac:dyDescent="0.3">
      <c r="A12" s="245">
        <v>3</v>
      </c>
      <c r="B12" s="248" t="s">
        <v>211</v>
      </c>
      <c r="C12" s="245">
        <f>IF(D12="ja",10,0)</f>
        <v>0</v>
      </c>
      <c r="D12" s="276" t="s">
        <v>176</v>
      </c>
      <c r="E12" s="277"/>
      <c r="F12" s="246"/>
    </row>
    <row r="13" spans="1:6" ht="38.25" customHeight="1" x14ac:dyDescent="0.3">
      <c r="A13" s="249">
        <v>4</v>
      </c>
      <c r="B13" s="250" t="s">
        <v>212</v>
      </c>
      <c r="C13" s="249">
        <f>IF(D13="ja",10,0)</f>
        <v>0</v>
      </c>
      <c r="D13" s="278" t="s">
        <v>176</v>
      </c>
      <c r="E13" s="277"/>
      <c r="F13" s="246"/>
    </row>
    <row r="14" spans="1:6" s="255" customFormat="1" ht="18" customHeight="1" x14ac:dyDescent="0.3">
      <c r="A14" s="251"/>
      <c r="B14" s="252"/>
      <c r="C14" s="251"/>
      <c r="D14" s="251"/>
      <c r="E14" s="253"/>
      <c r="F14" s="254"/>
    </row>
    <row r="15" spans="1:6" x14ac:dyDescent="0.3">
      <c r="A15" s="256"/>
      <c r="B15" s="257"/>
      <c r="C15" s="256"/>
      <c r="D15" s="240"/>
    </row>
    <row r="16" spans="1:6" x14ac:dyDescent="0.3">
      <c r="A16" s="319" t="s">
        <v>118</v>
      </c>
      <c r="B16" s="319"/>
      <c r="C16" s="256"/>
      <c r="D16" s="240"/>
    </row>
    <row r="17" spans="1:5" x14ac:dyDescent="0.3">
      <c r="A17" s="304" t="s">
        <v>119</v>
      </c>
      <c r="B17" s="305"/>
      <c r="C17" s="243" t="s">
        <v>111</v>
      </c>
      <c r="D17" s="243" t="s">
        <v>112</v>
      </c>
      <c r="E17" s="244" t="s">
        <v>113</v>
      </c>
    </row>
    <row r="18" spans="1:5" ht="37.5" customHeight="1" x14ac:dyDescent="0.3">
      <c r="A18" s="245">
        <v>5</v>
      </c>
      <c r="B18" s="248" t="s">
        <v>213</v>
      </c>
      <c r="C18" s="245">
        <f>IF(D18="ja",5,0)</f>
        <v>0</v>
      </c>
      <c r="D18" s="276" t="s">
        <v>176</v>
      </c>
      <c r="E18" s="277"/>
    </row>
    <row r="19" spans="1:5" s="261" customFormat="1" x14ac:dyDescent="0.3">
      <c r="A19" s="254"/>
      <c r="B19" s="259"/>
      <c r="C19" s="260"/>
      <c r="D19" s="260"/>
      <c r="E19" s="254"/>
    </row>
    <row r="20" spans="1:5" x14ac:dyDescent="0.3">
      <c r="A20" s="304" t="s">
        <v>120</v>
      </c>
      <c r="B20" s="305"/>
      <c r="C20" s="243" t="s">
        <v>111</v>
      </c>
      <c r="D20" s="243" t="s">
        <v>112</v>
      </c>
      <c r="E20" s="244" t="s">
        <v>113</v>
      </c>
    </row>
    <row r="21" spans="1:5" ht="51.75" customHeight="1" x14ac:dyDescent="0.3">
      <c r="A21" s="262">
        <v>6</v>
      </c>
      <c r="B21" s="263" t="s">
        <v>217</v>
      </c>
      <c r="C21" s="245">
        <f>IF(D21="ja",10,0)</f>
        <v>0</v>
      </c>
      <c r="D21" s="276" t="s">
        <v>176</v>
      </c>
      <c r="E21" s="277"/>
    </row>
    <row r="22" spans="1:5" ht="153" customHeight="1" x14ac:dyDescent="0.3">
      <c r="A22" s="262">
        <v>7</v>
      </c>
      <c r="B22" s="264" t="s">
        <v>214</v>
      </c>
      <c r="C22" s="245">
        <f>IF(D22="ja",10,0)</f>
        <v>0</v>
      </c>
      <c r="D22" s="276" t="s">
        <v>176</v>
      </c>
      <c r="E22" s="277"/>
    </row>
    <row r="23" spans="1:5" s="261" customFormat="1" x14ac:dyDescent="0.3">
      <c r="A23" s="254"/>
      <c r="B23" s="259"/>
      <c r="C23" s="260"/>
      <c r="D23" s="260"/>
      <c r="E23" s="254"/>
    </row>
    <row r="24" spans="1:5" ht="15" customHeight="1" x14ac:dyDescent="0.3">
      <c r="A24" s="304" t="s">
        <v>121</v>
      </c>
      <c r="B24" s="305"/>
      <c r="C24" s="243" t="s">
        <v>111</v>
      </c>
      <c r="D24" s="243" t="s">
        <v>112</v>
      </c>
      <c r="E24" s="244" t="s">
        <v>113</v>
      </c>
    </row>
    <row r="25" spans="1:5" x14ac:dyDescent="0.3">
      <c r="A25" s="245"/>
      <c r="B25" s="306" t="s">
        <v>122</v>
      </c>
      <c r="C25" s="307"/>
      <c r="D25" s="307"/>
      <c r="E25" s="308"/>
    </row>
    <row r="26" spans="1:5" ht="134.25" customHeight="1" x14ac:dyDescent="0.3">
      <c r="A26" s="245">
        <v>8</v>
      </c>
      <c r="B26" s="265" t="s">
        <v>215</v>
      </c>
      <c r="C26" s="245">
        <f>IF(D26="ja",5,0)</f>
        <v>0</v>
      </c>
      <c r="D26" s="276" t="s">
        <v>176</v>
      </c>
      <c r="E26" s="277"/>
    </row>
    <row r="27" spans="1:5" ht="47.25" customHeight="1" x14ac:dyDescent="0.3">
      <c r="A27" s="245">
        <v>9</v>
      </c>
      <c r="B27" s="265" t="s">
        <v>123</v>
      </c>
      <c r="C27" s="245">
        <f>IF(D27="ja",10,0)</f>
        <v>0</v>
      </c>
      <c r="D27" s="276" t="s">
        <v>176</v>
      </c>
      <c r="E27" s="277"/>
    </row>
    <row r="28" spans="1:5" s="261" customFormat="1" x14ac:dyDescent="0.3">
      <c r="A28" s="254"/>
      <c r="B28" s="259"/>
      <c r="C28" s="260"/>
      <c r="D28" s="260"/>
      <c r="E28" s="254"/>
    </row>
    <row r="29" spans="1:5" x14ac:dyDescent="0.3">
      <c r="A29" s="304" t="s">
        <v>124</v>
      </c>
      <c r="B29" s="305"/>
      <c r="C29" s="243" t="s">
        <v>111</v>
      </c>
      <c r="D29" s="243" t="s">
        <v>112</v>
      </c>
      <c r="E29" s="244" t="s">
        <v>113</v>
      </c>
    </row>
    <row r="30" spans="1:5" ht="45.75" customHeight="1" x14ac:dyDescent="0.3">
      <c r="A30" s="245">
        <v>10</v>
      </c>
      <c r="B30" s="265" t="s">
        <v>125</v>
      </c>
      <c r="C30" s="245">
        <f>IF(D30="ja",15,0)</f>
        <v>0</v>
      </c>
      <c r="D30" s="276" t="s">
        <v>176</v>
      </c>
      <c r="E30" s="277"/>
    </row>
    <row r="31" spans="1:5" ht="36.75" customHeight="1" x14ac:dyDescent="0.3">
      <c r="A31" s="245">
        <v>11</v>
      </c>
      <c r="B31" s="265" t="s">
        <v>126</v>
      </c>
      <c r="C31" s="245">
        <f>IF(D31="ja",15,0)</f>
        <v>0</v>
      </c>
      <c r="D31" s="276" t="s">
        <v>176</v>
      </c>
      <c r="E31" s="277"/>
    </row>
    <row r="32" spans="1:5" s="261" customFormat="1" x14ac:dyDescent="0.3">
      <c r="A32" s="254"/>
      <c r="B32" s="259"/>
      <c r="C32" s="260"/>
      <c r="D32" s="260"/>
      <c r="E32" s="254"/>
    </row>
    <row r="33" spans="1:5" ht="15" customHeight="1" x14ac:dyDescent="0.3">
      <c r="A33" s="304" t="s">
        <v>127</v>
      </c>
      <c r="B33" s="305"/>
      <c r="C33" s="243" t="s">
        <v>111</v>
      </c>
      <c r="D33" s="243" t="s">
        <v>112</v>
      </c>
      <c r="E33" s="244" t="s">
        <v>113</v>
      </c>
    </row>
    <row r="34" spans="1:5" ht="55.2" x14ac:dyDescent="0.3">
      <c r="A34" s="245">
        <v>12</v>
      </c>
      <c r="B34" s="247" t="s">
        <v>216</v>
      </c>
      <c r="C34" s="245">
        <f>IF(D34="ja",15,0)</f>
        <v>0</v>
      </c>
      <c r="D34" s="276" t="s">
        <v>176</v>
      </c>
      <c r="E34" s="277"/>
    </row>
    <row r="35" spans="1:5" s="261" customFormat="1" x14ac:dyDescent="0.3">
      <c r="A35" s="254"/>
      <c r="B35" s="259"/>
      <c r="C35" s="260"/>
      <c r="D35" s="260"/>
      <c r="E35" s="254"/>
    </row>
    <row r="36" spans="1:5" ht="15" customHeight="1" x14ac:dyDescent="0.3">
      <c r="A36" s="304" t="s">
        <v>128</v>
      </c>
      <c r="B36" s="305"/>
      <c r="C36" s="243" t="s">
        <v>111</v>
      </c>
      <c r="D36" s="243" t="s">
        <v>112</v>
      </c>
      <c r="E36" s="244" t="s">
        <v>113</v>
      </c>
    </row>
    <row r="37" spans="1:5" ht="69" x14ac:dyDescent="0.3">
      <c r="A37" s="245"/>
      <c r="B37" s="266" t="s">
        <v>129</v>
      </c>
      <c r="C37" s="245"/>
      <c r="D37" s="245"/>
      <c r="E37" s="245"/>
    </row>
    <row r="38" spans="1:5" ht="21.75" customHeight="1" x14ac:dyDescent="0.3">
      <c r="A38" s="245">
        <v>13</v>
      </c>
      <c r="B38" s="267" t="s">
        <v>222</v>
      </c>
      <c r="C38" s="245">
        <f>IF(D38="ja",5,0)</f>
        <v>0</v>
      </c>
      <c r="D38" s="276" t="s">
        <v>176</v>
      </c>
      <c r="E38" s="277"/>
    </row>
    <row r="39" spans="1:5" ht="86.25" customHeight="1" x14ac:dyDescent="0.3">
      <c r="A39" s="268">
        <v>14</v>
      </c>
      <c r="B39" s="258" t="s">
        <v>130</v>
      </c>
      <c r="C39" s="245">
        <f>IF(D39="ja",5,0)</f>
        <v>0</v>
      </c>
      <c r="D39" s="276" t="s">
        <v>176</v>
      </c>
      <c r="E39" s="277"/>
    </row>
    <row r="40" spans="1:5" x14ac:dyDescent="0.3">
      <c r="A40" s="256"/>
      <c r="B40" s="257"/>
      <c r="C40" s="256"/>
      <c r="D40" s="289"/>
      <c r="E40" s="290"/>
    </row>
    <row r="41" spans="1:5" ht="25.5" customHeight="1" x14ac:dyDescent="0.3">
      <c r="A41" s="304" t="s">
        <v>220</v>
      </c>
      <c r="B41" s="305"/>
      <c r="C41" s="243" t="s">
        <v>111</v>
      </c>
      <c r="D41" s="243" t="s">
        <v>112</v>
      </c>
      <c r="E41" s="244" t="s">
        <v>113</v>
      </c>
    </row>
    <row r="42" spans="1:5" ht="66.75" customHeight="1" x14ac:dyDescent="0.3">
      <c r="A42" s="245"/>
      <c r="B42" s="265" t="s">
        <v>221</v>
      </c>
      <c r="C42" s="245"/>
      <c r="D42" s="245"/>
      <c r="E42" s="245"/>
    </row>
    <row r="43" spans="1:5" ht="51.75" customHeight="1" x14ac:dyDescent="0.3">
      <c r="A43" s="245">
        <v>15</v>
      </c>
      <c r="B43" s="265" t="s">
        <v>223</v>
      </c>
      <c r="C43" s="245">
        <f>IF(D43="ja",5,0)</f>
        <v>0</v>
      </c>
      <c r="D43" s="276" t="s">
        <v>176</v>
      </c>
      <c r="E43" s="277"/>
    </row>
    <row r="44" spans="1:5" x14ac:dyDescent="0.3">
      <c r="A44" s="246"/>
      <c r="B44" s="246"/>
      <c r="C44" s="246"/>
      <c r="D44" s="246"/>
      <c r="E44" s="246"/>
    </row>
    <row r="45" spans="1:5" ht="23.25" customHeight="1" x14ac:dyDescent="0.3">
      <c r="A45" s="304" t="s">
        <v>131</v>
      </c>
      <c r="B45" s="305"/>
      <c r="C45" s="243" t="s">
        <v>111</v>
      </c>
      <c r="D45" s="243" t="s">
        <v>112</v>
      </c>
      <c r="E45" s="244" t="s">
        <v>113</v>
      </c>
    </row>
    <row r="46" spans="1:5" ht="31.5" customHeight="1" x14ac:dyDescent="0.3">
      <c r="A46" s="303" t="s">
        <v>218</v>
      </c>
      <c r="B46" s="303"/>
      <c r="C46" s="303"/>
      <c r="D46" s="303"/>
      <c r="E46" s="303"/>
    </row>
    <row r="47" spans="1:5" ht="33" customHeight="1" x14ac:dyDescent="0.3">
      <c r="A47" s="262">
        <v>16</v>
      </c>
      <c r="B47" s="258" t="s">
        <v>132</v>
      </c>
      <c r="C47" s="245">
        <f>IF(D47="ja",15,0)</f>
        <v>0</v>
      </c>
      <c r="D47" s="276" t="s">
        <v>176</v>
      </c>
      <c r="E47" s="277"/>
    </row>
    <row r="48" spans="1:5" ht="43.5" customHeight="1" x14ac:dyDescent="0.3">
      <c r="A48" s="262">
        <v>17</v>
      </c>
      <c r="B48" s="269" t="s">
        <v>219</v>
      </c>
      <c r="C48" s="245">
        <f>IF(D48="ja",10,0)</f>
        <v>0</v>
      </c>
      <c r="D48" s="276" t="s">
        <v>176</v>
      </c>
      <c r="E48" s="277"/>
    </row>
    <row r="49" spans="1:5" ht="23.25" customHeight="1" x14ac:dyDescent="0.3">
      <c r="A49" s="256"/>
      <c r="B49" s="257"/>
      <c r="C49" s="256"/>
      <c r="D49" s="256"/>
      <c r="E49" s="256"/>
    </row>
    <row r="50" spans="1:5" ht="23.25" customHeight="1" x14ac:dyDescent="0.3">
      <c r="A50" s="256"/>
      <c r="B50" s="257"/>
      <c r="C50" s="256"/>
      <c r="D50" s="256"/>
      <c r="E50" s="256"/>
    </row>
    <row r="52" spans="1:5" x14ac:dyDescent="0.3">
      <c r="B52" s="270" t="s">
        <v>133</v>
      </c>
      <c r="C52" s="271">
        <f>SUM(C15:C51)/125*100</f>
        <v>0</v>
      </c>
    </row>
    <row r="55" spans="1:5" ht="15" customHeight="1" x14ac:dyDescent="0.3">
      <c r="A55" s="272" t="s">
        <v>101</v>
      </c>
    </row>
    <row r="56" spans="1:5" ht="17.25" customHeight="1" x14ac:dyDescent="0.3">
      <c r="A56" s="311" t="s">
        <v>102</v>
      </c>
      <c r="B56" s="311"/>
      <c r="C56" s="312"/>
      <c r="D56" s="312"/>
      <c r="E56" s="312"/>
    </row>
    <row r="57" spans="1:5" ht="17.25" customHeight="1" x14ac:dyDescent="0.3">
      <c r="A57" s="311" t="s">
        <v>103</v>
      </c>
      <c r="B57" s="311"/>
      <c r="C57" s="312"/>
      <c r="D57" s="312"/>
      <c r="E57" s="312"/>
    </row>
    <row r="58" spans="1:5" ht="46.5" customHeight="1" x14ac:dyDescent="0.3">
      <c r="A58" s="311" t="s">
        <v>104</v>
      </c>
      <c r="B58" s="311"/>
      <c r="C58" s="312"/>
      <c r="D58" s="312"/>
      <c r="E58" s="312"/>
    </row>
    <row r="59" spans="1:5" ht="17.25" customHeight="1" x14ac:dyDescent="0.3">
      <c r="A59" s="311" t="s">
        <v>105</v>
      </c>
      <c r="B59" s="311"/>
      <c r="C59" s="312"/>
      <c r="D59" s="312"/>
      <c r="E59" s="312"/>
    </row>
    <row r="60" spans="1:5" x14ac:dyDescent="0.3">
      <c r="A60" s="309" t="s">
        <v>106</v>
      </c>
      <c r="B60" s="309"/>
      <c r="C60" s="310"/>
      <c r="D60" s="310"/>
      <c r="E60" s="310"/>
    </row>
    <row r="61" spans="1:5" x14ac:dyDescent="0.3">
      <c r="A61" s="273"/>
      <c r="B61" s="274"/>
    </row>
    <row r="62" spans="1:5" x14ac:dyDescent="0.3">
      <c r="B62" s="275"/>
    </row>
  </sheetData>
  <sheetProtection algorithmName="SHA-512" hashValue="V0dDAxXNpu+I/tDLotcXdfOSWjaGOI8WVgTTE1uCT8VIjto2cC9D++iWwt4nKaU49LlBqWKn6ELtNv1NyrQ00w==" saltValue="xaLX2S9LGMJi5b2xP6OeZg==" spinCount="100000" sheet="1" objects="1" scenarios="1"/>
  <mergeCells count="27">
    <mergeCell ref="A17:B17"/>
    <mergeCell ref="A33:B33"/>
    <mergeCell ref="A36:B36"/>
    <mergeCell ref="A1:E1"/>
    <mergeCell ref="A3:E3"/>
    <mergeCell ref="A4:E4"/>
    <mergeCell ref="B9:E9"/>
    <mergeCell ref="A16:B16"/>
    <mergeCell ref="A6:B6"/>
    <mergeCell ref="A8:B8"/>
    <mergeCell ref="A29:B29"/>
    <mergeCell ref="A20:B20"/>
    <mergeCell ref="A46:E46"/>
    <mergeCell ref="A24:B24"/>
    <mergeCell ref="B25:E25"/>
    <mergeCell ref="A45:B45"/>
    <mergeCell ref="A60:B60"/>
    <mergeCell ref="C60:E60"/>
    <mergeCell ref="A56:B56"/>
    <mergeCell ref="C56:E56"/>
    <mergeCell ref="A57:B57"/>
    <mergeCell ref="C57:E57"/>
    <mergeCell ref="A58:B58"/>
    <mergeCell ref="C58:E58"/>
    <mergeCell ref="A59:B59"/>
    <mergeCell ref="C59:E59"/>
    <mergeCell ref="A41:B41"/>
  </mergeCells>
  <pageMargins left="0.70866141732283472" right="0.70866141732283472" top="0.74803149606299213" bottom="0.74803149606299213" header="0.31496062992125984" footer="0.31496062992125984"/>
  <pageSetup paperSize="9" orientation="landscape" horizontalDpi="4294967293" vertic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103F7291-4086-42D1-A169-448BF283248D}">
          <x14:formula1>
            <xm:f>'vervolgkeuze lijst'!$D$6:$D$7</xm:f>
          </x14:formula1>
          <xm:sqref>D26:D28 D18:D19 D47:D48 D10:D14 D30:D32 D21:D23 D34:D40 D42:D43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9"/>
  <sheetViews>
    <sheetView zoomScale="85" zoomScaleNormal="85" workbookViewId="0">
      <selection activeCell="C6" sqref="C6:C9"/>
    </sheetView>
  </sheetViews>
  <sheetFormatPr defaultColWidth="21.33203125" defaultRowHeight="14.4" x14ac:dyDescent="0.3"/>
  <cols>
    <col min="2" max="2" width="39.5546875" customWidth="1"/>
    <col min="3" max="3" width="23.44140625" customWidth="1"/>
  </cols>
  <sheetData>
    <row r="2" spans="2:3" x14ac:dyDescent="0.3">
      <c r="B2" s="1" t="s">
        <v>134</v>
      </c>
    </row>
    <row r="5" spans="2:3" x14ac:dyDescent="0.3">
      <c r="B5" s="2" t="s">
        <v>135</v>
      </c>
      <c r="C5" s="3" t="s">
        <v>136</v>
      </c>
    </row>
    <row r="6" spans="2:3" x14ac:dyDescent="0.3">
      <c r="B6" s="4" t="s">
        <v>137</v>
      </c>
      <c r="C6" s="5">
        <f>'B.1. Prijzenblad'!K161</f>
        <v>0</v>
      </c>
    </row>
    <row r="7" spans="2:3" x14ac:dyDescent="0.3">
      <c r="C7" t="s">
        <v>138</v>
      </c>
    </row>
    <row r="9" spans="2:3" x14ac:dyDescent="0.3">
      <c r="B9" s="6" t="s">
        <v>139</v>
      </c>
      <c r="C9" s="5">
        <f>SUM(C6:C8)</f>
        <v>0</v>
      </c>
    </row>
  </sheetData>
  <sheetProtection algorithmName="SHA-512" hashValue="P4f4XwlqgQPY0Y048zvk+n7UDjDT9tW98JmKvnfc9MQ+UmeAA3i99KRXivIoq9QuWMghT8LBqADMIbJF4lccyg==" saltValue="2dRpt4v1Sn3TexBMU8XXVA=="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795EE-B9D4-4E1C-83A5-BA566AE36C4E}">
  <dimension ref="A1:F35"/>
  <sheetViews>
    <sheetView workbookViewId="0">
      <selection activeCell="I31" sqref="I31"/>
    </sheetView>
  </sheetViews>
  <sheetFormatPr defaultColWidth="9.109375" defaultRowHeight="14.4" x14ac:dyDescent="0.3"/>
  <cols>
    <col min="1" max="1" width="9.109375" style="287"/>
    <col min="2" max="2" width="66.5546875" style="279" customWidth="1"/>
    <col min="3" max="3" width="9.109375" style="288"/>
    <col min="4" max="4" width="15.5546875" style="279" customWidth="1"/>
    <col min="5" max="5" width="14.33203125" style="279" customWidth="1"/>
    <col min="6" max="6" width="14.88671875" style="279" customWidth="1"/>
    <col min="7" max="16384" width="9.109375" style="279"/>
  </cols>
  <sheetData>
    <row r="1" spans="1:6" s="233" customFormat="1" x14ac:dyDescent="0.3">
      <c r="A1" s="321" t="s">
        <v>140</v>
      </c>
      <c r="B1" s="321"/>
      <c r="C1" s="321"/>
      <c r="D1" s="321"/>
      <c r="E1" s="321"/>
    </row>
    <row r="3" spans="1:6" ht="30.75" customHeight="1" x14ac:dyDescent="0.3">
      <c r="A3" s="320" t="s">
        <v>141</v>
      </c>
      <c r="B3" s="320"/>
      <c r="C3" s="320"/>
      <c r="D3" s="320"/>
      <c r="E3" s="320"/>
      <c r="F3" s="320"/>
    </row>
    <row r="4" spans="1:6" ht="28.8" x14ac:dyDescent="0.3">
      <c r="A4" s="280" t="s">
        <v>142</v>
      </c>
      <c r="B4" s="281" t="s">
        <v>6</v>
      </c>
      <c r="C4" s="282" t="s">
        <v>143</v>
      </c>
      <c r="D4" s="283" t="s">
        <v>144</v>
      </c>
      <c r="E4" s="283" t="s">
        <v>145</v>
      </c>
      <c r="F4" s="283" t="s">
        <v>146</v>
      </c>
    </row>
    <row r="5" spans="1:6" x14ac:dyDescent="0.3">
      <c r="A5" s="284">
        <v>1</v>
      </c>
      <c r="B5" s="285" t="s">
        <v>147</v>
      </c>
      <c r="C5" s="286">
        <v>15</v>
      </c>
      <c r="D5" s="276"/>
      <c r="E5" s="276"/>
      <c r="F5" s="276"/>
    </row>
    <row r="6" spans="1:6" x14ac:dyDescent="0.3">
      <c r="A6" s="284">
        <v>2</v>
      </c>
      <c r="B6" s="285" t="s">
        <v>148</v>
      </c>
      <c r="C6" s="286">
        <v>22</v>
      </c>
      <c r="D6" s="276"/>
      <c r="E6" s="276"/>
      <c r="F6" s="276"/>
    </row>
    <row r="7" spans="1:6" x14ac:dyDescent="0.3">
      <c r="A7" s="284">
        <v>3</v>
      </c>
      <c r="B7" s="285" t="s">
        <v>149</v>
      </c>
      <c r="C7" s="286">
        <v>1</v>
      </c>
      <c r="D7" s="276"/>
      <c r="E7" s="276"/>
      <c r="F7" s="276"/>
    </row>
    <row r="8" spans="1:6" x14ac:dyDescent="0.3">
      <c r="A8" s="284">
        <v>4</v>
      </c>
      <c r="B8" s="285" t="s">
        <v>150</v>
      </c>
      <c r="C8" s="286">
        <v>1</v>
      </c>
      <c r="D8" s="276"/>
      <c r="E8" s="276"/>
      <c r="F8" s="276"/>
    </row>
    <row r="9" spans="1:6" x14ac:dyDescent="0.3">
      <c r="A9" s="284">
        <v>5</v>
      </c>
      <c r="B9" s="285" t="s">
        <v>151</v>
      </c>
      <c r="C9" s="286">
        <v>28</v>
      </c>
      <c r="D9" s="276"/>
      <c r="E9" s="276"/>
      <c r="F9" s="276"/>
    </row>
    <row r="10" spans="1:6" x14ac:dyDescent="0.3">
      <c r="A10" s="284">
        <v>6</v>
      </c>
      <c r="B10" s="285" t="s">
        <v>152</v>
      </c>
      <c r="C10" s="286">
        <v>2</v>
      </c>
      <c r="D10" s="276"/>
      <c r="E10" s="276"/>
      <c r="F10" s="276"/>
    </row>
    <row r="11" spans="1:6" x14ac:dyDescent="0.3">
      <c r="A11" s="284">
        <v>7</v>
      </c>
      <c r="B11" s="285" t="s">
        <v>153</v>
      </c>
      <c r="C11" s="286">
        <v>9</v>
      </c>
      <c r="D11" s="276"/>
      <c r="E11" s="276"/>
      <c r="F11" s="276"/>
    </row>
    <row r="12" spans="1:6" x14ac:dyDescent="0.3">
      <c r="A12" s="284">
        <v>8</v>
      </c>
      <c r="B12" s="285" t="s">
        <v>154</v>
      </c>
      <c r="C12" s="286">
        <v>61</v>
      </c>
      <c r="D12" s="276"/>
      <c r="E12" s="276"/>
      <c r="F12" s="276"/>
    </row>
    <row r="13" spans="1:6" x14ac:dyDescent="0.3">
      <c r="A13" s="284">
        <v>9</v>
      </c>
      <c r="B13" s="285" t="s">
        <v>155</v>
      </c>
      <c r="C13" s="286">
        <v>132</v>
      </c>
      <c r="D13" s="276"/>
      <c r="E13" s="276"/>
      <c r="F13" s="276"/>
    </row>
    <row r="14" spans="1:6" x14ac:dyDescent="0.3">
      <c r="A14" s="284">
        <v>10</v>
      </c>
      <c r="B14" s="285" t="s">
        <v>156</v>
      </c>
      <c r="C14" s="286">
        <v>197</v>
      </c>
      <c r="D14" s="276"/>
      <c r="E14" s="276"/>
      <c r="F14" s="276"/>
    </row>
    <row r="15" spans="1:6" x14ac:dyDescent="0.3">
      <c r="A15" s="284">
        <v>11</v>
      </c>
      <c r="B15" s="285" t="s">
        <v>157</v>
      </c>
      <c r="C15" s="286">
        <v>2</v>
      </c>
      <c r="D15" s="276"/>
      <c r="E15" s="276"/>
      <c r="F15" s="276"/>
    </row>
    <row r="16" spans="1:6" x14ac:dyDescent="0.3">
      <c r="A16" s="284">
        <v>12</v>
      </c>
      <c r="B16" s="285" t="s">
        <v>158</v>
      </c>
      <c r="C16" s="286">
        <v>4</v>
      </c>
      <c r="D16" s="276"/>
      <c r="E16" s="276"/>
      <c r="F16" s="276"/>
    </row>
    <row r="17" spans="1:6" x14ac:dyDescent="0.3">
      <c r="A17" s="284">
        <v>13</v>
      </c>
      <c r="B17" s="285" t="s">
        <v>159</v>
      </c>
      <c r="C17" s="286">
        <v>381</v>
      </c>
      <c r="D17" s="276"/>
      <c r="E17" s="276"/>
      <c r="F17" s="276"/>
    </row>
    <row r="18" spans="1:6" x14ac:dyDescent="0.3">
      <c r="A18" s="284">
        <v>14</v>
      </c>
      <c r="B18" s="285" t="s">
        <v>160</v>
      </c>
      <c r="C18" s="286">
        <v>361</v>
      </c>
      <c r="D18" s="276"/>
      <c r="E18" s="276"/>
      <c r="F18" s="276"/>
    </row>
    <row r="19" spans="1:6" x14ac:dyDescent="0.3">
      <c r="A19" s="284">
        <v>15</v>
      </c>
      <c r="B19" s="285" t="s">
        <v>160</v>
      </c>
      <c r="C19" s="286">
        <v>183</v>
      </c>
      <c r="D19" s="276"/>
      <c r="E19" s="276"/>
      <c r="F19" s="276"/>
    </row>
    <row r="20" spans="1:6" x14ac:dyDescent="0.3">
      <c r="A20" s="284">
        <v>16</v>
      </c>
      <c r="B20" s="285" t="s">
        <v>161</v>
      </c>
      <c r="C20" s="286">
        <v>8</v>
      </c>
      <c r="D20" s="276"/>
      <c r="E20" s="276"/>
      <c r="F20" s="276"/>
    </row>
    <row r="21" spans="1:6" x14ac:dyDescent="0.3">
      <c r="A21" s="284">
        <v>17</v>
      </c>
      <c r="B21" s="285" t="s">
        <v>162</v>
      </c>
      <c r="C21" s="286">
        <v>18</v>
      </c>
      <c r="D21" s="276"/>
      <c r="E21" s="276"/>
      <c r="F21" s="276"/>
    </row>
    <row r="22" spans="1:6" x14ac:dyDescent="0.3">
      <c r="A22" s="284">
        <v>18</v>
      </c>
      <c r="B22" s="285" t="s">
        <v>163</v>
      </c>
      <c r="C22" s="286">
        <v>1</v>
      </c>
      <c r="D22" s="276"/>
      <c r="E22" s="276"/>
      <c r="F22" s="276"/>
    </row>
    <row r="23" spans="1:6" x14ac:dyDescent="0.3">
      <c r="A23" s="284">
        <v>19</v>
      </c>
      <c r="B23" s="285" t="s">
        <v>164</v>
      </c>
      <c r="C23" s="286">
        <v>11</v>
      </c>
      <c r="D23" s="276"/>
      <c r="E23" s="276"/>
      <c r="F23" s="276"/>
    </row>
    <row r="24" spans="1:6" x14ac:dyDescent="0.3">
      <c r="A24" s="284">
        <v>20</v>
      </c>
      <c r="B24" s="285" t="s">
        <v>165</v>
      </c>
      <c r="C24" s="286">
        <v>33</v>
      </c>
      <c r="D24" s="276"/>
      <c r="E24" s="276"/>
      <c r="F24" s="276"/>
    </row>
    <row r="25" spans="1:6" x14ac:dyDescent="0.3">
      <c r="A25" s="284">
        <v>21</v>
      </c>
      <c r="B25" s="285" t="s">
        <v>166</v>
      </c>
      <c r="C25" s="286">
        <v>467</v>
      </c>
      <c r="D25" s="276"/>
      <c r="E25" s="276"/>
      <c r="F25" s="276"/>
    </row>
    <row r="26" spans="1:6" x14ac:dyDescent="0.3">
      <c r="A26" s="284">
        <v>22</v>
      </c>
      <c r="B26" s="285" t="s">
        <v>167</v>
      </c>
      <c r="C26" s="286">
        <v>11</v>
      </c>
      <c r="D26" s="276"/>
      <c r="E26" s="276"/>
      <c r="F26" s="276"/>
    </row>
    <row r="27" spans="1:6" x14ac:dyDescent="0.3">
      <c r="A27" s="284">
        <v>23</v>
      </c>
      <c r="B27" s="285" t="s">
        <v>167</v>
      </c>
      <c r="C27" s="286">
        <v>1</v>
      </c>
      <c r="D27" s="276"/>
      <c r="E27" s="276"/>
      <c r="F27" s="276"/>
    </row>
    <row r="28" spans="1:6" x14ac:dyDescent="0.3">
      <c r="A28" s="284">
        <v>24</v>
      </c>
      <c r="B28" s="285" t="s">
        <v>168</v>
      </c>
      <c r="C28" s="286">
        <v>1</v>
      </c>
      <c r="D28" s="276"/>
      <c r="E28" s="276"/>
      <c r="F28" s="276"/>
    </row>
    <row r="29" spans="1:6" x14ac:dyDescent="0.3">
      <c r="A29" s="284">
        <v>25</v>
      </c>
      <c r="B29" s="285" t="s">
        <v>169</v>
      </c>
      <c r="C29" s="286">
        <v>32</v>
      </c>
      <c r="D29" s="276"/>
      <c r="E29" s="276"/>
      <c r="F29" s="276"/>
    </row>
    <row r="30" spans="1:6" x14ac:dyDescent="0.3">
      <c r="A30" s="284">
        <v>26</v>
      </c>
      <c r="B30" s="285" t="s">
        <v>170</v>
      </c>
      <c r="C30" s="286">
        <v>1</v>
      </c>
      <c r="D30" s="276"/>
      <c r="E30" s="276"/>
      <c r="F30" s="276"/>
    </row>
    <row r="31" spans="1:6" x14ac:dyDescent="0.3">
      <c r="A31" s="284">
        <v>27</v>
      </c>
      <c r="B31" s="285" t="s">
        <v>171</v>
      </c>
      <c r="C31" s="286">
        <v>1</v>
      </c>
      <c r="D31" s="276"/>
      <c r="E31" s="276"/>
      <c r="F31" s="276"/>
    </row>
    <row r="32" spans="1:6" x14ac:dyDescent="0.3">
      <c r="A32" s="284">
        <v>28</v>
      </c>
      <c r="B32" s="285" t="s">
        <v>172</v>
      </c>
      <c r="C32" s="286">
        <v>1</v>
      </c>
      <c r="D32" s="276"/>
      <c r="E32" s="276"/>
      <c r="F32" s="276"/>
    </row>
    <row r="33" spans="1:6" x14ac:dyDescent="0.3">
      <c r="A33" s="284">
        <v>29</v>
      </c>
      <c r="B33" s="285" t="s">
        <v>173</v>
      </c>
      <c r="C33" s="286">
        <v>1</v>
      </c>
      <c r="D33" s="276"/>
      <c r="E33" s="276"/>
      <c r="F33" s="276"/>
    </row>
    <row r="34" spans="1:6" x14ac:dyDescent="0.3">
      <c r="A34" s="284">
        <v>30</v>
      </c>
      <c r="B34" s="285" t="s">
        <v>174</v>
      </c>
      <c r="C34" s="286">
        <v>4</v>
      </c>
      <c r="D34" s="276"/>
      <c r="E34" s="276"/>
      <c r="F34" s="276"/>
    </row>
    <row r="35" spans="1:6" x14ac:dyDescent="0.3">
      <c r="A35" s="284">
        <v>31</v>
      </c>
      <c r="B35" s="285" t="s">
        <v>175</v>
      </c>
      <c r="C35" s="286">
        <v>4</v>
      </c>
      <c r="D35" s="276"/>
      <c r="E35" s="276"/>
      <c r="F35" s="276"/>
    </row>
  </sheetData>
  <sheetProtection algorithmName="SHA-512" hashValue="gXs7w4o7wnJ56X7rJfiGu+YHMeW11yem1d6qPw3OC3fMOeo8gJJ085E7PGJ6g6/TGmx9ViRTceYm0mccZT84Fg==" saltValue="BHt5sW9WhvwCT+cfDDaGYg==" spinCount="100000" sheet="1" objects="1" scenarios="1"/>
  <mergeCells count="2">
    <mergeCell ref="A3:F3"/>
    <mergeCell ref="A1:E1"/>
  </mergeCell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245C1C6F-7144-4B3F-AEF7-745058346C02}">
          <x14:formula1>
            <xm:f>'vervolgkeuze lijst'!$D$6:$D$7</xm:f>
          </x14:formula1>
          <xm:sqref>D5:F35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EB1D7-93A4-4704-B59A-E92E875066CD}">
  <dimension ref="D6:D7"/>
  <sheetViews>
    <sheetView workbookViewId="0">
      <selection activeCell="D6" sqref="D6:D7"/>
    </sheetView>
  </sheetViews>
  <sheetFormatPr defaultRowHeight="14.4" x14ac:dyDescent="0.3"/>
  <sheetData>
    <row r="6" spans="4:4" x14ac:dyDescent="0.3">
      <c r="D6" t="s">
        <v>117</v>
      </c>
    </row>
    <row r="7" spans="4:4" x14ac:dyDescent="0.3">
      <c r="D7" t="s">
        <v>176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F62D1E5706974286927634428DCFB0" ma:contentTypeVersion="12" ma:contentTypeDescription="Een nieuw document maken." ma:contentTypeScope="" ma:versionID="5ba60a9c477bb49b3d7a5a702e20c257">
  <xsd:schema xmlns:xsd="http://www.w3.org/2001/XMLSchema" xmlns:xs="http://www.w3.org/2001/XMLSchema" xmlns:p="http://schemas.microsoft.com/office/2006/metadata/properties" xmlns:ns2="5c623482-512b-4ced-b808-b2cf290e27e6" xmlns:ns3="7d137040-c6d7-479a-9ab6-27b92f9efa83" targetNamespace="http://schemas.microsoft.com/office/2006/metadata/properties" ma:root="true" ma:fieldsID="8b998c89727b3ad547406fd111159152" ns2:_="" ns3:_="">
    <xsd:import namespace="5c623482-512b-4ced-b808-b2cf290e27e6"/>
    <xsd:import namespace="7d137040-c6d7-479a-9ab6-27b92f9efa8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623482-512b-4ced-b808-b2cf290e27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137040-c6d7-479a-9ab6-27b92f9efa83"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1E3876-54C3-4D06-8239-41C0EA270A79}"/>
</file>

<file path=customXml/itemProps2.xml><?xml version="1.0" encoding="utf-8"?>
<ds:datastoreItem xmlns:ds="http://schemas.openxmlformats.org/officeDocument/2006/customXml" ds:itemID="{D00E4257-867E-414E-BF78-934ED432DA0C}">
  <ds:schemaRefs>
    <ds:schemaRef ds:uri="http://purl.org/dc/terms/"/>
    <ds:schemaRef ds:uri="http://schemas.microsoft.com/office/2006/documentManagement/types"/>
    <ds:schemaRef ds:uri="http://schemas.microsoft.com/office/2006/metadata/properties"/>
    <ds:schemaRef ds:uri="http://www.w3.org/XML/1998/namespace"/>
    <ds:schemaRef ds:uri="http://purl.org/dc/elements/1.1/"/>
    <ds:schemaRef ds:uri="http://schemas.microsoft.com/office/infopath/2007/PartnerControls"/>
    <ds:schemaRef ds:uri="http://purl.org/dc/dcmitype/"/>
    <ds:schemaRef ds:uri="http://schemas.openxmlformats.org/package/2006/metadata/core-properties"/>
    <ds:schemaRef ds:uri="79ed176b-4270-448f-b7b3-1ef949712227"/>
    <ds:schemaRef ds:uri="6840f5b0-5df7-4392-8186-b8af6975d3ad"/>
  </ds:schemaRefs>
</ds:datastoreItem>
</file>

<file path=customXml/itemProps3.xml><?xml version="1.0" encoding="utf-8"?>
<ds:datastoreItem xmlns:ds="http://schemas.openxmlformats.org/officeDocument/2006/customXml" ds:itemID="{DD285631-FAE9-4B84-BC1F-AF3D491532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B.1. Prijzenblad</vt:lpstr>
      <vt:lpstr>B.2. Programma van Wensen</vt:lpstr>
      <vt:lpstr>TCO Inschrijving</vt:lpstr>
      <vt:lpstr>B.3. Hergebruik toestellen</vt:lpstr>
      <vt:lpstr>vervolgkeuze lijst</vt:lpstr>
    </vt:vector>
  </TitlesOfParts>
  <Manager/>
  <Company>SBB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SCC-EA-telefonie prijsinvulformulier</dc:title>
  <dc:subject/>
  <dc:creator>Han Boekel</dc:creator>
  <cp:keywords/>
  <dc:description/>
  <cp:lastModifiedBy>Annemarie Mansvelder-Postma</cp:lastModifiedBy>
  <cp:revision/>
  <dcterms:created xsi:type="dcterms:W3CDTF">2012-04-10T14:08:10Z</dcterms:created>
  <dcterms:modified xsi:type="dcterms:W3CDTF">2021-03-10T16:17:42Z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0x010100FEF62D1E5706974286927634428DCFB0</vt:lpwstr>
  </property>
</Properties>
</file>