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filterPrivacy="1" codeName="ThisWorkbook" autoCompressPictures="0"/>
  <xr:revisionPtr revIDLastSave="0" documentId="13_ncr:1_{422F2DAF-BD0C-3A4D-95C9-343B2120F164}" xr6:coauthVersionLast="46" xr6:coauthVersionMax="46" xr10:uidLastSave="{00000000-0000-0000-0000-000000000000}"/>
  <bookViews>
    <workbookView xWindow="1080" yWindow="500" windowWidth="35080" windowHeight="16360" xr2:uid="{00000000-000D-0000-FFFF-FFFF00000000}"/>
  </bookViews>
  <sheets>
    <sheet name="Onderhoudsplan" sheetId="24" r:id="rId1"/>
    <sheet name="Open vragen" sheetId="21" r:id="rId2"/>
    <sheet name="Interview" sheetId="23" r:id="rId3"/>
    <sheet name="Beoordelaar 1" sheetId="7" r:id="rId4"/>
    <sheet name="Beoordelaar 2" sheetId="15" r:id="rId5"/>
    <sheet name="Beoordelaar 3" sheetId="16" r:id="rId6"/>
    <sheet name="Consensus" sheetId="9" r:id="rId7"/>
    <sheet name="Eindscores" sheetId="19" r:id="rId8"/>
  </sheets>
  <definedNames>
    <definedName name="SCORE">'Open vragen'!#REF!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32" i="24" l="1"/>
  <c r="A33" i="24"/>
  <c r="A34" i="24"/>
  <c r="A31" i="24"/>
  <c r="A18" i="24"/>
  <c r="A19" i="24"/>
  <c r="A20" i="24"/>
  <c r="A17" i="24"/>
  <c r="J85" i="9"/>
  <c r="J89" i="9"/>
  <c r="G89" i="9"/>
  <c r="D89" i="9"/>
  <c r="J84" i="9"/>
  <c r="G84" i="9"/>
  <c r="D84" i="9"/>
  <c r="J79" i="9"/>
  <c r="G79" i="9"/>
  <c r="D79" i="9"/>
  <c r="J87" i="9"/>
  <c r="J86" i="9"/>
  <c r="G87" i="9"/>
  <c r="G86" i="9"/>
  <c r="G85" i="9"/>
  <c r="D87" i="9"/>
  <c r="D86" i="9"/>
  <c r="D85" i="9"/>
  <c r="A85" i="9"/>
  <c r="A37" i="16"/>
  <c r="A37" i="15"/>
  <c r="A37" i="7"/>
  <c r="J91" i="9" l="1"/>
  <c r="G91" i="9"/>
  <c r="D91" i="9"/>
  <c r="A47" i="16" l="1"/>
  <c r="A45" i="16"/>
  <c r="A43" i="16"/>
  <c r="A41" i="16"/>
  <c r="A40" i="16"/>
  <c r="A35" i="16"/>
  <c r="A33" i="16"/>
  <c r="A32" i="16"/>
  <c r="A29" i="16"/>
  <c r="A27" i="16"/>
  <c r="A25" i="16"/>
  <c r="A23" i="16"/>
  <c r="A22" i="16"/>
  <c r="A19" i="16"/>
  <c r="A17" i="16"/>
  <c r="A15" i="16"/>
  <c r="A13" i="16"/>
  <c r="A12" i="16"/>
  <c r="A9" i="16"/>
  <c r="A7" i="16"/>
  <c r="A5" i="16"/>
  <c r="A3" i="16"/>
  <c r="A2" i="16"/>
  <c r="A47" i="15"/>
  <c r="A45" i="15"/>
  <c r="A43" i="15"/>
  <c r="A41" i="15"/>
  <c r="A40" i="15"/>
  <c r="A35" i="15"/>
  <c r="A33" i="15"/>
  <c r="A32" i="15"/>
  <c r="A29" i="15"/>
  <c r="A27" i="15"/>
  <c r="A25" i="15"/>
  <c r="A23" i="15"/>
  <c r="A22" i="15"/>
  <c r="A19" i="15"/>
  <c r="A17" i="15"/>
  <c r="A15" i="15"/>
  <c r="A13" i="15"/>
  <c r="A12" i="15"/>
  <c r="A9" i="15"/>
  <c r="A7" i="15"/>
  <c r="A5" i="15"/>
  <c r="A3" i="15"/>
  <c r="A2" i="15"/>
  <c r="A5" i="19"/>
  <c r="A4" i="19"/>
  <c r="A3" i="19"/>
  <c r="J113" i="9"/>
  <c r="G113" i="9"/>
  <c r="D113" i="9"/>
  <c r="J108" i="9"/>
  <c r="G108" i="9"/>
  <c r="D108" i="9"/>
  <c r="J103" i="9"/>
  <c r="G103" i="9"/>
  <c r="D103" i="9"/>
  <c r="J98" i="9"/>
  <c r="G98" i="9"/>
  <c r="D98" i="9"/>
  <c r="J111" i="9"/>
  <c r="J110" i="9"/>
  <c r="J109" i="9"/>
  <c r="J106" i="9"/>
  <c r="J105" i="9"/>
  <c r="J104" i="9"/>
  <c r="J101" i="9"/>
  <c r="J100" i="9"/>
  <c r="J99" i="9"/>
  <c r="J96" i="9"/>
  <c r="J95" i="9"/>
  <c r="J94" i="9"/>
  <c r="G111" i="9"/>
  <c r="G110" i="9"/>
  <c r="G109" i="9"/>
  <c r="G106" i="9"/>
  <c r="G105" i="9"/>
  <c r="G104" i="9"/>
  <c r="G101" i="9"/>
  <c r="G100" i="9"/>
  <c r="G99" i="9"/>
  <c r="G96" i="9"/>
  <c r="G95" i="9"/>
  <c r="G94" i="9"/>
  <c r="D111" i="9"/>
  <c r="D110" i="9"/>
  <c r="D109" i="9"/>
  <c r="D106" i="9"/>
  <c r="D105" i="9"/>
  <c r="D104" i="9"/>
  <c r="D101" i="9"/>
  <c r="D100" i="9"/>
  <c r="D99" i="9"/>
  <c r="D96" i="9"/>
  <c r="D95" i="9"/>
  <c r="D94" i="9"/>
  <c r="J82" i="9"/>
  <c r="J81" i="9"/>
  <c r="J80" i="9"/>
  <c r="G82" i="9"/>
  <c r="G81" i="9"/>
  <c r="G80" i="9"/>
  <c r="D82" i="9"/>
  <c r="D81" i="9"/>
  <c r="D80" i="9"/>
  <c r="J77" i="9"/>
  <c r="J76" i="9"/>
  <c r="G77" i="9"/>
  <c r="G76" i="9"/>
  <c r="G75" i="9"/>
  <c r="D77" i="9"/>
  <c r="D76" i="9"/>
  <c r="D75" i="9"/>
  <c r="J70" i="9"/>
  <c r="G70" i="9"/>
  <c r="D70" i="9"/>
  <c r="J46" i="9"/>
  <c r="G46" i="9"/>
  <c r="D46" i="9"/>
  <c r="J65" i="9"/>
  <c r="G65" i="9"/>
  <c r="D65" i="9"/>
  <c r="J41" i="9"/>
  <c r="G41" i="9"/>
  <c r="D41" i="9"/>
  <c r="J60" i="9"/>
  <c r="G60" i="9"/>
  <c r="D60" i="9"/>
  <c r="J36" i="9"/>
  <c r="G36" i="9"/>
  <c r="D36" i="9"/>
  <c r="J55" i="9"/>
  <c r="G55" i="9"/>
  <c r="D55" i="9"/>
  <c r="J31" i="9"/>
  <c r="J48" i="9" s="1"/>
  <c r="G4" i="19" s="1"/>
  <c r="G31" i="9"/>
  <c r="D31" i="9"/>
  <c r="J22" i="9"/>
  <c r="G22" i="9"/>
  <c r="D22" i="9"/>
  <c r="D17" i="9"/>
  <c r="G17" i="9"/>
  <c r="J17" i="9"/>
  <c r="J12" i="9"/>
  <c r="G12" i="9"/>
  <c r="D12" i="9"/>
  <c r="J7" i="9"/>
  <c r="J24" i="9" s="1"/>
  <c r="G3" i="19" s="1"/>
  <c r="G8" i="19" s="1"/>
  <c r="G12" i="19" s="1"/>
  <c r="G7" i="9"/>
  <c r="D7" i="9"/>
  <c r="J68" i="9"/>
  <c r="J67" i="9"/>
  <c r="J66" i="9"/>
  <c r="J63" i="9"/>
  <c r="J62" i="9"/>
  <c r="J61" i="9"/>
  <c r="G68" i="9"/>
  <c r="G67" i="9"/>
  <c r="G66" i="9"/>
  <c r="G63" i="9"/>
  <c r="G62" i="9"/>
  <c r="G61" i="9"/>
  <c r="J58" i="9"/>
  <c r="J57" i="9"/>
  <c r="J56" i="9"/>
  <c r="G58" i="9"/>
  <c r="G57" i="9"/>
  <c r="G56" i="9"/>
  <c r="D68" i="9"/>
  <c r="D67" i="9"/>
  <c r="D66" i="9"/>
  <c r="D63" i="9"/>
  <c r="D62" i="9"/>
  <c r="D61" i="9"/>
  <c r="D58" i="9"/>
  <c r="D57" i="9"/>
  <c r="D56" i="9"/>
  <c r="J53" i="9"/>
  <c r="J52" i="9"/>
  <c r="J51" i="9"/>
  <c r="G53" i="9"/>
  <c r="G52" i="9"/>
  <c r="G51" i="9"/>
  <c r="D53" i="9"/>
  <c r="D52" i="9"/>
  <c r="D51" i="9"/>
  <c r="J72" i="9"/>
  <c r="G5" i="19" s="1"/>
  <c r="G72" i="9"/>
  <c r="E5" i="19" s="1"/>
  <c r="A66" i="9"/>
  <c r="A61" i="9"/>
  <c r="A56" i="9"/>
  <c r="A51" i="9"/>
  <c r="A50" i="9"/>
  <c r="J44" i="9"/>
  <c r="J43" i="9"/>
  <c r="J42" i="9"/>
  <c r="J39" i="9"/>
  <c r="J38" i="9"/>
  <c r="J37" i="9"/>
  <c r="J34" i="9"/>
  <c r="J33" i="9"/>
  <c r="J32" i="9"/>
  <c r="J29" i="9"/>
  <c r="J28" i="9"/>
  <c r="J27" i="9"/>
  <c r="G44" i="9"/>
  <c r="G43" i="9"/>
  <c r="G42" i="9"/>
  <c r="G39" i="9"/>
  <c r="G38" i="9"/>
  <c r="G37" i="9"/>
  <c r="G34" i="9"/>
  <c r="G33" i="9"/>
  <c r="G32" i="9"/>
  <c r="G29" i="9"/>
  <c r="G28" i="9"/>
  <c r="G27" i="9"/>
  <c r="D44" i="9"/>
  <c r="D43" i="9"/>
  <c r="D42" i="9"/>
  <c r="D39" i="9"/>
  <c r="D38" i="9"/>
  <c r="D37" i="9"/>
  <c r="D34" i="9"/>
  <c r="D33" i="9"/>
  <c r="D32" i="9"/>
  <c r="D29" i="9"/>
  <c r="D28" i="9"/>
  <c r="D27" i="9"/>
  <c r="G48" i="9"/>
  <c r="E4" i="19" s="1"/>
  <c r="D48" i="9"/>
  <c r="C4" i="19" s="1"/>
  <c r="A42" i="9"/>
  <c r="A37" i="9"/>
  <c r="A32" i="9"/>
  <c r="A27" i="9"/>
  <c r="A26" i="9"/>
  <c r="G6" i="19"/>
  <c r="E6" i="19"/>
  <c r="C6" i="19"/>
  <c r="J20" i="9"/>
  <c r="J19" i="9"/>
  <c r="J18" i="9"/>
  <c r="J15" i="9"/>
  <c r="J14" i="9"/>
  <c r="J13" i="9"/>
  <c r="J10" i="9"/>
  <c r="J9" i="9"/>
  <c r="J8" i="9"/>
  <c r="J5" i="9"/>
  <c r="J4" i="9"/>
  <c r="J3" i="9"/>
  <c r="G20" i="9"/>
  <c r="G19" i="9"/>
  <c r="G18" i="9"/>
  <c r="G15" i="9"/>
  <c r="G14" i="9"/>
  <c r="G13" i="9"/>
  <c r="G10" i="9"/>
  <c r="G9" i="9"/>
  <c r="G8" i="9"/>
  <c r="G5" i="9"/>
  <c r="G4" i="9"/>
  <c r="G3" i="9"/>
  <c r="D20" i="9"/>
  <c r="D19" i="9"/>
  <c r="D18" i="9"/>
  <c r="D15" i="9"/>
  <c r="D14" i="9"/>
  <c r="D13" i="9"/>
  <c r="G24" i="9"/>
  <c r="E3" i="19" s="1"/>
  <c r="E8" i="19" s="1"/>
  <c r="E12" i="19" s="1"/>
  <c r="A13" i="9"/>
  <c r="D10" i="9"/>
  <c r="D9" i="9"/>
  <c r="D8" i="9"/>
  <c r="D5" i="9"/>
  <c r="D4" i="9"/>
  <c r="D3" i="9"/>
  <c r="A18" i="9"/>
  <c r="A8" i="9"/>
  <c r="A3" i="9"/>
  <c r="A2" i="9"/>
  <c r="A29" i="7"/>
  <c r="A27" i="7"/>
  <c r="A25" i="7"/>
  <c r="A22" i="7"/>
  <c r="A23" i="7"/>
  <c r="A19" i="7"/>
  <c r="A17" i="7"/>
  <c r="A15" i="7"/>
  <c r="A13" i="7"/>
  <c r="A12" i="7"/>
  <c r="A9" i="7"/>
  <c r="A7" i="7"/>
  <c r="A5" i="7"/>
  <c r="A3" i="7"/>
  <c r="A2" i="7"/>
  <c r="J115" i="9"/>
  <c r="G7" i="19"/>
  <c r="G115" i="9"/>
  <c r="E7" i="19" s="1"/>
  <c r="D115" i="9"/>
  <c r="C7" i="19" s="1"/>
  <c r="J75" i="9"/>
  <c r="J1" i="9"/>
  <c r="G1" i="9"/>
  <c r="A32" i="7"/>
  <c r="E5" i="23"/>
  <c r="E6" i="23"/>
  <c r="E7" i="23"/>
  <c r="E4" i="23"/>
  <c r="A41" i="7"/>
  <c r="A40" i="7"/>
  <c r="A6" i="19"/>
  <c r="A74" i="9"/>
  <c r="G2" i="19"/>
  <c r="E2" i="19"/>
  <c r="C2" i="19"/>
  <c r="D1" i="9"/>
  <c r="A7" i="19"/>
  <c r="A109" i="9"/>
  <c r="A104" i="9"/>
  <c r="A99" i="9"/>
  <c r="A94" i="9"/>
  <c r="A80" i="9"/>
  <c r="A75" i="9"/>
  <c r="A93" i="9"/>
  <c r="A47" i="7"/>
  <c r="A45" i="7"/>
  <c r="A43" i="7"/>
  <c r="A33" i="7"/>
  <c r="A35" i="7"/>
  <c r="D24" i="9" l="1"/>
  <c r="C3" i="19" s="1"/>
  <c r="C8" i="19" s="1"/>
  <c r="C12" i="19" s="1"/>
  <c r="D72" i="9"/>
  <c r="C5" i="19" s="1"/>
</calcChain>
</file>

<file path=xl/sharedStrings.xml><?xml version="1.0" encoding="utf-8"?>
<sst xmlns="http://schemas.openxmlformats.org/spreadsheetml/2006/main" count="643" uniqueCount="60">
  <si>
    <t>Beoordelaar 1: &lt;&lt;&gt;&gt;</t>
  </si>
  <si>
    <t>Beoordelaar 2: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</si>
  <si>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</si>
  <si>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</si>
  <si>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</si>
  <si>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</si>
  <si>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</si>
  <si>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</si>
  <si>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</si>
  <si>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</si>
  <si>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</si>
  <si>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</si>
  <si>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</si>
  <si>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</si>
  <si>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</si>
  <si>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</si>
  <si>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</si>
  <si>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</si>
  <si>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Inschrijver 1</t>
  </si>
  <si>
    <t>Inschrijver 2</t>
  </si>
  <si>
    <t>Inschrijver 3</t>
  </si>
  <si>
    <t>Goed</t>
  </si>
  <si>
    <t>Voldoende</t>
  </si>
  <si>
    <t>Matig</t>
  </si>
  <si>
    <t>Onvoldoende</t>
  </si>
  <si>
    <t>Motivatie consensus:</t>
  </si>
  <si>
    <t>Totale score 1. Open vragen:</t>
  </si>
  <si>
    <t>Totaal behaalde waarde 2. Interview sleutelfunctionarissen:</t>
  </si>
  <si>
    <t>FICTIEVE EINDWAARDE (prijs -/- kwaliteit):</t>
  </si>
  <si>
    <t>Totaalwaarde criterium kwaliteit</t>
  </si>
  <si>
    <t xml:space="preserve">De inschrijver zal na een korte pauze vervolgens vier vragen gesteld krijgen die op voorhand zijn vastgesteld en voor iedere inschrijver gelijk zijn. Deze vragen zijn opgesteld VOOR publicatie van deze aanbesteding en in bewaring gesteld bij het begeleidende adviesbureau. </t>
  </si>
  <si>
    <t>De exacte vragen worden niet bekendgemaakt.</t>
  </si>
  <si>
    <t>Er wordt door de opdrachtgever een bepaalde mate van dienstverlening en service gevraagd met betrekking tot deze onderhavige opdracht met betrekking tot het optimaal onderhouden van de zonwering. De opdrachtgever vraagt aan inschrijver om, conform het onderstaande, een onderhoudsplan voor de eerste 12 maanden uit te werken en aan te leveren via TenderNed bij haar inschrijving.</t>
  </si>
  <si>
    <t>Wijze van de beoordeling van het onderhoudsplan:</t>
  </si>
  <si>
    <t>KO</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</si>
  <si>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Alle antwoorden van een inschrijver dienen realistisch en uitvoerbaar te zijn. Een honorering van de antwoorden zal nimmer leiden tot een verplichte afname van datgene wat inschrijver heeft ingediend.  </t>
  </si>
  <si>
    <t>1. Waarborging veiligheid</t>
  </si>
  <si>
    <t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t>
  </si>
  <si>
    <t>2. Plan van aanpak uitvoering werkzaamheden</t>
  </si>
  <si>
    <t>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t>
  </si>
  <si>
    <t>1. interviewvraag 1</t>
  </si>
  <si>
    <t>2. interviewvraag 2</t>
  </si>
  <si>
    <t>3. interviewvraag 3</t>
  </si>
  <si>
    <t>4. interviewvraag 4</t>
  </si>
  <si>
    <t>SCORE:</t>
  </si>
  <si>
    <t>Totale score 1. Onderhoudsplan Cygnus Gymnasium:</t>
  </si>
  <si>
    <t>Totale score 1. Onderhoudsplan Bindelmeer College:</t>
  </si>
  <si>
    <t>Totaal score 1: Onderhoudsplan Gerrit van der Veen College</t>
  </si>
  <si>
    <t>Beoordelaar 3: &lt;&lt;&gt;&gt;</t>
  </si>
  <si>
    <t>BEOORDELING ONDERHOUDSPLAN CYGNUS GYMNASIUM</t>
  </si>
  <si>
    <t>BEOORDELING ONDERHOUDSPLAN BINDELMEER COLLEGE</t>
  </si>
  <si>
    <t>BEOORDELING ONDERHOUDSPLAN GERRIT VAN DER VEEN COLLEGE</t>
  </si>
  <si>
    <t>BEOORDELING OPEN VRAGEN</t>
  </si>
  <si>
    <t>BEOORDELING INTERVIEW SLEUTELFUNCTIONARISSEN</t>
  </si>
  <si>
    <t>3. In stand houden werking</t>
  </si>
  <si>
    <t>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t>
  </si>
  <si>
    <t>1. Mate van volledigheid, uitgebreidheid en relevantie van het gespecificeerde onderhoudsplan (kolom A).</t>
  </si>
  <si>
    <t>2.	Mate van motivatie en onderbouwing van de keuze van het aangeboden onderhoudsplan (rij 32).</t>
  </si>
  <si>
    <t xml:space="preserve">3.	Mate waarin inschrijver rekening houdt met seizoensinvloeden met betrekking tot het onderhoudsplan. </t>
  </si>
  <si>
    <t>4.	Mate waarin inschrijver rekening houdt met periodes van een onderwijsorganisatie betrekking tot het onderhoudsplan.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</si>
</sst>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1"/>
      <name val="Calibri"/>
      <family val="2"/>
      <scheme val="minor"/>
    </font>
    <font>
      <sz val="12"/>
      <color rgb="FF454545"/>
      <name val="Helvetica Neue"/>
      <family val="2"/>
    </font>
    <font>
      <sz val="9"/>
      <color theme="1"/>
      <name val="Verdana"/>
      <family val="2"/>
    </font>
    <font>
      <b/>
      <sz val="10"/>
      <color theme="0"/>
      <name val="Verdana"/>
      <family val="2"/>
    </font>
    <font>
      <b/>
      <sz val="18"/>
      <color theme="0"/>
      <name val="Verdana"/>
      <family val="2"/>
    </font>
    <font>
      <sz val="11"/>
      <color theme="1"/>
      <name val="Verdana"/>
      <family val="2"/>
    </font>
    <font>
      <b/>
      <sz val="11"/>
      <color rgb="FFFF0000"/>
      <name val="Verdana"/>
      <family val="2"/>
    </font>
    <font>
      <sz val="11"/>
      <color theme="0"/>
      <name val="Calibri"/>
      <family val="2"/>
      <scheme val="minor"/>
    </font>
    <font>
      <b/>
      <sz val="8"/>
      <color theme="0"/>
      <name val="Verdana"/>
      <family val="2"/>
    </font>
    <font>
      <sz val="10"/>
      <color theme="0"/>
      <name val="Verdana"/>
      <family val="2"/>
    </font>
  </fonts>
  <fills count="9">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4">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2" borderId="3" xfId="0" applyNumberFormat="1" applyFont="1" applyFill="1" applyBorder="1" applyAlignment="1" applyProtection="1">
      <alignment horizontal="center" vertical="center"/>
    </xf>
    <xf numFmtId="0" fontId="2" fillId="2" borderId="0" xfId="0" applyFont="1" applyFill="1" applyProtection="1"/>
    <xf numFmtId="165" fontId="3" fillId="2" borderId="4"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1" fillId="0" borderId="0" xfId="0" applyFont="1"/>
    <xf numFmtId="166" fontId="2" fillId="2" borderId="7" xfId="0" applyNumberFormat="1" applyFont="1" applyFill="1" applyBorder="1" applyAlignment="1" applyProtection="1">
      <alignment horizontal="left" vertical="center" wrapText="1" indent="1"/>
    </xf>
    <xf numFmtId="0" fontId="12" fillId="0" borderId="0" xfId="0" applyFont="1"/>
    <xf numFmtId="167" fontId="4" fillId="2" borderId="7" xfId="0" applyNumberFormat="1" applyFont="1" applyFill="1" applyBorder="1" applyAlignment="1" applyProtection="1">
      <alignment horizontal="left" vertical="center"/>
    </xf>
    <xf numFmtId="0" fontId="0" fillId="0" borderId="0" xfId="0" applyProtection="1"/>
    <xf numFmtId="0" fontId="0" fillId="0" borderId="0" xfId="0" applyFont="1"/>
    <xf numFmtId="166" fontId="13" fillId="8"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4" fillId="4" borderId="2" xfId="0" applyFont="1" applyFill="1" applyBorder="1" applyAlignment="1" applyProtection="1">
      <alignment horizontal="left" vertical="center" indent="1"/>
      <protection locked="0"/>
    </xf>
    <xf numFmtId="0" fontId="1" fillId="3" borderId="2" xfId="0" applyFont="1" applyFill="1" applyBorder="1" applyAlignment="1" applyProtection="1">
      <alignment horizontal="left" vertical="center" indent="1"/>
    </xf>
    <xf numFmtId="0" fontId="2" fillId="4" borderId="2" xfId="0" applyFont="1" applyFill="1" applyBorder="1" applyAlignment="1" applyProtection="1"/>
    <xf numFmtId="0" fontId="2" fillId="4" borderId="4" xfId="0" applyFont="1" applyFill="1" applyBorder="1" applyAlignment="1" applyProtection="1"/>
    <xf numFmtId="0" fontId="2" fillId="4" borderId="7" xfId="0" applyFont="1" applyFill="1" applyBorder="1" applyAlignment="1" applyProtection="1"/>
    <xf numFmtId="0" fontId="2" fillId="4" borderId="3" xfId="0" applyFont="1" applyFill="1" applyBorder="1" applyAlignment="1" applyProtection="1"/>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2" fillId="8" borderId="1" xfId="0" applyFont="1" applyFill="1" applyBorder="1" applyAlignment="1">
      <alignment horizontal="center" vertical="center"/>
    </xf>
    <xf numFmtId="166" fontId="14" fillId="4" borderId="6" xfId="0" applyNumberFormat="1" applyFont="1" applyFill="1" applyBorder="1" applyAlignment="1" applyProtection="1">
      <alignment vertical="center" wrapText="1"/>
    </xf>
    <xf numFmtId="166" fontId="14" fillId="4" borderId="10" xfId="0" applyNumberFormat="1" applyFont="1" applyFill="1" applyBorder="1" applyAlignment="1" applyProtection="1">
      <alignment vertical="center" wrapText="1"/>
    </xf>
    <xf numFmtId="0" fontId="10" fillId="3" borderId="2" xfId="0" applyFont="1" applyFill="1" applyBorder="1" applyAlignment="1">
      <alignment vertical="center"/>
    </xf>
    <xf numFmtId="0" fontId="10" fillId="3" borderId="4"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167" fontId="4" fillId="4" borderId="1" xfId="0" applyNumberFormat="1" applyFont="1" applyFill="1" applyBorder="1" applyAlignment="1">
      <alignment horizontal="center" vertical="center"/>
    </xf>
    <xf numFmtId="0" fontId="1" fillId="8" borderId="1" xfId="0" applyFont="1" applyFill="1" applyBorder="1" applyAlignment="1">
      <alignment vertical="center" wrapText="1"/>
    </xf>
    <xf numFmtId="166" fontId="1" fillId="8" borderId="8" xfId="0" applyNumberFormat="1" applyFont="1" applyFill="1" applyBorder="1" applyAlignment="1">
      <alignment horizontal="center" vertical="center" wrapText="1"/>
    </xf>
    <xf numFmtId="166" fontId="1" fillId="8" borderId="1" xfId="0" applyNumberFormat="1" applyFont="1" applyFill="1" applyBorder="1" applyAlignment="1">
      <alignment horizontal="center" vertical="center" wrapText="1"/>
    </xf>
    <xf numFmtId="166" fontId="1" fillId="3" borderId="1" xfId="0" applyNumberFormat="1" applyFont="1" applyFill="1" applyBorder="1" applyAlignment="1" applyProtection="1">
      <alignment horizontal="center" vertical="center"/>
      <protection locked="0"/>
    </xf>
    <xf numFmtId="0" fontId="16" fillId="6" borderId="1" xfId="0" applyFont="1" applyFill="1" applyBorder="1"/>
    <xf numFmtId="0" fontId="3" fillId="8" borderId="1" xfId="0" applyFont="1" applyFill="1" applyBorder="1" applyAlignment="1">
      <alignment vertical="center"/>
    </xf>
    <xf numFmtId="166" fontId="16" fillId="6" borderId="1" xfId="0" applyNumberFormat="1" applyFont="1" applyFill="1" applyBorder="1" applyAlignment="1">
      <alignment horizontal="left"/>
    </xf>
    <xf numFmtId="166" fontId="17" fillId="6" borderId="1" xfId="0" applyNumberFormat="1" applyFont="1" applyFill="1" applyBorder="1" applyAlignment="1">
      <alignment horizontal="left"/>
    </xf>
    <xf numFmtId="0" fontId="0" fillId="4" borderId="0" xfId="0" applyFont="1" applyFill="1"/>
    <xf numFmtId="0" fontId="18" fillId="0" borderId="0" xfId="0" applyFont="1"/>
    <xf numFmtId="0" fontId="2" fillId="0" borderId="7" xfId="0" applyFont="1" applyFill="1" applyBorder="1" applyAlignment="1" applyProtection="1"/>
    <xf numFmtId="0" fontId="3" fillId="0" borderId="7" xfId="0" applyFont="1" applyFill="1" applyBorder="1" applyAlignment="1" applyProtection="1">
      <alignment horizontal="left" vertical="center" indent="1"/>
    </xf>
    <xf numFmtId="0" fontId="2" fillId="0" borderId="7" xfId="0" applyFont="1" applyFill="1" applyBorder="1" applyAlignment="1" applyProtection="1">
      <alignment horizontal="left" vertical="center" wrapText="1" indent="1"/>
    </xf>
    <xf numFmtId="0" fontId="2" fillId="8" borderId="4" xfId="0" applyFont="1" applyFill="1" applyBorder="1" applyAlignment="1">
      <alignment horizontal="center" vertical="center"/>
    </xf>
    <xf numFmtId="164" fontId="2" fillId="6" borderId="4" xfId="0" applyNumberFormat="1" applyFont="1" applyFill="1" applyBorder="1" applyAlignment="1">
      <alignment horizontal="center" vertical="center" wrapText="1"/>
    </xf>
    <xf numFmtId="165" fontId="3" fillId="7" borderId="4" xfId="0" applyNumberFormat="1" applyFont="1" applyFill="1" applyBorder="1" applyAlignment="1" applyProtection="1">
      <alignment horizontal="center" vertical="center"/>
      <protection locked="0"/>
    </xf>
    <xf numFmtId="0" fontId="0" fillId="0" borderId="0" xfId="0" applyFill="1"/>
    <xf numFmtId="0" fontId="10" fillId="0" borderId="0" xfId="0" applyFont="1" applyFill="1" applyBorder="1" applyAlignment="1">
      <alignment horizontal="right" vertical="center" wrapText="1"/>
    </xf>
    <xf numFmtId="0" fontId="2" fillId="0" borderId="0" xfId="0"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protection locked="0"/>
    </xf>
    <xf numFmtId="0" fontId="0" fillId="0" borderId="0" xfId="0" applyFill="1" applyBorder="1"/>
    <xf numFmtId="0" fontId="2" fillId="0" borderId="6" xfId="0" applyFont="1" applyFill="1" applyBorder="1" applyAlignment="1" applyProtection="1">
      <alignment horizontal="left" vertical="center" wrapText="1" indent="1"/>
    </xf>
    <xf numFmtId="0" fontId="14" fillId="0" borderId="0" xfId="0" applyFont="1" applyFill="1" applyBorder="1" applyAlignment="1">
      <alignment horizontal="right" vertical="center" wrapText="1"/>
    </xf>
    <xf numFmtId="165" fontId="8" fillId="0"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left" vertical="center" indent="1"/>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165" fontId="19" fillId="4" borderId="2" xfId="0" applyNumberFormat="1" applyFont="1" applyFill="1" applyBorder="1" applyAlignment="1" applyProtection="1">
      <alignment horizontal="center" vertical="center" wrapText="1"/>
    </xf>
    <xf numFmtId="164" fontId="20" fillId="4" borderId="3" xfId="0" applyNumberFormat="1"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xf>
    <xf numFmtId="0" fontId="7" fillId="3" borderId="3" xfId="0" applyFont="1" applyFill="1" applyBorder="1" applyAlignment="1">
      <alignment vertical="center"/>
    </xf>
    <xf numFmtId="0" fontId="4" fillId="0" borderId="7" xfId="0" applyFont="1" applyFill="1" applyBorder="1" applyAlignment="1" applyProtection="1">
      <alignment horizontal="left" vertical="center" indent="1"/>
    </xf>
    <xf numFmtId="165" fontId="2" fillId="0" borderId="0" xfId="0" applyNumberFormat="1" applyFont="1" applyFill="1" applyAlignment="1" applyProtection="1">
      <alignment horizontal="center"/>
    </xf>
    <xf numFmtId="0" fontId="3" fillId="7"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8"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2" fillId="7" borderId="8" xfId="0" applyFont="1" applyFill="1" applyBorder="1" applyAlignment="1" applyProtection="1">
      <alignment horizontal="left" vertical="center" wrapText="1"/>
    </xf>
    <xf numFmtId="0" fontId="2" fillId="7" borderId="9" xfId="0" applyFont="1" applyFill="1" applyBorder="1" applyAlignment="1" applyProtection="1">
      <alignment horizontal="left" vertical="center" wrapText="1"/>
    </xf>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protection locked="0"/>
    </xf>
    <xf numFmtId="0" fontId="2" fillId="7" borderId="8" xfId="0" applyFont="1" applyFill="1" applyBorder="1" applyAlignment="1" applyProtection="1">
      <alignment vertical="center" wrapText="1"/>
    </xf>
    <xf numFmtId="0" fontId="2" fillId="7" borderId="9" xfId="0" applyFont="1" applyFill="1" applyBorder="1" applyAlignment="1" applyProtection="1">
      <alignment vertical="center" wrapText="1"/>
    </xf>
    <xf numFmtId="165" fontId="3" fillId="3" borderId="4"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4" fillId="4" borderId="2"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protection locked="0"/>
    </xf>
    <xf numFmtId="0" fontId="2" fillId="7" borderId="5" xfId="0" applyFont="1" applyFill="1" applyBorder="1" applyAlignment="1" applyProtection="1">
      <alignment horizontal="left" vertical="center" wrapText="1" indent="1"/>
    </xf>
    <xf numFmtId="0" fontId="2" fillId="7" borderId="6" xfId="0" applyFont="1" applyFill="1" applyBorder="1" applyAlignment="1" applyProtection="1">
      <alignment horizontal="left" vertical="center" wrapText="1" indent="1"/>
    </xf>
    <xf numFmtId="0" fontId="2" fillId="7" borderId="1" xfId="0" applyFont="1" applyFill="1" applyBorder="1" applyAlignment="1" applyProtection="1">
      <alignment horizontal="left" vertical="center" wrapText="1" indent="1"/>
    </xf>
    <xf numFmtId="165" fontId="3" fillId="3" borderId="2" xfId="0" applyNumberFormat="1" applyFont="1" applyFill="1" applyBorder="1" applyAlignment="1" applyProtection="1">
      <alignment horizontal="center" vertical="center"/>
    </xf>
    <xf numFmtId="0" fontId="2" fillId="7" borderId="8" xfId="0" applyFont="1" applyFill="1" applyBorder="1" applyAlignment="1" applyProtection="1">
      <alignment horizontal="left" vertical="center" wrapText="1" indent="1"/>
    </xf>
    <xf numFmtId="0" fontId="2" fillId="7" borderId="9" xfId="0" applyFont="1" applyFill="1" applyBorder="1" applyAlignment="1" applyProtection="1">
      <alignment horizontal="left" vertical="center" wrapText="1" indent="1"/>
    </xf>
    <xf numFmtId="0" fontId="14" fillId="4" borderId="1" xfId="0" applyFont="1" applyFill="1" applyBorder="1" applyAlignment="1">
      <alignment horizontal="right" vertical="center" wrapText="1"/>
    </xf>
    <xf numFmtId="0" fontId="2" fillId="8" borderId="8" xfId="0" applyFont="1" applyFill="1" applyBorder="1" applyAlignment="1">
      <alignment horizontal="left" vertical="center" wrapText="1"/>
    </xf>
    <xf numFmtId="0" fontId="2" fillId="8" borderId="7" xfId="0" applyFont="1" applyFill="1" applyBorder="1" applyAlignment="1">
      <alignment horizontal="left" vertical="center" wrapText="1"/>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0" fontId="9" fillId="3" borderId="1" xfId="0" applyFont="1" applyFill="1" applyBorder="1" applyAlignment="1">
      <alignment horizontal="right" vertical="center" wrapText="1"/>
    </xf>
    <xf numFmtId="0" fontId="10" fillId="4" borderId="1" xfId="0" applyFont="1" applyFill="1" applyBorder="1" applyAlignment="1">
      <alignment horizontal="right" vertical="center" wrapText="1"/>
    </xf>
    <xf numFmtId="164" fontId="2" fillId="6" borderId="1" xfId="0" applyNumberFormat="1" applyFont="1" applyFill="1" applyBorder="1" applyAlignment="1" applyProtection="1">
      <alignment horizontal="center" vertical="center" wrapText="1"/>
      <protection locked="0"/>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3735-35E0-5A45-937B-2C15938922AC}">
  <dimension ref="A1:J41"/>
  <sheetViews>
    <sheetView tabSelected="1" topLeftCell="A3" zoomScaleNormal="100" workbookViewId="0">
      <selection activeCell="H33" sqref="H33"/>
    </sheetView>
  </sheetViews>
  <sheetFormatPr baseColWidth="10" defaultRowHeight="15" x14ac:dyDescent="0.2"/>
  <cols>
    <col min="1" max="1" width="51.33203125" customWidth="1"/>
    <col min="2" max="2" width="15.83203125" customWidth="1"/>
    <col min="3" max="5" width="15.83203125" style="20" customWidth="1"/>
    <col min="6" max="10" width="10.83203125" style="20"/>
  </cols>
  <sheetData>
    <row r="1" spans="1:7" ht="33" customHeight="1" x14ac:dyDescent="0.2">
      <c r="A1" s="84" t="s">
        <v>49</v>
      </c>
      <c r="B1" s="84"/>
      <c r="C1" s="84"/>
      <c r="D1" s="84"/>
      <c r="E1" s="84"/>
    </row>
    <row r="2" spans="1:7" ht="70" customHeight="1" x14ac:dyDescent="0.2">
      <c r="A2" s="82" t="s">
        <v>32</v>
      </c>
      <c r="B2" s="82"/>
      <c r="C2" s="82"/>
      <c r="D2" s="82"/>
      <c r="E2" s="82"/>
    </row>
    <row r="3" spans="1:7" ht="35" customHeight="1" x14ac:dyDescent="0.2">
      <c r="A3" s="83" t="s">
        <v>56</v>
      </c>
      <c r="B3" s="83"/>
      <c r="C3" s="83"/>
      <c r="D3" s="83"/>
      <c r="E3" s="83"/>
      <c r="G3" s="57" t="s">
        <v>44</v>
      </c>
    </row>
    <row r="4" spans="1:7" ht="35" customHeight="1" x14ac:dyDescent="0.2">
      <c r="A4" s="83" t="s">
        <v>57</v>
      </c>
      <c r="B4" s="83"/>
      <c r="C4" s="83"/>
      <c r="D4" s="83"/>
      <c r="E4" s="83"/>
      <c r="G4" s="57" t="s">
        <v>9</v>
      </c>
    </row>
    <row r="5" spans="1:7" ht="35" customHeight="1" x14ac:dyDescent="0.2">
      <c r="A5" s="83" t="s">
        <v>58</v>
      </c>
      <c r="B5" s="83"/>
      <c r="C5" s="83"/>
      <c r="D5" s="83"/>
      <c r="E5" s="83"/>
      <c r="G5" s="57" t="s">
        <v>21</v>
      </c>
    </row>
    <row r="6" spans="1:7" ht="35" customHeight="1" x14ac:dyDescent="0.2">
      <c r="A6" s="83" t="s">
        <v>59</v>
      </c>
      <c r="B6" s="83"/>
      <c r="C6" s="83"/>
      <c r="D6" s="83"/>
      <c r="E6" s="83"/>
      <c r="G6" s="57" t="s">
        <v>22</v>
      </c>
    </row>
    <row r="7" spans="1:7" ht="25" customHeight="1" x14ac:dyDescent="0.2">
      <c r="A7" s="53" t="s">
        <v>33</v>
      </c>
      <c r="B7" s="53">
        <v>1</v>
      </c>
      <c r="C7" s="53">
        <v>2</v>
      </c>
      <c r="D7" s="53">
        <v>3</v>
      </c>
      <c r="E7" s="53">
        <v>4</v>
      </c>
      <c r="G7" s="57" t="s">
        <v>23</v>
      </c>
    </row>
    <row r="8" spans="1:7" ht="25" customHeight="1" x14ac:dyDescent="0.2">
      <c r="A8" s="52" t="s">
        <v>9</v>
      </c>
      <c r="B8" s="54">
        <v>2250</v>
      </c>
      <c r="C8" s="54">
        <v>1750</v>
      </c>
      <c r="D8" s="54">
        <v>500</v>
      </c>
      <c r="E8" s="54">
        <v>500</v>
      </c>
      <c r="G8" s="57" t="s">
        <v>24</v>
      </c>
    </row>
    <row r="9" spans="1:7" ht="25" customHeight="1" x14ac:dyDescent="0.2">
      <c r="A9" s="52" t="s">
        <v>21</v>
      </c>
      <c r="B9" s="54">
        <v>1800</v>
      </c>
      <c r="C9" s="54">
        <v>1400</v>
      </c>
      <c r="D9" s="54">
        <v>400</v>
      </c>
      <c r="E9" s="54">
        <v>400</v>
      </c>
    </row>
    <row r="10" spans="1:7" ht="25" customHeight="1" x14ac:dyDescent="0.2">
      <c r="A10" s="52" t="s">
        <v>22</v>
      </c>
      <c r="B10" s="54">
        <v>900</v>
      </c>
      <c r="C10" s="54">
        <v>700</v>
      </c>
      <c r="D10" s="54">
        <v>200</v>
      </c>
      <c r="E10" s="54">
        <v>200</v>
      </c>
    </row>
    <row r="11" spans="1:7" ht="25" customHeight="1" x14ac:dyDescent="0.2">
      <c r="A11" s="52" t="s">
        <v>23</v>
      </c>
      <c r="B11" s="54">
        <v>0</v>
      </c>
      <c r="C11" s="54">
        <v>0</v>
      </c>
      <c r="D11" s="54">
        <v>50</v>
      </c>
      <c r="E11" s="54">
        <v>50</v>
      </c>
    </row>
    <row r="12" spans="1:7" ht="25" customHeight="1" x14ac:dyDescent="0.2">
      <c r="A12" s="52" t="s">
        <v>24</v>
      </c>
      <c r="B12" s="55" t="s">
        <v>34</v>
      </c>
      <c r="C12" s="55" t="s">
        <v>34</v>
      </c>
      <c r="D12" s="54">
        <v>0</v>
      </c>
      <c r="E12" s="54">
        <v>0</v>
      </c>
    </row>
    <row r="13" spans="1:7" ht="24" customHeight="1" x14ac:dyDescent="0.2">
      <c r="A13" s="56"/>
      <c r="B13" s="56"/>
      <c r="C13" s="56"/>
      <c r="D13" s="56"/>
      <c r="E13" s="56"/>
    </row>
    <row r="14" spans="1:7" x14ac:dyDescent="0.2">
      <c r="A14" s="20"/>
      <c r="B14" s="20"/>
    </row>
    <row r="15" spans="1:7" ht="33" customHeight="1" x14ac:dyDescent="0.2">
      <c r="A15" s="84" t="s">
        <v>50</v>
      </c>
      <c r="B15" s="84"/>
      <c r="C15" s="84"/>
      <c r="D15" s="84"/>
      <c r="E15" s="84"/>
    </row>
    <row r="16" spans="1:7" ht="70" customHeight="1" x14ac:dyDescent="0.2">
      <c r="A16" s="82" t="s">
        <v>32</v>
      </c>
      <c r="B16" s="82"/>
      <c r="C16" s="82"/>
      <c r="D16" s="82"/>
      <c r="E16" s="82"/>
    </row>
    <row r="17" spans="1:5" ht="35" customHeight="1" x14ac:dyDescent="0.2">
      <c r="A17" s="83" t="str">
        <f>A3</f>
        <v>1. Mate van volledigheid, uitgebreidheid en relevantie van het gespecificeerde onderhoudsplan (kolom A).</v>
      </c>
      <c r="B17" s="83"/>
      <c r="C17" s="83"/>
      <c r="D17" s="83"/>
      <c r="E17" s="83"/>
    </row>
    <row r="18" spans="1:5" ht="35" customHeight="1" x14ac:dyDescent="0.2">
      <c r="A18" s="83" t="str">
        <f t="shared" ref="A18:A20" si="0">A4</f>
        <v>2.	Mate van motivatie en onderbouwing van de keuze van het aangeboden onderhoudsplan (rij 32).</v>
      </c>
      <c r="B18" s="83"/>
      <c r="C18" s="83"/>
      <c r="D18" s="83"/>
      <c r="E18" s="83"/>
    </row>
    <row r="19" spans="1:5" ht="35" customHeight="1" x14ac:dyDescent="0.2">
      <c r="A19" s="83" t="str">
        <f t="shared" si="0"/>
        <v xml:space="preserve">3.	Mate waarin inschrijver rekening houdt met seizoensinvloeden met betrekking tot het onderhoudsplan. </v>
      </c>
      <c r="B19" s="83"/>
      <c r="C19" s="83"/>
      <c r="D19" s="83"/>
      <c r="E19" s="83"/>
    </row>
    <row r="20" spans="1:5" ht="35" customHeight="1" x14ac:dyDescent="0.2">
      <c r="A20" s="83" t="str">
        <f t="shared" si="0"/>
        <v>4.	Mate waarin inschrijver rekening houdt met periodes van een onderwijsorganisatie betrekking tot het onderhoudsplan.</v>
      </c>
      <c r="B20" s="83"/>
      <c r="C20" s="83"/>
      <c r="D20" s="83"/>
      <c r="E20" s="83"/>
    </row>
    <row r="21" spans="1:5" ht="25" customHeight="1" x14ac:dyDescent="0.2">
      <c r="A21" s="53" t="s">
        <v>33</v>
      </c>
      <c r="B21" s="53">
        <v>1</v>
      </c>
      <c r="C21" s="53">
        <v>2</v>
      </c>
      <c r="D21" s="53">
        <v>3</v>
      </c>
      <c r="E21" s="53">
        <v>4</v>
      </c>
    </row>
    <row r="22" spans="1:5" ht="25" customHeight="1" x14ac:dyDescent="0.2">
      <c r="A22" s="52" t="s">
        <v>9</v>
      </c>
      <c r="B22" s="54">
        <v>2250</v>
      </c>
      <c r="C22" s="54">
        <v>1750</v>
      </c>
      <c r="D22" s="54">
        <v>500</v>
      </c>
      <c r="E22" s="54">
        <v>500</v>
      </c>
    </row>
    <row r="23" spans="1:5" ht="25" customHeight="1" x14ac:dyDescent="0.2">
      <c r="A23" s="52" t="s">
        <v>21</v>
      </c>
      <c r="B23" s="54">
        <v>1800</v>
      </c>
      <c r="C23" s="54">
        <v>1400</v>
      </c>
      <c r="D23" s="54">
        <v>400</v>
      </c>
      <c r="E23" s="54">
        <v>400</v>
      </c>
    </row>
    <row r="24" spans="1:5" ht="25" customHeight="1" x14ac:dyDescent="0.2">
      <c r="A24" s="52" t="s">
        <v>22</v>
      </c>
      <c r="B24" s="54">
        <v>900</v>
      </c>
      <c r="C24" s="54">
        <v>700</v>
      </c>
      <c r="D24" s="54">
        <v>200</v>
      </c>
      <c r="E24" s="54">
        <v>200</v>
      </c>
    </row>
    <row r="25" spans="1:5" ht="25" customHeight="1" x14ac:dyDescent="0.2">
      <c r="A25" s="52" t="s">
        <v>23</v>
      </c>
      <c r="B25" s="54">
        <v>0</v>
      </c>
      <c r="C25" s="54">
        <v>0</v>
      </c>
      <c r="D25" s="54">
        <v>50</v>
      </c>
      <c r="E25" s="54">
        <v>50</v>
      </c>
    </row>
    <row r="26" spans="1:5" ht="25" customHeight="1" x14ac:dyDescent="0.2">
      <c r="A26" s="52" t="s">
        <v>24</v>
      </c>
      <c r="B26" s="55" t="s">
        <v>34</v>
      </c>
      <c r="C26" s="55" t="s">
        <v>34</v>
      </c>
      <c r="D26" s="54">
        <v>0</v>
      </c>
      <c r="E26" s="54">
        <v>0</v>
      </c>
    </row>
    <row r="27" spans="1:5" ht="25" customHeight="1" x14ac:dyDescent="0.2">
      <c r="A27" s="56"/>
      <c r="B27" s="56"/>
      <c r="C27" s="56"/>
      <c r="D27" s="56"/>
      <c r="E27" s="56"/>
    </row>
    <row r="29" spans="1:5" ht="33" customHeight="1" x14ac:dyDescent="0.2">
      <c r="A29" s="84" t="s">
        <v>51</v>
      </c>
      <c r="B29" s="84"/>
      <c r="C29" s="84"/>
      <c r="D29" s="84"/>
      <c r="E29" s="84"/>
    </row>
    <row r="30" spans="1:5" ht="70" customHeight="1" x14ac:dyDescent="0.2">
      <c r="A30" s="82" t="s">
        <v>32</v>
      </c>
      <c r="B30" s="82"/>
      <c r="C30" s="82"/>
      <c r="D30" s="82"/>
      <c r="E30" s="82"/>
    </row>
    <row r="31" spans="1:5" ht="35" customHeight="1" x14ac:dyDescent="0.2">
      <c r="A31" s="83" t="str">
        <f>A3</f>
        <v>1. Mate van volledigheid, uitgebreidheid en relevantie van het gespecificeerde onderhoudsplan (kolom A).</v>
      </c>
      <c r="B31" s="83"/>
      <c r="C31" s="83"/>
      <c r="D31" s="83"/>
      <c r="E31" s="83"/>
    </row>
    <row r="32" spans="1:5" ht="35" customHeight="1" x14ac:dyDescent="0.2">
      <c r="A32" s="83" t="str">
        <f t="shared" ref="A32:A34" si="1">A4</f>
        <v>2.	Mate van motivatie en onderbouwing van de keuze van het aangeboden onderhoudsplan (rij 32).</v>
      </c>
      <c r="B32" s="83"/>
      <c r="C32" s="83"/>
      <c r="D32" s="83"/>
      <c r="E32" s="83"/>
    </row>
    <row r="33" spans="1:5" ht="35" customHeight="1" x14ac:dyDescent="0.2">
      <c r="A33" s="83" t="str">
        <f t="shared" si="1"/>
        <v xml:space="preserve">3.	Mate waarin inschrijver rekening houdt met seizoensinvloeden met betrekking tot het onderhoudsplan. </v>
      </c>
      <c r="B33" s="83"/>
      <c r="C33" s="83"/>
      <c r="D33" s="83"/>
      <c r="E33" s="83"/>
    </row>
    <row r="34" spans="1:5" ht="35" customHeight="1" x14ac:dyDescent="0.2">
      <c r="A34" s="83" t="str">
        <f t="shared" si="1"/>
        <v>4.	Mate waarin inschrijver rekening houdt met periodes van een onderwijsorganisatie betrekking tot het onderhoudsplan.</v>
      </c>
      <c r="B34" s="83"/>
      <c r="C34" s="83"/>
      <c r="D34" s="83"/>
      <c r="E34" s="83"/>
    </row>
    <row r="35" spans="1:5" ht="25" customHeight="1" x14ac:dyDescent="0.2">
      <c r="A35" s="53" t="s">
        <v>33</v>
      </c>
      <c r="B35" s="53">
        <v>1</v>
      </c>
      <c r="C35" s="53">
        <v>2</v>
      </c>
      <c r="D35" s="53">
        <v>3</v>
      </c>
      <c r="E35" s="53">
        <v>4</v>
      </c>
    </row>
    <row r="36" spans="1:5" ht="25" customHeight="1" x14ac:dyDescent="0.2">
      <c r="A36" s="52" t="s">
        <v>9</v>
      </c>
      <c r="B36" s="54">
        <v>2250</v>
      </c>
      <c r="C36" s="54">
        <v>1750</v>
      </c>
      <c r="D36" s="54">
        <v>500</v>
      </c>
      <c r="E36" s="54">
        <v>500</v>
      </c>
    </row>
    <row r="37" spans="1:5" ht="25" customHeight="1" x14ac:dyDescent="0.2">
      <c r="A37" s="52" t="s">
        <v>21</v>
      </c>
      <c r="B37" s="54">
        <v>1800</v>
      </c>
      <c r="C37" s="54">
        <v>1400</v>
      </c>
      <c r="D37" s="54">
        <v>400</v>
      </c>
      <c r="E37" s="54">
        <v>400</v>
      </c>
    </row>
    <row r="38" spans="1:5" ht="25" customHeight="1" x14ac:dyDescent="0.2">
      <c r="A38" s="52" t="s">
        <v>22</v>
      </c>
      <c r="B38" s="54">
        <v>900</v>
      </c>
      <c r="C38" s="54">
        <v>700</v>
      </c>
      <c r="D38" s="54">
        <v>200</v>
      </c>
      <c r="E38" s="54">
        <v>200</v>
      </c>
    </row>
    <row r="39" spans="1:5" ht="25" customHeight="1" x14ac:dyDescent="0.2">
      <c r="A39" s="52" t="s">
        <v>23</v>
      </c>
      <c r="B39" s="54">
        <v>0</v>
      </c>
      <c r="C39" s="54">
        <v>0</v>
      </c>
      <c r="D39" s="54">
        <v>50</v>
      </c>
      <c r="E39" s="54">
        <v>50</v>
      </c>
    </row>
    <row r="40" spans="1:5" ht="25" customHeight="1" x14ac:dyDescent="0.2">
      <c r="A40" s="52" t="s">
        <v>24</v>
      </c>
      <c r="B40" s="55" t="s">
        <v>34</v>
      </c>
      <c r="C40" s="55" t="s">
        <v>34</v>
      </c>
      <c r="D40" s="54">
        <v>0</v>
      </c>
      <c r="E40" s="54">
        <v>0</v>
      </c>
    </row>
    <row r="41" spans="1:5" ht="25" customHeight="1" x14ac:dyDescent="0.2">
      <c r="A41" s="56"/>
      <c r="B41" s="56"/>
      <c r="C41" s="56"/>
      <c r="D41" s="56"/>
      <c r="E41" s="56"/>
    </row>
  </sheetData>
  <sheetProtection algorithmName="SHA-512" hashValue="fDi6uqLuM97P/jUHUcX4p+txc3TGAvGtPFzSYpL6bH2unN4xPlNSG9bfTea7Tbl0oARFqhYPCJSGwlC+5vKB/Q==" saltValue="bbYJ81T6o3znUWpXfX8gTw==" spinCount="100000" sheet="1" objects="1" scenarios="1"/>
  <mergeCells count="18">
    <mergeCell ref="A29:E29"/>
    <mergeCell ref="A1:E1"/>
    <mergeCell ref="A2:E2"/>
    <mergeCell ref="A3:E3"/>
    <mergeCell ref="A4:E4"/>
    <mergeCell ref="A5:E5"/>
    <mergeCell ref="A6:E6"/>
    <mergeCell ref="A15:E15"/>
    <mergeCell ref="A16:E16"/>
    <mergeCell ref="A17:E17"/>
    <mergeCell ref="A18:E18"/>
    <mergeCell ref="A19:E19"/>
    <mergeCell ref="A20:E20"/>
    <mergeCell ref="A30:E30"/>
    <mergeCell ref="A31:E31"/>
    <mergeCell ref="A32:E32"/>
    <mergeCell ref="A33:E33"/>
    <mergeCell ref="A34: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H17"/>
  <sheetViews>
    <sheetView showGridLines="0" zoomScale="120" zoomScaleNormal="120" workbookViewId="0">
      <selection activeCell="G4" sqref="G4"/>
    </sheetView>
  </sheetViews>
  <sheetFormatPr baseColWidth="10" defaultRowHeight="15" x14ac:dyDescent="0.2"/>
  <cols>
    <col min="1" max="1" width="50.83203125" customWidth="1"/>
    <col min="2" max="2" width="15.83203125" customWidth="1"/>
    <col min="3" max="4" width="15.83203125" style="20" customWidth="1"/>
    <col min="5" max="8" width="10.83203125" style="20"/>
  </cols>
  <sheetData>
    <row r="1" spans="1:4" ht="33" customHeight="1" x14ac:dyDescent="0.2">
      <c r="A1" s="84" t="s">
        <v>52</v>
      </c>
      <c r="B1" s="84"/>
      <c r="C1" s="84"/>
      <c r="D1" s="84"/>
    </row>
    <row r="2" spans="1:4" ht="118" customHeight="1" x14ac:dyDescent="0.2">
      <c r="A2" s="89" t="s">
        <v>35</v>
      </c>
      <c r="B2" s="89"/>
      <c r="C2" s="89"/>
      <c r="D2" s="89"/>
    </row>
    <row r="3" spans="1:4" ht="20" customHeight="1" x14ac:dyDescent="0.2">
      <c r="A3" s="85" t="s">
        <v>36</v>
      </c>
      <c r="B3" s="85"/>
      <c r="C3" s="85"/>
      <c r="D3" s="85"/>
    </row>
    <row r="4" spans="1:4" ht="90" customHeight="1" x14ac:dyDescent="0.2">
      <c r="A4" s="83" t="s">
        <v>37</v>
      </c>
      <c r="B4" s="83"/>
      <c r="C4" s="83"/>
      <c r="D4" s="83"/>
    </row>
    <row r="5" spans="1:4" ht="20" customHeight="1" x14ac:dyDescent="0.2">
      <c r="A5" s="85" t="s">
        <v>38</v>
      </c>
      <c r="B5" s="85"/>
      <c r="C5" s="85"/>
      <c r="D5" s="85"/>
    </row>
    <row r="6" spans="1:4" ht="163" customHeight="1" x14ac:dyDescent="0.2">
      <c r="A6" s="83" t="s">
        <v>39</v>
      </c>
      <c r="B6" s="83"/>
      <c r="C6" s="83"/>
      <c r="D6" s="83"/>
    </row>
    <row r="7" spans="1:4" ht="20" customHeight="1" x14ac:dyDescent="0.2">
      <c r="A7" s="85" t="s">
        <v>54</v>
      </c>
      <c r="B7" s="85"/>
      <c r="C7" s="85"/>
      <c r="D7" s="85"/>
    </row>
    <row r="8" spans="1:4" ht="163" customHeight="1" x14ac:dyDescent="0.2">
      <c r="A8" s="86" t="s">
        <v>55</v>
      </c>
      <c r="B8" s="87"/>
      <c r="C8" s="87"/>
      <c r="D8" s="88"/>
    </row>
    <row r="9" spans="1:4" ht="24" customHeight="1" x14ac:dyDescent="0.2">
      <c r="A9" s="53" t="s">
        <v>33</v>
      </c>
      <c r="B9" s="53">
        <v>1</v>
      </c>
      <c r="C9" s="53">
        <v>2</v>
      </c>
      <c r="D9" s="53">
        <v>3</v>
      </c>
    </row>
    <row r="10" spans="1:4" x14ac:dyDescent="0.2">
      <c r="A10" s="52" t="s">
        <v>9</v>
      </c>
      <c r="B10" s="54">
        <v>3000</v>
      </c>
      <c r="C10" s="54">
        <v>5000</v>
      </c>
      <c r="D10" s="54">
        <v>7000</v>
      </c>
    </row>
    <row r="11" spans="1:4" x14ac:dyDescent="0.2">
      <c r="A11" s="52" t="s">
        <v>21</v>
      </c>
      <c r="B11" s="54">
        <v>2400</v>
      </c>
      <c r="C11" s="54">
        <v>4000</v>
      </c>
      <c r="D11" s="54">
        <v>5600</v>
      </c>
    </row>
    <row r="12" spans="1:4" x14ac:dyDescent="0.2">
      <c r="A12" s="52" t="s">
        <v>22</v>
      </c>
      <c r="B12" s="54">
        <v>1200</v>
      </c>
      <c r="C12" s="54">
        <v>2000</v>
      </c>
      <c r="D12" s="54">
        <v>2800</v>
      </c>
    </row>
    <row r="13" spans="1:4" x14ac:dyDescent="0.2">
      <c r="A13" s="52" t="s">
        <v>23</v>
      </c>
      <c r="B13" s="54">
        <v>0</v>
      </c>
      <c r="C13" s="54">
        <v>0</v>
      </c>
      <c r="D13" s="54">
        <v>0</v>
      </c>
    </row>
    <row r="14" spans="1:4" x14ac:dyDescent="0.2">
      <c r="A14" s="52" t="s">
        <v>24</v>
      </c>
      <c r="B14" s="55" t="s">
        <v>34</v>
      </c>
      <c r="C14" s="55" t="s">
        <v>34</v>
      </c>
      <c r="D14" s="55" t="s">
        <v>34</v>
      </c>
    </row>
    <row r="15" spans="1:4" x14ac:dyDescent="0.2">
      <c r="A15" s="56"/>
      <c r="B15" s="56"/>
      <c r="C15" s="56"/>
      <c r="D15" s="56"/>
    </row>
    <row r="16" spans="1:4" x14ac:dyDescent="0.2">
      <c r="A16" s="20"/>
      <c r="B16" s="20"/>
    </row>
    <row r="17" spans="1:2" x14ac:dyDescent="0.2">
      <c r="A17" s="20"/>
      <c r="B17" s="20"/>
    </row>
  </sheetData>
  <sheetProtection algorithmName="SHA-512" hashValue="DCKIQhkIijyYcH0w+OgTYoAoTxMHDyfK9aIdrctyp0uO0m3yRAQgw2Th+6Cw/JYfWuO3p/ayIn55VlZVU4gyzA==" saltValue="83uxmmRi7YMKFsfffjI56Q==" spinCount="100000" sheet="1" objects="1" scenarios="1"/>
  <mergeCells count="8">
    <mergeCell ref="A7:D7"/>
    <mergeCell ref="A8:D8"/>
    <mergeCell ref="A1:D1"/>
    <mergeCell ref="A2:D2"/>
    <mergeCell ref="A3:D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7"/>
  <sheetViews>
    <sheetView showGridLines="0" workbookViewId="0">
      <selection activeCell="B11" sqref="B11"/>
    </sheetView>
  </sheetViews>
  <sheetFormatPr baseColWidth="10" defaultRowHeight="15" x14ac:dyDescent="0.2"/>
  <cols>
    <col min="1" max="1" width="46.83203125" customWidth="1"/>
    <col min="2" max="2" width="5" customWidth="1"/>
    <col min="3" max="7" width="15.83203125" customWidth="1"/>
  </cols>
  <sheetData>
    <row r="1" spans="1:7" ht="30" customHeight="1" x14ac:dyDescent="0.2">
      <c r="A1" s="90" t="s">
        <v>53</v>
      </c>
      <c r="B1" s="90"/>
      <c r="C1" s="90"/>
      <c r="D1" s="90"/>
      <c r="E1" s="90"/>
      <c r="F1" s="90"/>
      <c r="G1" s="90"/>
    </row>
    <row r="2" spans="1:7" ht="50" customHeight="1" x14ac:dyDescent="0.2">
      <c r="A2" s="89" t="s">
        <v>30</v>
      </c>
      <c r="B2" s="89"/>
      <c r="C2" s="89"/>
      <c r="D2" s="89"/>
      <c r="E2" s="89"/>
      <c r="F2" s="89"/>
      <c r="G2" s="89"/>
    </row>
    <row r="3" spans="1:7" ht="35" customHeight="1" x14ac:dyDescent="0.2">
      <c r="A3" s="91" t="s">
        <v>31</v>
      </c>
      <c r="B3" s="92"/>
      <c r="C3" s="22" t="s">
        <v>13</v>
      </c>
      <c r="D3" s="22" t="s">
        <v>14</v>
      </c>
      <c r="E3" s="22" t="s">
        <v>15</v>
      </c>
      <c r="F3" s="22" t="s">
        <v>16</v>
      </c>
      <c r="G3" s="22" t="s">
        <v>17</v>
      </c>
    </row>
    <row r="4" spans="1:7" ht="20" customHeight="1" x14ac:dyDescent="0.2">
      <c r="A4" s="86" t="s">
        <v>40</v>
      </c>
      <c r="B4" s="88"/>
      <c r="C4" s="21">
        <v>1000</v>
      </c>
      <c r="D4" s="21">
        <v>800</v>
      </c>
      <c r="E4" s="21">
        <f>D4/2</f>
        <v>400</v>
      </c>
      <c r="F4" s="21">
        <v>0</v>
      </c>
      <c r="G4" s="21" t="s">
        <v>34</v>
      </c>
    </row>
    <row r="5" spans="1:7" ht="20" customHeight="1" x14ac:dyDescent="0.2">
      <c r="A5" s="86" t="s">
        <v>41</v>
      </c>
      <c r="B5" s="88"/>
      <c r="C5" s="21">
        <v>1000</v>
      </c>
      <c r="D5" s="21">
        <v>800</v>
      </c>
      <c r="E5" s="21">
        <f t="shared" ref="E5:E7" si="0">D5/2</f>
        <v>400</v>
      </c>
      <c r="F5" s="21">
        <v>0</v>
      </c>
      <c r="G5" s="21" t="s">
        <v>34</v>
      </c>
    </row>
    <row r="6" spans="1:7" ht="20" customHeight="1" x14ac:dyDescent="0.2">
      <c r="A6" s="86" t="s">
        <v>42</v>
      </c>
      <c r="B6" s="88"/>
      <c r="C6" s="21">
        <v>1000</v>
      </c>
      <c r="D6" s="21">
        <v>800</v>
      </c>
      <c r="E6" s="21">
        <f t="shared" si="0"/>
        <v>400</v>
      </c>
      <c r="F6" s="21">
        <v>0</v>
      </c>
      <c r="G6" s="21" t="s">
        <v>34</v>
      </c>
    </row>
    <row r="7" spans="1:7" ht="20" customHeight="1" x14ac:dyDescent="0.2">
      <c r="A7" s="86" t="s">
        <v>43</v>
      </c>
      <c r="B7" s="88"/>
      <c r="C7" s="21">
        <v>1000</v>
      </c>
      <c r="D7" s="21">
        <v>800</v>
      </c>
      <c r="E7" s="21">
        <f t="shared" si="0"/>
        <v>400</v>
      </c>
      <c r="F7" s="21">
        <v>0</v>
      </c>
      <c r="G7" s="21" t="s">
        <v>34</v>
      </c>
    </row>
  </sheetData>
  <sheetProtection algorithmName="SHA-512" hashValue="NJXusrOk1HqX8Lkmx/s29uo8GBmG1yrWUPUifMeNXiO1z65rNlCipn+3MeryrklKQDvrlwJ2Q62v6Q0arhmJtA==" saltValue="0Oap7luCqS7Rm7eJnVKH+Q==" spinCount="100000" sheet="1" objects="1" scenarios="1"/>
  <mergeCells count="7">
    <mergeCell ref="A2:G2"/>
    <mergeCell ref="A1:G1"/>
    <mergeCell ref="A7:B7"/>
    <mergeCell ref="A3:B3"/>
    <mergeCell ref="A4:B4"/>
    <mergeCell ref="A5:B5"/>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50"/>
  <sheetViews>
    <sheetView showGridLines="0" zoomScale="90" zoomScaleNormal="90" zoomScalePageLayoutView="85" workbookViewId="0">
      <pane ySplit="1" topLeftCell="A2" activePane="bottomLeft" state="frozen"/>
      <selection pane="bottomLeft" activeCell="C9" sqref="C9"/>
    </sheetView>
  </sheetViews>
  <sheetFormatPr baseColWidth="10" defaultColWidth="8.83203125" defaultRowHeight="13" x14ac:dyDescent="0.15"/>
  <cols>
    <col min="1" max="1" width="84" style="3" customWidth="1"/>
    <col min="2" max="2" width="2.83203125" style="6" customWidth="1"/>
    <col min="3" max="3" width="31.83203125" style="4" customWidth="1"/>
    <col min="4" max="4" width="3.83203125" style="4" customWidth="1"/>
    <col min="5" max="5" width="2.83203125" style="81" customWidth="1"/>
    <col min="6" max="6" width="31.83203125" style="4" customWidth="1"/>
    <col min="7" max="7" width="3.83203125" style="4" customWidth="1"/>
    <col min="8" max="8" width="2.83203125" style="4" customWidth="1"/>
    <col min="9" max="9" width="31.83203125" style="3" customWidth="1"/>
    <col min="10" max="10" width="3.83203125" style="3" customWidth="1"/>
    <col min="11" max="11" width="11.6640625" style="3" bestFit="1" customWidth="1"/>
    <col min="12" max="16384" width="8.83203125" style="3"/>
  </cols>
  <sheetData>
    <row r="1" spans="1:11" ht="50" customHeight="1" x14ac:dyDescent="0.2">
      <c r="A1" s="23" t="s">
        <v>0</v>
      </c>
      <c r="B1" s="11"/>
      <c r="C1" s="103" t="s">
        <v>18</v>
      </c>
      <c r="D1" s="102"/>
      <c r="E1" s="80"/>
      <c r="F1" s="101" t="s">
        <v>19</v>
      </c>
      <c r="G1" s="102"/>
      <c r="H1" s="11"/>
      <c r="I1" s="101" t="s">
        <v>20</v>
      </c>
      <c r="J1" s="102"/>
      <c r="K1" s="2"/>
    </row>
    <row r="2" spans="1:11" ht="50" customHeight="1" x14ac:dyDescent="0.2">
      <c r="A2" s="24" t="str">
        <f>Onderhoudsplan!A1</f>
        <v>BEOORDELING ONDERHOUDSPLAN CYGNUS GYMNASIUM</v>
      </c>
      <c r="B2" s="11"/>
      <c r="C2" s="99"/>
      <c r="D2" s="100"/>
      <c r="E2" s="80"/>
      <c r="F2" s="99"/>
      <c r="G2" s="100"/>
      <c r="H2" s="11"/>
      <c r="I2" s="99"/>
      <c r="J2" s="100"/>
      <c r="K2" s="2"/>
    </row>
    <row r="3" spans="1:11" ht="20" customHeight="1" x14ac:dyDescent="0.15">
      <c r="A3" s="93" t="str">
        <f>Onderhoudsplan!A3</f>
        <v>1. Mate van volledigheid, uitgebreidheid en relevantie van het gespecificeerde onderhoudsplan (kolom A).</v>
      </c>
      <c r="B3" s="9"/>
      <c r="C3" s="7" t="s">
        <v>7</v>
      </c>
      <c r="D3" s="5"/>
      <c r="E3" s="60"/>
      <c r="F3" s="7" t="s">
        <v>7</v>
      </c>
      <c r="G3" s="5"/>
      <c r="H3" s="9"/>
      <c r="I3" s="7" t="s">
        <v>7</v>
      </c>
      <c r="J3" s="5"/>
    </row>
    <row r="4" spans="1:11" ht="97" customHeight="1" x14ac:dyDescent="0.2">
      <c r="A4" s="94"/>
      <c r="B4" s="11"/>
      <c r="C4" s="95" t="s">
        <v>2</v>
      </c>
      <c r="D4" s="96"/>
      <c r="E4" s="80"/>
      <c r="F4" s="95" t="s">
        <v>2</v>
      </c>
      <c r="G4" s="96"/>
      <c r="H4" s="11"/>
      <c r="I4" s="95" t="s">
        <v>2</v>
      </c>
      <c r="J4" s="96"/>
      <c r="K4" s="2"/>
    </row>
    <row r="5" spans="1:11" ht="20" customHeight="1" x14ac:dyDescent="0.15">
      <c r="A5" s="97" t="str">
        <f>Onderhoudsplan!A4</f>
        <v>2.	Mate van motivatie en onderbouwing van de keuze van het aangeboden onderhoudsplan (rij 32).</v>
      </c>
      <c r="B5" s="9"/>
      <c r="C5" s="7" t="s">
        <v>7</v>
      </c>
      <c r="D5" s="5"/>
      <c r="E5" s="60"/>
      <c r="F5" s="7" t="s">
        <v>7</v>
      </c>
      <c r="G5" s="5"/>
      <c r="H5" s="9"/>
      <c r="I5" s="7" t="s">
        <v>7</v>
      </c>
      <c r="J5" s="5"/>
    </row>
    <row r="6" spans="1:11" ht="97" customHeight="1" x14ac:dyDescent="0.2">
      <c r="A6" s="98"/>
      <c r="B6" s="11"/>
      <c r="C6" s="95" t="s">
        <v>2</v>
      </c>
      <c r="D6" s="96"/>
      <c r="E6" s="80"/>
      <c r="F6" s="95" t="s">
        <v>2</v>
      </c>
      <c r="G6" s="96"/>
      <c r="H6" s="11"/>
      <c r="I6" s="95" t="s">
        <v>2</v>
      </c>
      <c r="J6" s="96"/>
      <c r="K6" s="2"/>
    </row>
    <row r="7" spans="1:11" ht="20" customHeight="1" x14ac:dyDescent="0.2">
      <c r="A7" s="97" t="str">
        <f>Onderhoudsplan!A5</f>
        <v xml:space="preserve">3.	Mate waarin inschrijver rekening houdt met seizoensinvloeden met betrekking tot het onderhoudsplan. </v>
      </c>
      <c r="B7" s="11"/>
      <c r="C7" s="7" t="s">
        <v>7</v>
      </c>
      <c r="D7" s="5"/>
      <c r="E7" s="80"/>
      <c r="F7" s="7" t="s">
        <v>7</v>
      </c>
      <c r="G7" s="5"/>
      <c r="H7" s="11"/>
      <c r="I7" s="7" t="s">
        <v>7</v>
      </c>
      <c r="J7" s="5"/>
      <c r="K7" s="2"/>
    </row>
    <row r="8" spans="1:11" ht="97" customHeight="1" x14ac:dyDescent="0.2">
      <c r="A8" s="98"/>
      <c r="B8" s="11"/>
      <c r="C8" s="95" t="s">
        <v>2</v>
      </c>
      <c r="D8" s="96"/>
      <c r="E8" s="80"/>
      <c r="F8" s="95" t="s">
        <v>2</v>
      </c>
      <c r="G8" s="96"/>
      <c r="H8" s="11"/>
      <c r="I8" s="95" t="s">
        <v>2</v>
      </c>
      <c r="J8" s="96"/>
      <c r="K8" s="2"/>
    </row>
    <row r="9" spans="1:11" ht="20" customHeight="1" x14ac:dyDescent="0.2">
      <c r="A9" s="97" t="str">
        <f>Onderhoudsplan!A6</f>
        <v>4.	Mate waarin inschrijver rekening houdt met periodes van een onderwijsorganisatie betrekking tot het onderhoudsplan.</v>
      </c>
      <c r="B9" s="11"/>
      <c r="C9" s="7" t="s">
        <v>7</v>
      </c>
      <c r="D9" s="5"/>
      <c r="E9" s="80"/>
      <c r="F9" s="7" t="s">
        <v>7</v>
      </c>
      <c r="G9" s="5"/>
      <c r="H9" s="11"/>
      <c r="I9" s="7" t="s">
        <v>7</v>
      </c>
      <c r="J9" s="5"/>
      <c r="K9" s="2"/>
    </row>
    <row r="10" spans="1:11" ht="97" customHeight="1" x14ac:dyDescent="0.2">
      <c r="A10" s="98"/>
      <c r="B10" s="11"/>
      <c r="C10" s="95" t="s">
        <v>2</v>
      </c>
      <c r="D10" s="96"/>
      <c r="E10" s="80"/>
      <c r="F10" s="95" t="s">
        <v>2</v>
      </c>
      <c r="G10" s="96"/>
      <c r="H10" s="11"/>
      <c r="I10" s="95" t="s">
        <v>2</v>
      </c>
      <c r="J10" s="96"/>
      <c r="K10" s="2"/>
    </row>
    <row r="11" spans="1:11" ht="20" customHeight="1" x14ac:dyDescent="0.15">
      <c r="A11" s="25"/>
      <c r="B11" s="10"/>
      <c r="C11" s="26"/>
      <c r="D11" s="26"/>
      <c r="E11" s="58"/>
      <c r="F11" s="26"/>
      <c r="G11" s="26"/>
      <c r="H11" s="10"/>
      <c r="I11" s="26"/>
      <c r="J11" s="28"/>
    </row>
    <row r="12" spans="1:11" ht="50" customHeight="1" x14ac:dyDescent="0.2">
      <c r="A12" s="24" t="str">
        <f>Onderhoudsplan!A15</f>
        <v>BEOORDELING ONDERHOUDSPLAN BINDELMEER COLLEGE</v>
      </c>
      <c r="B12" s="11"/>
      <c r="C12" s="99"/>
      <c r="D12" s="100"/>
      <c r="E12" s="80"/>
      <c r="F12" s="99"/>
      <c r="G12" s="100"/>
      <c r="H12" s="11"/>
      <c r="I12" s="99"/>
      <c r="J12" s="100"/>
      <c r="K12" s="2"/>
    </row>
    <row r="13" spans="1:11" ht="20" customHeight="1" x14ac:dyDescent="0.2">
      <c r="A13" s="93" t="str">
        <f>Onderhoudsplan!A17</f>
        <v>1. Mate van volledigheid, uitgebreidheid en relevantie van het gespecificeerde onderhoudsplan (kolom A).</v>
      </c>
      <c r="B13" s="11"/>
      <c r="C13" s="7" t="s">
        <v>7</v>
      </c>
      <c r="D13" s="5"/>
      <c r="E13" s="80"/>
      <c r="F13" s="7" t="s">
        <v>7</v>
      </c>
      <c r="G13" s="5"/>
      <c r="H13" s="11"/>
      <c r="I13" s="7" t="s">
        <v>7</v>
      </c>
      <c r="J13" s="5"/>
      <c r="K13" s="2"/>
    </row>
    <row r="14" spans="1:11" ht="97" customHeight="1" x14ac:dyDescent="0.2">
      <c r="A14" s="94"/>
      <c r="B14" s="11"/>
      <c r="C14" s="95" t="s">
        <v>2</v>
      </c>
      <c r="D14" s="96"/>
      <c r="E14" s="80"/>
      <c r="F14" s="95" t="s">
        <v>2</v>
      </c>
      <c r="G14" s="96"/>
      <c r="H14" s="11"/>
      <c r="I14" s="95" t="s">
        <v>2</v>
      </c>
      <c r="J14" s="96"/>
      <c r="K14" s="2"/>
    </row>
    <row r="15" spans="1:11" ht="20" customHeight="1" x14ac:dyDescent="0.2">
      <c r="A15" s="93" t="str">
        <f>Onderhoudsplan!A18</f>
        <v>2.	Mate van motivatie en onderbouwing van de keuze van het aangeboden onderhoudsplan (rij 32).</v>
      </c>
      <c r="B15" s="11"/>
      <c r="C15" s="7" t="s">
        <v>7</v>
      </c>
      <c r="D15" s="5"/>
      <c r="E15" s="80"/>
      <c r="F15" s="7" t="s">
        <v>7</v>
      </c>
      <c r="G15" s="5"/>
      <c r="H15" s="11"/>
      <c r="I15" s="7" t="s">
        <v>7</v>
      </c>
      <c r="J15" s="5"/>
      <c r="K15" s="2"/>
    </row>
    <row r="16" spans="1:11" ht="97" customHeight="1" x14ac:dyDescent="0.2">
      <c r="A16" s="94"/>
      <c r="B16" s="11"/>
      <c r="C16" s="95" t="s">
        <v>2</v>
      </c>
      <c r="D16" s="96"/>
      <c r="E16" s="80"/>
      <c r="F16" s="95" t="s">
        <v>2</v>
      </c>
      <c r="G16" s="96"/>
      <c r="H16" s="11"/>
      <c r="I16" s="95" t="s">
        <v>2</v>
      </c>
      <c r="J16" s="96"/>
      <c r="K16" s="2"/>
    </row>
    <row r="17" spans="1:11" ht="20" customHeight="1" x14ac:dyDescent="0.2">
      <c r="A17" s="93" t="str">
        <f>Onderhoudsplan!A19</f>
        <v xml:space="preserve">3.	Mate waarin inschrijver rekening houdt met seizoensinvloeden met betrekking tot het onderhoudsplan. </v>
      </c>
      <c r="B17" s="11"/>
      <c r="C17" s="7" t="s">
        <v>7</v>
      </c>
      <c r="D17" s="5"/>
      <c r="E17" s="80"/>
      <c r="F17" s="7" t="s">
        <v>7</v>
      </c>
      <c r="G17" s="5"/>
      <c r="H17" s="11"/>
      <c r="I17" s="7" t="s">
        <v>7</v>
      </c>
      <c r="J17" s="5"/>
      <c r="K17" s="2"/>
    </row>
    <row r="18" spans="1:11" ht="97" customHeight="1" x14ac:dyDescent="0.2">
      <c r="A18" s="94"/>
      <c r="B18" s="11"/>
      <c r="C18" s="95" t="s">
        <v>2</v>
      </c>
      <c r="D18" s="96"/>
      <c r="E18" s="80"/>
      <c r="F18" s="95" t="s">
        <v>2</v>
      </c>
      <c r="G18" s="96"/>
      <c r="H18" s="11"/>
      <c r="I18" s="95" t="s">
        <v>2</v>
      </c>
      <c r="J18" s="96"/>
      <c r="K18" s="2"/>
    </row>
    <row r="19" spans="1:11" ht="20" customHeight="1" x14ac:dyDescent="0.2">
      <c r="A19" s="93" t="str">
        <f>Onderhoudsplan!A20</f>
        <v>4.	Mate waarin inschrijver rekening houdt met periodes van een onderwijsorganisatie betrekking tot het onderhoudsplan.</v>
      </c>
      <c r="B19" s="11"/>
      <c r="C19" s="7" t="s">
        <v>7</v>
      </c>
      <c r="D19" s="5"/>
      <c r="E19" s="80"/>
      <c r="F19" s="7" t="s">
        <v>7</v>
      </c>
      <c r="G19" s="5"/>
      <c r="H19" s="11"/>
      <c r="I19" s="7" t="s">
        <v>7</v>
      </c>
      <c r="J19" s="5"/>
      <c r="K19" s="2"/>
    </row>
    <row r="20" spans="1:11" ht="97" customHeight="1" x14ac:dyDescent="0.2">
      <c r="A20" s="94"/>
      <c r="B20" s="11"/>
      <c r="C20" s="95" t="s">
        <v>2</v>
      </c>
      <c r="D20" s="96"/>
      <c r="E20" s="80"/>
      <c r="F20" s="95" t="s">
        <v>2</v>
      </c>
      <c r="G20" s="96"/>
      <c r="H20" s="11"/>
      <c r="I20" s="95" t="s">
        <v>2</v>
      </c>
      <c r="J20" s="96"/>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99"/>
      <c r="D22" s="100"/>
      <c r="E22" s="80"/>
      <c r="F22" s="99"/>
      <c r="G22" s="100"/>
      <c r="H22" s="11"/>
      <c r="I22" s="99"/>
      <c r="J22" s="100"/>
      <c r="K22" s="2"/>
    </row>
    <row r="23" spans="1:11" ht="20" customHeight="1" x14ac:dyDescent="0.15">
      <c r="A23" s="93" t="str">
        <f>Onderhoudsplan!A31</f>
        <v>1. Mate van volledigheid, uitgebreidheid en relevantie van het gespecificeerde onderhoudsplan (kolom A).</v>
      </c>
      <c r="B23" s="10"/>
      <c r="C23" s="7" t="s">
        <v>7</v>
      </c>
      <c r="D23" s="5"/>
      <c r="E23" s="58"/>
      <c r="F23" s="7" t="s">
        <v>7</v>
      </c>
      <c r="G23" s="5"/>
      <c r="H23" s="10"/>
      <c r="I23" s="7" t="s">
        <v>7</v>
      </c>
      <c r="J23" s="5"/>
    </row>
    <row r="24" spans="1:11" ht="97" customHeight="1" x14ac:dyDescent="0.15">
      <c r="A24" s="94"/>
      <c r="B24" s="10"/>
      <c r="C24" s="95" t="s">
        <v>2</v>
      </c>
      <c r="D24" s="96"/>
      <c r="E24" s="58"/>
      <c r="F24" s="95" t="s">
        <v>2</v>
      </c>
      <c r="G24" s="96"/>
      <c r="H24" s="10"/>
      <c r="I24" s="95" t="s">
        <v>2</v>
      </c>
      <c r="J24" s="96"/>
    </row>
    <row r="25" spans="1:11" ht="20" customHeight="1" x14ac:dyDescent="0.15">
      <c r="A25" s="97" t="str">
        <f>Onderhoudsplan!A32</f>
        <v>2.	Mate van motivatie en onderbouwing van de keuze van het aangeboden onderhoudsplan (rij 32).</v>
      </c>
      <c r="B25" s="10"/>
      <c r="C25" s="7" t="s">
        <v>7</v>
      </c>
      <c r="D25" s="5"/>
      <c r="E25" s="58"/>
      <c r="F25" s="7" t="s">
        <v>7</v>
      </c>
      <c r="G25" s="5"/>
      <c r="H25" s="10"/>
      <c r="I25" s="7" t="s">
        <v>7</v>
      </c>
      <c r="J25" s="5"/>
    </row>
    <row r="26" spans="1:11" ht="97" customHeight="1" x14ac:dyDescent="0.15">
      <c r="A26" s="98"/>
      <c r="B26" s="10"/>
      <c r="C26" s="95" t="s">
        <v>2</v>
      </c>
      <c r="D26" s="96"/>
      <c r="E26" s="58"/>
      <c r="F26" s="95" t="s">
        <v>2</v>
      </c>
      <c r="G26" s="96"/>
      <c r="H26" s="10"/>
      <c r="I26" s="95" t="s">
        <v>2</v>
      </c>
      <c r="J26" s="96"/>
    </row>
    <row r="27" spans="1:11" ht="20" customHeight="1" x14ac:dyDescent="0.15">
      <c r="A27" s="93" t="str">
        <f>Onderhoudsplan!A33</f>
        <v xml:space="preserve">3.	Mate waarin inschrijver rekening houdt met seizoensinvloeden met betrekking tot het onderhoudsplan. </v>
      </c>
      <c r="B27" s="10"/>
      <c r="C27" s="7" t="s">
        <v>7</v>
      </c>
      <c r="D27" s="5"/>
      <c r="E27" s="58"/>
      <c r="F27" s="7" t="s">
        <v>7</v>
      </c>
      <c r="G27" s="5"/>
      <c r="H27" s="10"/>
      <c r="I27" s="7" t="s">
        <v>7</v>
      </c>
      <c r="J27" s="5"/>
    </row>
    <row r="28" spans="1:11" ht="97" customHeight="1" x14ac:dyDescent="0.15">
      <c r="A28" s="94"/>
      <c r="B28" s="10"/>
      <c r="C28" s="95" t="s">
        <v>2</v>
      </c>
      <c r="D28" s="96"/>
      <c r="E28" s="58"/>
      <c r="F28" s="95" t="s">
        <v>2</v>
      </c>
      <c r="G28" s="96"/>
      <c r="H28" s="10"/>
      <c r="I28" s="95" t="s">
        <v>2</v>
      </c>
      <c r="J28" s="96"/>
    </row>
    <row r="29" spans="1:11" ht="20" customHeight="1" x14ac:dyDescent="0.15">
      <c r="A29" s="93" t="str">
        <f>Onderhoudsplan!A34</f>
        <v>4.	Mate waarin inschrijver rekening houdt met periodes van een onderwijsorganisatie betrekking tot het onderhoudsplan.</v>
      </c>
      <c r="B29" s="10"/>
      <c r="C29" s="7" t="s">
        <v>7</v>
      </c>
      <c r="D29" s="5"/>
      <c r="E29" s="58"/>
      <c r="F29" s="7" t="s">
        <v>7</v>
      </c>
      <c r="G29" s="5"/>
      <c r="H29" s="10"/>
      <c r="I29" s="7" t="s">
        <v>7</v>
      </c>
      <c r="J29" s="5"/>
    </row>
    <row r="30" spans="1:11" ht="97" customHeight="1" x14ac:dyDescent="0.15">
      <c r="A30" s="94"/>
      <c r="B30" s="10"/>
      <c r="C30" s="95" t="s">
        <v>2</v>
      </c>
      <c r="D30" s="96"/>
      <c r="E30" s="58"/>
      <c r="F30" s="95" t="s">
        <v>2</v>
      </c>
      <c r="G30" s="96"/>
      <c r="H30" s="10"/>
      <c r="I30" s="95" t="s">
        <v>2</v>
      </c>
      <c r="J30" s="96"/>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99"/>
      <c r="D32" s="100"/>
      <c r="E32" s="59"/>
      <c r="F32" s="99"/>
      <c r="G32" s="100"/>
      <c r="H32" s="8"/>
      <c r="I32" s="99"/>
      <c r="J32" s="100"/>
    </row>
    <row r="33" spans="1:10" ht="20" customHeight="1" x14ac:dyDescent="0.15">
      <c r="A33" s="105"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4" customHeight="1" x14ac:dyDescent="0.15">
      <c r="A34" s="106"/>
      <c r="B34" s="9"/>
      <c r="C34" s="95" t="s">
        <v>2</v>
      </c>
      <c r="D34" s="96"/>
      <c r="E34" s="60"/>
      <c r="F34" s="104" t="s">
        <v>2</v>
      </c>
      <c r="G34" s="96"/>
      <c r="H34" s="9"/>
      <c r="I34" s="104" t="s">
        <v>2</v>
      </c>
      <c r="J34" s="96"/>
    </row>
    <row r="35" spans="1:10" ht="20" customHeight="1" x14ac:dyDescent="0.15">
      <c r="A35" s="107"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60"/>
      <c r="F35" s="7" t="s">
        <v>7</v>
      </c>
      <c r="G35" s="5"/>
      <c r="H35" s="9"/>
      <c r="I35" s="7" t="s">
        <v>7</v>
      </c>
      <c r="J35" s="5"/>
    </row>
    <row r="36" spans="1:10" ht="134" customHeight="1" x14ac:dyDescent="0.15">
      <c r="A36" s="107"/>
      <c r="B36" s="9"/>
      <c r="C36" s="95" t="s">
        <v>2</v>
      </c>
      <c r="D36" s="96"/>
      <c r="E36" s="60"/>
      <c r="F36" s="104" t="s">
        <v>2</v>
      </c>
      <c r="G36" s="96"/>
      <c r="H36" s="9"/>
      <c r="I36" s="104" t="s">
        <v>2</v>
      </c>
      <c r="J36" s="96"/>
    </row>
    <row r="37" spans="1:10" ht="20" customHeight="1" x14ac:dyDescent="0.15">
      <c r="A37" s="93"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60"/>
      <c r="F37" s="7" t="s">
        <v>7</v>
      </c>
      <c r="G37" s="5"/>
      <c r="H37" s="9"/>
      <c r="I37" s="7" t="s">
        <v>7</v>
      </c>
      <c r="J37" s="5"/>
    </row>
    <row r="38" spans="1:10" ht="134" customHeight="1" x14ac:dyDescent="0.15">
      <c r="A38" s="94"/>
      <c r="B38" s="9"/>
      <c r="C38" s="95" t="s">
        <v>2</v>
      </c>
      <c r="D38" s="96"/>
      <c r="E38" s="60"/>
      <c r="F38" s="95" t="s">
        <v>2</v>
      </c>
      <c r="G38" s="96"/>
      <c r="H38" s="9"/>
      <c r="I38" s="95" t="s">
        <v>2</v>
      </c>
      <c r="J38" s="96"/>
    </row>
    <row r="39" spans="1:10" ht="20" customHeight="1" x14ac:dyDescent="0.15">
      <c r="A39" s="25"/>
      <c r="B39" s="10"/>
      <c r="C39" s="26"/>
      <c r="D39" s="26"/>
      <c r="E39" s="58"/>
      <c r="F39" s="26"/>
      <c r="G39" s="26"/>
      <c r="H39" s="10"/>
      <c r="I39" s="26"/>
      <c r="J39" s="28"/>
    </row>
    <row r="40" spans="1:10" ht="40" customHeight="1" x14ac:dyDescent="0.15">
      <c r="A40" s="24" t="str">
        <f>Interview!A1:B1</f>
        <v>BEOORDELING INTERVIEW SLEUTELFUNCTIONARISSEN</v>
      </c>
      <c r="B40" s="8"/>
      <c r="C40" s="108"/>
      <c r="D40" s="100"/>
      <c r="E40" s="59"/>
      <c r="F40" s="108"/>
      <c r="G40" s="100"/>
      <c r="H40" s="8"/>
      <c r="I40" s="108"/>
      <c r="J40" s="100"/>
    </row>
    <row r="41" spans="1:10" ht="20" customHeight="1" x14ac:dyDescent="0.15">
      <c r="A41" s="105" t="str">
        <f>Interview!A4:B4</f>
        <v>1. interviewvraag 1</v>
      </c>
      <c r="B41" s="9"/>
      <c r="C41" s="7" t="s">
        <v>7</v>
      </c>
      <c r="D41" s="5"/>
      <c r="E41" s="60"/>
      <c r="F41" s="7" t="s">
        <v>7</v>
      </c>
      <c r="G41" s="5"/>
      <c r="H41" s="9"/>
      <c r="I41" s="7" t="s">
        <v>7</v>
      </c>
      <c r="J41" s="5"/>
    </row>
    <row r="42" spans="1:10" ht="97" customHeight="1" x14ac:dyDescent="0.15">
      <c r="A42" s="106"/>
      <c r="B42" s="9"/>
      <c r="C42" s="95" t="s">
        <v>2</v>
      </c>
      <c r="D42" s="96"/>
      <c r="E42" s="60"/>
      <c r="F42" s="104" t="s">
        <v>2</v>
      </c>
      <c r="G42" s="96"/>
      <c r="H42" s="9"/>
      <c r="I42" s="104" t="s">
        <v>2</v>
      </c>
      <c r="J42" s="96"/>
    </row>
    <row r="43" spans="1:10" ht="20" customHeight="1" x14ac:dyDescent="0.15">
      <c r="A43" s="105" t="str">
        <f>Interview!A5:B5</f>
        <v>2. interviewvraag 2</v>
      </c>
      <c r="B43" s="9"/>
      <c r="C43" s="7" t="s">
        <v>7</v>
      </c>
      <c r="D43" s="5"/>
      <c r="E43" s="60"/>
      <c r="F43" s="7" t="s">
        <v>7</v>
      </c>
      <c r="G43" s="5"/>
      <c r="H43" s="9"/>
      <c r="I43" s="7" t="s">
        <v>7</v>
      </c>
      <c r="J43" s="5"/>
    </row>
    <row r="44" spans="1:10" ht="97" customHeight="1" x14ac:dyDescent="0.15">
      <c r="A44" s="106"/>
      <c r="B44" s="9"/>
      <c r="C44" s="95" t="s">
        <v>2</v>
      </c>
      <c r="D44" s="96"/>
      <c r="E44" s="60"/>
      <c r="F44" s="104" t="s">
        <v>2</v>
      </c>
      <c r="G44" s="96"/>
      <c r="H44" s="9"/>
      <c r="I44" s="104" t="s">
        <v>2</v>
      </c>
      <c r="J44" s="96"/>
    </row>
    <row r="45" spans="1:10" ht="20" customHeight="1" x14ac:dyDescent="0.15">
      <c r="A45" s="105" t="str">
        <f>Interview!A6:B6</f>
        <v>3. interviewvraag 3</v>
      </c>
      <c r="B45" s="9"/>
      <c r="C45" s="7" t="s">
        <v>7</v>
      </c>
      <c r="D45" s="5"/>
      <c r="E45" s="60"/>
      <c r="F45" s="7" t="s">
        <v>7</v>
      </c>
      <c r="G45" s="5"/>
      <c r="H45" s="9"/>
      <c r="I45" s="7" t="s">
        <v>7</v>
      </c>
      <c r="J45" s="5"/>
    </row>
    <row r="46" spans="1:10" ht="97" customHeight="1" x14ac:dyDescent="0.15">
      <c r="A46" s="106"/>
      <c r="B46" s="9"/>
      <c r="C46" s="95" t="s">
        <v>2</v>
      </c>
      <c r="D46" s="96"/>
      <c r="E46" s="60"/>
      <c r="F46" s="104" t="s">
        <v>2</v>
      </c>
      <c r="G46" s="96"/>
      <c r="H46" s="9"/>
      <c r="I46" s="104" t="s">
        <v>2</v>
      </c>
      <c r="J46" s="96"/>
    </row>
    <row r="47" spans="1:10" ht="20" customHeight="1" x14ac:dyDescent="0.15">
      <c r="A47" s="105" t="str">
        <f>Interview!A7:B7</f>
        <v>4. interviewvraag 4</v>
      </c>
      <c r="B47" s="9"/>
      <c r="C47" s="7" t="s">
        <v>7</v>
      </c>
      <c r="D47" s="5"/>
      <c r="E47" s="60"/>
      <c r="F47" s="7" t="s">
        <v>7</v>
      </c>
      <c r="G47" s="5"/>
      <c r="H47" s="9"/>
      <c r="I47" s="7" t="s">
        <v>7</v>
      </c>
      <c r="J47" s="5"/>
    </row>
    <row r="48" spans="1:10" ht="97" customHeight="1" x14ac:dyDescent="0.15">
      <c r="A48" s="106"/>
      <c r="B48" s="9"/>
      <c r="C48" s="95" t="s">
        <v>2</v>
      </c>
      <c r="D48" s="96"/>
      <c r="E48" s="60"/>
      <c r="F48" s="104" t="s">
        <v>2</v>
      </c>
      <c r="G48" s="96"/>
      <c r="H48" s="9"/>
      <c r="I48" s="104" t="s">
        <v>2</v>
      </c>
      <c r="J48" s="96"/>
    </row>
    <row r="49" spans="1:10" ht="20" customHeight="1" x14ac:dyDescent="0.15">
      <c r="A49" s="25"/>
      <c r="B49" s="10"/>
      <c r="C49" s="26"/>
      <c r="D49" s="26"/>
      <c r="E49" s="58"/>
      <c r="F49" s="26"/>
      <c r="G49" s="26"/>
      <c r="H49" s="10"/>
      <c r="I49" s="26"/>
      <c r="J49" s="28"/>
    </row>
    <row r="50" spans="1:10" x14ac:dyDescent="0.15">
      <c r="A50" s="6"/>
      <c r="B50" s="4"/>
      <c r="H50" s="3"/>
    </row>
  </sheetData>
  <sheetProtection algorithmName="SHA-512" hashValue="TX4RnzoSaPEIpyM1sxHfbf1TtYqdWb2/J1BcG9RIolIlF7s7nyZYWt+CT3lTDwj85vXTFoH+vltcWblKHHGdgw==" saltValue="N+/MoksjFcUJR5uPuDSkVA==" spinCount="100000" sheet="1" objects="1" scenarios="1"/>
  <mergeCells count="94">
    <mergeCell ref="I38:J38"/>
    <mergeCell ref="A37:A38"/>
    <mergeCell ref="A47:A48"/>
    <mergeCell ref="C48:D48"/>
    <mergeCell ref="F48:G48"/>
    <mergeCell ref="I48:J48"/>
    <mergeCell ref="A43:A44"/>
    <mergeCell ref="C44:D44"/>
    <mergeCell ref="F44:G44"/>
    <mergeCell ref="I44:J44"/>
    <mergeCell ref="A45:A46"/>
    <mergeCell ref="C46:D46"/>
    <mergeCell ref="F46:G46"/>
    <mergeCell ref="I46:J46"/>
    <mergeCell ref="C42:D42"/>
    <mergeCell ref="F42:G42"/>
    <mergeCell ref="I42:J42"/>
    <mergeCell ref="A33:A34"/>
    <mergeCell ref="C34:D34"/>
    <mergeCell ref="F34:G34"/>
    <mergeCell ref="I34:J34"/>
    <mergeCell ref="A35:A36"/>
    <mergeCell ref="C36:D36"/>
    <mergeCell ref="F36:G36"/>
    <mergeCell ref="I36:J36"/>
    <mergeCell ref="C40:D40"/>
    <mergeCell ref="F40:G40"/>
    <mergeCell ref="I40:J40"/>
    <mergeCell ref="A41:A42"/>
    <mergeCell ref="C38:D38"/>
    <mergeCell ref="F38:G38"/>
    <mergeCell ref="I1:J1"/>
    <mergeCell ref="C1:D1"/>
    <mergeCell ref="F1:G1"/>
    <mergeCell ref="C32:D32"/>
    <mergeCell ref="F32:G32"/>
    <mergeCell ref="I32:J32"/>
    <mergeCell ref="C6:D6"/>
    <mergeCell ref="F6:G6"/>
    <mergeCell ref="I6:J6"/>
    <mergeCell ref="C2:D2"/>
    <mergeCell ref="F2:G2"/>
    <mergeCell ref="I2:J2"/>
    <mergeCell ref="A3:A4"/>
    <mergeCell ref="C4:D4"/>
    <mergeCell ref="F4:G4"/>
    <mergeCell ref="I4:J4"/>
    <mergeCell ref="F16:G16"/>
    <mergeCell ref="I16:J16"/>
    <mergeCell ref="A15:A16"/>
    <mergeCell ref="C8:D8"/>
    <mergeCell ref="F8:G8"/>
    <mergeCell ref="I8:J8"/>
    <mergeCell ref="A7:A8"/>
    <mergeCell ref="A5:A6"/>
    <mergeCell ref="A9:A10"/>
    <mergeCell ref="C10:D10"/>
    <mergeCell ref="F10:G10"/>
    <mergeCell ref="I10:J10"/>
    <mergeCell ref="A17:A18"/>
    <mergeCell ref="A19:A20"/>
    <mergeCell ref="C12:D12"/>
    <mergeCell ref="F12:G12"/>
    <mergeCell ref="I12:J12"/>
    <mergeCell ref="C18:D18"/>
    <mergeCell ref="F18:G18"/>
    <mergeCell ref="I18:J18"/>
    <mergeCell ref="C20:D20"/>
    <mergeCell ref="F20:G20"/>
    <mergeCell ref="I20:J20"/>
    <mergeCell ref="A13:A14"/>
    <mergeCell ref="C14:D14"/>
    <mergeCell ref="F14:G14"/>
    <mergeCell ref="I14:J14"/>
    <mergeCell ref="C16:D16"/>
    <mergeCell ref="A23:A24"/>
    <mergeCell ref="C24:D24"/>
    <mergeCell ref="F24:G24"/>
    <mergeCell ref="I24:J24"/>
    <mergeCell ref="C22:D22"/>
    <mergeCell ref="F22:G22"/>
    <mergeCell ref="I22:J22"/>
    <mergeCell ref="A29:A30"/>
    <mergeCell ref="C30:D30"/>
    <mergeCell ref="F30:G30"/>
    <mergeCell ref="I30:J30"/>
    <mergeCell ref="C26:D26"/>
    <mergeCell ref="F26:G26"/>
    <mergeCell ref="I26:J26"/>
    <mergeCell ref="A25:A26"/>
    <mergeCell ref="A27:A28"/>
    <mergeCell ref="C28:D28"/>
    <mergeCell ref="F28:G28"/>
    <mergeCell ref="I28:J2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11D1C41D-59B0-E247-91D5-037CD2FFDB0B}">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0"/>
  <sheetViews>
    <sheetView showGridLines="0" zoomScale="90" zoomScaleNormal="90" zoomScalePageLayoutView="85" workbookViewId="0">
      <pane ySplit="1" topLeftCell="A33" activePane="bottomLeft" state="frozen"/>
      <selection pane="bottomLeft" activeCell="A47" sqref="A47:A48"/>
    </sheetView>
  </sheetViews>
  <sheetFormatPr baseColWidth="10" defaultColWidth="8.83203125" defaultRowHeight="13" x14ac:dyDescent="0.15"/>
  <cols>
    <col min="1" max="1" width="85.5" style="3" customWidth="1"/>
    <col min="2" max="2" width="2.83203125" style="6" customWidth="1"/>
    <col min="3" max="3" width="31.83203125" style="4" customWidth="1"/>
    <col min="4" max="4" width="3.83203125" style="4" customWidth="1"/>
    <col min="5" max="5" width="2.83203125" style="4" customWidth="1"/>
    <col min="6" max="6" width="31.83203125" style="4" customWidth="1"/>
    <col min="7" max="7" width="3.83203125" style="4" customWidth="1"/>
    <col min="8" max="8" width="2.83203125" style="4" customWidth="1"/>
    <col min="9" max="9" width="31.83203125" style="4" customWidth="1"/>
    <col min="10" max="10" width="3.83203125" style="3" customWidth="1"/>
    <col min="11" max="11" width="11.6640625" style="3" bestFit="1" customWidth="1"/>
    <col min="12" max="16384" width="8.83203125" style="3"/>
  </cols>
  <sheetData>
    <row r="1" spans="1:11" ht="50" customHeight="1" x14ac:dyDescent="0.2">
      <c r="A1" s="23" t="s">
        <v>1</v>
      </c>
      <c r="B1" s="11"/>
      <c r="C1" s="101" t="s">
        <v>18</v>
      </c>
      <c r="D1" s="102"/>
      <c r="E1" s="11"/>
      <c r="F1" s="101" t="s">
        <v>19</v>
      </c>
      <c r="G1" s="102"/>
      <c r="H1" s="11"/>
      <c r="I1" s="101" t="s">
        <v>20</v>
      </c>
      <c r="J1" s="102"/>
      <c r="K1" s="2"/>
    </row>
    <row r="2" spans="1:11" ht="50" customHeight="1" x14ac:dyDescent="0.2">
      <c r="A2" s="24" t="str">
        <f>Onderhoudsplan!A1</f>
        <v>BEOORDELING ONDERHOUDSPLAN CYGNUS GYMNASIUM</v>
      </c>
      <c r="B2" s="11"/>
      <c r="C2" s="108"/>
      <c r="D2" s="100"/>
      <c r="E2" s="11"/>
      <c r="F2" s="108"/>
      <c r="G2" s="100"/>
      <c r="H2" s="11"/>
      <c r="I2" s="108"/>
      <c r="J2" s="100"/>
      <c r="K2" s="2"/>
    </row>
    <row r="3" spans="1:11" ht="20" customHeight="1" x14ac:dyDescent="0.15">
      <c r="A3" s="93" t="str">
        <f>Onderhoudsplan!A3</f>
        <v>1. Mate van volledigheid, uitgebreidheid en relevantie van het gespecificeerde onderhoudsplan (kolom A).</v>
      </c>
      <c r="B3" s="9"/>
      <c r="C3" s="7" t="s">
        <v>7</v>
      </c>
      <c r="D3" s="5"/>
      <c r="E3" s="9"/>
      <c r="F3" s="7" t="s">
        <v>7</v>
      </c>
      <c r="G3" s="5"/>
      <c r="H3" s="9"/>
      <c r="I3" s="7" t="s">
        <v>7</v>
      </c>
      <c r="J3" s="5"/>
    </row>
    <row r="4" spans="1:11" ht="97" customHeight="1" x14ac:dyDescent="0.2">
      <c r="A4" s="94"/>
      <c r="B4" s="11"/>
      <c r="C4" s="104" t="s">
        <v>2</v>
      </c>
      <c r="D4" s="96"/>
      <c r="E4" s="11"/>
      <c r="F4" s="104" t="s">
        <v>2</v>
      </c>
      <c r="G4" s="96"/>
      <c r="H4" s="11"/>
      <c r="I4" s="104" t="s">
        <v>2</v>
      </c>
      <c r="J4" s="96"/>
      <c r="K4" s="2"/>
    </row>
    <row r="5" spans="1:11" ht="20" customHeight="1" x14ac:dyDescent="0.15">
      <c r="A5" s="93" t="str">
        <f>Onderhoudsplan!A4</f>
        <v>2.	Mate van motivatie en onderbouwing van de keuze van het aangeboden onderhoudsplan (rij 32).</v>
      </c>
      <c r="B5" s="9"/>
      <c r="C5" s="7" t="s">
        <v>7</v>
      </c>
      <c r="D5" s="5"/>
      <c r="E5" s="9"/>
      <c r="F5" s="7" t="s">
        <v>7</v>
      </c>
      <c r="G5" s="5"/>
      <c r="H5" s="9"/>
      <c r="I5" s="7" t="s">
        <v>7</v>
      </c>
      <c r="J5" s="5"/>
    </row>
    <row r="6" spans="1:11" ht="97" customHeight="1" x14ac:dyDescent="0.2">
      <c r="A6" s="94"/>
      <c r="B6" s="11"/>
      <c r="C6" s="104" t="s">
        <v>2</v>
      </c>
      <c r="D6" s="96"/>
      <c r="E6" s="11"/>
      <c r="F6" s="104" t="s">
        <v>2</v>
      </c>
      <c r="G6" s="96"/>
      <c r="H6" s="11"/>
      <c r="I6" s="104" t="s">
        <v>2</v>
      </c>
      <c r="J6" s="96"/>
      <c r="K6" s="2"/>
    </row>
    <row r="7" spans="1:11" ht="20" customHeight="1" x14ac:dyDescent="0.2">
      <c r="A7" s="93" t="str">
        <f>Onderhoudsplan!A5</f>
        <v xml:space="preserve">3.	Mate waarin inschrijver rekening houdt met seizoensinvloeden met betrekking tot het onderhoudsplan. </v>
      </c>
      <c r="B7" s="11"/>
      <c r="C7" s="7" t="s">
        <v>7</v>
      </c>
      <c r="D7" s="5"/>
      <c r="E7" s="11"/>
      <c r="F7" s="7" t="s">
        <v>7</v>
      </c>
      <c r="G7" s="5"/>
      <c r="H7" s="11"/>
      <c r="I7" s="7" t="s">
        <v>7</v>
      </c>
      <c r="J7" s="5"/>
      <c r="K7" s="2"/>
    </row>
    <row r="8" spans="1:11" ht="97" customHeight="1" x14ac:dyDescent="0.2">
      <c r="A8" s="94"/>
      <c r="B8" s="11"/>
      <c r="C8" s="104" t="s">
        <v>2</v>
      </c>
      <c r="D8" s="96"/>
      <c r="E8" s="11"/>
      <c r="F8" s="104" t="s">
        <v>2</v>
      </c>
      <c r="G8" s="96"/>
      <c r="H8" s="11"/>
      <c r="I8" s="104" t="s">
        <v>2</v>
      </c>
      <c r="J8" s="96"/>
      <c r="K8" s="2"/>
    </row>
    <row r="9" spans="1:11" ht="20" customHeight="1" x14ac:dyDescent="0.2">
      <c r="A9" s="93" t="str">
        <f>Onderhoudsplan!A6</f>
        <v>4.	Mate waarin inschrijver rekening houdt met periodes van een onderwijsorganisatie betrekking tot het onderhoudsplan.</v>
      </c>
      <c r="B9" s="11"/>
      <c r="C9" s="7" t="s">
        <v>7</v>
      </c>
      <c r="D9" s="5"/>
      <c r="E9" s="11"/>
      <c r="F9" s="7" t="s">
        <v>7</v>
      </c>
      <c r="G9" s="5"/>
      <c r="H9" s="11"/>
      <c r="I9" s="7" t="s">
        <v>7</v>
      </c>
      <c r="J9" s="5"/>
      <c r="K9" s="2"/>
    </row>
    <row r="10" spans="1:11" ht="97" customHeight="1" x14ac:dyDescent="0.2">
      <c r="A10" s="94"/>
      <c r="B10" s="11"/>
      <c r="C10" s="104" t="s">
        <v>2</v>
      </c>
      <c r="D10" s="96"/>
      <c r="E10" s="11"/>
      <c r="F10" s="104" t="s">
        <v>2</v>
      </c>
      <c r="G10" s="96"/>
      <c r="H10" s="11"/>
      <c r="I10" s="104" t="s">
        <v>2</v>
      </c>
      <c r="J10" s="96"/>
      <c r="K10" s="2"/>
    </row>
    <row r="11" spans="1:11" ht="20" customHeight="1" x14ac:dyDescent="0.15">
      <c r="A11" s="25"/>
      <c r="B11" s="10"/>
      <c r="C11" s="26"/>
      <c r="D11" s="26"/>
      <c r="E11" s="27"/>
      <c r="F11" s="26"/>
      <c r="G11" s="26"/>
      <c r="H11" s="10"/>
      <c r="I11" s="26"/>
      <c r="J11" s="28"/>
    </row>
    <row r="12" spans="1:11" ht="50" customHeight="1" x14ac:dyDescent="0.2">
      <c r="A12" s="24" t="str">
        <f>Onderhoudsplan!A15</f>
        <v>BEOORDELING ONDERHOUDSPLAN BINDELMEER COLLEGE</v>
      </c>
      <c r="B12" s="11"/>
      <c r="C12" s="108"/>
      <c r="D12" s="100"/>
      <c r="E12" s="11"/>
      <c r="F12" s="108"/>
      <c r="G12" s="100"/>
      <c r="H12" s="11"/>
      <c r="I12" s="108"/>
      <c r="J12" s="100"/>
      <c r="K12" s="2"/>
    </row>
    <row r="13" spans="1:11" ht="20" customHeight="1" x14ac:dyDescent="0.2">
      <c r="A13" s="93" t="str">
        <f>Onderhoudsplan!A17</f>
        <v>1. Mate van volledigheid, uitgebreidheid en relevantie van het gespecificeerde onderhoudsplan (kolom A).</v>
      </c>
      <c r="B13" s="11"/>
      <c r="C13" s="7" t="s">
        <v>7</v>
      </c>
      <c r="D13" s="5"/>
      <c r="E13" s="11"/>
      <c r="F13" s="7" t="s">
        <v>7</v>
      </c>
      <c r="G13" s="5"/>
      <c r="H13" s="11"/>
      <c r="I13" s="7" t="s">
        <v>7</v>
      </c>
      <c r="J13" s="5"/>
      <c r="K13" s="2"/>
    </row>
    <row r="14" spans="1:11" ht="97" customHeight="1" x14ac:dyDescent="0.2">
      <c r="A14" s="94"/>
      <c r="B14" s="11"/>
      <c r="C14" s="104" t="s">
        <v>2</v>
      </c>
      <c r="D14" s="96"/>
      <c r="E14" s="11"/>
      <c r="F14" s="104" t="s">
        <v>2</v>
      </c>
      <c r="G14" s="96"/>
      <c r="H14" s="11"/>
      <c r="I14" s="104" t="s">
        <v>2</v>
      </c>
      <c r="J14" s="96"/>
      <c r="K14" s="2"/>
    </row>
    <row r="15" spans="1:11" ht="20" customHeight="1" x14ac:dyDescent="0.2">
      <c r="A15" s="97" t="str">
        <f>Onderhoudsplan!A18</f>
        <v>2.	Mate van motivatie en onderbouwing van de keuze van het aangeboden onderhoudsplan (rij 32).</v>
      </c>
      <c r="B15" s="11"/>
      <c r="C15" s="7" t="s">
        <v>7</v>
      </c>
      <c r="D15" s="5"/>
      <c r="E15" s="11"/>
      <c r="F15" s="7" t="s">
        <v>7</v>
      </c>
      <c r="G15" s="5"/>
      <c r="H15" s="11"/>
      <c r="I15" s="7" t="s">
        <v>7</v>
      </c>
      <c r="J15" s="5"/>
      <c r="K15" s="2"/>
    </row>
    <row r="16" spans="1:11" ht="97" customHeight="1" x14ac:dyDescent="0.2">
      <c r="A16" s="98"/>
      <c r="B16" s="11"/>
      <c r="C16" s="104" t="s">
        <v>2</v>
      </c>
      <c r="D16" s="96"/>
      <c r="E16" s="11"/>
      <c r="F16" s="104" t="s">
        <v>2</v>
      </c>
      <c r="G16" s="96"/>
      <c r="H16" s="11"/>
      <c r="I16" s="104" t="s">
        <v>2</v>
      </c>
      <c r="J16" s="96"/>
      <c r="K16" s="2"/>
    </row>
    <row r="17" spans="1:11" ht="20" customHeight="1" x14ac:dyDescent="0.2">
      <c r="A17" s="93" t="str">
        <f>Onderhoudsplan!A19</f>
        <v xml:space="preserve">3.	Mate waarin inschrijver rekening houdt met seizoensinvloeden met betrekking tot het onderhoudsplan. </v>
      </c>
      <c r="B17" s="11"/>
      <c r="C17" s="7" t="s">
        <v>7</v>
      </c>
      <c r="D17" s="5"/>
      <c r="E17" s="11"/>
      <c r="F17" s="7" t="s">
        <v>7</v>
      </c>
      <c r="G17" s="5"/>
      <c r="H17" s="11"/>
      <c r="I17" s="7" t="s">
        <v>7</v>
      </c>
      <c r="J17" s="5"/>
      <c r="K17" s="2"/>
    </row>
    <row r="18" spans="1:11" ht="97" customHeight="1" x14ac:dyDescent="0.2">
      <c r="A18" s="94"/>
      <c r="B18" s="11"/>
      <c r="C18" s="104" t="s">
        <v>2</v>
      </c>
      <c r="D18" s="96"/>
      <c r="E18" s="11"/>
      <c r="F18" s="104" t="s">
        <v>2</v>
      </c>
      <c r="G18" s="96"/>
      <c r="H18" s="11"/>
      <c r="I18" s="104" t="s">
        <v>2</v>
      </c>
      <c r="J18" s="96"/>
      <c r="K18" s="2"/>
    </row>
    <row r="19" spans="1:11" ht="20" customHeight="1" x14ac:dyDescent="0.2">
      <c r="A19" s="97" t="str">
        <f>Onderhoudsplan!A20</f>
        <v>4.	Mate waarin inschrijver rekening houdt met periodes van een onderwijsorganisatie betrekking tot het onderhoudsplan.</v>
      </c>
      <c r="B19" s="11"/>
      <c r="C19" s="7" t="s">
        <v>7</v>
      </c>
      <c r="D19" s="5"/>
      <c r="E19" s="11"/>
      <c r="F19" s="7" t="s">
        <v>7</v>
      </c>
      <c r="G19" s="5"/>
      <c r="H19" s="11"/>
      <c r="I19" s="7" t="s">
        <v>7</v>
      </c>
      <c r="J19" s="5"/>
      <c r="K19" s="2"/>
    </row>
    <row r="20" spans="1:11" ht="97" customHeight="1" x14ac:dyDescent="0.2">
      <c r="A20" s="98"/>
      <c r="B20" s="11"/>
      <c r="C20" s="104" t="s">
        <v>2</v>
      </c>
      <c r="D20" s="96"/>
      <c r="E20" s="11"/>
      <c r="F20" s="104" t="s">
        <v>2</v>
      </c>
      <c r="G20" s="96"/>
      <c r="H20" s="11"/>
      <c r="I20" s="104" t="s">
        <v>2</v>
      </c>
      <c r="J20" s="96"/>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108"/>
      <c r="D22" s="100"/>
      <c r="E22" s="11"/>
      <c r="F22" s="108"/>
      <c r="G22" s="100"/>
      <c r="H22" s="11"/>
      <c r="I22" s="108"/>
      <c r="J22" s="100"/>
      <c r="K22" s="2"/>
    </row>
    <row r="23" spans="1:11" ht="20" customHeight="1" x14ac:dyDescent="0.15">
      <c r="A23" s="93" t="str">
        <f>Onderhoudsplan!A31</f>
        <v>1. Mate van volledigheid, uitgebreidheid en relevantie van het gespecificeerde onderhoudsplan (kolom A).</v>
      </c>
      <c r="B23" s="10"/>
      <c r="C23" s="7" t="s">
        <v>7</v>
      </c>
      <c r="D23" s="5"/>
      <c r="E23" s="58"/>
      <c r="F23" s="7" t="s">
        <v>7</v>
      </c>
      <c r="G23" s="5"/>
      <c r="H23" s="10"/>
      <c r="I23" s="7" t="s">
        <v>7</v>
      </c>
      <c r="J23" s="5"/>
    </row>
    <row r="24" spans="1:11" ht="97" customHeight="1" x14ac:dyDescent="0.2">
      <c r="A24" s="94"/>
      <c r="B24" s="11"/>
      <c r="C24" s="104" t="s">
        <v>2</v>
      </c>
      <c r="D24" s="96"/>
      <c r="E24" s="11"/>
      <c r="F24" s="104" t="s">
        <v>2</v>
      </c>
      <c r="G24" s="96"/>
      <c r="H24" s="11"/>
      <c r="I24" s="104" t="s">
        <v>2</v>
      </c>
      <c r="J24" s="96"/>
      <c r="K24" s="2"/>
    </row>
    <row r="25" spans="1:11" ht="20" customHeight="1" x14ac:dyDescent="0.15">
      <c r="A25" s="93" t="str">
        <f>Onderhoudsplan!A32</f>
        <v>2.	Mate van motivatie en onderbouwing van de keuze van het aangeboden onderhoudsplan (rij 32).</v>
      </c>
      <c r="B25" s="10"/>
      <c r="C25" s="7" t="s">
        <v>7</v>
      </c>
      <c r="D25" s="5"/>
      <c r="E25" s="58"/>
      <c r="F25" s="7" t="s">
        <v>7</v>
      </c>
      <c r="G25" s="5"/>
      <c r="H25" s="10"/>
      <c r="I25" s="7" t="s">
        <v>7</v>
      </c>
      <c r="J25" s="5"/>
    </row>
    <row r="26" spans="1:11" ht="97" customHeight="1" x14ac:dyDescent="0.2">
      <c r="A26" s="94"/>
      <c r="B26" s="11"/>
      <c r="C26" s="104" t="s">
        <v>2</v>
      </c>
      <c r="D26" s="96"/>
      <c r="E26" s="11"/>
      <c r="F26" s="104" t="s">
        <v>2</v>
      </c>
      <c r="G26" s="96"/>
      <c r="H26" s="11"/>
      <c r="I26" s="104" t="s">
        <v>2</v>
      </c>
      <c r="J26" s="96"/>
      <c r="K26" s="2"/>
    </row>
    <row r="27" spans="1:11" ht="20" customHeight="1" x14ac:dyDescent="0.15">
      <c r="A27" s="93" t="str">
        <f>Onderhoudsplan!A33</f>
        <v xml:space="preserve">3.	Mate waarin inschrijver rekening houdt met seizoensinvloeden met betrekking tot het onderhoudsplan. </v>
      </c>
      <c r="B27" s="10"/>
      <c r="C27" s="7" t="s">
        <v>7</v>
      </c>
      <c r="D27" s="5"/>
      <c r="E27" s="58"/>
      <c r="F27" s="7" t="s">
        <v>7</v>
      </c>
      <c r="G27" s="5"/>
      <c r="H27" s="10"/>
      <c r="I27" s="7" t="s">
        <v>7</v>
      </c>
      <c r="J27" s="5"/>
    </row>
    <row r="28" spans="1:11" ht="97" customHeight="1" x14ac:dyDescent="0.2">
      <c r="A28" s="94"/>
      <c r="B28" s="11"/>
      <c r="C28" s="104" t="s">
        <v>2</v>
      </c>
      <c r="D28" s="96"/>
      <c r="E28" s="11"/>
      <c r="F28" s="104" t="s">
        <v>2</v>
      </c>
      <c r="G28" s="96"/>
      <c r="H28" s="11"/>
      <c r="I28" s="104" t="s">
        <v>2</v>
      </c>
      <c r="J28" s="96"/>
      <c r="K28" s="2"/>
    </row>
    <row r="29" spans="1:11" ht="20" customHeight="1" x14ac:dyDescent="0.15">
      <c r="A29" s="93" t="str">
        <f>Onderhoudsplan!A34</f>
        <v>4.	Mate waarin inschrijver rekening houdt met periodes van een onderwijsorganisatie betrekking tot het onderhoudsplan.</v>
      </c>
      <c r="B29" s="10"/>
      <c r="C29" s="7" t="s">
        <v>7</v>
      </c>
      <c r="D29" s="5"/>
      <c r="E29" s="58"/>
      <c r="F29" s="7" t="s">
        <v>7</v>
      </c>
      <c r="G29" s="5"/>
      <c r="H29" s="10"/>
      <c r="I29" s="7" t="s">
        <v>7</v>
      </c>
      <c r="J29" s="5"/>
    </row>
    <row r="30" spans="1:11" ht="97" customHeight="1" x14ac:dyDescent="0.2">
      <c r="A30" s="94"/>
      <c r="B30" s="11"/>
      <c r="C30" s="104" t="s">
        <v>2</v>
      </c>
      <c r="D30" s="96"/>
      <c r="E30" s="11"/>
      <c r="F30" s="104" t="s">
        <v>2</v>
      </c>
      <c r="G30" s="96"/>
      <c r="H30" s="11"/>
      <c r="I30" s="104" t="s">
        <v>2</v>
      </c>
      <c r="J30" s="96"/>
      <c r="K30" s="2"/>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108"/>
      <c r="D32" s="100"/>
      <c r="E32" s="59"/>
      <c r="F32" s="108"/>
      <c r="G32" s="100"/>
      <c r="H32" s="8"/>
      <c r="I32" s="108"/>
      <c r="J32" s="100"/>
    </row>
    <row r="33" spans="1:10" ht="20" customHeight="1" x14ac:dyDescent="0.15">
      <c r="A33" s="109"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4" customHeight="1" x14ac:dyDescent="0.15">
      <c r="A34" s="110"/>
      <c r="B34" s="9"/>
      <c r="C34" s="104" t="s">
        <v>2</v>
      </c>
      <c r="D34" s="96"/>
      <c r="E34" s="60"/>
      <c r="F34" s="104" t="s">
        <v>2</v>
      </c>
      <c r="G34" s="96"/>
      <c r="H34" s="9"/>
      <c r="I34" s="104" t="s">
        <v>2</v>
      </c>
      <c r="J34" s="96"/>
    </row>
    <row r="35" spans="1:10" ht="20" customHeight="1" x14ac:dyDescent="0.15">
      <c r="A35" s="109"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9"/>
      <c r="F35" s="7" t="s">
        <v>7</v>
      </c>
      <c r="G35" s="5"/>
      <c r="H35" s="9"/>
      <c r="I35" s="7" t="s">
        <v>7</v>
      </c>
      <c r="J35" s="5"/>
    </row>
    <row r="36" spans="1:10" ht="134" customHeight="1" x14ac:dyDescent="0.15">
      <c r="A36" s="110"/>
      <c r="B36" s="9"/>
      <c r="C36" s="104" t="s">
        <v>2</v>
      </c>
      <c r="D36" s="96"/>
      <c r="E36" s="60"/>
      <c r="F36" s="104" t="s">
        <v>2</v>
      </c>
      <c r="G36" s="96"/>
      <c r="H36" s="9"/>
      <c r="I36" s="104" t="s">
        <v>2</v>
      </c>
      <c r="J36" s="96"/>
    </row>
    <row r="37" spans="1:10" ht="20" customHeight="1" x14ac:dyDescent="0.15">
      <c r="A37" s="93"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9"/>
      <c r="F37" s="7" t="s">
        <v>7</v>
      </c>
      <c r="G37" s="5"/>
      <c r="H37" s="9"/>
      <c r="I37" s="7" t="s">
        <v>7</v>
      </c>
      <c r="J37" s="5"/>
    </row>
    <row r="38" spans="1:10" ht="134" customHeight="1" x14ac:dyDescent="0.15">
      <c r="A38" s="94"/>
      <c r="B38" s="9"/>
      <c r="C38" s="104" t="s">
        <v>2</v>
      </c>
      <c r="D38" s="96"/>
      <c r="E38" s="60"/>
      <c r="F38" s="104" t="s">
        <v>2</v>
      </c>
      <c r="G38" s="96"/>
      <c r="H38" s="9"/>
      <c r="I38" s="104" t="s">
        <v>2</v>
      </c>
      <c r="J38" s="96"/>
    </row>
    <row r="39" spans="1:10" ht="20" customHeight="1" x14ac:dyDescent="0.15">
      <c r="A39" s="25"/>
      <c r="B39" s="10"/>
      <c r="C39" s="26"/>
      <c r="D39" s="26"/>
      <c r="E39" s="27"/>
      <c r="F39" s="26"/>
      <c r="G39" s="26"/>
      <c r="H39" s="10"/>
      <c r="I39" s="26"/>
      <c r="J39" s="28"/>
    </row>
    <row r="40" spans="1:10" ht="40" customHeight="1" x14ac:dyDescent="0.15">
      <c r="A40" s="24" t="str">
        <f>Interview!A1:B1</f>
        <v>BEOORDELING INTERVIEW SLEUTELFUNCTIONARISSEN</v>
      </c>
      <c r="B40" s="8"/>
      <c r="C40" s="108"/>
      <c r="D40" s="100"/>
      <c r="E40" s="8"/>
      <c r="F40" s="108"/>
      <c r="G40" s="100"/>
      <c r="H40" s="8"/>
      <c r="I40" s="108"/>
      <c r="J40" s="100"/>
    </row>
    <row r="41" spans="1:10" ht="20" customHeight="1" x14ac:dyDescent="0.15">
      <c r="A41" s="109" t="str">
        <f>Interview!A4:B4</f>
        <v>1. interviewvraag 1</v>
      </c>
      <c r="B41" s="9"/>
      <c r="C41" s="7" t="s">
        <v>7</v>
      </c>
      <c r="D41" s="5"/>
      <c r="E41" s="9"/>
      <c r="F41" s="7" t="s">
        <v>7</v>
      </c>
      <c r="G41" s="5"/>
      <c r="H41" s="9"/>
      <c r="I41" s="7" t="s">
        <v>7</v>
      </c>
      <c r="J41" s="5"/>
    </row>
    <row r="42" spans="1:10" ht="97" customHeight="1" x14ac:dyDescent="0.15">
      <c r="A42" s="110"/>
      <c r="B42" s="9"/>
      <c r="C42" s="104" t="s">
        <v>2</v>
      </c>
      <c r="D42" s="96"/>
      <c r="E42" s="9"/>
      <c r="F42" s="104" t="s">
        <v>2</v>
      </c>
      <c r="G42" s="96"/>
      <c r="H42" s="9"/>
      <c r="I42" s="104" t="s">
        <v>2</v>
      </c>
      <c r="J42" s="96"/>
    </row>
    <row r="43" spans="1:10" ht="20" customHeight="1" x14ac:dyDescent="0.15">
      <c r="A43" s="109" t="str">
        <f>Interview!A5:B5</f>
        <v>2. interviewvraag 2</v>
      </c>
      <c r="B43" s="9"/>
      <c r="C43" s="7" t="s">
        <v>7</v>
      </c>
      <c r="D43" s="5"/>
      <c r="E43" s="9"/>
      <c r="F43" s="7" t="s">
        <v>7</v>
      </c>
      <c r="G43" s="5"/>
      <c r="H43" s="9"/>
      <c r="I43" s="7" t="s">
        <v>7</v>
      </c>
      <c r="J43" s="5"/>
    </row>
    <row r="44" spans="1:10" ht="97" customHeight="1" x14ac:dyDescent="0.15">
      <c r="A44" s="110"/>
      <c r="B44" s="9"/>
      <c r="C44" s="104" t="s">
        <v>2</v>
      </c>
      <c r="D44" s="96"/>
      <c r="E44" s="9"/>
      <c r="F44" s="104" t="s">
        <v>2</v>
      </c>
      <c r="G44" s="96"/>
      <c r="H44" s="9"/>
      <c r="I44" s="104" t="s">
        <v>2</v>
      </c>
      <c r="J44" s="96"/>
    </row>
    <row r="45" spans="1:10" ht="20" customHeight="1" x14ac:dyDescent="0.15">
      <c r="A45" s="109" t="str">
        <f>Interview!A6:B6</f>
        <v>3. interviewvraag 3</v>
      </c>
      <c r="B45" s="9"/>
      <c r="C45" s="7" t="s">
        <v>7</v>
      </c>
      <c r="D45" s="5"/>
      <c r="E45" s="9"/>
      <c r="F45" s="7" t="s">
        <v>7</v>
      </c>
      <c r="G45" s="5"/>
      <c r="H45" s="9"/>
      <c r="I45" s="7" t="s">
        <v>7</v>
      </c>
      <c r="J45" s="5"/>
    </row>
    <row r="46" spans="1:10" ht="97" customHeight="1" x14ac:dyDescent="0.15">
      <c r="A46" s="110"/>
      <c r="B46" s="9"/>
      <c r="C46" s="104" t="s">
        <v>2</v>
      </c>
      <c r="D46" s="96"/>
      <c r="E46" s="9"/>
      <c r="F46" s="104" t="s">
        <v>2</v>
      </c>
      <c r="G46" s="96"/>
      <c r="H46" s="9"/>
      <c r="I46" s="104" t="s">
        <v>2</v>
      </c>
      <c r="J46" s="96"/>
    </row>
    <row r="47" spans="1:10" ht="20" customHeight="1" x14ac:dyDescent="0.15">
      <c r="A47" s="109" t="str">
        <f>Interview!A7:B7</f>
        <v>4. interviewvraag 4</v>
      </c>
      <c r="B47" s="9"/>
      <c r="C47" s="7" t="s">
        <v>7</v>
      </c>
      <c r="D47" s="5"/>
      <c r="E47" s="9"/>
      <c r="F47" s="7" t="s">
        <v>7</v>
      </c>
      <c r="G47" s="5"/>
      <c r="H47" s="9"/>
      <c r="I47" s="7" t="s">
        <v>7</v>
      </c>
      <c r="J47" s="5"/>
    </row>
    <row r="48" spans="1:10" ht="97" customHeight="1" x14ac:dyDescent="0.15">
      <c r="A48" s="110"/>
      <c r="B48" s="9"/>
      <c r="C48" s="104" t="s">
        <v>2</v>
      </c>
      <c r="D48" s="96"/>
      <c r="E48" s="9"/>
      <c r="F48" s="104" t="s">
        <v>2</v>
      </c>
      <c r="G48" s="96"/>
      <c r="H48" s="9"/>
      <c r="I48" s="104" t="s">
        <v>2</v>
      </c>
      <c r="J48" s="96"/>
    </row>
    <row r="49" spans="1:10" ht="20" customHeight="1" x14ac:dyDescent="0.15">
      <c r="A49" s="25"/>
      <c r="B49" s="10"/>
      <c r="C49" s="26"/>
      <c r="D49" s="26"/>
      <c r="E49" s="10"/>
      <c r="F49" s="26"/>
      <c r="G49" s="26"/>
      <c r="H49" s="10"/>
      <c r="I49" s="26"/>
      <c r="J49" s="28"/>
    </row>
    <row r="50" spans="1:10" x14ac:dyDescent="0.15">
      <c r="A50" s="6"/>
      <c r="B50" s="4"/>
      <c r="H50" s="3"/>
    </row>
  </sheetData>
  <sheetProtection algorithmName="SHA-512" hashValue="TVwRSxzb6JqRWr7rZP5SqmA2HzDy4USa6GmLNiU7dDiqUE+ebvFRBK5IyObHe/VNaimag/KMwO8l5/+VmFB8wA==" saltValue="EhSCjL3+a699Rar3hTrboA==" spinCount="100000" sheet="1" objects="1" scenarios="1"/>
  <mergeCells count="94">
    <mergeCell ref="A13:A14"/>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12:D12"/>
    <mergeCell ref="F12:G12"/>
    <mergeCell ref="I12:J12"/>
    <mergeCell ref="C14:D14"/>
    <mergeCell ref="F14:G14"/>
    <mergeCell ref="I14:J14"/>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 ref="A23:A24"/>
    <mergeCell ref="C24:D24"/>
    <mergeCell ref="F24:G24"/>
    <mergeCell ref="I24:J24"/>
    <mergeCell ref="A25:A26"/>
    <mergeCell ref="C26:D26"/>
    <mergeCell ref="F26:G26"/>
    <mergeCell ref="I26:J26"/>
    <mergeCell ref="A27:A28"/>
    <mergeCell ref="C28:D28"/>
    <mergeCell ref="F28:G28"/>
    <mergeCell ref="I28:J28"/>
    <mergeCell ref="A29:A30"/>
    <mergeCell ref="C30:D30"/>
    <mergeCell ref="F30:G30"/>
    <mergeCell ref="I30:J30"/>
    <mergeCell ref="C32:D32"/>
    <mergeCell ref="F32:G32"/>
    <mergeCell ref="I32:J32"/>
    <mergeCell ref="A33:A34"/>
    <mergeCell ref="C34:D34"/>
    <mergeCell ref="F34:G34"/>
    <mergeCell ref="I34:J34"/>
    <mergeCell ref="A35:A36"/>
    <mergeCell ref="C36:D36"/>
    <mergeCell ref="F36:G36"/>
    <mergeCell ref="I36:J36"/>
    <mergeCell ref="C40:D40"/>
    <mergeCell ref="F40:G40"/>
    <mergeCell ref="I40:J40"/>
    <mergeCell ref="A37:A38"/>
    <mergeCell ref="C38:D38"/>
    <mergeCell ref="F38:G38"/>
    <mergeCell ref="I38:J38"/>
    <mergeCell ref="A41:A42"/>
    <mergeCell ref="C42:D42"/>
    <mergeCell ref="F42:G42"/>
    <mergeCell ref="I42:J42"/>
    <mergeCell ref="A43:A44"/>
    <mergeCell ref="C44:D44"/>
    <mergeCell ref="F44:G44"/>
    <mergeCell ref="I44:J44"/>
    <mergeCell ref="A45:A46"/>
    <mergeCell ref="C46:D46"/>
    <mergeCell ref="F46:G46"/>
    <mergeCell ref="I46:J46"/>
    <mergeCell ref="A47:A48"/>
    <mergeCell ref="C48:D48"/>
    <mergeCell ref="F48:G48"/>
    <mergeCell ref="I48:J4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C52252C0-5BF1-1F45-B4D1-D2EF6B39EFD5}">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showGridLines="0" zoomScale="90" zoomScaleNormal="90" zoomScalePageLayoutView="85" workbookViewId="0">
      <pane ySplit="1" topLeftCell="A32" activePane="bottomLeft" state="frozen"/>
      <selection pane="bottomLeft" activeCell="B48" sqref="A48:XFD48"/>
    </sheetView>
  </sheetViews>
  <sheetFormatPr baseColWidth="10" defaultColWidth="8.83203125" defaultRowHeight="13" x14ac:dyDescent="0.15"/>
  <cols>
    <col min="1" max="1" width="83" style="3" customWidth="1"/>
    <col min="2" max="2" width="2.83203125" style="6" customWidth="1"/>
    <col min="3" max="3" width="31.83203125" style="4" customWidth="1"/>
    <col min="4" max="4" width="3.83203125" style="4" customWidth="1"/>
    <col min="5" max="5" width="2.83203125" style="4" customWidth="1"/>
    <col min="6" max="6" width="31.83203125" style="4" customWidth="1"/>
    <col min="7" max="7" width="3.83203125" style="4" customWidth="1"/>
    <col min="8" max="8" width="2.83203125" style="4" customWidth="1"/>
    <col min="9" max="9" width="31.83203125" style="4" customWidth="1"/>
    <col min="10" max="10" width="3.83203125" style="3" customWidth="1"/>
    <col min="11" max="11" width="11.6640625" style="3" bestFit="1" customWidth="1"/>
    <col min="12" max="16384" width="8.83203125" style="3"/>
  </cols>
  <sheetData>
    <row r="1" spans="1:11" ht="50" customHeight="1" x14ac:dyDescent="0.2">
      <c r="A1" s="23" t="s">
        <v>48</v>
      </c>
      <c r="B1" s="11"/>
      <c r="C1" s="101" t="s">
        <v>18</v>
      </c>
      <c r="D1" s="102"/>
      <c r="E1" s="11"/>
      <c r="F1" s="101" t="s">
        <v>19</v>
      </c>
      <c r="G1" s="102"/>
      <c r="H1" s="11"/>
      <c r="I1" s="101" t="s">
        <v>20</v>
      </c>
      <c r="J1" s="102"/>
      <c r="K1" s="2"/>
    </row>
    <row r="2" spans="1:11" ht="50" customHeight="1" x14ac:dyDescent="0.2">
      <c r="A2" s="24" t="str">
        <f>Onderhoudsplan!A1</f>
        <v>BEOORDELING ONDERHOUDSPLAN CYGNUS GYMNASIUM</v>
      </c>
      <c r="B2" s="11"/>
      <c r="C2" s="108"/>
      <c r="D2" s="100"/>
      <c r="E2" s="11"/>
      <c r="F2" s="108"/>
      <c r="G2" s="100"/>
      <c r="H2" s="11"/>
      <c r="I2" s="108"/>
      <c r="J2" s="100"/>
      <c r="K2" s="2"/>
    </row>
    <row r="3" spans="1:11" ht="20" customHeight="1" x14ac:dyDescent="0.15">
      <c r="A3" s="93" t="str">
        <f>Onderhoudsplan!A3</f>
        <v>1. Mate van volledigheid, uitgebreidheid en relevantie van het gespecificeerde onderhoudsplan (kolom A).</v>
      </c>
      <c r="B3" s="9"/>
      <c r="C3" s="7" t="s">
        <v>7</v>
      </c>
      <c r="D3" s="5"/>
      <c r="E3" s="9"/>
      <c r="F3" s="7" t="s">
        <v>7</v>
      </c>
      <c r="G3" s="5"/>
      <c r="H3" s="9"/>
      <c r="I3" s="7" t="s">
        <v>7</v>
      </c>
      <c r="J3" s="5"/>
    </row>
    <row r="4" spans="1:11" ht="97" customHeight="1" x14ac:dyDescent="0.2">
      <c r="A4" s="94"/>
      <c r="B4" s="11"/>
      <c r="C4" s="104" t="s">
        <v>2</v>
      </c>
      <c r="D4" s="96"/>
      <c r="E4" s="11"/>
      <c r="F4" s="104" t="s">
        <v>2</v>
      </c>
      <c r="G4" s="96"/>
      <c r="H4" s="11"/>
      <c r="I4" s="104" t="s">
        <v>2</v>
      </c>
      <c r="J4" s="96"/>
      <c r="K4" s="2"/>
    </row>
    <row r="5" spans="1:11" ht="20" customHeight="1" x14ac:dyDescent="0.15">
      <c r="A5" s="97" t="str">
        <f>Onderhoudsplan!A4</f>
        <v>2.	Mate van motivatie en onderbouwing van de keuze van het aangeboden onderhoudsplan (rij 32).</v>
      </c>
      <c r="B5" s="9"/>
      <c r="C5" s="7" t="s">
        <v>7</v>
      </c>
      <c r="D5" s="5"/>
      <c r="E5" s="9"/>
      <c r="F5" s="7" t="s">
        <v>7</v>
      </c>
      <c r="G5" s="5"/>
      <c r="H5" s="9"/>
      <c r="I5" s="7" t="s">
        <v>7</v>
      </c>
      <c r="J5" s="5"/>
    </row>
    <row r="6" spans="1:11" ht="97" customHeight="1" x14ac:dyDescent="0.2">
      <c r="A6" s="98"/>
      <c r="B6" s="11"/>
      <c r="C6" s="104" t="s">
        <v>2</v>
      </c>
      <c r="D6" s="96"/>
      <c r="E6" s="11"/>
      <c r="F6" s="104" t="s">
        <v>2</v>
      </c>
      <c r="G6" s="96"/>
      <c r="H6" s="11"/>
      <c r="I6" s="104" t="s">
        <v>2</v>
      </c>
      <c r="J6" s="96"/>
      <c r="K6" s="2"/>
    </row>
    <row r="7" spans="1:11" ht="20" customHeight="1" x14ac:dyDescent="0.2">
      <c r="A7" s="97" t="str">
        <f>Onderhoudsplan!A5</f>
        <v xml:space="preserve">3.	Mate waarin inschrijver rekening houdt met seizoensinvloeden met betrekking tot het onderhoudsplan. </v>
      </c>
      <c r="B7" s="11"/>
      <c r="C7" s="7" t="s">
        <v>7</v>
      </c>
      <c r="D7" s="5"/>
      <c r="E7" s="11"/>
      <c r="F7" s="7" t="s">
        <v>7</v>
      </c>
      <c r="G7" s="5"/>
      <c r="H7" s="11"/>
      <c r="I7" s="7" t="s">
        <v>7</v>
      </c>
      <c r="J7" s="5"/>
      <c r="K7" s="2"/>
    </row>
    <row r="8" spans="1:11" ht="97" customHeight="1" x14ac:dyDescent="0.2">
      <c r="A8" s="98"/>
      <c r="B8" s="11"/>
      <c r="C8" s="104" t="s">
        <v>2</v>
      </c>
      <c r="D8" s="96"/>
      <c r="E8" s="11"/>
      <c r="F8" s="104" t="s">
        <v>2</v>
      </c>
      <c r="G8" s="96"/>
      <c r="H8" s="11"/>
      <c r="I8" s="104" t="s">
        <v>2</v>
      </c>
      <c r="J8" s="96"/>
      <c r="K8" s="2"/>
    </row>
    <row r="9" spans="1:11" ht="20" customHeight="1" x14ac:dyDescent="0.2">
      <c r="A9" s="93" t="str">
        <f>Onderhoudsplan!A6</f>
        <v>4.	Mate waarin inschrijver rekening houdt met periodes van een onderwijsorganisatie betrekking tot het onderhoudsplan.</v>
      </c>
      <c r="B9" s="11"/>
      <c r="C9" s="7" t="s">
        <v>7</v>
      </c>
      <c r="D9" s="5"/>
      <c r="E9" s="11"/>
      <c r="F9" s="7" t="s">
        <v>7</v>
      </c>
      <c r="G9" s="5"/>
      <c r="H9" s="11"/>
      <c r="I9" s="7" t="s">
        <v>7</v>
      </c>
      <c r="J9" s="5"/>
      <c r="K9" s="2"/>
    </row>
    <row r="10" spans="1:11" ht="97" customHeight="1" x14ac:dyDescent="0.2">
      <c r="A10" s="94"/>
      <c r="B10" s="11"/>
      <c r="C10" s="104" t="s">
        <v>2</v>
      </c>
      <c r="D10" s="96"/>
      <c r="E10" s="11"/>
      <c r="F10" s="104" t="s">
        <v>2</v>
      </c>
      <c r="G10" s="96"/>
      <c r="H10" s="11"/>
      <c r="I10" s="104" t="s">
        <v>2</v>
      </c>
      <c r="J10" s="96"/>
      <c r="K10" s="2"/>
    </row>
    <row r="11" spans="1:11" ht="20" customHeight="1" x14ac:dyDescent="0.15">
      <c r="A11" s="25"/>
      <c r="B11" s="10"/>
      <c r="C11" s="26"/>
      <c r="D11" s="26"/>
      <c r="E11" s="27"/>
      <c r="F11" s="26"/>
      <c r="G11" s="26"/>
      <c r="H11" s="10"/>
      <c r="I11" s="26"/>
      <c r="J11" s="28"/>
    </row>
    <row r="12" spans="1:11" ht="50" customHeight="1" x14ac:dyDescent="0.2">
      <c r="A12" s="24" t="str">
        <f>Onderhoudsplan!A15</f>
        <v>BEOORDELING ONDERHOUDSPLAN BINDELMEER COLLEGE</v>
      </c>
      <c r="B12" s="11"/>
      <c r="C12" s="108"/>
      <c r="D12" s="100"/>
      <c r="E12" s="11"/>
      <c r="F12" s="108"/>
      <c r="G12" s="100"/>
      <c r="H12" s="11"/>
      <c r="I12" s="108"/>
      <c r="J12" s="100"/>
      <c r="K12" s="2"/>
    </row>
    <row r="13" spans="1:11" ht="20" customHeight="1" x14ac:dyDescent="0.2">
      <c r="A13" s="93" t="str">
        <f>Onderhoudsplan!A17</f>
        <v>1. Mate van volledigheid, uitgebreidheid en relevantie van het gespecificeerde onderhoudsplan (kolom A).</v>
      </c>
      <c r="B13" s="11"/>
      <c r="C13" s="7" t="s">
        <v>7</v>
      </c>
      <c r="D13" s="5"/>
      <c r="E13" s="11"/>
      <c r="F13" s="7" t="s">
        <v>7</v>
      </c>
      <c r="G13" s="5"/>
      <c r="H13" s="11"/>
      <c r="I13" s="7" t="s">
        <v>7</v>
      </c>
      <c r="J13" s="5"/>
      <c r="K13" s="2"/>
    </row>
    <row r="14" spans="1:11" ht="97" customHeight="1" x14ac:dyDescent="0.2">
      <c r="A14" s="94"/>
      <c r="B14" s="11"/>
      <c r="C14" s="104" t="s">
        <v>2</v>
      </c>
      <c r="D14" s="96"/>
      <c r="E14" s="11"/>
      <c r="F14" s="104" t="s">
        <v>2</v>
      </c>
      <c r="G14" s="96"/>
      <c r="H14" s="11"/>
      <c r="I14" s="104" t="s">
        <v>2</v>
      </c>
      <c r="J14" s="96"/>
      <c r="K14" s="2"/>
    </row>
    <row r="15" spans="1:11" ht="20" customHeight="1" x14ac:dyDescent="0.2">
      <c r="A15" s="97" t="str">
        <f>Onderhoudsplan!A18</f>
        <v>2.	Mate van motivatie en onderbouwing van de keuze van het aangeboden onderhoudsplan (rij 32).</v>
      </c>
      <c r="B15" s="11"/>
      <c r="C15" s="7" t="s">
        <v>7</v>
      </c>
      <c r="D15" s="5"/>
      <c r="E15" s="11"/>
      <c r="F15" s="7" t="s">
        <v>7</v>
      </c>
      <c r="G15" s="5"/>
      <c r="H15" s="11"/>
      <c r="I15" s="7" t="s">
        <v>7</v>
      </c>
      <c r="J15" s="5"/>
      <c r="K15" s="2"/>
    </row>
    <row r="16" spans="1:11" ht="97" customHeight="1" x14ac:dyDescent="0.2">
      <c r="A16" s="98"/>
      <c r="B16" s="11"/>
      <c r="C16" s="104" t="s">
        <v>2</v>
      </c>
      <c r="D16" s="96"/>
      <c r="E16" s="11"/>
      <c r="F16" s="104" t="s">
        <v>2</v>
      </c>
      <c r="G16" s="96"/>
      <c r="H16" s="11"/>
      <c r="I16" s="104" t="s">
        <v>2</v>
      </c>
      <c r="J16" s="96"/>
      <c r="K16" s="2"/>
    </row>
    <row r="17" spans="1:11" ht="20" customHeight="1" x14ac:dyDescent="0.2">
      <c r="A17" s="93" t="str">
        <f>Onderhoudsplan!A19</f>
        <v xml:space="preserve">3.	Mate waarin inschrijver rekening houdt met seizoensinvloeden met betrekking tot het onderhoudsplan. </v>
      </c>
      <c r="B17" s="11"/>
      <c r="C17" s="7" t="s">
        <v>7</v>
      </c>
      <c r="D17" s="5"/>
      <c r="E17" s="11"/>
      <c r="F17" s="7" t="s">
        <v>7</v>
      </c>
      <c r="G17" s="5"/>
      <c r="H17" s="11"/>
      <c r="I17" s="7" t="s">
        <v>7</v>
      </c>
      <c r="J17" s="5"/>
      <c r="K17" s="2"/>
    </row>
    <row r="18" spans="1:11" ht="97" customHeight="1" x14ac:dyDescent="0.2">
      <c r="A18" s="94"/>
      <c r="B18" s="11"/>
      <c r="C18" s="104" t="s">
        <v>2</v>
      </c>
      <c r="D18" s="96"/>
      <c r="E18" s="11"/>
      <c r="F18" s="104" t="s">
        <v>2</v>
      </c>
      <c r="G18" s="96"/>
      <c r="H18" s="11"/>
      <c r="I18" s="104" t="s">
        <v>2</v>
      </c>
      <c r="J18" s="96"/>
      <c r="K18" s="2"/>
    </row>
    <row r="19" spans="1:11" ht="20" customHeight="1" x14ac:dyDescent="0.2">
      <c r="A19" s="97" t="str">
        <f>Onderhoudsplan!A20</f>
        <v>4.	Mate waarin inschrijver rekening houdt met periodes van een onderwijsorganisatie betrekking tot het onderhoudsplan.</v>
      </c>
      <c r="B19" s="11"/>
      <c r="C19" s="7" t="s">
        <v>7</v>
      </c>
      <c r="D19" s="5"/>
      <c r="E19" s="11"/>
      <c r="F19" s="7" t="s">
        <v>7</v>
      </c>
      <c r="G19" s="5"/>
      <c r="H19" s="11"/>
      <c r="I19" s="7" t="s">
        <v>7</v>
      </c>
      <c r="J19" s="5"/>
      <c r="K19" s="2"/>
    </row>
    <row r="20" spans="1:11" ht="97" customHeight="1" x14ac:dyDescent="0.2">
      <c r="A20" s="98"/>
      <c r="B20" s="11"/>
      <c r="C20" s="104" t="s">
        <v>2</v>
      </c>
      <c r="D20" s="96"/>
      <c r="E20" s="11"/>
      <c r="F20" s="104" t="s">
        <v>2</v>
      </c>
      <c r="G20" s="96"/>
      <c r="H20" s="11"/>
      <c r="I20" s="104" t="s">
        <v>2</v>
      </c>
      <c r="J20" s="96"/>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108"/>
      <c r="D22" s="100"/>
      <c r="E22" s="11"/>
      <c r="F22" s="108"/>
      <c r="G22" s="100"/>
      <c r="H22" s="11"/>
      <c r="I22" s="108"/>
      <c r="J22" s="100"/>
      <c r="K22" s="2"/>
    </row>
    <row r="23" spans="1:11" ht="20" customHeight="1" x14ac:dyDescent="0.15">
      <c r="A23" s="93" t="str">
        <f>Onderhoudsplan!A31</f>
        <v>1. Mate van volledigheid, uitgebreidheid en relevantie van het gespecificeerde onderhoudsplan (kolom A).</v>
      </c>
      <c r="B23" s="10"/>
      <c r="C23" s="7" t="s">
        <v>7</v>
      </c>
      <c r="D23" s="5"/>
      <c r="E23" s="58"/>
      <c r="F23" s="7" t="s">
        <v>7</v>
      </c>
      <c r="G23" s="5"/>
      <c r="H23" s="10"/>
      <c r="I23" s="7" t="s">
        <v>7</v>
      </c>
      <c r="J23" s="5"/>
    </row>
    <row r="24" spans="1:11" ht="97" customHeight="1" x14ac:dyDescent="0.2">
      <c r="A24" s="94"/>
      <c r="B24" s="11"/>
      <c r="C24" s="104" t="s">
        <v>2</v>
      </c>
      <c r="D24" s="96"/>
      <c r="E24" s="11"/>
      <c r="F24" s="104" t="s">
        <v>2</v>
      </c>
      <c r="G24" s="96"/>
      <c r="H24" s="11"/>
      <c r="I24" s="104" t="s">
        <v>2</v>
      </c>
      <c r="J24" s="96"/>
      <c r="K24" s="2"/>
    </row>
    <row r="25" spans="1:11" ht="20" customHeight="1" x14ac:dyDescent="0.15">
      <c r="A25" s="93" t="str">
        <f>Onderhoudsplan!A32</f>
        <v>2.	Mate van motivatie en onderbouwing van de keuze van het aangeboden onderhoudsplan (rij 32).</v>
      </c>
      <c r="B25" s="10"/>
      <c r="C25" s="7" t="s">
        <v>7</v>
      </c>
      <c r="D25" s="5"/>
      <c r="E25" s="58"/>
      <c r="F25" s="7" t="s">
        <v>7</v>
      </c>
      <c r="G25" s="5"/>
      <c r="H25" s="10"/>
      <c r="I25" s="7" t="s">
        <v>7</v>
      </c>
      <c r="J25" s="5"/>
    </row>
    <row r="26" spans="1:11" ht="97" customHeight="1" x14ac:dyDescent="0.2">
      <c r="A26" s="94"/>
      <c r="B26" s="11"/>
      <c r="C26" s="104" t="s">
        <v>2</v>
      </c>
      <c r="D26" s="96"/>
      <c r="E26" s="11"/>
      <c r="F26" s="104" t="s">
        <v>2</v>
      </c>
      <c r="G26" s="96"/>
      <c r="H26" s="11"/>
      <c r="I26" s="104" t="s">
        <v>2</v>
      </c>
      <c r="J26" s="96"/>
      <c r="K26" s="2"/>
    </row>
    <row r="27" spans="1:11" ht="20" customHeight="1" x14ac:dyDescent="0.15">
      <c r="A27" s="93" t="str">
        <f>Onderhoudsplan!A33</f>
        <v xml:space="preserve">3.	Mate waarin inschrijver rekening houdt met seizoensinvloeden met betrekking tot het onderhoudsplan. </v>
      </c>
      <c r="B27" s="10"/>
      <c r="C27" s="7" t="s">
        <v>7</v>
      </c>
      <c r="D27" s="5"/>
      <c r="E27" s="58"/>
      <c r="F27" s="7" t="s">
        <v>7</v>
      </c>
      <c r="G27" s="5"/>
      <c r="H27" s="10"/>
      <c r="I27" s="7" t="s">
        <v>7</v>
      </c>
      <c r="J27" s="5"/>
    </row>
    <row r="28" spans="1:11" ht="97" customHeight="1" x14ac:dyDescent="0.2">
      <c r="A28" s="94"/>
      <c r="B28" s="11"/>
      <c r="C28" s="104" t="s">
        <v>2</v>
      </c>
      <c r="D28" s="96"/>
      <c r="E28" s="11"/>
      <c r="F28" s="104" t="s">
        <v>2</v>
      </c>
      <c r="G28" s="96"/>
      <c r="H28" s="11"/>
      <c r="I28" s="104" t="s">
        <v>2</v>
      </c>
      <c r="J28" s="96"/>
      <c r="K28" s="2"/>
    </row>
    <row r="29" spans="1:11" ht="20" customHeight="1" x14ac:dyDescent="0.15">
      <c r="A29" s="93" t="str">
        <f>Onderhoudsplan!A34</f>
        <v>4.	Mate waarin inschrijver rekening houdt met periodes van een onderwijsorganisatie betrekking tot het onderhoudsplan.</v>
      </c>
      <c r="B29" s="10"/>
      <c r="C29" s="7" t="s">
        <v>7</v>
      </c>
      <c r="D29" s="5"/>
      <c r="E29" s="58"/>
      <c r="F29" s="7" t="s">
        <v>7</v>
      </c>
      <c r="G29" s="5"/>
      <c r="H29" s="10"/>
      <c r="I29" s="7" t="s">
        <v>7</v>
      </c>
      <c r="J29" s="5"/>
    </row>
    <row r="30" spans="1:11" ht="97" customHeight="1" x14ac:dyDescent="0.2">
      <c r="A30" s="94"/>
      <c r="B30" s="11"/>
      <c r="C30" s="104" t="s">
        <v>2</v>
      </c>
      <c r="D30" s="96"/>
      <c r="E30" s="11"/>
      <c r="F30" s="104" t="s">
        <v>2</v>
      </c>
      <c r="G30" s="96"/>
      <c r="H30" s="11"/>
      <c r="I30" s="104" t="s">
        <v>2</v>
      </c>
      <c r="J30" s="96"/>
      <c r="K30" s="2"/>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108"/>
      <c r="D32" s="100"/>
      <c r="E32" s="59"/>
      <c r="F32" s="108"/>
      <c r="G32" s="100"/>
      <c r="H32" s="8"/>
      <c r="I32" s="108"/>
      <c r="J32" s="100"/>
    </row>
    <row r="33" spans="1:10" ht="20" customHeight="1" x14ac:dyDescent="0.15">
      <c r="A33" s="109"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5" customHeight="1" x14ac:dyDescent="0.15">
      <c r="A34" s="110"/>
      <c r="B34" s="9"/>
      <c r="C34" s="104" t="s">
        <v>2</v>
      </c>
      <c r="D34" s="96"/>
      <c r="E34" s="60"/>
      <c r="F34" s="104" t="s">
        <v>2</v>
      </c>
      <c r="G34" s="96"/>
      <c r="H34" s="9"/>
      <c r="I34" s="104" t="s">
        <v>2</v>
      </c>
      <c r="J34" s="96"/>
    </row>
    <row r="35" spans="1:10" ht="20" customHeight="1" x14ac:dyDescent="0.15">
      <c r="A35" s="109"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9"/>
      <c r="F35" s="7" t="s">
        <v>7</v>
      </c>
      <c r="G35" s="5"/>
      <c r="H35" s="9"/>
      <c r="I35" s="7" t="s">
        <v>7</v>
      </c>
      <c r="J35" s="5"/>
    </row>
    <row r="36" spans="1:10" ht="135" customHeight="1" x14ac:dyDescent="0.15">
      <c r="A36" s="110"/>
      <c r="B36" s="9"/>
      <c r="C36" s="104" t="s">
        <v>2</v>
      </c>
      <c r="D36" s="96"/>
      <c r="E36" s="60"/>
      <c r="F36" s="104" t="s">
        <v>2</v>
      </c>
      <c r="G36" s="96"/>
      <c r="H36" s="9"/>
      <c r="I36" s="104" t="s">
        <v>2</v>
      </c>
      <c r="J36" s="96"/>
    </row>
    <row r="37" spans="1:10" ht="20" customHeight="1" x14ac:dyDescent="0.15">
      <c r="A37" s="93"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9"/>
      <c r="F37" s="7" t="s">
        <v>7</v>
      </c>
      <c r="G37" s="5"/>
      <c r="H37" s="9"/>
      <c r="I37" s="7" t="s">
        <v>7</v>
      </c>
      <c r="J37" s="5"/>
    </row>
    <row r="38" spans="1:10" ht="135" customHeight="1" x14ac:dyDescent="0.15">
      <c r="A38" s="94"/>
      <c r="B38" s="9"/>
      <c r="C38" s="104" t="s">
        <v>2</v>
      </c>
      <c r="D38" s="96"/>
      <c r="E38" s="60"/>
      <c r="F38" s="104" t="s">
        <v>2</v>
      </c>
      <c r="G38" s="96"/>
      <c r="H38" s="9"/>
      <c r="I38" s="104" t="s">
        <v>2</v>
      </c>
      <c r="J38" s="96"/>
    </row>
    <row r="39" spans="1:10" ht="20" customHeight="1" x14ac:dyDescent="0.15">
      <c r="A39" s="25"/>
      <c r="B39" s="10"/>
      <c r="C39" s="26"/>
      <c r="D39" s="26"/>
      <c r="E39" s="27"/>
      <c r="F39" s="26"/>
      <c r="G39" s="26"/>
      <c r="H39" s="10"/>
      <c r="I39" s="26"/>
      <c r="J39" s="28"/>
    </row>
    <row r="40" spans="1:10" ht="40" customHeight="1" x14ac:dyDescent="0.15">
      <c r="A40" s="24" t="str">
        <f>Interview!A1:B1</f>
        <v>BEOORDELING INTERVIEW SLEUTELFUNCTIONARISSEN</v>
      </c>
      <c r="B40" s="8"/>
      <c r="C40" s="108"/>
      <c r="D40" s="100"/>
      <c r="E40" s="8"/>
      <c r="F40" s="108"/>
      <c r="G40" s="100"/>
      <c r="H40" s="8"/>
      <c r="I40" s="108"/>
      <c r="J40" s="100"/>
    </row>
    <row r="41" spans="1:10" ht="20" customHeight="1" x14ac:dyDescent="0.15">
      <c r="A41" s="109" t="str">
        <f>Interview!A4:B4</f>
        <v>1. interviewvraag 1</v>
      </c>
      <c r="B41" s="9"/>
      <c r="C41" s="7" t="s">
        <v>7</v>
      </c>
      <c r="D41" s="5"/>
      <c r="E41" s="9"/>
      <c r="F41" s="7" t="s">
        <v>7</v>
      </c>
      <c r="G41" s="5"/>
      <c r="H41" s="9"/>
      <c r="I41" s="7" t="s">
        <v>7</v>
      </c>
      <c r="J41" s="5"/>
    </row>
    <row r="42" spans="1:10" ht="97" customHeight="1" x14ac:dyDescent="0.15">
      <c r="A42" s="110"/>
      <c r="B42" s="9"/>
      <c r="C42" s="104" t="s">
        <v>2</v>
      </c>
      <c r="D42" s="96"/>
      <c r="E42" s="9"/>
      <c r="F42" s="104" t="s">
        <v>2</v>
      </c>
      <c r="G42" s="96"/>
      <c r="H42" s="9"/>
      <c r="I42" s="104" t="s">
        <v>2</v>
      </c>
      <c r="J42" s="96"/>
    </row>
    <row r="43" spans="1:10" ht="20" customHeight="1" x14ac:dyDescent="0.15">
      <c r="A43" s="109" t="str">
        <f>Interview!A5:B5</f>
        <v>2. interviewvraag 2</v>
      </c>
      <c r="B43" s="9"/>
      <c r="C43" s="7" t="s">
        <v>7</v>
      </c>
      <c r="D43" s="5"/>
      <c r="E43" s="9"/>
      <c r="F43" s="7" t="s">
        <v>7</v>
      </c>
      <c r="G43" s="5"/>
      <c r="H43" s="9"/>
      <c r="I43" s="7" t="s">
        <v>7</v>
      </c>
      <c r="J43" s="5"/>
    </row>
    <row r="44" spans="1:10" ht="97" customHeight="1" x14ac:dyDescent="0.15">
      <c r="A44" s="110"/>
      <c r="B44" s="9"/>
      <c r="C44" s="104" t="s">
        <v>2</v>
      </c>
      <c r="D44" s="96"/>
      <c r="E44" s="9"/>
      <c r="F44" s="104" t="s">
        <v>2</v>
      </c>
      <c r="G44" s="96"/>
      <c r="H44" s="9"/>
      <c r="I44" s="104" t="s">
        <v>2</v>
      </c>
      <c r="J44" s="96"/>
    </row>
    <row r="45" spans="1:10" ht="20" customHeight="1" x14ac:dyDescent="0.15">
      <c r="A45" s="109" t="str">
        <f>Interview!A6:B6</f>
        <v>3. interviewvraag 3</v>
      </c>
      <c r="B45" s="9"/>
      <c r="C45" s="7" t="s">
        <v>7</v>
      </c>
      <c r="D45" s="5"/>
      <c r="E45" s="9"/>
      <c r="F45" s="7" t="s">
        <v>7</v>
      </c>
      <c r="G45" s="5"/>
      <c r="H45" s="9"/>
      <c r="I45" s="7" t="s">
        <v>7</v>
      </c>
      <c r="J45" s="5"/>
    </row>
    <row r="46" spans="1:10" ht="97" customHeight="1" x14ac:dyDescent="0.15">
      <c r="A46" s="110"/>
      <c r="B46" s="9"/>
      <c r="C46" s="104" t="s">
        <v>2</v>
      </c>
      <c r="D46" s="96"/>
      <c r="E46" s="9"/>
      <c r="F46" s="104" t="s">
        <v>2</v>
      </c>
      <c r="G46" s="96"/>
      <c r="H46" s="9"/>
      <c r="I46" s="104" t="s">
        <v>2</v>
      </c>
      <c r="J46" s="96"/>
    </row>
    <row r="47" spans="1:10" ht="20" customHeight="1" x14ac:dyDescent="0.15">
      <c r="A47" s="109" t="str">
        <f>Interview!A7:B7</f>
        <v>4. interviewvraag 4</v>
      </c>
      <c r="B47" s="9"/>
      <c r="C47" s="7" t="s">
        <v>7</v>
      </c>
      <c r="D47" s="5"/>
      <c r="E47" s="9"/>
      <c r="F47" s="7" t="s">
        <v>7</v>
      </c>
      <c r="G47" s="5"/>
      <c r="H47" s="9"/>
      <c r="I47" s="7" t="s">
        <v>7</v>
      </c>
      <c r="J47" s="5"/>
    </row>
    <row r="48" spans="1:10" ht="97" customHeight="1" x14ac:dyDescent="0.15">
      <c r="A48" s="110"/>
      <c r="B48" s="9"/>
      <c r="C48" s="104" t="s">
        <v>2</v>
      </c>
      <c r="D48" s="96"/>
      <c r="E48" s="9"/>
      <c r="F48" s="104" t="s">
        <v>2</v>
      </c>
      <c r="G48" s="96"/>
      <c r="H48" s="9"/>
      <c r="I48" s="104" t="s">
        <v>2</v>
      </c>
      <c r="J48" s="96"/>
    </row>
    <row r="49" spans="1:10" ht="20" customHeight="1" x14ac:dyDescent="0.15">
      <c r="A49" s="25"/>
      <c r="B49" s="10"/>
      <c r="C49" s="26"/>
      <c r="D49" s="26"/>
      <c r="E49" s="10"/>
      <c r="F49" s="26"/>
      <c r="G49" s="26"/>
      <c r="H49" s="10"/>
      <c r="I49" s="26"/>
      <c r="J49" s="28"/>
    </row>
    <row r="50" spans="1:10" x14ac:dyDescent="0.15">
      <c r="A50" s="6"/>
      <c r="B50" s="4"/>
      <c r="H50" s="3"/>
    </row>
  </sheetData>
  <sheetProtection algorithmName="SHA-512" hashValue="yJzYW7Hyj9vsRVlsNP5Ap5l7obJq/CQRn3LYGM1+6T2Yn+8egYlJ12GzL55YOjTOTIAy9G516T2UWEd7E0Fs1Q==" saltValue="4r1qByaSASPjBkJ1cKDOTQ==" spinCount="100000" sheet="1" objects="1" scenarios="1"/>
  <mergeCells count="94">
    <mergeCell ref="A13:A14"/>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12:D12"/>
    <mergeCell ref="F12:G12"/>
    <mergeCell ref="I12:J12"/>
    <mergeCell ref="C14:D14"/>
    <mergeCell ref="F14:G14"/>
    <mergeCell ref="I14:J14"/>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 ref="A23:A24"/>
    <mergeCell ref="C24:D24"/>
    <mergeCell ref="F24:G24"/>
    <mergeCell ref="I24:J24"/>
    <mergeCell ref="A25:A26"/>
    <mergeCell ref="C26:D26"/>
    <mergeCell ref="F26:G26"/>
    <mergeCell ref="I26:J26"/>
    <mergeCell ref="A27:A28"/>
    <mergeCell ref="C28:D28"/>
    <mergeCell ref="F28:G28"/>
    <mergeCell ref="I28:J28"/>
    <mergeCell ref="A29:A30"/>
    <mergeCell ref="C30:D30"/>
    <mergeCell ref="F30:G30"/>
    <mergeCell ref="I30:J30"/>
    <mergeCell ref="C32:D32"/>
    <mergeCell ref="F32:G32"/>
    <mergeCell ref="I32:J32"/>
    <mergeCell ref="A33:A34"/>
    <mergeCell ref="C34:D34"/>
    <mergeCell ref="F34:G34"/>
    <mergeCell ref="I34:J34"/>
    <mergeCell ref="A35:A36"/>
    <mergeCell ref="C36:D36"/>
    <mergeCell ref="F36:G36"/>
    <mergeCell ref="I36:J36"/>
    <mergeCell ref="C40:D40"/>
    <mergeCell ref="F40:G40"/>
    <mergeCell ref="I40:J40"/>
    <mergeCell ref="A37:A38"/>
    <mergeCell ref="C38:D38"/>
    <mergeCell ref="F38:G38"/>
    <mergeCell ref="I38:J38"/>
    <mergeCell ref="A41:A42"/>
    <mergeCell ref="C42:D42"/>
    <mergeCell ref="F42:G42"/>
    <mergeCell ref="I42:J42"/>
    <mergeCell ref="A43:A44"/>
    <mergeCell ref="C44:D44"/>
    <mergeCell ref="F44:G44"/>
    <mergeCell ref="I44:J44"/>
    <mergeCell ref="A45:A46"/>
    <mergeCell ref="C46:D46"/>
    <mergeCell ref="F46:G46"/>
    <mergeCell ref="I46:J46"/>
    <mergeCell ref="A47:A48"/>
    <mergeCell ref="C48:D48"/>
    <mergeCell ref="F48:G48"/>
    <mergeCell ref="I48:J4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disablePrompts="1" count="1">
        <x14:dataValidation type="list" errorStyle="warning" allowBlank="1" showErrorMessage="1" error="Voer juiste waarde in. " xr:uid="{E9DAE9CC-E462-644A-95A6-543AB4BC9AAA}">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116"/>
  <sheetViews>
    <sheetView showGridLines="0" zoomScale="90" zoomScaleNormal="90" workbookViewId="0">
      <pane ySplit="1" topLeftCell="A13" activePane="bottomLeft" state="frozen"/>
      <selection pane="bottomLeft" activeCell="D11" sqref="D11"/>
    </sheetView>
  </sheetViews>
  <sheetFormatPr baseColWidth="10" defaultColWidth="8.83203125" defaultRowHeight="15" x14ac:dyDescent="0.2"/>
  <cols>
    <col min="1" max="1" width="80.83203125" customWidth="1"/>
    <col min="2" max="2" width="15.6640625" customWidth="1"/>
    <col min="3" max="3" width="2.83203125" style="6" customWidth="1"/>
    <col min="4" max="5" width="28.83203125" customWidth="1"/>
    <col min="6" max="6" width="2.83203125" style="6" customWidth="1"/>
    <col min="7" max="8" width="28.83203125" customWidth="1"/>
    <col min="9" max="9" width="2.83203125" style="6" customWidth="1"/>
    <col min="10" max="11" width="28.83203125" customWidth="1"/>
  </cols>
  <sheetData>
    <row r="1" spans="1:11" ht="40" customHeight="1" x14ac:dyDescent="0.2">
      <c r="A1" s="120" t="s">
        <v>8</v>
      </c>
      <c r="B1" s="121"/>
      <c r="C1" s="11"/>
      <c r="D1" s="122" t="str">
        <f>'Beoordelaar 1'!C1</f>
        <v>Inschrijver 1</v>
      </c>
      <c r="E1" s="123"/>
      <c r="F1" s="12"/>
      <c r="G1" s="122" t="str">
        <f>'Beoordelaar 1'!F1</f>
        <v>Inschrijver 2</v>
      </c>
      <c r="H1" s="123"/>
      <c r="I1" s="12"/>
      <c r="J1" s="122" t="str">
        <f>'Beoordelaar 1'!I1</f>
        <v>Inschrijver 3</v>
      </c>
      <c r="K1" s="123"/>
    </row>
    <row r="2" spans="1:11" ht="36" customHeight="1" x14ac:dyDescent="0.2">
      <c r="A2" s="29" t="str">
        <f>Onderhoudsplan!A1</f>
        <v>BEOORDELING ONDERHOUDSPLAN CYGNUS GYMNASIUM</v>
      </c>
      <c r="B2" s="30"/>
      <c r="C2" s="8"/>
      <c r="D2" s="31"/>
      <c r="E2" s="32" t="s">
        <v>25</v>
      </c>
      <c r="F2" s="13"/>
      <c r="G2" s="31"/>
      <c r="H2" s="32" t="s">
        <v>25</v>
      </c>
      <c r="I2" s="13"/>
      <c r="J2" s="31"/>
      <c r="K2" s="32" t="s">
        <v>25</v>
      </c>
    </row>
    <row r="3" spans="1:11" ht="55" customHeight="1" x14ac:dyDescent="0.2">
      <c r="A3" s="112" t="str">
        <f>Onderhoudsplan!A3</f>
        <v>1. Mate van volledigheid, uitgebreidheid en relevantie van het gespecificeerde onderhoudsplan (kolom A).</v>
      </c>
      <c r="B3" s="35" t="s">
        <v>4</v>
      </c>
      <c r="C3" s="9"/>
      <c r="D3" s="33" t="str">
        <f>'Beoordelaar 1'!C3</f>
        <v>Score:</v>
      </c>
      <c r="E3" s="119" t="s">
        <v>2</v>
      </c>
      <c r="F3" s="9"/>
      <c r="G3" s="33" t="str">
        <f>'Beoordelaar 1'!F3</f>
        <v>Score:</v>
      </c>
      <c r="H3" s="119" t="s">
        <v>2</v>
      </c>
      <c r="I3" s="9"/>
      <c r="J3" s="33" t="str">
        <f>'Beoordelaar 1'!I3</f>
        <v>Score:</v>
      </c>
      <c r="K3" s="119" t="s">
        <v>2</v>
      </c>
    </row>
    <row r="4" spans="1:11" ht="55" customHeight="1" x14ac:dyDescent="0.2">
      <c r="A4" s="113"/>
      <c r="B4" s="61" t="s">
        <v>5</v>
      </c>
      <c r="C4" s="9"/>
      <c r="D4" s="62" t="str">
        <f>'Beoordelaar 2'!C3</f>
        <v>Score:</v>
      </c>
      <c r="E4" s="119"/>
      <c r="F4" s="9"/>
      <c r="G4" s="62" t="str">
        <f>'Beoordelaar 2'!F3</f>
        <v>Score:</v>
      </c>
      <c r="H4" s="119"/>
      <c r="I4" s="9"/>
      <c r="J4" s="62" t="str">
        <f>'Beoordelaar 2'!I3</f>
        <v>Score:</v>
      </c>
      <c r="K4" s="119"/>
    </row>
    <row r="5" spans="1:11" ht="55" customHeight="1" x14ac:dyDescent="0.2">
      <c r="A5" s="113"/>
      <c r="B5" s="61" t="s">
        <v>6</v>
      </c>
      <c r="C5" s="9"/>
      <c r="D5" s="62" t="str">
        <f>'Beoordelaar 3'!C3</f>
        <v>Score:</v>
      </c>
      <c r="E5" s="119"/>
      <c r="F5" s="9"/>
      <c r="G5" s="62" t="str">
        <f>'Beoordelaar 3'!F3</f>
        <v>Score:</v>
      </c>
      <c r="H5" s="119"/>
      <c r="I5" s="9"/>
      <c r="J5" s="62" t="str">
        <f>'Beoordelaar 3'!I3</f>
        <v>Score:</v>
      </c>
      <c r="K5" s="119"/>
    </row>
    <row r="6" spans="1:11" ht="20" customHeight="1" x14ac:dyDescent="0.2">
      <c r="A6" s="117" t="s">
        <v>3</v>
      </c>
      <c r="B6" s="117"/>
      <c r="C6" s="9"/>
      <c r="D6" s="63" t="s">
        <v>7</v>
      </c>
      <c r="E6" s="119"/>
      <c r="F6" s="9"/>
      <c r="G6" s="63" t="s">
        <v>7</v>
      </c>
      <c r="H6" s="119"/>
      <c r="I6" s="9"/>
      <c r="J6" s="63" t="s">
        <v>7</v>
      </c>
      <c r="K6" s="119"/>
    </row>
    <row r="7" spans="1:11" ht="20" customHeight="1" x14ac:dyDescent="0.2">
      <c r="A7" s="118"/>
      <c r="B7" s="118"/>
      <c r="C7" s="9"/>
      <c r="D7" s="34" t="str">
        <f>IF(D6="Uitmuntend","€ 2.250",IF(D6="Goed","€ 1.800",IF(D6="Voldoende","€ 900",IF(D6="Matig","€ 0",IF(D6="Onvoldoende","KNOCK OUT"," ")))))</f>
        <v xml:space="preserve"> </v>
      </c>
      <c r="E7" s="119"/>
      <c r="F7" s="9"/>
      <c r="G7" s="34" t="str">
        <f>IF(G6="Uitmuntend","€ 2.250",IF(G6="Goed","€ 1.800",IF(G6="Voldoende","€ 900",IF(G6="Matig","€ 0",IF(G6="Onvoldoende","KNOCK OUT"," ")))))</f>
        <v xml:space="preserve"> </v>
      </c>
      <c r="H7" s="119"/>
      <c r="I7" s="9"/>
      <c r="J7" s="34" t="str">
        <f>IF(J6="Uitmuntend","€ 2.250",IF(J6="Goed","€ 1.800",IF(J6="Voldoende","€ 900",IF(J6="Matig","€ 0",IF(J6="Onvoldoende","KNOCK OUT"," ")))))</f>
        <v xml:space="preserve"> </v>
      </c>
      <c r="K7" s="119"/>
    </row>
    <row r="8" spans="1:11" ht="56" customHeight="1" x14ac:dyDescent="0.2">
      <c r="A8" s="112" t="str">
        <f>Onderhoudsplan!A4</f>
        <v>2.	Mate van motivatie en onderbouwing van de keuze van het aangeboden onderhoudsplan (rij 32).</v>
      </c>
      <c r="B8" s="35" t="s">
        <v>4</v>
      </c>
      <c r="C8" s="9"/>
      <c r="D8" s="33" t="str">
        <f>'Beoordelaar 1'!C5</f>
        <v>Score:</v>
      </c>
      <c r="E8" s="119" t="s">
        <v>2</v>
      </c>
      <c r="F8" s="9"/>
      <c r="G8" s="33" t="str">
        <f>'Beoordelaar 1'!F5</f>
        <v>Score:</v>
      </c>
      <c r="H8" s="119" t="s">
        <v>2</v>
      </c>
      <c r="I8" s="9"/>
      <c r="J8" s="33" t="str">
        <f>'Beoordelaar 1'!I5</f>
        <v>Score:</v>
      </c>
      <c r="K8" s="119" t="s">
        <v>2</v>
      </c>
    </row>
    <row r="9" spans="1:11" ht="56" customHeight="1" x14ac:dyDescent="0.2">
      <c r="A9" s="113"/>
      <c r="B9" s="61" t="s">
        <v>5</v>
      </c>
      <c r="C9" s="9"/>
      <c r="D9" s="62" t="str">
        <f>'Beoordelaar 2'!C5</f>
        <v>Score:</v>
      </c>
      <c r="E9" s="119"/>
      <c r="F9" s="9"/>
      <c r="G9" s="62" t="str">
        <f>'Beoordelaar 2'!F5</f>
        <v>Score:</v>
      </c>
      <c r="H9" s="119"/>
      <c r="I9" s="9"/>
      <c r="J9" s="62" t="str">
        <f>'Beoordelaar 2'!I5</f>
        <v>Score:</v>
      </c>
      <c r="K9" s="119"/>
    </row>
    <row r="10" spans="1:11" ht="56" customHeight="1" x14ac:dyDescent="0.2">
      <c r="A10" s="113"/>
      <c r="B10" s="61" t="s">
        <v>6</v>
      </c>
      <c r="C10" s="9"/>
      <c r="D10" s="62" t="str">
        <f>'Beoordelaar 3'!C5</f>
        <v>Score:</v>
      </c>
      <c r="E10" s="119"/>
      <c r="F10" s="9"/>
      <c r="G10" s="62" t="str">
        <f>'Beoordelaar 3'!F5</f>
        <v>Score:</v>
      </c>
      <c r="H10" s="119"/>
      <c r="I10" s="9"/>
      <c r="J10" s="62" t="str">
        <f>'Beoordelaar 3'!I5</f>
        <v>Score:</v>
      </c>
      <c r="K10" s="119"/>
    </row>
    <row r="11" spans="1:11" ht="20" customHeight="1" x14ac:dyDescent="0.2">
      <c r="A11" s="117" t="s">
        <v>3</v>
      </c>
      <c r="B11" s="117"/>
      <c r="C11" s="9"/>
      <c r="D11" s="63" t="s">
        <v>44</v>
      </c>
      <c r="E11" s="119"/>
      <c r="F11" s="9"/>
      <c r="G11" s="63" t="s">
        <v>7</v>
      </c>
      <c r="H11" s="119"/>
      <c r="I11" s="9"/>
      <c r="J11" s="63" t="s">
        <v>7</v>
      </c>
      <c r="K11" s="119"/>
    </row>
    <row r="12" spans="1:11" ht="20" customHeight="1" x14ac:dyDescent="0.2">
      <c r="A12" s="118"/>
      <c r="B12" s="118"/>
      <c r="C12" s="9"/>
      <c r="D12" s="34" t="str">
        <f>IF(D11="Uitmuntend","€ 1.750",IF(D11="Goed","€ 1.400",IF(D11="Voldoende","€ 700",IF(D11="Matig","€ 0",IF(D11="Onvoldoende","KNOCK OUT"," ")))))</f>
        <v xml:space="preserve"> </v>
      </c>
      <c r="E12" s="119"/>
      <c r="F12" s="9"/>
      <c r="G12" s="34" t="str">
        <f>IF(G11="Uitmuntend","€ 1.750",IF(G11="Goed","€ 1.400",IF(G11="Voldoende","€ 700",IF(G11="Matig","€ 0",IF(G11="Onvoldoende","KNOCK OUT"," ")))))</f>
        <v xml:space="preserve"> </v>
      </c>
      <c r="H12" s="119"/>
      <c r="I12" s="9"/>
      <c r="J12" s="34" t="str">
        <f>IF(J11="Uitmuntend","€ 1.750",IF(J11="Goed","€ 1.400",IF(J11="Voldoende","€ 700",IF(J11="Matig","€ 0",IF(J11="Onvoldoende","KNOCK OUT"," ")))))</f>
        <v xml:space="preserve"> </v>
      </c>
      <c r="K12" s="119"/>
    </row>
    <row r="13" spans="1:11" ht="56" customHeight="1" x14ac:dyDescent="0.2">
      <c r="A13" s="112" t="str">
        <f>Onderhoudsplan!A5</f>
        <v xml:space="preserve">3.	Mate waarin inschrijver rekening houdt met seizoensinvloeden met betrekking tot het onderhoudsplan. </v>
      </c>
      <c r="B13" s="35" t="s">
        <v>4</v>
      </c>
      <c r="C13" s="9"/>
      <c r="D13" s="33" t="str">
        <f>'Beoordelaar 1'!C7</f>
        <v>Score:</v>
      </c>
      <c r="E13" s="119" t="s">
        <v>2</v>
      </c>
      <c r="F13" s="9"/>
      <c r="G13" s="33" t="str">
        <f>'Beoordelaar 1'!F7</f>
        <v>Score:</v>
      </c>
      <c r="H13" s="119" t="s">
        <v>2</v>
      </c>
      <c r="I13" s="9"/>
      <c r="J13" s="33" t="str">
        <f>'Beoordelaar 1'!I7</f>
        <v>Score:</v>
      </c>
      <c r="K13" s="119" t="s">
        <v>2</v>
      </c>
    </row>
    <row r="14" spans="1:11" ht="56" customHeight="1" x14ac:dyDescent="0.2">
      <c r="A14" s="113"/>
      <c r="B14" s="61" t="s">
        <v>5</v>
      </c>
      <c r="C14" s="9"/>
      <c r="D14" s="62" t="str">
        <f>'Beoordelaar 2'!C7</f>
        <v>Score:</v>
      </c>
      <c r="E14" s="119"/>
      <c r="F14" s="9"/>
      <c r="G14" s="62" t="str">
        <f>'Beoordelaar 2'!F7</f>
        <v>Score:</v>
      </c>
      <c r="H14" s="119"/>
      <c r="I14" s="9"/>
      <c r="J14" s="62" t="str">
        <f>'Beoordelaar 2'!I7</f>
        <v>Score:</v>
      </c>
      <c r="K14" s="119"/>
    </row>
    <row r="15" spans="1:11" ht="56" customHeight="1" x14ac:dyDescent="0.2">
      <c r="A15" s="113"/>
      <c r="B15" s="61" t="s">
        <v>6</v>
      </c>
      <c r="C15" s="9"/>
      <c r="D15" s="62" t="str">
        <f>'Beoordelaar 3'!C7</f>
        <v>Score:</v>
      </c>
      <c r="E15" s="119"/>
      <c r="F15" s="9"/>
      <c r="G15" s="62" t="str">
        <f>'Beoordelaar 3'!F7</f>
        <v>Score:</v>
      </c>
      <c r="H15" s="119"/>
      <c r="I15" s="9"/>
      <c r="J15" s="62" t="str">
        <f>'Beoordelaar 3'!I7</f>
        <v>Score:</v>
      </c>
      <c r="K15" s="119"/>
    </row>
    <row r="16" spans="1:11" ht="20" customHeight="1" x14ac:dyDescent="0.2">
      <c r="A16" s="117" t="s">
        <v>3</v>
      </c>
      <c r="B16" s="117"/>
      <c r="C16" s="9"/>
      <c r="D16" s="63" t="s">
        <v>7</v>
      </c>
      <c r="E16" s="119"/>
      <c r="F16" s="9"/>
      <c r="G16" s="63" t="s">
        <v>7</v>
      </c>
      <c r="H16" s="119"/>
      <c r="I16" s="9"/>
      <c r="J16" s="63" t="s">
        <v>7</v>
      </c>
      <c r="K16" s="119"/>
    </row>
    <row r="17" spans="1:11" ht="20" customHeight="1" x14ac:dyDescent="0.2">
      <c r="A17" s="118"/>
      <c r="B17" s="118"/>
      <c r="C17" s="9"/>
      <c r="D17" s="34" t="str">
        <f>IF(D16="Uitmuntend","€ 500",IF(D16="Goed","€ 400",IF(D16="Voldoende","€ 200",IF(D16="Matig","€ 50",IF(D16="Onvoldoende","€ 0"," ")))))</f>
        <v xml:space="preserve"> </v>
      </c>
      <c r="E17" s="119"/>
      <c r="F17" s="9"/>
      <c r="G17" s="34" t="str">
        <f>IF(G16="Uitmuntend","€ 500",IF(G16="Goed","€ 400",IF(G16="Voldoende","€ 200",IF(G16="Matig","€ 50",IF(G16="Onvoldoende","€ 0"," ")))))</f>
        <v xml:space="preserve"> </v>
      </c>
      <c r="H17" s="119"/>
      <c r="I17" s="9"/>
      <c r="J17" s="34" t="str">
        <f>IF(J16="Uitmuntend","€ 500",IF(J16="Goed","€ 400",IF(J16="Voldoende","€ 200",IF(J16="Matig","€ 50",IF(J16="Onvoldoende","€ 0"," ")))))</f>
        <v xml:space="preserve"> </v>
      </c>
      <c r="K17" s="119"/>
    </row>
    <row r="18" spans="1:11" ht="56" customHeight="1" x14ac:dyDescent="0.2">
      <c r="A18" s="112" t="str">
        <f>Onderhoudsplan!A6</f>
        <v>4.	Mate waarin inschrijver rekening houdt met periodes van een onderwijsorganisatie betrekking tot het onderhoudsplan.</v>
      </c>
      <c r="B18" s="35" t="s">
        <v>4</v>
      </c>
      <c r="C18" s="9"/>
      <c r="D18" s="33" t="str">
        <f>'Beoordelaar 1'!C9</f>
        <v>Score:</v>
      </c>
      <c r="E18" s="119" t="s">
        <v>2</v>
      </c>
      <c r="F18" s="9"/>
      <c r="G18" s="33" t="str">
        <f>'Beoordelaar 1'!F9</f>
        <v>Score:</v>
      </c>
      <c r="H18" s="119" t="s">
        <v>2</v>
      </c>
      <c r="I18" s="9"/>
      <c r="J18" s="33" t="str">
        <f>'Beoordelaar 1'!I9</f>
        <v>Score:</v>
      </c>
      <c r="K18" s="119" t="s">
        <v>2</v>
      </c>
    </row>
    <row r="19" spans="1:11" ht="56" customHeight="1" x14ac:dyDescent="0.2">
      <c r="A19" s="113"/>
      <c r="B19" s="61" t="s">
        <v>5</v>
      </c>
      <c r="C19" s="9"/>
      <c r="D19" s="62" t="str">
        <f>'Beoordelaar 2'!C9</f>
        <v>Score:</v>
      </c>
      <c r="E19" s="119"/>
      <c r="F19" s="9"/>
      <c r="G19" s="62" t="str">
        <f>'Beoordelaar 2'!F9</f>
        <v>Score:</v>
      </c>
      <c r="H19" s="119"/>
      <c r="I19" s="9"/>
      <c r="J19" s="62" t="str">
        <f>'Beoordelaar 2'!I9</f>
        <v>Score:</v>
      </c>
      <c r="K19" s="119"/>
    </row>
    <row r="20" spans="1:11" ht="56" customHeight="1" x14ac:dyDescent="0.2">
      <c r="A20" s="113"/>
      <c r="B20" s="61" t="s">
        <v>6</v>
      </c>
      <c r="C20" s="9"/>
      <c r="D20" s="62" t="str">
        <f>'Beoordelaar 3'!C9</f>
        <v>Score:</v>
      </c>
      <c r="E20" s="119"/>
      <c r="F20" s="9"/>
      <c r="G20" s="62" t="str">
        <f>'Beoordelaar 3'!F9</f>
        <v>Score:</v>
      </c>
      <c r="H20" s="119"/>
      <c r="I20" s="9"/>
      <c r="J20" s="62" t="str">
        <f>'Beoordelaar 3'!I9</f>
        <v>Score:</v>
      </c>
      <c r="K20" s="119"/>
    </row>
    <row r="21" spans="1:11" ht="20" customHeight="1" x14ac:dyDescent="0.2">
      <c r="A21" s="117" t="s">
        <v>3</v>
      </c>
      <c r="B21" s="117"/>
      <c r="C21" s="9"/>
      <c r="D21" s="63" t="s">
        <v>44</v>
      </c>
      <c r="E21" s="119"/>
      <c r="F21" s="9"/>
      <c r="G21" s="63" t="s">
        <v>7</v>
      </c>
      <c r="H21" s="119"/>
      <c r="I21" s="9"/>
      <c r="J21" s="63" t="s">
        <v>7</v>
      </c>
      <c r="K21" s="119"/>
    </row>
    <row r="22" spans="1:11" ht="20" customHeight="1" x14ac:dyDescent="0.2">
      <c r="A22" s="118"/>
      <c r="B22" s="118"/>
      <c r="C22" s="9"/>
      <c r="D22" s="34" t="str">
        <f>IF(D21="Uitmuntend","€ 500",IF(D21="Goed","€ 400",IF(D21="Voldoende","€ 200",IF(D21="Matig","€ 50",IF(D21="Onvoldoende","€ 0"," ")))))</f>
        <v xml:space="preserve"> </v>
      </c>
      <c r="E22" s="119"/>
      <c r="F22" s="9"/>
      <c r="G22" s="34" t="str">
        <f>IF(G21="Uitmuntend","€ 500",IF(G21="Goed","€ 400",IF(G21="Voldoende","€ 200",IF(G21="Matig","€ 50",IF(G21="Onvoldoende","€ 0"," ")))))</f>
        <v xml:space="preserve"> </v>
      </c>
      <c r="H22" s="119"/>
      <c r="I22" s="9"/>
      <c r="J22" s="34" t="str">
        <f>IF(J21="Uitmuntend","€ 500",IF(J21="Goed","€ 400",IF(J21="Voldoende","€ 200",IF(J21="Matig","€ 50",IF(J21="Onvoldoende","€ 0"," ")))))</f>
        <v xml:space="preserve"> </v>
      </c>
      <c r="K22" s="119"/>
    </row>
    <row r="23" spans="1:11" s="69" customFormat="1" ht="30" customHeight="1" x14ac:dyDescent="0.2">
      <c r="A23" s="65"/>
      <c r="B23" s="65"/>
      <c r="C23" s="66"/>
      <c r="D23" s="67"/>
      <c r="E23" s="68"/>
      <c r="F23" s="66"/>
      <c r="G23" s="67"/>
      <c r="H23" s="68"/>
      <c r="I23" s="66"/>
      <c r="J23" s="67"/>
      <c r="K23" s="68"/>
    </row>
    <row r="24" spans="1:11" s="64" customFormat="1" ht="30" customHeight="1" x14ac:dyDescent="0.2">
      <c r="A24" s="111" t="s">
        <v>45</v>
      </c>
      <c r="B24" s="111"/>
      <c r="C24" s="70"/>
      <c r="D24" s="76" t="e">
        <f>D7+D12+D17+D22</f>
        <v>#VALUE!</v>
      </c>
      <c r="E24" s="77"/>
      <c r="F24" s="70"/>
      <c r="G24" s="78" t="e">
        <f>G7+G12+G17+G22</f>
        <v>#VALUE!</v>
      </c>
      <c r="H24" s="77"/>
      <c r="I24" s="60"/>
      <c r="J24" s="78" t="e">
        <f>J7+J12+J17+J22</f>
        <v>#VALUE!</v>
      </c>
      <c r="K24" s="77"/>
    </row>
    <row r="25" spans="1:11" s="69" customFormat="1" ht="30" customHeight="1" x14ac:dyDescent="0.2">
      <c r="A25" s="71"/>
      <c r="B25" s="71"/>
      <c r="C25" s="66"/>
      <c r="D25" s="72"/>
      <c r="E25" s="68"/>
      <c r="F25" s="66"/>
      <c r="G25" s="67"/>
      <c r="H25" s="68"/>
      <c r="I25" s="66"/>
      <c r="J25" s="67"/>
      <c r="K25" s="68"/>
    </row>
    <row r="26" spans="1:11" ht="36" customHeight="1" x14ac:dyDescent="0.2">
      <c r="A26" s="29" t="str">
        <f>Onderhoudsplan!A15</f>
        <v>BEOORDELING ONDERHOUDSPLAN BINDELMEER COLLEGE</v>
      </c>
      <c r="B26" s="30"/>
      <c r="C26" s="8"/>
      <c r="D26" s="31"/>
      <c r="E26" s="32" t="s">
        <v>25</v>
      </c>
      <c r="F26" s="13"/>
      <c r="G26" s="31"/>
      <c r="H26" s="32" t="s">
        <v>25</v>
      </c>
      <c r="I26" s="13"/>
      <c r="J26" s="31"/>
      <c r="K26" s="32" t="s">
        <v>25</v>
      </c>
    </row>
    <row r="27" spans="1:11" ht="56" customHeight="1" x14ac:dyDescent="0.2">
      <c r="A27" s="112" t="str">
        <f>Onderhoudsplan!A17</f>
        <v>1. Mate van volledigheid, uitgebreidheid en relevantie van het gespecificeerde onderhoudsplan (kolom A).</v>
      </c>
      <c r="B27" s="35" t="s">
        <v>4</v>
      </c>
      <c r="C27" s="73"/>
      <c r="D27" s="33" t="str">
        <f>'Beoordelaar 1'!C13</f>
        <v>Score:</v>
      </c>
      <c r="E27" s="114" t="s">
        <v>2</v>
      </c>
      <c r="F27" s="74"/>
      <c r="G27" s="33" t="str">
        <f>'Beoordelaar 1'!F13</f>
        <v>Score:</v>
      </c>
      <c r="H27" s="114" t="s">
        <v>2</v>
      </c>
      <c r="I27" s="74"/>
      <c r="J27" s="33" t="str">
        <f>'Beoordelaar 1'!I13</f>
        <v>Score:</v>
      </c>
      <c r="K27" s="114" t="s">
        <v>2</v>
      </c>
    </row>
    <row r="28" spans="1:11" ht="56" customHeight="1" x14ac:dyDescent="0.2">
      <c r="A28" s="113"/>
      <c r="B28" s="35" t="s">
        <v>5</v>
      </c>
      <c r="C28" s="73"/>
      <c r="D28" s="33" t="str">
        <f>'Beoordelaar 2'!C13</f>
        <v>Score:</v>
      </c>
      <c r="E28" s="115"/>
      <c r="F28" s="74"/>
      <c r="G28" s="33" t="str">
        <f>'Beoordelaar 2'!F13</f>
        <v>Score:</v>
      </c>
      <c r="H28" s="115"/>
      <c r="I28" s="74"/>
      <c r="J28" s="33" t="str">
        <f>'Beoordelaar 2'!I13</f>
        <v>Score:</v>
      </c>
      <c r="K28" s="115"/>
    </row>
    <row r="29" spans="1:11" ht="56" customHeight="1" x14ac:dyDescent="0.2">
      <c r="A29" s="113"/>
      <c r="B29" s="35" t="s">
        <v>6</v>
      </c>
      <c r="C29" s="73"/>
      <c r="D29" s="33" t="str">
        <f>'Beoordelaar 3'!C13</f>
        <v>Score:</v>
      </c>
      <c r="E29" s="115"/>
      <c r="F29" s="74"/>
      <c r="G29" s="33" t="str">
        <f>'Beoordelaar 3'!F13</f>
        <v>Score:</v>
      </c>
      <c r="H29" s="115"/>
      <c r="I29" s="74"/>
      <c r="J29" s="33" t="str">
        <f>'Beoordelaar 3'!I13</f>
        <v>Score:</v>
      </c>
      <c r="K29" s="115"/>
    </row>
    <row r="30" spans="1:11" ht="20" customHeight="1" x14ac:dyDescent="0.2">
      <c r="A30" s="117" t="s">
        <v>3</v>
      </c>
      <c r="B30" s="117"/>
      <c r="C30" s="9"/>
      <c r="D30" s="63" t="s">
        <v>7</v>
      </c>
      <c r="E30" s="115"/>
      <c r="F30" s="9"/>
      <c r="G30" s="63" t="s">
        <v>7</v>
      </c>
      <c r="H30" s="115"/>
      <c r="I30" s="9"/>
      <c r="J30" s="63" t="s">
        <v>7</v>
      </c>
      <c r="K30" s="115"/>
    </row>
    <row r="31" spans="1:11" ht="20" customHeight="1" x14ac:dyDescent="0.2">
      <c r="A31" s="118"/>
      <c r="B31" s="118"/>
      <c r="C31" s="9"/>
      <c r="D31" s="34" t="str">
        <f>IF(D30="Uitmuntend","€ 2.250",IF(D30="Goed","€ 1.800",IF(D30="Voldoende","€ 900",IF(D30="Matig","€ 0",IF(D30="Onvoldoende","KNOCK OUT"," ")))))</f>
        <v xml:space="preserve"> </v>
      </c>
      <c r="E31" s="116"/>
      <c r="F31" s="9"/>
      <c r="G31" s="34" t="str">
        <f>IF(G30="Uitmuntend","€ 2.250",IF(G30="Goed","€ 1.800",IF(G30="Voldoende","€ 900",IF(G30="Matig","€ 0",IF(G30="Onvoldoende","KNOCK OUT"," ")))))</f>
        <v xml:space="preserve"> </v>
      </c>
      <c r="H31" s="116"/>
      <c r="I31" s="9"/>
      <c r="J31" s="34" t="str">
        <f>IF(J30="Uitmuntend","€ 2.250",IF(J30="Goed","€ 1.800",IF(J30="Voldoende","€ 900",IF(J30="Matig","€ 0",IF(J30="Onvoldoende","KNOCK OUT"," ")))))</f>
        <v xml:space="preserve"> </v>
      </c>
      <c r="K31" s="116"/>
    </row>
    <row r="32" spans="1:11" ht="56" customHeight="1" x14ac:dyDescent="0.2">
      <c r="A32" s="112" t="str">
        <f>Onderhoudsplan!A18</f>
        <v>2.	Mate van motivatie en onderbouwing van de keuze van het aangeboden onderhoudsplan (rij 32).</v>
      </c>
      <c r="B32" s="35" t="s">
        <v>4</v>
      </c>
      <c r="C32" s="9"/>
      <c r="D32" s="33" t="str">
        <f>'Beoordelaar 1'!C15</f>
        <v>Score:</v>
      </c>
      <c r="E32" s="114" t="s">
        <v>2</v>
      </c>
      <c r="F32" s="9"/>
      <c r="G32" s="33" t="str">
        <f>'Beoordelaar 1'!F15</f>
        <v>Score:</v>
      </c>
      <c r="H32" s="114" t="s">
        <v>2</v>
      </c>
      <c r="I32" s="9"/>
      <c r="J32" s="33" t="str">
        <f>'Beoordelaar 1'!I15</f>
        <v>Score:</v>
      </c>
      <c r="K32" s="114" t="s">
        <v>2</v>
      </c>
    </row>
    <row r="33" spans="1:11" ht="56" customHeight="1" x14ac:dyDescent="0.2">
      <c r="A33" s="113"/>
      <c r="B33" s="35" t="s">
        <v>5</v>
      </c>
      <c r="C33" s="75"/>
      <c r="D33" s="33" t="str">
        <f>'Beoordelaar 2'!C15</f>
        <v>Score:</v>
      </c>
      <c r="E33" s="115"/>
      <c r="F33" s="75"/>
      <c r="G33" s="33" t="str">
        <f>'Beoordelaar 2'!F15</f>
        <v>Score:</v>
      </c>
      <c r="H33" s="115"/>
      <c r="I33" s="75"/>
      <c r="J33" s="33" t="str">
        <f>'Beoordelaar 2'!I15</f>
        <v>Score:</v>
      </c>
      <c r="K33" s="115"/>
    </row>
    <row r="34" spans="1:11" ht="56" customHeight="1" x14ac:dyDescent="0.2">
      <c r="A34" s="113"/>
      <c r="B34" s="35" t="s">
        <v>6</v>
      </c>
      <c r="C34" s="75"/>
      <c r="D34" s="33" t="str">
        <f>'Beoordelaar 3'!C15</f>
        <v>Score:</v>
      </c>
      <c r="E34" s="115"/>
      <c r="F34" s="75"/>
      <c r="G34" s="33" t="str">
        <f>'Beoordelaar 3'!F15</f>
        <v>Score:</v>
      </c>
      <c r="H34" s="115"/>
      <c r="I34" s="75"/>
      <c r="J34" s="33" t="str">
        <f>'Beoordelaar 3'!I15</f>
        <v>Score:</v>
      </c>
      <c r="K34" s="115"/>
    </row>
    <row r="35" spans="1:11" ht="20" customHeight="1" x14ac:dyDescent="0.2">
      <c r="A35" s="117" t="s">
        <v>3</v>
      </c>
      <c r="B35" s="117"/>
      <c r="C35" s="9"/>
      <c r="D35" s="63" t="s">
        <v>7</v>
      </c>
      <c r="E35" s="115"/>
      <c r="F35" s="9"/>
      <c r="G35" s="63" t="s">
        <v>7</v>
      </c>
      <c r="H35" s="115"/>
      <c r="I35" s="9"/>
      <c r="J35" s="63" t="s">
        <v>7</v>
      </c>
      <c r="K35" s="115"/>
    </row>
    <row r="36" spans="1:11" ht="20" customHeight="1" x14ac:dyDescent="0.2">
      <c r="A36" s="118"/>
      <c r="B36" s="118"/>
      <c r="C36" s="9"/>
      <c r="D36" s="34" t="str">
        <f>IF(D35="Uitmuntend","€ 1.750",IF(D35="Goed","€ 1.400",IF(D35="Voldoende","€ 700",IF(D35="Matig","€ 0",IF(D35="Onvoldoende","KNOCK OUT"," ")))))</f>
        <v xml:space="preserve"> </v>
      </c>
      <c r="E36" s="116"/>
      <c r="F36" s="9"/>
      <c r="G36" s="34" t="str">
        <f>IF(G35="Uitmuntend","€ 1.750",IF(G35="Goed","€ 1.400",IF(G35="Voldoende","€ 700",IF(G35="Matig","€ 0",IF(G35="Onvoldoende","KNOCK OUT"," ")))))</f>
        <v xml:space="preserve"> </v>
      </c>
      <c r="H36" s="116"/>
      <c r="I36" s="9"/>
      <c r="J36" s="34" t="str">
        <f>IF(J35="Uitmuntend","€ 1.750",IF(J35="Goed","€ 1.400",IF(J35="Voldoende","€ 700",IF(J35="Matig","€ 0",IF(J35="Onvoldoende","KNOCK OUT"," ")))))</f>
        <v xml:space="preserve"> </v>
      </c>
      <c r="K36" s="116"/>
    </row>
    <row r="37" spans="1:11" ht="56" customHeight="1" x14ac:dyDescent="0.2">
      <c r="A37" s="112" t="str">
        <f>Onderhoudsplan!A19</f>
        <v xml:space="preserve">3.	Mate waarin inschrijver rekening houdt met seizoensinvloeden met betrekking tot het onderhoudsplan. </v>
      </c>
      <c r="B37" s="35" t="s">
        <v>4</v>
      </c>
      <c r="C37" s="75"/>
      <c r="D37" s="33" t="str">
        <f>'Beoordelaar 1'!C17</f>
        <v>Score:</v>
      </c>
      <c r="E37" s="114" t="s">
        <v>2</v>
      </c>
      <c r="F37" s="75"/>
      <c r="G37" s="33" t="str">
        <f>'Beoordelaar 1'!F17</f>
        <v>Score:</v>
      </c>
      <c r="H37" s="114" t="s">
        <v>2</v>
      </c>
      <c r="I37" s="75"/>
      <c r="J37" s="33" t="str">
        <f>'Beoordelaar 1'!I17</f>
        <v>Score:</v>
      </c>
      <c r="K37" s="114" t="s">
        <v>2</v>
      </c>
    </row>
    <row r="38" spans="1:11" ht="56" customHeight="1" x14ac:dyDescent="0.2">
      <c r="A38" s="113"/>
      <c r="B38" s="35" t="s">
        <v>5</v>
      </c>
      <c r="C38" s="75"/>
      <c r="D38" s="33" t="str">
        <f>'Beoordelaar 2'!C17</f>
        <v>Score:</v>
      </c>
      <c r="E38" s="115"/>
      <c r="F38" s="75"/>
      <c r="G38" s="33" t="str">
        <f>'Beoordelaar 2'!F17</f>
        <v>Score:</v>
      </c>
      <c r="H38" s="115"/>
      <c r="I38" s="75"/>
      <c r="J38" s="33" t="str">
        <f>'Beoordelaar 2'!I17</f>
        <v>Score:</v>
      </c>
      <c r="K38" s="115"/>
    </row>
    <row r="39" spans="1:11" ht="56" customHeight="1" x14ac:dyDescent="0.2">
      <c r="A39" s="113"/>
      <c r="B39" s="35" t="s">
        <v>6</v>
      </c>
      <c r="C39" s="75"/>
      <c r="D39" s="33" t="str">
        <f>'Beoordelaar 3'!C17</f>
        <v>Score:</v>
      </c>
      <c r="E39" s="115"/>
      <c r="F39" s="75"/>
      <c r="G39" s="33" t="str">
        <f>'Beoordelaar 3'!F17</f>
        <v>Score:</v>
      </c>
      <c r="H39" s="115"/>
      <c r="I39" s="75"/>
      <c r="J39" s="33" t="str">
        <f>'Beoordelaar 3'!I17</f>
        <v>Score:</v>
      </c>
      <c r="K39" s="115"/>
    </row>
    <row r="40" spans="1:11" ht="20" customHeight="1" x14ac:dyDescent="0.2">
      <c r="A40" s="117" t="s">
        <v>3</v>
      </c>
      <c r="B40" s="117"/>
      <c r="C40" s="9"/>
      <c r="D40" s="63" t="s">
        <v>7</v>
      </c>
      <c r="E40" s="115"/>
      <c r="F40" s="9"/>
      <c r="G40" s="63" t="s">
        <v>7</v>
      </c>
      <c r="H40" s="115"/>
      <c r="I40" s="9"/>
      <c r="J40" s="63" t="s">
        <v>7</v>
      </c>
      <c r="K40" s="115"/>
    </row>
    <row r="41" spans="1:11" ht="20" customHeight="1" x14ac:dyDescent="0.2">
      <c r="A41" s="118"/>
      <c r="B41" s="118"/>
      <c r="C41" s="9"/>
      <c r="D41" s="34" t="str">
        <f>IF(D40="Uitmuntend","€ 500",IF(D40="Goed","€ 400",IF(D40="Voldoende","€ 200",IF(D40="Matig","€ 50",IF(D40="Onvoldoende","€ 0"," ")))))</f>
        <v xml:space="preserve"> </v>
      </c>
      <c r="E41" s="116"/>
      <c r="F41" s="9"/>
      <c r="G41" s="34" t="str">
        <f>IF(G40="Uitmuntend","€ 500",IF(G40="Goed","€ 400",IF(G40="Voldoende","€ 200",IF(G40="Matig","€ 50",IF(G40="Onvoldoende","€ 0"," ")))))</f>
        <v xml:space="preserve"> </v>
      </c>
      <c r="H41" s="116"/>
      <c r="I41" s="9"/>
      <c r="J41" s="34" t="str">
        <f>IF(J40="Uitmuntend","€ 500",IF(J40="Goed","€ 400",IF(J40="Voldoende","€ 200",IF(J40="Matig","€ 50",IF(J40="Onvoldoende","€ 0"," ")))))</f>
        <v xml:space="preserve"> </v>
      </c>
      <c r="K41" s="116"/>
    </row>
    <row r="42" spans="1:11" ht="56" customHeight="1" x14ac:dyDescent="0.2">
      <c r="A42" s="112" t="str">
        <f>Onderhoudsplan!A20</f>
        <v>4.	Mate waarin inschrijver rekening houdt met periodes van een onderwijsorganisatie betrekking tot het onderhoudsplan.</v>
      </c>
      <c r="B42" s="35" t="s">
        <v>4</v>
      </c>
      <c r="C42" s="9"/>
      <c r="D42" s="33" t="str">
        <f>'Beoordelaar 1'!C19</f>
        <v>Score:</v>
      </c>
      <c r="E42" s="114" t="s">
        <v>2</v>
      </c>
      <c r="F42" s="9"/>
      <c r="G42" s="33" t="str">
        <f>'Beoordelaar 1'!F19</f>
        <v>Score:</v>
      </c>
      <c r="H42" s="114" t="s">
        <v>2</v>
      </c>
      <c r="I42" s="9"/>
      <c r="J42" s="33" t="str">
        <f>'Beoordelaar 1'!I19</f>
        <v>Score:</v>
      </c>
      <c r="K42" s="114" t="s">
        <v>2</v>
      </c>
    </row>
    <row r="43" spans="1:11" ht="56" customHeight="1" x14ac:dyDescent="0.2">
      <c r="A43" s="113"/>
      <c r="B43" s="35" t="s">
        <v>5</v>
      </c>
      <c r="C43" s="9"/>
      <c r="D43" s="33" t="str">
        <f>'Beoordelaar 2'!C19</f>
        <v>Score:</v>
      </c>
      <c r="E43" s="115"/>
      <c r="F43" s="9"/>
      <c r="G43" s="33" t="str">
        <f>'Beoordelaar 2'!F19</f>
        <v>Score:</v>
      </c>
      <c r="H43" s="115"/>
      <c r="I43" s="9"/>
      <c r="J43" s="33" t="str">
        <f>'Beoordelaar 2'!I19</f>
        <v>Score:</v>
      </c>
      <c r="K43" s="115"/>
    </row>
    <row r="44" spans="1:11" ht="56" customHeight="1" x14ac:dyDescent="0.2">
      <c r="A44" s="113"/>
      <c r="B44" s="35" t="s">
        <v>6</v>
      </c>
      <c r="C44" s="9"/>
      <c r="D44" s="33" t="str">
        <f>'Beoordelaar 3'!C19</f>
        <v>Score:</v>
      </c>
      <c r="E44" s="115"/>
      <c r="F44" s="9"/>
      <c r="G44" s="33" t="str">
        <f>'Beoordelaar 3'!F19</f>
        <v>Score:</v>
      </c>
      <c r="H44" s="115"/>
      <c r="I44" s="9"/>
      <c r="J44" s="33" t="str">
        <f>'Beoordelaar 3'!I19</f>
        <v>Score:</v>
      </c>
      <c r="K44" s="115"/>
    </row>
    <row r="45" spans="1:11" ht="20" customHeight="1" x14ac:dyDescent="0.2">
      <c r="A45" s="117" t="s">
        <v>3</v>
      </c>
      <c r="B45" s="117"/>
      <c r="C45" s="9"/>
      <c r="D45" s="63" t="s">
        <v>7</v>
      </c>
      <c r="E45" s="115"/>
      <c r="F45" s="9"/>
      <c r="G45" s="63" t="s">
        <v>7</v>
      </c>
      <c r="H45" s="115"/>
      <c r="I45" s="9"/>
      <c r="J45" s="63" t="s">
        <v>7</v>
      </c>
      <c r="K45" s="115"/>
    </row>
    <row r="46" spans="1:11" ht="20" customHeight="1" x14ac:dyDescent="0.2">
      <c r="A46" s="118"/>
      <c r="B46" s="118"/>
      <c r="C46" s="9"/>
      <c r="D46" s="34" t="str">
        <f>IF(D45="Uitmuntend","€ 500",IF(D45="Goed","€ 400",IF(D45="Voldoende","€ 200",IF(D45="Matig","€ 50",IF(D45="Onvoldoende","€ 0"," ")))))</f>
        <v xml:space="preserve"> </v>
      </c>
      <c r="E46" s="116"/>
      <c r="F46" s="9"/>
      <c r="G46" s="34" t="str">
        <f>IF(G45="Uitmuntend","€ 500",IF(G45="Goed","€ 400",IF(G45="Voldoende","€ 200",IF(G45="Matig","€ 50",IF(G45="Onvoldoende","€ 0"," ")))))</f>
        <v xml:space="preserve"> </v>
      </c>
      <c r="H46" s="116"/>
      <c r="I46" s="9"/>
      <c r="J46" s="34" t="str">
        <f>IF(J45="Uitmuntend","€ 500",IF(J45="Goed","€ 400",IF(J45="Voldoende","€ 200",IF(J45="Matig","€ 50",IF(J45="Onvoldoende","€ 0"," ")))))</f>
        <v xml:space="preserve"> </v>
      </c>
      <c r="K46" s="116"/>
    </row>
    <row r="47" spans="1:11" s="69" customFormat="1" ht="30" customHeight="1" x14ac:dyDescent="0.2">
      <c r="A47" s="65"/>
      <c r="B47" s="65"/>
      <c r="C47" s="66"/>
      <c r="D47" s="67"/>
      <c r="E47" s="68"/>
      <c r="F47" s="66"/>
      <c r="G47" s="67"/>
      <c r="H47" s="68"/>
      <c r="I47" s="66"/>
      <c r="J47" s="67"/>
      <c r="K47" s="68"/>
    </row>
    <row r="48" spans="1:11" ht="30" customHeight="1" x14ac:dyDescent="0.2">
      <c r="A48" s="111" t="s">
        <v>46</v>
      </c>
      <c r="B48" s="111"/>
      <c r="C48" s="9"/>
      <c r="D48" s="76" t="e">
        <f>D31+D36+D41+D46</f>
        <v>#VALUE!</v>
      </c>
      <c r="E48" s="77"/>
      <c r="F48" s="9"/>
      <c r="G48" s="76" t="e">
        <f>G31+G36+G41+G46</f>
        <v>#VALUE!</v>
      </c>
      <c r="H48" s="77"/>
      <c r="I48" s="9"/>
      <c r="J48" s="76" t="e">
        <f>J31+J36+J41+J46</f>
        <v>#VALUE!</v>
      </c>
      <c r="K48" s="77"/>
    </row>
    <row r="49" spans="1:11" s="69" customFormat="1" ht="30" customHeight="1" x14ac:dyDescent="0.2">
      <c r="A49" s="65"/>
      <c r="B49" s="65"/>
      <c r="C49" s="66"/>
      <c r="D49" s="67"/>
      <c r="E49" s="68"/>
      <c r="F49" s="66"/>
      <c r="G49" s="67"/>
      <c r="H49" s="68"/>
      <c r="I49" s="66"/>
      <c r="J49" s="67"/>
      <c r="K49" s="68"/>
    </row>
    <row r="50" spans="1:11" ht="36" customHeight="1" x14ac:dyDescent="0.2">
      <c r="A50" s="29" t="str">
        <f>Onderhoudsplan!A29</f>
        <v>BEOORDELING ONDERHOUDSPLAN GERRIT VAN DER VEEN COLLEGE</v>
      </c>
      <c r="B50" s="30"/>
      <c r="C50" s="8"/>
      <c r="D50" s="31"/>
      <c r="E50" s="32" t="s">
        <v>25</v>
      </c>
      <c r="F50" s="13"/>
      <c r="G50" s="31"/>
      <c r="H50" s="32" t="s">
        <v>25</v>
      </c>
      <c r="I50" s="13"/>
      <c r="J50" s="31"/>
      <c r="K50" s="32" t="s">
        <v>25</v>
      </c>
    </row>
    <row r="51" spans="1:11" ht="56" customHeight="1" x14ac:dyDescent="0.2">
      <c r="A51" s="112" t="str">
        <f>Onderhoudsplan!A31</f>
        <v>1. Mate van volledigheid, uitgebreidheid en relevantie van het gespecificeerde onderhoudsplan (kolom A).</v>
      </c>
      <c r="B51" s="35" t="s">
        <v>4</v>
      </c>
      <c r="C51" s="73"/>
      <c r="D51" s="33" t="str">
        <f>'Beoordelaar 1'!C23</f>
        <v>Score:</v>
      </c>
      <c r="E51" s="114" t="s">
        <v>2</v>
      </c>
      <c r="F51" s="74"/>
      <c r="G51" s="33" t="str">
        <f>'Beoordelaar 1'!F23</f>
        <v>Score:</v>
      </c>
      <c r="H51" s="114" t="s">
        <v>2</v>
      </c>
      <c r="I51" s="74"/>
      <c r="J51" s="33" t="str">
        <f>'Beoordelaar 1'!I23</f>
        <v>Score:</v>
      </c>
      <c r="K51" s="114" t="s">
        <v>2</v>
      </c>
    </row>
    <row r="52" spans="1:11" ht="56" customHeight="1" x14ac:dyDescent="0.2">
      <c r="A52" s="113"/>
      <c r="B52" s="35" t="s">
        <v>5</v>
      </c>
      <c r="C52" s="73"/>
      <c r="D52" s="33" t="str">
        <f>'Beoordelaar 2'!C23</f>
        <v>Score:</v>
      </c>
      <c r="E52" s="115"/>
      <c r="F52" s="74"/>
      <c r="G52" s="33" t="str">
        <f>'Beoordelaar 2'!F23</f>
        <v>Score:</v>
      </c>
      <c r="H52" s="115"/>
      <c r="I52" s="74"/>
      <c r="J52" s="33" t="str">
        <f>'Beoordelaar 2'!I23</f>
        <v>Score:</v>
      </c>
      <c r="K52" s="115"/>
    </row>
    <row r="53" spans="1:11" ht="56" customHeight="1" x14ac:dyDescent="0.2">
      <c r="A53" s="113"/>
      <c r="B53" s="35" t="s">
        <v>6</v>
      </c>
      <c r="C53" s="73"/>
      <c r="D53" s="33" t="str">
        <f>'Beoordelaar 3'!C23</f>
        <v>Score:</v>
      </c>
      <c r="E53" s="115"/>
      <c r="F53" s="74"/>
      <c r="G53" s="33" t="str">
        <f>'Beoordelaar 3'!F23</f>
        <v>Score:</v>
      </c>
      <c r="H53" s="115"/>
      <c r="I53" s="74"/>
      <c r="J53" s="33" t="str">
        <f>'Beoordelaar 3'!I23</f>
        <v>Score:</v>
      </c>
      <c r="K53" s="115"/>
    </row>
    <row r="54" spans="1:11" ht="20" customHeight="1" x14ac:dyDescent="0.2">
      <c r="A54" s="117" t="s">
        <v>3</v>
      </c>
      <c r="B54" s="117"/>
      <c r="C54" s="9"/>
      <c r="D54" s="63" t="s">
        <v>7</v>
      </c>
      <c r="E54" s="115"/>
      <c r="F54" s="9"/>
      <c r="G54" s="63" t="s">
        <v>7</v>
      </c>
      <c r="H54" s="115"/>
      <c r="I54" s="9"/>
      <c r="J54" s="63" t="s">
        <v>7</v>
      </c>
      <c r="K54" s="115"/>
    </row>
    <row r="55" spans="1:11" ht="20" customHeight="1" x14ac:dyDescent="0.2">
      <c r="A55" s="118"/>
      <c r="B55" s="118"/>
      <c r="C55" s="9"/>
      <c r="D55" s="34" t="str">
        <f>IF(D54="Uitmuntend","€ 2.250",IF(D54="Goed","€ 1.800",IF(D54="Voldoende","€ 900",IF(D54="Matig","€ 0",IF(D54="Onvoldoende","KNOCK OUT"," ")))))</f>
        <v xml:space="preserve"> </v>
      </c>
      <c r="E55" s="116"/>
      <c r="F55" s="9"/>
      <c r="G55" s="34" t="str">
        <f>IF(G54="Uitmuntend","€ 2.250",IF(G54="Goed","€ 1.800",IF(G54="Voldoende","€ 900",IF(G54="Matig","€ 0",IF(G54="Onvoldoende","KNOCK OUT"," ")))))</f>
        <v xml:space="preserve"> </v>
      </c>
      <c r="H55" s="116"/>
      <c r="I55" s="9"/>
      <c r="J55" s="34" t="str">
        <f>IF(J54="Uitmuntend","€ 2.250",IF(J54="Goed","€ 1.800",IF(J54="Voldoende","€ 900",IF(J54="Matig","€ 0",IF(J54="Onvoldoende","KNOCK OUT"," ")))))</f>
        <v xml:space="preserve"> </v>
      </c>
      <c r="K55" s="116"/>
    </row>
    <row r="56" spans="1:11" ht="56" customHeight="1" x14ac:dyDescent="0.2">
      <c r="A56" s="112" t="str">
        <f>Onderhoudsplan!A32</f>
        <v>2.	Mate van motivatie en onderbouwing van de keuze van het aangeboden onderhoudsplan (rij 32).</v>
      </c>
      <c r="B56" s="35" t="s">
        <v>4</v>
      </c>
      <c r="C56" s="75"/>
      <c r="D56" s="33" t="str">
        <f>'Beoordelaar 1'!C25</f>
        <v>Score:</v>
      </c>
      <c r="E56" s="114" t="s">
        <v>2</v>
      </c>
      <c r="F56" s="75"/>
      <c r="G56" s="33" t="str">
        <f>'Beoordelaar 1'!F25</f>
        <v>Score:</v>
      </c>
      <c r="H56" s="114" t="s">
        <v>2</v>
      </c>
      <c r="I56" s="75"/>
      <c r="J56" s="33" t="str">
        <f>'Beoordelaar 1'!I25</f>
        <v>Score:</v>
      </c>
      <c r="K56" s="114" t="s">
        <v>2</v>
      </c>
    </row>
    <row r="57" spans="1:11" ht="56" customHeight="1" x14ac:dyDescent="0.2">
      <c r="A57" s="113"/>
      <c r="B57" s="35" t="s">
        <v>5</v>
      </c>
      <c r="C57" s="75"/>
      <c r="D57" s="33" t="str">
        <f>'Beoordelaar 2'!C25</f>
        <v>Score:</v>
      </c>
      <c r="E57" s="115"/>
      <c r="F57" s="75"/>
      <c r="G57" s="33" t="str">
        <f>'Beoordelaar 2'!F25</f>
        <v>Score:</v>
      </c>
      <c r="H57" s="115"/>
      <c r="I57" s="75"/>
      <c r="J57" s="33" t="str">
        <f>'Beoordelaar 2'!I25</f>
        <v>Score:</v>
      </c>
      <c r="K57" s="115"/>
    </row>
    <row r="58" spans="1:11" ht="56" customHeight="1" x14ac:dyDescent="0.2">
      <c r="A58" s="113"/>
      <c r="B58" s="35" t="s">
        <v>6</v>
      </c>
      <c r="C58" s="75"/>
      <c r="D58" s="33" t="str">
        <f>'Beoordelaar 3'!C25</f>
        <v>Score:</v>
      </c>
      <c r="E58" s="115"/>
      <c r="F58" s="75"/>
      <c r="G58" s="33" t="str">
        <f>'Beoordelaar 3'!F25</f>
        <v>Score:</v>
      </c>
      <c r="H58" s="115"/>
      <c r="I58" s="75"/>
      <c r="J58" s="33" t="str">
        <f>'Beoordelaar 3'!I25</f>
        <v>Score:</v>
      </c>
      <c r="K58" s="115"/>
    </row>
    <row r="59" spans="1:11" ht="20" customHeight="1" x14ac:dyDescent="0.2">
      <c r="A59" s="117" t="s">
        <v>3</v>
      </c>
      <c r="B59" s="117"/>
      <c r="C59" s="9"/>
      <c r="D59" s="63" t="s">
        <v>7</v>
      </c>
      <c r="E59" s="115"/>
      <c r="F59" s="9"/>
      <c r="G59" s="63" t="s">
        <v>7</v>
      </c>
      <c r="H59" s="115"/>
      <c r="I59" s="9"/>
      <c r="J59" s="63" t="s">
        <v>7</v>
      </c>
      <c r="K59" s="115"/>
    </row>
    <row r="60" spans="1:11" ht="20" customHeight="1" x14ac:dyDescent="0.2">
      <c r="A60" s="118"/>
      <c r="B60" s="118"/>
      <c r="C60" s="9"/>
      <c r="D60" s="34" t="str">
        <f>IF(D59="Uitmuntend","€ 1.750",IF(D59="Goed","€ 1.400",IF(D59="Voldoende","€ 700",IF(D59="Matig","€ 0",IF(D59="Onvoldoende","KNOCK OUT"," ")))))</f>
        <v xml:space="preserve"> </v>
      </c>
      <c r="E60" s="116"/>
      <c r="F60" s="9"/>
      <c r="G60" s="34" t="str">
        <f>IF(G59="Uitmuntend","€ 1.750",IF(G59="Goed","€ 1.400",IF(G59="Voldoende","€ 700",IF(G59="Matig","€ 0",IF(G59="Onvoldoende","KNOCK OUT"," ")))))</f>
        <v xml:space="preserve"> </v>
      </c>
      <c r="H60" s="116"/>
      <c r="I60" s="9"/>
      <c r="J60" s="34" t="str">
        <f>IF(J59="Uitmuntend","€ 1.750",IF(J59="Goed","€ 1.400",IF(J59="Voldoende","€ 700",IF(J59="Matig","€ 0",IF(J59="Onvoldoende","KNOCK OUT"," ")))))</f>
        <v xml:space="preserve"> </v>
      </c>
      <c r="K60" s="116"/>
    </row>
    <row r="61" spans="1:11" ht="56" customHeight="1" x14ac:dyDescent="0.2">
      <c r="A61" s="112" t="str">
        <f>Onderhoudsplan!A33</f>
        <v xml:space="preserve">3.	Mate waarin inschrijver rekening houdt met seizoensinvloeden met betrekking tot het onderhoudsplan. </v>
      </c>
      <c r="B61" s="35" t="s">
        <v>4</v>
      </c>
      <c r="C61" s="75"/>
      <c r="D61" s="33" t="str">
        <f>'Beoordelaar 1'!C27</f>
        <v>Score:</v>
      </c>
      <c r="E61" s="114" t="s">
        <v>2</v>
      </c>
      <c r="F61" s="75"/>
      <c r="G61" s="33" t="str">
        <f>'Beoordelaar 1'!F27</f>
        <v>Score:</v>
      </c>
      <c r="H61" s="114" t="s">
        <v>2</v>
      </c>
      <c r="I61" s="75"/>
      <c r="J61" s="33" t="str">
        <f>'Beoordelaar 1'!I27</f>
        <v>Score:</v>
      </c>
      <c r="K61" s="114" t="s">
        <v>2</v>
      </c>
    </row>
    <row r="62" spans="1:11" ht="56" customHeight="1" x14ac:dyDescent="0.2">
      <c r="A62" s="113"/>
      <c r="B62" s="35" t="s">
        <v>5</v>
      </c>
      <c r="C62" s="75"/>
      <c r="D62" s="33" t="str">
        <f>'Beoordelaar 2'!C27</f>
        <v>Score:</v>
      </c>
      <c r="E62" s="115"/>
      <c r="F62" s="75"/>
      <c r="G62" s="33" t="str">
        <f>'Beoordelaar 2'!F27</f>
        <v>Score:</v>
      </c>
      <c r="H62" s="115"/>
      <c r="I62" s="75"/>
      <c r="J62" s="33" t="str">
        <f>'Beoordelaar 2'!I27</f>
        <v>Score:</v>
      </c>
      <c r="K62" s="115"/>
    </row>
    <row r="63" spans="1:11" ht="56" customHeight="1" x14ac:dyDescent="0.2">
      <c r="A63" s="113"/>
      <c r="B63" s="35" t="s">
        <v>6</v>
      </c>
      <c r="C63" s="75"/>
      <c r="D63" s="33" t="str">
        <f>'Beoordelaar 3'!C27</f>
        <v>Score:</v>
      </c>
      <c r="E63" s="115"/>
      <c r="F63" s="75"/>
      <c r="G63" s="33" t="str">
        <f>'Beoordelaar 3'!F27</f>
        <v>Score:</v>
      </c>
      <c r="H63" s="115"/>
      <c r="I63" s="75"/>
      <c r="J63" s="33" t="str">
        <f>'Beoordelaar 3'!I27</f>
        <v>Score:</v>
      </c>
      <c r="K63" s="115"/>
    </row>
    <row r="64" spans="1:11" ht="20" customHeight="1" x14ac:dyDescent="0.2">
      <c r="A64" s="117" t="s">
        <v>3</v>
      </c>
      <c r="B64" s="117"/>
      <c r="C64" s="9"/>
      <c r="D64" s="63" t="s">
        <v>7</v>
      </c>
      <c r="E64" s="115"/>
      <c r="F64" s="9"/>
      <c r="G64" s="63" t="s">
        <v>7</v>
      </c>
      <c r="H64" s="115"/>
      <c r="I64" s="9"/>
      <c r="J64" s="63" t="s">
        <v>7</v>
      </c>
      <c r="K64" s="115"/>
    </row>
    <row r="65" spans="1:11" ht="20" customHeight="1" x14ac:dyDescent="0.2">
      <c r="A65" s="118"/>
      <c r="B65" s="118"/>
      <c r="C65" s="9"/>
      <c r="D65" s="34" t="str">
        <f>IF(D64="Uitmuntend","€ 500",IF(D64="Goed","€ 400",IF(D64="Voldoende","€ 200",IF(D64="Matig","€ 50",IF(D64="Onvoldoende","€ 0"," ")))))</f>
        <v xml:space="preserve"> </v>
      </c>
      <c r="E65" s="116"/>
      <c r="F65" s="9"/>
      <c r="G65" s="34" t="str">
        <f>IF(G64="Uitmuntend","€ 500",IF(G64="Goed","€ 400",IF(G64="Voldoende","€ 200",IF(G64="Matig","€ 50",IF(G64="Onvoldoende","€ 0"," ")))))</f>
        <v xml:space="preserve"> </v>
      </c>
      <c r="H65" s="116"/>
      <c r="I65" s="9"/>
      <c r="J65" s="34" t="str">
        <f>IF(J64="Uitmuntend","€ 500",IF(J64="Goed","€ 400",IF(J64="Voldoende","€ 200",IF(J64="Matig","€ 50",IF(J64="Onvoldoende","€ 0"," ")))))</f>
        <v xml:space="preserve"> </v>
      </c>
      <c r="K65" s="116"/>
    </row>
    <row r="66" spans="1:11" ht="56" customHeight="1" x14ac:dyDescent="0.2">
      <c r="A66" s="112" t="str">
        <f>Onderhoudsplan!A34</f>
        <v>4.	Mate waarin inschrijver rekening houdt met periodes van een onderwijsorganisatie betrekking tot het onderhoudsplan.</v>
      </c>
      <c r="B66" s="35" t="s">
        <v>4</v>
      </c>
      <c r="C66" s="75"/>
      <c r="D66" s="33" t="str">
        <f>'Beoordelaar 1'!C29</f>
        <v>Score:</v>
      </c>
      <c r="E66" s="114" t="s">
        <v>2</v>
      </c>
      <c r="F66" s="75"/>
      <c r="G66" s="33" t="str">
        <f>'Beoordelaar 1'!F29</f>
        <v>Score:</v>
      </c>
      <c r="H66" s="114" t="s">
        <v>2</v>
      </c>
      <c r="I66" s="75"/>
      <c r="J66" s="33" t="str">
        <f>'Beoordelaar 1'!I29</f>
        <v>Score:</v>
      </c>
      <c r="K66" s="114" t="s">
        <v>2</v>
      </c>
    </row>
    <row r="67" spans="1:11" ht="56" customHeight="1" x14ac:dyDescent="0.2">
      <c r="A67" s="113"/>
      <c r="B67" s="35" t="s">
        <v>5</v>
      </c>
      <c r="C67" s="75"/>
      <c r="D67" s="33" t="str">
        <f>'Beoordelaar 2'!C29</f>
        <v>Score:</v>
      </c>
      <c r="E67" s="115"/>
      <c r="F67" s="75"/>
      <c r="G67" s="33" t="str">
        <f>'Beoordelaar 2'!F29</f>
        <v>Score:</v>
      </c>
      <c r="H67" s="115"/>
      <c r="I67" s="75"/>
      <c r="J67" s="33" t="str">
        <f>'Beoordelaar 2'!I29</f>
        <v>Score:</v>
      </c>
      <c r="K67" s="115"/>
    </row>
    <row r="68" spans="1:11" ht="56" customHeight="1" x14ac:dyDescent="0.2">
      <c r="A68" s="113"/>
      <c r="B68" s="35" t="s">
        <v>6</v>
      </c>
      <c r="C68" s="75"/>
      <c r="D68" s="33" t="str">
        <f>'Beoordelaar 3'!C29</f>
        <v>Score:</v>
      </c>
      <c r="E68" s="115"/>
      <c r="F68" s="75"/>
      <c r="G68" s="33" t="str">
        <f>'Beoordelaar 3'!F29</f>
        <v>Score:</v>
      </c>
      <c r="H68" s="115"/>
      <c r="I68" s="75"/>
      <c r="J68" s="33" t="str">
        <f>'Beoordelaar 3'!I29</f>
        <v>Score:</v>
      </c>
      <c r="K68" s="115"/>
    </row>
    <row r="69" spans="1:11" ht="20" customHeight="1" x14ac:dyDescent="0.2">
      <c r="A69" s="117" t="s">
        <v>3</v>
      </c>
      <c r="B69" s="117"/>
      <c r="C69" s="9"/>
      <c r="D69" s="63" t="s">
        <v>7</v>
      </c>
      <c r="E69" s="115"/>
      <c r="F69" s="9"/>
      <c r="G69" s="63" t="s">
        <v>7</v>
      </c>
      <c r="H69" s="115"/>
      <c r="I69" s="9"/>
      <c r="J69" s="63" t="s">
        <v>7</v>
      </c>
      <c r="K69" s="115"/>
    </row>
    <row r="70" spans="1:11" ht="20" customHeight="1" x14ac:dyDescent="0.2">
      <c r="A70" s="118"/>
      <c r="B70" s="118"/>
      <c r="C70" s="9"/>
      <c r="D70" s="34" t="str">
        <f>IF(D69="Uitmuntend","€ 500",IF(D69="Goed","€ 400",IF(D69="Voldoende","€ 200",IF(D69="Matig","€ 50",IF(D69="Onvoldoende","€ 0"," ")))))</f>
        <v xml:space="preserve"> </v>
      </c>
      <c r="E70" s="116"/>
      <c r="F70" s="9"/>
      <c r="G70" s="34" t="str">
        <f>IF(G69="Uitmuntend","€ 500",IF(G69="Goed","€ 400",IF(G69="Voldoende","€ 200",IF(G69="Matig","€ 50",IF(G69="Onvoldoende","€ 0"," ")))))</f>
        <v xml:space="preserve"> </v>
      </c>
      <c r="H70" s="116"/>
      <c r="I70" s="9"/>
      <c r="J70" s="34" t="str">
        <f>IF(J69="Uitmuntend","€ 500",IF(J69="Goed","€ 400",IF(J69="Voldoende","€ 200",IF(J69="Matig","€ 50",IF(J69="Onvoldoende","€ 0"," ")))))</f>
        <v xml:space="preserve"> </v>
      </c>
      <c r="K70" s="116"/>
    </row>
    <row r="71" spans="1:11" s="69" customFormat="1" ht="30" customHeight="1" x14ac:dyDescent="0.2">
      <c r="A71" s="65"/>
      <c r="B71" s="65"/>
      <c r="C71" s="66"/>
      <c r="D71" s="67"/>
      <c r="E71" s="68"/>
      <c r="F71" s="66"/>
      <c r="G71" s="67"/>
      <c r="H71" s="68"/>
      <c r="I71" s="66"/>
      <c r="J71" s="67"/>
      <c r="K71" s="68"/>
    </row>
    <row r="72" spans="1:11" ht="30" customHeight="1" x14ac:dyDescent="0.2">
      <c r="A72" s="111" t="s">
        <v>47</v>
      </c>
      <c r="B72" s="111"/>
      <c r="C72" s="9"/>
      <c r="D72" s="76" t="e">
        <f>D55+D60+D65+D70</f>
        <v>#VALUE!</v>
      </c>
      <c r="E72" s="77"/>
      <c r="F72" s="9"/>
      <c r="G72" s="76" t="e">
        <f>G55+G60+G65+G70</f>
        <v>#VALUE!</v>
      </c>
      <c r="H72" s="77"/>
      <c r="I72" s="9"/>
      <c r="J72" s="76" t="e">
        <f>J55+J60+J65+J70</f>
        <v>#VALUE!</v>
      </c>
      <c r="K72" s="77"/>
    </row>
    <row r="73" spans="1:11" s="69" customFormat="1" ht="30" customHeight="1" x14ac:dyDescent="0.2">
      <c r="A73" s="65"/>
      <c r="B73" s="65"/>
      <c r="C73" s="66"/>
      <c r="D73" s="67"/>
      <c r="E73" s="68"/>
      <c r="F73" s="66"/>
      <c r="G73" s="67"/>
      <c r="H73" s="68"/>
      <c r="I73" s="66"/>
      <c r="J73" s="67"/>
      <c r="K73" s="68"/>
    </row>
    <row r="74" spans="1:11" ht="36" customHeight="1" x14ac:dyDescent="0.2">
      <c r="A74" s="29" t="str">
        <f>'Open vragen'!A1:B1</f>
        <v>BEOORDELING OPEN VRAGEN</v>
      </c>
      <c r="B74" s="79"/>
      <c r="C74" s="8"/>
      <c r="D74" s="32"/>
      <c r="E74" s="32" t="s">
        <v>25</v>
      </c>
      <c r="F74" s="13"/>
      <c r="G74" s="32"/>
      <c r="H74" s="32" t="s">
        <v>25</v>
      </c>
      <c r="I74" s="13"/>
      <c r="J74" s="32"/>
      <c r="K74" s="32" t="s">
        <v>25</v>
      </c>
    </row>
    <row r="75" spans="1:11" ht="56" customHeight="1" x14ac:dyDescent="0.2">
      <c r="A75" s="112" t="str">
        <f>'Open vragen'!A4:B4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75" s="35" t="s">
        <v>4</v>
      </c>
      <c r="C75" s="9"/>
      <c r="D75" s="33" t="str">
        <f>'Beoordelaar 1'!C33</f>
        <v>Score:</v>
      </c>
      <c r="E75" s="119" t="s">
        <v>2</v>
      </c>
      <c r="F75" s="9"/>
      <c r="G75" s="33" t="str">
        <f>'Beoordelaar 1'!F33</f>
        <v>Score:</v>
      </c>
      <c r="H75" s="119" t="s">
        <v>2</v>
      </c>
      <c r="I75" s="9"/>
      <c r="J75" s="33" t="str">
        <f>'Beoordelaar 1'!I33</f>
        <v>Score:</v>
      </c>
      <c r="K75" s="119" t="s">
        <v>2</v>
      </c>
    </row>
    <row r="76" spans="1:11" ht="55" customHeight="1" x14ac:dyDescent="0.2">
      <c r="A76" s="113"/>
      <c r="B76" s="35" t="s">
        <v>5</v>
      </c>
      <c r="C76" s="9"/>
      <c r="D76" s="33" t="str">
        <f>'Beoordelaar 2'!C33</f>
        <v>Score:</v>
      </c>
      <c r="E76" s="119"/>
      <c r="F76" s="9"/>
      <c r="G76" s="33" t="str">
        <f>'Beoordelaar 2'!F33</f>
        <v>Score:</v>
      </c>
      <c r="H76" s="119"/>
      <c r="I76" s="9"/>
      <c r="J76" s="33" t="str">
        <f>'Beoordelaar 2'!I33</f>
        <v>Score:</v>
      </c>
      <c r="K76" s="119"/>
    </row>
    <row r="77" spans="1:11" ht="55" customHeight="1" x14ac:dyDescent="0.2">
      <c r="A77" s="113"/>
      <c r="B77" s="35" t="s">
        <v>6</v>
      </c>
      <c r="C77" s="9"/>
      <c r="D77" s="33" t="str">
        <f>'Beoordelaar 3'!C33</f>
        <v>Score:</v>
      </c>
      <c r="E77" s="119"/>
      <c r="F77" s="9"/>
      <c r="G77" s="33" t="str">
        <f>'Beoordelaar 3'!F33</f>
        <v>Score:</v>
      </c>
      <c r="H77" s="119"/>
      <c r="I77" s="9"/>
      <c r="J77" s="33" t="str">
        <f>'Beoordelaar 3'!I33</f>
        <v>Score:</v>
      </c>
      <c r="K77" s="119"/>
    </row>
    <row r="78" spans="1:11" ht="20" customHeight="1" x14ac:dyDescent="0.2">
      <c r="A78" s="117" t="s">
        <v>3</v>
      </c>
      <c r="B78" s="117"/>
      <c r="C78" s="9"/>
      <c r="D78" s="63" t="s">
        <v>7</v>
      </c>
      <c r="E78" s="119"/>
      <c r="F78" s="9"/>
      <c r="G78" s="63" t="s">
        <v>7</v>
      </c>
      <c r="H78" s="119"/>
      <c r="I78" s="9"/>
      <c r="J78" s="63" t="s">
        <v>7</v>
      </c>
      <c r="K78" s="119"/>
    </row>
    <row r="79" spans="1:11" ht="20" customHeight="1" x14ac:dyDescent="0.2">
      <c r="A79" s="118"/>
      <c r="B79" s="118"/>
      <c r="C79" s="9"/>
      <c r="D79" s="34" t="str">
        <f>IF(D78="Uitmuntend","€ 3.000",IF(D78="Goed","€ 2.400",IF(D78="Voldoende","€ 1.200",IF(D78="Matig","€ 0",IF(D78="Onvoldoende","KNOCK OUT"," ")))))</f>
        <v xml:space="preserve"> </v>
      </c>
      <c r="E79" s="119"/>
      <c r="F79" s="9"/>
      <c r="G79" s="34" t="str">
        <f>IF(G78="Uitmuntend","€ 3.000",IF(G78="Goed","€ 2.400",IF(G78="Voldoende","€ 1.200",IF(G78="Matig","€ 0",IF(G78="Onvoldoende","KNOCK OUT"," ")))))</f>
        <v xml:space="preserve"> </v>
      </c>
      <c r="H79" s="119"/>
      <c r="I79" s="9"/>
      <c r="J79" s="34" t="str">
        <f>IF(J78="Uitmuntend","€ 3.000",IF(J78="Goed","€ 2.400",IF(J78="Voldoende","€ 1.200",IF(J78="Matig","€ 0",IF(J78="Onvoldoende","KNOCK OUT"," ")))))</f>
        <v xml:space="preserve"> </v>
      </c>
      <c r="K79" s="119"/>
    </row>
    <row r="80" spans="1:11" ht="61" customHeight="1" x14ac:dyDescent="0.2">
      <c r="A80" s="112" t="str">
        <f>'Open vragen'!A6:B6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80" s="35" t="s">
        <v>4</v>
      </c>
      <c r="C80" s="9"/>
      <c r="D80" s="33" t="str">
        <f>'Beoordelaar 1'!C35</f>
        <v>Score:</v>
      </c>
      <c r="E80" s="119" t="s">
        <v>2</v>
      </c>
      <c r="F80" s="9"/>
      <c r="G80" s="33" t="str">
        <f>'Beoordelaar 1'!F35</f>
        <v>Score:</v>
      </c>
      <c r="H80" s="119" t="s">
        <v>2</v>
      </c>
      <c r="I80" s="9"/>
      <c r="J80" s="33" t="str">
        <f>'Beoordelaar 1'!I35</f>
        <v>Score:</v>
      </c>
      <c r="K80" s="119" t="s">
        <v>2</v>
      </c>
    </row>
    <row r="81" spans="1:11" ht="77" customHeight="1" x14ac:dyDescent="0.2">
      <c r="A81" s="113"/>
      <c r="B81" s="35" t="s">
        <v>5</v>
      </c>
      <c r="C81" s="9"/>
      <c r="D81" s="33" t="str">
        <f>'Beoordelaar 2'!C35</f>
        <v>Score:</v>
      </c>
      <c r="E81" s="119"/>
      <c r="F81" s="9"/>
      <c r="G81" s="33" t="str">
        <f>'Beoordelaar 2'!F35</f>
        <v>Score:</v>
      </c>
      <c r="H81" s="119"/>
      <c r="I81" s="9"/>
      <c r="J81" s="33" t="str">
        <f>'Beoordelaar 2'!I35</f>
        <v>Score:</v>
      </c>
      <c r="K81" s="119"/>
    </row>
    <row r="82" spans="1:11" ht="74" customHeight="1" x14ac:dyDescent="0.2">
      <c r="A82" s="113"/>
      <c r="B82" s="35" t="s">
        <v>6</v>
      </c>
      <c r="C82" s="9"/>
      <c r="D82" s="33" t="str">
        <f>'Beoordelaar 3'!C35</f>
        <v>Score:</v>
      </c>
      <c r="E82" s="119"/>
      <c r="F82" s="9"/>
      <c r="G82" s="33" t="str">
        <f>'Beoordelaar 3'!F35</f>
        <v>Score:</v>
      </c>
      <c r="H82" s="119"/>
      <c r="I82" s="9"/>
      <c r="J82" s="33" t="str">
        <f>'Beoordelaar 3'!I35</f>
        <v>Score:</v>
      </c>
      <c r="K82" s="119"/>
    </row>
    <row r="83" spans="1:11" ht="20" customHeight="1" x14ac:dyDescent="0.2">
      <c r="A83" s="117" t="s">
        <v>3</v>
      </c>
      <c r="B83" s="117"/>
      <c r="C83" s="9"/>
      <c r="D83" s="63" t="s">
        <v>7</v>
      </c>
      <c r="E83" s="119"/>
      <c r="F83" s="9"/>
      <c r="G83" s="63" t="s">
        <v>7</v>
      </c>
      <c r="H83" s="119"/>
      <c r="I83" s="9"/>
      <c r="J83" s="63" t="s">
        <v>7</v>
      </c>
      <c r="K83" s="119"/>
    </row>
    <row r="84" spans="1:11" ht="20" customHeight="1" x14ac:dyDescent="0.2">
      <c r="A84" s="118"/>
      <c r="B84" s="118"/>
      <c r="C84" s="9"/>
      <c r="D84" s="34" t="str">
        <f>IF(D83="Uitmuntend","€ 5.000",IF(D83="Goed","€ 4.000",IF(D83="Voldoende","€ 2.000",IF(D83="Matig","€ 0",IF(D83="Onvoldoende","KNOCK OUT"," ")))))</f>
        <v xml:space="preserve"> </v>
      </c>
      <c r="E84" s="119"/>
      <c r="F84" s="9"/>
      <c r="G84" s="34" t="str">
        <f>IF(G83="Uitmuntend","€ 5.000",IF(G83="Goed","€ 4.000",IF(G83="Voldoende","€ 2.000",IF(G83="Matig","€ 0",IF(G83="Onvoldoende","KNOCK OUT"," ")))))</f>
        <v xml:space="preserve"> </v>
      </c>
      <c r="H84" s="119"/>
      <c r="I84" s="9"/>
      <c r="J84" s="34" t="str">
        <f>IF(J83="Uitmuntend","€ 5.000",IF(J83="Goed","€ 4.000",IF(J83="Voldoende","€ 2.000",IF(J83="Matig","€ 0",IF(J83="Onvoldoende","KNOCK OUT"," ")))))</f>
        <v xml:space="preserve"> </v>
      </c>
      <c r="K84" s="119"/>
    </row>
    <row r="85" spans="1:11" ht="61" customHeight="1" x14ac:dyDescent="0.2">
      <c r="A85" s="112"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85" s="35" t="s">
        <v>4</v>
      </c>
      <c r="C85" s="75"/>
      <c r="D85" s="33" t="str">
        <f>'Beoordelaar 1'!C37</f>
        <v>Score:</v>
      </c>
      <c r="E85" s="119" t="s">
        <v>2</v>
      </c>
      <c r="F85" s="75"/>
      <c r="G85" s="33" t="str">
        <f>'Beoordelaar 1'!F37</f>
        <v>Score:</v>
      </c>
      <c r="H85" s="119" t="s">
        <v>2</v>
      </c>
      <c r="I85" s="75"/>
      <c r="J85" s="33" t="str">
        <f>'Beoordelaar 1'!I37</f>
        <v>Score:</v>
      </c>
      <c r="K85" s="119" t="s">
        <v>2</v>
      </c>
    </row>
    <row r="86" spans="1:11" ht="61" customHeight="1" x14ac:dyDescent="0.2">
      <c r="A86" s="113"/>
      <c r="B86" s="35" t="s">
        <v>5</v>
      </c>
      <c r="C86" s="75"/>
      <c r="D86" s="33" t="str">
        <f>'Beoordelaar 2'!C37</f>
        <v>Score:</v>
      </c>
      <c r="E86" s="119"/>
      <c r="F86" s="75"/>
      <c r="G86" s="33" t="str">
        <f>'Beoordelaar 2'!F37</f>
        <v>Score:</v>
      </c>
      <c r="H86" s="119"/>
      <c r="I86" s="75"/>
      <c r="J86" s="33" t="str">
        <f>'Beoordelaar 2'!I37</f>
        <v>Score:</v>
      </c>
      <c r="K86" s="119"/>
    </row>
    <row r="87" spans="1:11" ht="61" customHeight="1" x14ac:dyDescent="0.2">
      <c r="A87" s="113"/>
      <c r="B87" s="35" t="s">
        <v>6</v>
      </c>
      <c r="C87" s="75"/>
      <c r="D87" s="33" t="str">
        <f>'Beoordelaar 3'!C37</f>
        <v>Score:</v>
      </c>
      <c r="E87" s="119"/>
      <c r="F87" s="75"/>
      <c r="G87" s="33" t="str">
        <f>'Beoordelaar 3'!F37</f>
        <v>Score:</v>
      </c>
      <c r="H87" s="119"/>
      <c r="I87" s="75"/>
      <c r="J87" s="33" t="str">
        <f>'Beoordelaar 3'!I37</f>
        <v>Score:</v>
      </c>
      <c r="K87" s="119"/>
    </row>
    <row r="88" spans="1:11" ht="20" customHeight="1" x14ac:dyDescent="0.2">
      <c r="A88" s="117" t="s">
        <v>3</v>
      </c>
      <c r="B88" s="117"/>
      <c r="C88" s="9"/>
      <c r="D88" s="63" t="s">
        <v>7</v>
      </c>
      <c r="E88" s="119"/>
      <c r="F88" s="9"/>
      <c r="G88" s="63" t="s">
        <v>7</v>
      </c>
      <c r="H88" s="119"/>
      <c r="I88" s="9"/>
      <c r="J88" s="63" t="s">
        <v>7</v>
      </c>
      <c r="K88" s="119"/>
    </row>
    <row r="89" spans="1:11" ht="20" customHeight="1" x14ac:dyDescent="0.2">
      <c r="A89" s="118"/>
      <c r="B89" s="118"/>
      <c r="C89" s="75"/>
      <c r="D89" s="34" t="str">
        <f>IF(D88="Uitmuntend","€ 7.000",IF(D88="Goed","€ 5.600",IF(D88="Voldoende","€ 2.800",IF(D88="Matig","€ 0",IF(D88="Onvoldoende","KNOCK OUT"," ")))))</f>
        <v xml:space="preserve"> </v>
      </c>
      <c r="E89" s="119"/>
      <c r="F89" s="75"/>
      <c r="G89" s="34" t="str">
        <f>IF(G88="Uitmuntend","€ 7.000",IF(G88="Goed","€ 5.600",IF(G88="Voldoende","€ 2.800",IF(G88="Matig","€ 0",IF(G88="Onvoldoende","KNOCK OUT"," ")))))</f>
        <v xml:space="preserve"> </v>
      </c>
      <c r="H89" s="119"/>
      <c r="I89" s="75"/>
      <c r="J89" s="34" t="str">
        <f>IF(J88="Uitmuntend","€ 7.000",IF(J88="Goed","€ 5.600",IF(J88="Voldoende","€ 2.800",IF(J88="Matig","€ 0",IF(J88="Onvoldoende","KNOCK OUT"," ")))))</f>
        <v xml:space="preserve"> </v>
      </c>
      <c r="K89" s="119"/>
    </row>
    <row r="90" spans="1:11" ht="20" customHeight="1" x14ac:dyDescent="0.2">
      <c r="C90"/>
      <c r="F90"/>
      <c r="I90"/>
    </row>
    <row r="91" spans="1:11" ht="30" customHeight="1" x14ac:dyDescent="0.2">
      <c r="A91" s="111" t="s">
        <v>26</v>
      </c>
      <c r="B91" s="111"/>
      <c r="C91" s="9"/>
      <c r="D91" s="36" t="e">
        <f>D79+D84+D89</f>
        <v>#VALUE!</v>
      </c>
      <c r="E91" s="37"/>
      <c r="F91" s="16"/>
      <c r="G91" s="36" t="e">
        <f>G79+G84+G89</f>
        <v>#VALUE!</v>
      </c>
      <c r="H91" s="37"/>
      <c r="I91" s="16"/>
      <c r="J91" s="36" t="e">
        <f>J79+J84+J89</f>
        <v>#VALUE!</v>
      </c>
      <c r="K91" s="37"/>
    </row>
    <row r="92" spans="1:11" ht="15" customHeight="1" x14ac:dyDescent="0.2">
      <c r="A92" s="15"/>
      <c r="B92" s="15"/>
      <c r="C92" s="15"/>
      <c r="D92" s="15"/>
      <c r="E92" s="15"/>
      <c r="F92" s="15"/>
      <c r="G92" s="15"/>
      <c r="H92" s="15"/>
      <c r="I92" s="15"/>
      <c r="J92" s="15"/>
      <c r="K92" s="15"/>
    </row>
    <row r="93" spans="1:11" ht="33" customHeight="1" x14ac:dyDescent="0.2">
      <c r="A93" s="38" t="str">
        <f>Interview!A1:B1</f>
        <v>BEOORDELING INTERVIEW SLEUTELFUNCTIONARISSEN</v>
      </c>
      <c r="B93" s="39"/>
      <c r="C93" s="8"/>
      <c r="D93" s="31"/>
      <c r="E93" s="32" t="s">
        <v>25</v>
      </c>
      <c r="F93" s="13"/>
      <c r="G93" s="31"/>
      <c r="H93" s="32" t="s">
        <v>25</v>
      </c>
      <c r="I93" s="13"/>
      <c r="J93" s="31"/>
      <c r="K93" s="32" t="s">
        <v>25</v>
      </c>
    </row>
    <row r="94" spans="1:11" ht="30" customHeight="1" x14ac:dyDescent="0.2">
      <c r="A94" s="112" t="str">
        <f>Interview!A4:B4</f>
        <v>1. interviewvraag 1</v>
      </c>
      <c r="B94" s="35" t="s">
        <v>4</v>
      </c>
      <c r="C94" s="9"/>
      <c r="D94" s="33" t="str">
        <f>'Beoordelaar 1'!C41</f>
        <v>Score:</v>
      </c>
      <c r="E94" s="119" t="s">
        <v>2</v>
      </c>
      <c r="F94" s="9"/>
      <c r="G94" s="33" t="str">
        <f>'Beoordelaar 1'!F41</f>
        <v>Score:</v>
      </c>
      <c r="H94" s="119" t="s">
        <v>2</v>
      </c>
      <c r="I94" s="9"/>
      <c r="J94" s="33" t="str">
        <f>'Beoordelaar 1'!I41</f>
        <v>Score:</v>
      </c>
      <c r="K94" s="119" t="s">
        <v>2</v>
      </c>
    </row>
    <row r="95" spans="1:11" ht="30" customHeight="1" x14ac:dyDescent="0.2">
      <c r="A95" s="113"/>
      <c r="B95" s="35" t="s">
        <v>5</v>
      </c>
      <c r="C95" s="9"/>
      <c r="D95" s="33" t="str">
        <f>'Beoordelaar 2'!C41</f>
        <v>Score:</v>
      </c>
      <c r="E95" s="119"/>
      <c r="F95" s="9"/>
      <c r="G95" s="33" t="str">
        <f>'Beoordelaar 2'!F41</f>
        <v>Score:</v>
      </c>
      <c r="H95" s="119"/>
      <c r="I95" s="9"/>
      <c r="J95" s="33" t="str">
        <f>'Beoordelaar 2'!I41</f>
        <v>Score:</v>
      </c>
      <c r="K95" s="119"/>
    </row>
    <row r="96" spans="1:11" ht="30" customHeight="1" x14ac:dyDescent="0.2">
      <c r="A96" s="113"/>
      <c r="B96" s="35" t="s">
        <v>6</v>
      </c>
      <c r="C96" s="9"/>
      <c r="D96" s="33" t="str">
        <f>'Beoordelaar 3'!C41</f>
        <v>Score:</v>
      </c>
      <c r="E96" s="119"/>
      <c r="F96" s="9"/>
      <c r="G96" s="33" t="str">
        <f>'Beoordelaar 3'!F41</f>
        <v>Score:</v>
      </c>
      <c r="H96" s="119"/>
      <c r="I96" s="9"/>
      <c r="J96" s="33" t="str">
        <f>'Beoordelaar 3'!I41</f>
        <v>Score:</v>
      </c>
      <c r="K96" s="119"/>
    </row>
    <row r="97" spans="1:11" ht="20" customHeight="1" x14ac:dyDescent="0.2">
      <c r="A97" s="117" t="s">
        <v>3</v>
      </c>
      <c r="B97" s="117"/>
      <c r="C97" s="9"/>
      <c r="D97" s="63" t="s">
        <v>7</v>
      </c>
      <c r="E97" s="119"/>
      <c r="F97" s="9"/>
      <c r="G97" s="63" t="s">
        <v>7</v>
      </c>
      <c r="H97" s="119"/>
      <c r="I97" s="9"/>
      <c r="J97" s="63" t="s">
        <v>7</v>
      </c>
      <c r="K97" s="119"/>
    </row>
    <row r="98" spans="1:11" ht="20" customHeight="1" x14ac:dyDescent="0.2">
      <c r="A98" s="118"/>
      <c r="B98" s="118"/>
      <c r="C98" s="9"/>
      <c r="D98" s="34" t="str">
        <f>IF(D97="Uitmuntend","€ 1.000",IF(D97="Goed","€ 800",IF(D97="Voldoende","€ 400",IF(D97="Matig","€ 0",IF(D97="Onvoldoende","KNOCK OUT"," ")))))</f>
        <v xml:space="preserve"> </v>
      </c>
      <c r="E98" s="119"/>
      <c r="F98" s="9"/>
      <c r="G98" s="34" t="str">
        <f>IF(G97="Uitmuntend","€ 1.000",IF(G97="Goed","€ 800",IF(G97="Voldoende","€ 400",IF(G97="Matig","€ 0",IF(G97="Onvoldoende","KNOCK OUT"," ")))))</f>
        <v xml:space="preserve"> </v>
      </c>
      <c r="H98" s="119"/>
      <c r="I98" s="9"/>
      <c r="J98" s="34" t="str">
        <f>IF(J97="Uitmuntend","€ 1.000",IF(J97="Goed","€ 800",IF(J97="Voldoende","€ 400",IF(J97="Matig","€ 0",IF(J97="Onvoldoende","KNOCK OUT"," ")))))</f>
        <v xml:space="preserve"> </v>
      </c>
      <c r="K98" s="119"/>
    </row>
    <row r="99" spans="1:11" ht="30" customHeight="1" x14ac:dyDescent="0.2">
      <c r="A99" s="112" t="str">
        <f>Interview!A5:B5</f>
        <v>2. interviewvraag 2</v>
      </c>
      <c r="B99" s="35" t="s">
        <v>4</v>
      </c>
      <c r="C99" s="9"/>
      <c r="D99" s="33" t="str">
        <f>'Beoordelaar 1'!C43</f>
        <v>Score:</v>
      </c>
      <c r="E99" s="119" t="s">
        <v>2</v>
      </c>
      <c r="F99" s="9"/>
      <c r="G99" s="33" t="str">
        <f>'Beoordelaar 1'!F43</f>
        <v>Score:</v>
      </c>
      <c r="H99" s="119" t="s">
        <v>2</v>
      </c>
      <c r="I99" s="9"/>
      <c r="J99" s="33" t="str">
        <f>'Beoordelaar 1'!I43</f>
        <v>Score:</v>
      </c>
      <c r="K99" s="119" t="s">
        <v>2</v>
      </c>
    </row>
    <row r="100" spans="1:11" ht="30" customHeight="1" x14ac:dyDescent="0.2">
      <c r="A100" s="113"/>
      <c r="B100" s="35" t="s">
        <v>5</v>
      </c>
      <c r="C100" s="9"/>
      <c r="D100" s="33" t="str">
        <f>'Beoordelaar 2'!C43</f>
        <v>Score:</v>
      </c>
      <c r="E100" s="119"/>
      <c r="F100" s="9"/>
      <c r="G100" s="33" t="str">
        <f>'Beoordelaar 2'!F43</f>
        <v>Score:</v>
      </c>
      <c r="H100" s="119"/>
      <c r="I100" s="9"/>
      <c r="J100" s="33" t="str">
        <f>'Beoordelaar 2'!I43</f>
        <v>Score:</v>
      </c>
      <c r="K100" s="119"/>
    </row>
    <row r="101" spans="1:11" ht="30" customHeight="1" x14ac:dyDescent="0.2">
      <c r="A101" s="113"/>
      <c r="B101" s="35" t="s">
        <v>6</v>
      </c>
      <c r="C101" s="9"/>
      <c r="D101" s="33" t="str">
        <f>'Beoordelaar 3'!C43</f>
        <v>Score:</v>
      </c>
      <c r="E101" s="119"/>
      <c r="F101" s="9"/>
      <c r="G101" s="33" t="str">
        <f>'Beoordelaar 3'!F43</f>
        <v>Score:</v>
      </c>
      <c r="H101" s="119"/>
      <c r="I101" s="9"/>
      <c r="J101" s="33" t="str">
        <f>'Beoordelaar 3'!I43</f>
        <v>Score:</v>
      </c>
      <c r="K101" s="119"/>
    </row>
    <row r="102" spans="1:11" ht="20" customHeight="1" x14ac:dyDescent="0.2">
      <c r="A102" s="117" t="s">
        <v>3</v>
      </c>
      <c r="B102" s="117"/>
      <c r="C102" s="9"/>
      <c r="D102" s="63" t="s">
        <v>7</v>
      </c>
      <c r="E102" s="119"/>
      <c r="F102" s="9"/>
      <c r="G102" s="63" t="s">
        <v>7</v>
      </c>
      <c r="H102" s="119"/>
      <c r="I102" s="9"/>
      <c r="J102" s="63" t="s">
        <v>7</v>
      </c>
      <c r="K102" s="119"/>
    </row>
    <row r="103" spans="1:11" ht="20" customHeight="1" x14ac:dyDescent="0.2">
      <c r="A103" s="118"/>
      <c r="B103" s="118"/>
      <c r="C103" s="9"/>
      <c r="D103" s="34" t="str">
        <f>IF(D102="Uitmuntend","€ 1.000",IF(D102="Goed","€ 800",IF(D102="Voldoende","€ 400",IF(D102="Matig","€ 0",IF(D102="Onvoldoende","KNOCK OUT"," ")))))</f>
        <v xml:space="preserve"> </v>
      </c>
      <c r="E103" s="119"/>
      <c r="F103" s="9"/>
      <c r="G103" s="34" t="str">
        <f>IF(G102="Uitmuntend","€ 1.000",IF(G102="Goed","€ 800",IF(G102="Voldoende","€ 400",IF(G102="Matig","€ 0",IF(G102="Onvoldoende","KNOCK OUT"," ")))))</f>
        <v xml:space="preserve"> </v>
      </c>
      <c r="H103" s="119"/>
      <c r="I103" s="9"/>
      <c r="J103" s="34" t="str">
        <f>IF(J102="Uitmuntend","€ 1.000",IF(J102="Goed","€ 800",IF(J102="Voldoende","€ 400",IF(J102="Matig","€ 0",IF(J102="Onvoldoende","KNOCK OUT"," ")))))</f>
        <v xml:space="preserve"> </v>
      </c>
      <c r="K103" s="119"/>
    </row>
    <row r="104" spans="1:11" ht="30" customHeight="1" x14ac:dyDescent="0.2">
      <c r="A104" s="112" t="str">
        <f>Interview!A6:B6</f>
        <v>3. interviewvraag 3</v>
      </c>
      <c r="B104" s="35" t="s">
        <v>4</v>
      </c>
      <c r="C104" s="9"/>
      <c r="D104" s="33" t="str">
        <f>'Beoordelaar 1'!C45</f>
        <v>Score:</v>
      </c>
      <c r="E104" s="119" t="s">
        <v>2</v>
      </c>
      <c r="F104" s="9"/>
      <c r="G104" s="33" t="str">
        <f>'Beoordelaar 1'!F45</f>
        <v>Score:</v>
      </c>
      <c r="H104" s="119" t="s">
        <v>2</v>
      </c>
      <c r="I104" s="9"/>
      <c r="J104" s="33" t="str">
        <f>'Beoordelaar 1'!I45</f>
        <v>Score:</v>
      </c>
      <c r="K104" s="119" t="s">
        <v>2</v>
      </c>
    </row>
    <row r="105" spans="1:11" ht="30" customHeight="1" x14ac:dyDescent="0.2">
      <c r="A105" s="113"/>
      <c r="B105" s="35" t="s">
        <v>5</v>
      </c>
      <c r="C105" s="9"/>
      <c r="D105" s="33" t="str">
        <f>'Beoordelaar 2'!C45</f>
        <v>Score:</v>
      </c>
      <c r="E105" s="119"/>
      <c r="F105" s="9"/>
      <c r="G105" s="33" t="str">
        <f>'Beoordelaar 2'!F45</f>
        <v>Score:</v>
      </c>
      <c r="H105" s="119"/>
      <c r="I105" s="9"/>
      <c r="J105" s="33" t="str">
        <f>'Beoordelaar 2'!I45</f>
        <v>Score:</v>
      </c>
      <c r="K105" s="119"/>
    </row>
    <row r="106" spans="1:11" ht="30" customHeight="1" x14ac:dyDescent="0.2">
      <c r="A106" s="113"/>
      <c r="B106" s="35" t="s">
        <v>6</v>
      </c>
      <c r="C106" s="9"/>
      <c r="D106" s="33" t="str">
        <f>'Beoordelaar 3'!C45</f>
        <v>Score:</v>
      </c>
      <c r="E106" s="119"/>
      <c r="F106" s="9"/>
      <c r="G106" s="33" t="str">
        <f>'Beoordelaar 3'!F45</f>
        <v>Score:</v>
      </c>
      <c r="H106" s="119"/>
      <c r="I106" s="9"/>
      <c r="J106" s="33" t="str">
        <f>'Beoordelaar 3'!I45</f>
        <v>Score:</v>
      </c>
      <c r="K106" s="119"/>
    </row>
    <row r="107" spans="1:11" ht="20" customHeight="1" x14ac:dyDescent="0.2">
      <c r="A107" s="117" t="s">
        <v>3</v>
      </c>
      <c r="B107" s="117"/>
      <c r="C107" s="9"/>
      <c r="D107" s="63" t="s">
        <v>7</v>
      </c>
      <c r="E107" s="119"/>
      <c r="F107" s="9"/>
      <c r="G107" s="63" t="s">
        <v>7</v>
      </c>
      <c r="H107" s="119"/>
      <c r="I107" s="9"/>
      <c r="J107" s="63" t="s">
        <v>7</v>
      </c>
      <c r="K107" s="119"/>
    </row>
    <row r="108" spans="1:11" ht="20" customHeight="1" x14ac:dyDescent="0.2">
      <c r="A108" s="118"/>
      <c r="B108" s="118"/>
      <c r="C108" s="9"/>
      <c r="D108" s="34" t="str">
        <f>IF(D107="Uitmuntend","€ 1.000",IF(D107="Goed","€ 800",IF(D107="Voldoende","€ 400",IF(D107="Matig","€ 0",IF(D107="Onvoldoende","KNOCK OUT"," ")))))</f>
        <v xml:space="preserve"> </v>
      </c>
      <c r="E108" s="119"/>
      <c r="F108" s="9"/>
      <c r="G108" s="34" t="str">
        <f>IF(G107="Uitmuntend","€ 1.000",IF(G107="Goed","€ 800",IF(G107="Voldoende","€ 400",IF(G107="Matig","€ 0",IF(G107="Onvoldoende","KNOCK OUT"," ")))))</f>
        <v xml:space="preserve"> </v>
      </c>
      <c r="H108" s="119"/>
      <c r="I108" s="9"/>
      <c r="J108" s="34" t="str">
        <f>IF(J107="Uitmuntend","€ 1.000",IF(J107="Goed","€ 800",IF(J107="Voldoende","€ 400",IF(J107="Matig","€ 0",IF(J107="Onvoldoende","KNOCK OUT"," ")))))</f>
        <v xml:space="preserve"> </v>
      </c>
      <c r="K108" s="119"/>
    </row>
    <row r="109" spans="1:11" ht="30" customHeight="1" x14ac:dyDescent="0.2">
      <c r="A109" s="112" t="str">
        <f>Interview!A7:B7</f>
        <v>4. interviewvraag 4</v>
      </c>
      <c r="B109" s="35" t="s">
        <v>4</v>
      </c>
      <c r="C109" s="9"/>
      <c r="D109" s="33" t="str">
        <f>'Beoordelaar 1'!C47</f>
        <v>Score:</v>
      </c>
      <c r="E109" s="119" t="s">
        <v>2</v>
      </c>
      <c r="F109" s="9"/>
      <c r="G109" s="33" t="str">
        <f>'Beoordelaar 1'!F47</f>
        <v>Score:</v>
      </c>
      <c r="H109" s="119" t="s">
        <v>2</v>
      </c>
      <c r="I109" s="9"/>
      <c r="J109" s="33" t="str">
        <f>'Beoordelaar 1'!I47</f>
        <v>Score:</v>
      </c>
      <c r="K109" s="119" t="s">
        <v>2</v>
      </c>
    </row>
    <row r="110" spans="1:11" ht="30" customHeight="1" x14ac:dyDescent="0.2">
      <c r="A110" s="113"/>
      <c r="B110" s="35" t="s">
        <v>5</v>
      </c>
      <c r="C110" s="9"/>
      <c r="D110" s="33" t="str">
        <f>'Beoordelaar 2'!C47</f>
        <v>Score:</v>
      </c>
      <c r="E110" s="119"/>
      <c r="F110" s="9"/>
      <c r="G110" s="33" t="str">
        <f>'Beoordelaar 2'!F47</f>
        <v>Score:</v>
      </c>
      <c r="H110" s="119"/>
      <c r="I110" s="9"/>
      <c r="J110" s="33" t="str">
        <f>'Beoordelaar 2'!I47</f>
        <v>Score:</v>
      </c>
      <c r="K110" s="119"/>
    </row>
    <row r="111" spans="1:11" ht="30" customHeight="1" x14ac:dyDescent="0.2">
      <c r="A111" s="113"/>
      <c r="B111" s="35" t="s">
        <v>6</v>
      </c>
      <c r="C111" s="9"/>
      <c r="D111" s="33" t="str">
        <f>'Beoordelaar 3'!C47</f>
        <v>Score:</v>
      </c>
      <c r="E111" s="119"/>
      <c r="F111" s="9"/>
      <c r="G111" s="33" t="str">
        <f>'Beoordelaar 3'!F47</f>
        <v>Score:</v>
      </c>
      <c r="H111" s="119"/>
      <c r="I111" s="9"/>
      <c r="J111" s="33" t="str">
        <f>'Beoordelaar 3'!I47</f>
        <v>Score:</v>
      </c>
      <c r="K111" s="119"/>
    </row>
    <row r="112" spans="1:11" ht="20" customHeight="1" x14ac:dyDescent="0.2">
      <c r="A112" s="117" t="s">
        <v>3</v>
      </c>
      <c r="B112" s="117"/>
      <c r="C112" s="9"/>
      <c r="D112" s="63" t="s">
        <v>7</v>
      </c>
      <c r="E112" s="119"/>
      <c r="F112" s="9"/>
      <c r="G112" s="63" t="s">
        <v>44</v>
      </c>
      <c r="H112" s="119"/>
      <c r="I112" s="9"/>
      <c r="J112" s="63" t="s">
        <v>7</v>
      </c>
      <c r="K112" s="119"/>
    </row>
    <row r="113" spans="1:11" ht="20" customHeight="1" x14ac:dyDescent="0.2">
      <c r="A113" s="118"/>
      <c r="B113" s="118"/>
      <c r="C113" s="9"/>
      <c r="D113" s="34" t="str">
        <f>IF(D112="Uitmuntend","€ 1.000",IF(D112="Goed","€ 800",IF(D112="Voldoende","€ 400",IF(D112="Matig","€ 0",IF(D112="Onvoldoende","KNOCK OUT"," ")))))</f>
        <v xml:space="preserve"> </v>
      </c>
      <c r="E113" s="119"/>
      <c r="F113" s="9"/>
      <c r="G113" s="34" t="str">
        <f>IF(G112="Uitmuntend","€ 1.000",IF(G112="Goed","€ 800",IF(G112="Voldoende","€ 400",IF(G112="Matig","€ 0",IF(G112="Onvoldoende","KNOCK OUT"," ")))))</f>
        <v xml:space="preserve"> </v>
      </c>
      <c r="H113" s="119"/>
      <c r="I113" s="9"/>
      <c r="J113" s="34" t="str">
        <f>IF(J112="Uitmuntend","€ 1.000",IF(J112="Goed","€ 800",IF(J112="Voldoende","€ 400",IF(J112="Matig","€ 0",IF(J112="Onvoldoende","KNOCK OUT"," ")))))</f>
        <v xml:space="preserve"> </v>
      </c>
      <c r="K113" s="119"/>
    </row>
    <row r="114" spans="1:11" ht="20" customHeight="1" x14ac:dyDescent="0.2">
      <c r="C114"/>
      <c r="D114" s="19"/>
      <c r="E114" s="19"/>
      <c r="F114" s="19"/>
      <c r="G114" s="19"/>
      <c r="H114" s="19"/>
      <c r="I114" s="19"/>
      <c r="J114" s="19"/>
      <c r="K114" s="19"/>
    </row>
    <row r="115" spans="1:11" ht="30" customHeight="1" x14ac:dyDescent="0.2">
      <c r="A115" s="111" t="s">
        <v>27</v>
      </c>
      <c r="B115" s="111"/>
      <c r="C115" s="9"/>
      <c r="D115" s="36" t="e">
        <f>D98+D103+D108+D113</f>
        <v>#VALUE!</v>
      </c>
      <c r="E115" s="37"/>
      <c r="F115" s="16"/>
      <c r="G115" s="36" t="e">
        <f>G98+G103+G108+G113</f>
        <v>#VALUE!</v>
      </c>
      <c r="H115" s="37"/>
      <c r="I115" s="16"/>
      <c r="J115" s="36" t="e">
        <f>J98+J103+J108+J113</f>
        <v>#VALUE!</v>
      </c>
      <c r="K115" s="37"/>
    </row>
    <row r="116" spans="1:11" ht="15" customHeight="1" x14ac:dyDescent="0.2">
      <c r="A116" s="15"/>
      <c r="B116" s="15"/>
      <c r="C116" s="15"/>
      <c r="D116" s="15"/>
      <c r="E116" s="15"/>
      <c r="F116" s="15"/>
      <c r="G116" s="15"/>
      <c r="H116" s="15"/>
      <c r="I116" s="15"/>
      <c r="J116" s="15"/>
      <c r="K116" s="15"/>
    </row>
  </sheetData>
  <sheetProtection algorithmName="SHA-512" hashValue="6tAABYB7R0KcRpFeWJM0bUi8rBFTqpxQt/9n5VOzlhbp6AjwDaqn8lAIKsSqdDs2kqUwZ4BSTES3oa8kh5946w==" saltValue="yxD+Bc9R2F8r31STv/SQNw==" spinCount="100000" sheet="1" objects="1" scenarios="1"/>
  <mergeCells count="123">
    <mergeCell ref="H85:H89"/>
    <mergeCell ref="K85:K89"/>
    <mergeCell ref="A1:B1"/>
    <mergeCell ref="A97:B97"/>
    <mergeCell ref="A78:B78"/>
    <mergeCell ref="A79:B79"/>
    <mergeCell ref="A83:B83"/>
    <mergeCell ref="A84:B84"/>
    <mergeCell ref="A40:B40"/>
    <mergeCell ref="J1:K1"/>
    <mergeCell ref="G1:H1"/>
    <mergeCell ref="D1:E1"/>
    <mergeCell ref="E75:E79"/>
    <mergeCell ref="H75:H79"/>
    <mergeCell ref="K75:K79"/>
    <mergeCell ref="E51:E55"/>
    <mergeCell ref="H51:H55"/>
    <mergeCell ref="K51:K55"/>
    <mergeCell ref="E80:E84"/>
    <mergeCell ref="H80:H84"/>
    <mergeCell ref="K80:K84"/>
    <mergeCell ref="E8:E12"/>
    <mergeCell ref="A115:B115"/>
    <mergeCell ref="A91:B91"/>
    <mergeCell ref="A75:A77"/>
    <mergeCell ref="A80:A82"/>
    <mergeCell ref="A94:A96"/>
    <mergeCell ref="A104:A106"/>
    <mergeCell ref="A109:A111"/>
    <mergeCell ref="A113:B113"/>
    <mergeCell ref="A107:B107"/>
    <mergeCell ref="A108:B108"/>
    <mergeCell ref="A112:B112"/>
    <mergeCell ref="A98:B98"/>
    <mergeCell ref="A102:B102"/>
    <mergeCell ref="A103:B103"/>
    <mergeCell ref="A99:A101"/>
    <mergeCell ref="A85:A87"/>
    <mergeCell ref="E104:E108"/>
    <mergeCell ref="E85:E89"/>
    <mergeCell ref="A88:B88"/>
    <mergeCell ref="A89:B89"/>
    <mergeCell ref="E109:E113"/>
    <mergeCell ref="H104:H108"/>
    <mergeCell ref="H109:H113"/>
    <mergeCell ref="K94:K98"/>
    <mergeCell ref="K99:K103"/>
    <mergeCell ref="E94:E98"/>
    <mergeCell ref="E99:E103"/>
    <mergeCell ref="H94:H98"/>
    <mergeCell ref="H99:H103"/>
    <mergeCell ref="K104:K108"/>
    <mergeCell ref="K109:K113"/>
    <mergeCell ref="H8:H12"/>
    <mergeCell ref="K8:K12"/>
    <mergeCell ref="A3:A5"/>
    <mergeCell ref="A6:B6"/>
    <mergeCell ref="A7:B7"/>
    <mergeCell ref="E3:E7"/>
    <mergeCell ref="H3:H7"/>
    <mergeCell ref="K18:K22"/>
    <mergeCell ref="A24:B24"/>
    <mergeCell ref="A13:A15"/>
    <mergeCell ref="A16:B16"/>
    <mergeCell ref="A17:B17"/>
    <mergeCell ref="E13:E17"/>
    <mergeCell ref="H13:H17"/>
    <mergeCell ref="K13:K17"/>
    <mergeCell ref="A18:A20"/>
    <mergeCell ref="A21:B21"/>
    <mergeCell ref="A22:B22"/>
    <mergeCell ref="E18:E22"/>
    <mergeCell ref="H18:H22"/>
    <mergeCell ref="K3:K7"/>
    <mergeCell ref="A8:A10"/>
    <mergeCell ref="A11:B11"/>
    <mergeCell ref="A12:B12"/>
    <mergeCell ref="A32:A34"/>
    <mergeCell ref="E27:E31"/>
    <mergeCell ref="H27:H31"/>
    <mergeCell ref="K27:K31"/>
    <mergeCell ref="A35:B35"/>
    <mergeCell ref="A36:B36"/>
    <mergeCell ref="E32:E36"/>
    <mergeCell ref="H32:H36"/>
    <mergeCell ref="K32:K36"/>
    <mergeCell ref="A27:A29"/>
    <mergeCell ref="A30:B30"/>
    <mergeCell ref="A31:B31"/>
    <mergeCell ref="A46:B46"/>
    <mergeCell ref="A48:B48"/>
    <mergeCell ref="A51:A53"/>
    <mergeCell ref="A54:B54"/>
    <mergeCell ref="A55:B55"/>
    <mergeCell ref="H37:H41"/>
    <mergeCell ref="K37:K41"/>
    <mergeCell ref="A41:B41"/>
    <mergeCell ref="A42:A44"/>
    <mergeCell ref="A45:B45"/>
    <mergeCell ref="A37:A39"/>
    <mergeCell ref="E37:E41"/>
    <mergeCell ref="E42:E46"/>
    <mergeCell ref="H42:H46"/>
    <mergeCell ref="K42:K46"/>
    <mergeCell ref="A72:B72"/>
    <mergeCell ref="A66:A68"/>
    <mergeCell ref="E66:E70"/>
    <mergeCell ref="H66:H70"/>
    <mergeCell ref="K66:K70"/>
    <mergeCell ref="A69:B69"/>
    <mergeCell ref="A70:B70"/>
    <mergeCell ref="K56:K60"/>
    <mergeCell ref="A61:A63"/>
    <mergeCell ref="E61:E65"/>
    <mergeCell ref="H61:H65"/>
    <mergeCell ref="K61:K65"/>
    <mergeCell ref="A64:B64"/>
    <mergeCell ref="A65:B65"/>
    <mergeCell ref="E56:E60"/>
    <mergeCell ref="A56:A58"/>
    <mergeCell ref="A59:B59"/>
    <mergeCell ref="A60:B60"/>
    <mergeCell ref="H56:H60"/>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A0F56DEF-1672-0044-A5F3-E40EC2585852}">
          <x14:formula1>
            <xm:f>Onderhoudsplan!$G$3:$G$8</xm:f>
          </x14:formula1>
          <xm:sqref>D6 G6 J6 D11 G11 J11 D21 G21 J21 D16 G16 J16 D30 G30 J30 D35 G35 J35 D40 G40 J40 D45 G45 J45 D54 G54 J54 D59 G59 J59 D64 G64 J64 D69 G69 J69 D83 G78 J78 J88 G83 J83 D97 G97 J97 D102 G102 J102 D107 G107 J107 D112 G112 J112 G88 D88 D78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22"/>
  <sheetViews>
    <sheetView showGridLines="0" zoomScale="80" zoomScaleNormal="80" workbookViewId="0">
      <selection activeCell="C6" sqref="C6"/>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0" t="s">
        <v>29</v>
      </c>
      <c r="B1" s="11"/>
      <c r="C1" s="41"/>
      <c r="D1" s="11"/>
      <c r="E1" s="41"/>
      <c r="F1" s="11"/>
      <c r="G1" s="41"/>
    </row>
    <row r="2" spans="1:7" ht="30" customHeight="1" x14ac:dyDescent="0.2">
      <c r="A2" s="42" t="s">
        <v>10</v>
      </c>
      <c r="B2" s="11"/>
      <c r="C2" s="43" t="str">
        <f>'Beoordelaar 1'!C1</f>
        <v>Inschrijver 1</v>
      </c>
      <c r="D2" s="14"/>
      <c r="E2" s="43" t="str">
        <f>'Beoordelaar 1'!F1</f>
        <v>Inschrijver 2</v>
      </c>
      <c r="F2" s="14"/>
      <c r="G2" s="43" t="str">
        <f>'Beoordelaar 1'!I1</f>
        <v>Inschrijver 3</v>
      </c>
    </row>
    <row r="3" spans="1:7" ht="30" customHeight="1" x14ac:dyDescent="0.2">
      <c r="A3" s="48" t="str">
        <f>Onderhoudsplan!A1</f>
        <v>BEOORDELING ONDERHOUDSPLAN CYGNUS GYMNASIUM</v>
      </c>
      <c r="B3" s="11"/>
      <c r="C3" s="49" t="e">
        <f>Consensus!D24</f>
        <v>#VALUE!</v>
      </c>
      <c r="D3" s="14"/>
      <c r="E3" s="49" t="e">
        <f>Consensus!G24</f>
        <v>#VALUE!</v>
      </c>
      <c r="F3" s="14"/>
      <c r="G3" s="49" t="e">
        <f>Consensus!J24</f>
        <v>#VALUE!</v>
      </c>
    </row>
    <row r="4" spans="1:7" ht="30" customHeight="1" x14ac:dyDescent="0.2">
      <c r="A4" s="48" t="str">
        <f>Onderhoudsplan!A15</f>
        <v>BEOORDELING ONDERHOUDSPLAN BINDELMEER COLLEGE</v>
      </c>
      <c r="B4" s="11"/>
      <c r="C4" s="49" t="e">
        <f>Consensus!D48</f>
        <v>#VALUE!</v>
      </c>
      <c r="D4" s="14"/>
      <c r="E4" s="49" t="e">
        <f>Consensus!G48</f>
        <v>#VALUE!</v>
      </c>
      <c r="F4" s="14"/>
      <c r="G4" s="49" t="e">
        <f>Consensus!J48</f>
        <v>#VALUE!</v>
      </c>
    </row>
    <row r="5" spans="1:7" ht="30" customHeight="1" x14ac:dyDescent="0.2">
      <c r="A5" s="48" t="str">
        <f>Onderhoudsplan!A29</f>
        <v>BEOORDELING ONDERHOUDSPLAN GERRIT VAN DER VEEN COLLEGE</v>
      </c>
      <c r="B5" s="11"/>
      <c r="C5" s="49" t="e">
        <f>Consensus!D72</f>
        <v>#VALUE!</v>
      </c>
      <c r="D5" s="14"/>
      <c r="E5" s="49" t="e">
        <f>Consensus!G72</f>
        <v>#VALUE!</v>
      </c>
      <c r="F5" s="14"/>
      <c r="G5" s="49" t="e">
        <f>Consensus!J72</f>
        <v>#VALUE!</v>
      </c>
    </row>
    <row r="6" spans="1:7" s="1" customFormat="1" ht="35" customHeight="1" x14ac:dyDescent="0.2">
      <c r="A6" s="48" t="str">
        <f>'Open vragen'!A1:B1</f>
        <v>BEOORDELING OPEN VRAGEN</v>
      </c>
      <c r="B6" s="11"/>
      <c r="C6" s="49" t="e">
        <f>Consensus!D91</f>
        <v>#VALUE!</v>
      </c>
      <c r="D6" s="14"/>
      <c r="E6" s="49" t="e">
        <f>Consensus!G91</f>
        <v>#VALUE!</v>
      </c>
      <c r="F6" s="14"/>
      <c r="G6" s="49" t="e">
        <f>Consensus!J91</f>
        <v>#VALUE!</v>
      </c>
    </row>
    <row r="7" spans="1:7" s="1" customFormat="1" ht="35" customHeight="1" x14ac:dyDescent="0.2">
      <c r="A7" s="48" t="str">
        <f>Interview!A1:B1</f>
        <v>BEOORDELING INTERVIEW SLEUTELFUNCTIONARISSEN</v>
      </c>
      <c r="B7" s="11"/>
      <c r="C7" s="50" t="e">
        <f>Consensus!D115</f>
        <v>#VALUE!</v>
      </c>
      <c r="D7" s="14"/>
      <c r="E7" s="50" t="e">
        <f>Consensus!G115</f>
        <v>#VALUE!</v>
      </c>
      <c r="F7" s="14"/>
      <c r="G7" s="50" t="e">
        <f>Consensus!J115</f>
        <v>#VALUE!</v>
      </c>
    </row>
    <row r="8" spans="1:7" ht="30" customHeight="1" x14ac:dyDescent="0.2">
      <c r="A8" s="44" t="s">
        <v>11</v>
      </c>
      <c r="B8" s="11"/>
      <c r="C8" s="45" t="e">
        <f>SUM(C3:C7)</f>
        <v>#VALUE!</v>
      </c>
      <c r="D8" s="14"/>
      <c r="E8" s="45" t="e">
        <f>SUM(E3:E7)</f>
        <v>#VALUE!</v>
      </c>
      <c r="F8" s="14"/>
      <c r="G8" s="45" t="e">
        <f>SUM(G3:G7)</f>
        <v>#VALUE!</v>
      </c>
    </row>
    <row r="9" spans="1:7" ht="15" customHeight="1" x14ac:dyDescent="0.2"/>
    <row r="10" spans="1:7" ht="30" customHeight="1" x14ac:dyDescent="0.2">
      <c r="A10" s="44" t="s">
        <v>12</v>
      </c>
      <c r="B10" s="11"/>
      <c r="C10" s="51">
        <v>0</v>
      </c>
      <c r="D10" s="14"/>
      <c r="E10" s="51">
        <v>0</v>
      </c>
      <c r="F10" s="14"/>
      <c r="G10" s="51">
        <v>0</v>
      </c>
    </row>
    <row r="12" spans="1:7" ht="30" customHeight="1" x14ac:dyDescent="0.2">
      <c r="A12" s="46" t="s">
        <v>28</v>
      </c>
      <c r="B12" s="11"/>
      <c r="C12" s="47" t="e">
        <f>C10-C8</f>
        <v>#VALUE!</v>
      </c>
      <c r="D12" s="18"/>
      <c r="E12" s="47" t="e">
        <f>E10-E8</f>
        <v>#VALUE!</v>
      </c>
      <c r="F12" s="18"/>
      <c r="G12" s="47" t="e">
        <f>G10-G8</f>
        <v>#VALUE!</v>
      </c>
    </row>
    <row r="19" spans="3:3" ht="16" x14ac:dyDescent="0.2">
      <c r="C19" s="17"/>
    </row>
    <row r="20" spans="3:3" ht="16" x14ac:dyDescent="0.2">
      <c r="C20" s="17"/>
    </row>
    <row r="21" spans="3:3" ht="16" x14ac:dyDescent="0.2">
      <c r="C21" s="17"/>
    </row>
    <row r="22" spans="3:3" ht="16" x14ac:dyDescent="0.2">
      <c r="C22" s="17"/>
    </row>
  </sheetData>
  <sheetProtection algorithmName="SHA-512" hashValue="mIN2pON1LAGjt1zT0OfnFirzTko4wwEoeAaTUk6L8kvhSwuzsw28vFnyaRMmq6REExVyp4LXVEplmXLk01sxeg==" saltValue="MH6E1kNUHUa/wle9VsLw8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Onderhoudsplan</vt:lpstr>
      <vt:lpstr>Open vragen</vt:lpstr>
      <vt:lpstr>Interview</vt:lpstr>
      <vt:lpstr>Beoordelaar 1</vt:lpstr>
      <vt:lpstr>Beoordelaar 2</vt:lpstr>
      <vt:lpstr>Beoordelaar 3</vt:lpstr>
      <vt:lpstr>Consensus</vt:lpstr>
      <vt:lpstr>Eindscores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2021-03-31T14:56:10Z</dcterms:modified>
</cp:coreProperties>
</file>