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12"/>
  <workbookPr filterPrivacy="1" codeName="ThisWorkbook" autoCompressPictures="0"/>
  <xr:revisionPtr revIDLastSave="0" documentId="13_ncr:1_{3E9431B3-011F-2C4D-9296-923C3F31B72D}" xr6:coauthVersionLast="46" xr6:coauthVersionMax="46" xr10:uidLastSave="{00000000-0000-0000-0000-000000000000}"/>
  <bookViews>
    <workbookView xWindow="28800" yWindow="500" windowWidth="35080" windowHeight="19800" activeTab="2" xr2:uid="{00000000-000D-0000-FFFF-FFFF00000000}"/>
  </bookViews>
  <sheets>
    <sheet name="Onderhoudsplan" sheetId="24" r:id="rId1"/>
    <sheet name="Open vragen" sheetId="21" r:id="rId2"/>
    <sheet name="Interview" sheetId="23" r:id="rId3"/>
    <sheet name="Beoordelaar 1" sheetId="7" r:id="rId4"/>
    <sheet name="Beoordelaar 2" sheetId="15" r:id="rId5"/>
    <sheet name="Beoordelaar 3" sheetId="16" r:id="rId6"/>
    <sheet name="Consensus" sheetId="9" r:id="rId7"/>
    <sheet name="Eindscores" sheetId="19" r:id="rId8"/>
  </sheets>
  <definedNames>
    <definedName name="SCORE">'Open vragen'!#REF!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85" i="9" l="1"/>
  <c r="J89" i="9"/>
  <c r="G89" i="9"/>
  <c r="D89" i="9"/>
  <c r="J84" i="9"/>
  <c r="G84" i="9"/>
  <c r="D84" i="9"/>
  <c r="J79" i="9"/>
  <c r="G79" i="9"/>
  <c r="D79" i="9"/>
  <c r="J87" i="9"/>
  <c r="J86" i="9"/>
  <c r="G87" i="9"/>
  <c r="G86" i="9"/>
  <c r="G85" i="9"/>
  <c r="D87" i="9"/>
  <c r="D86" i="9"/>
  <c r="D85" i="9"/>
  <c r="A85" i="9"/>
  <c r="A37" i="16"/>
  <c r="A37" i="15"/>
  <c r="A37" i="7"/>
  <c r="J91" i="9" l="1"/>
  <c r="G91" i="9"/>
  <c r="D91" i="9"/>
  <c r="A47" i="16" l="1"/>
  <c r="A45" i="16"/>
  <c r="A43" i="16"/>
  <c r="A41" i="16"/>
  <c r="A40" i="16"/>
  <c r="A35" i="16"/>
  <c r="A33" i="16"/>
  <c r="A32" i="16"/>
  <c r="A29" i="16"/>
  <c r="A27" i="16"/>
  <c r="A25" i="16"/>
  <c r="A23" i="16"/>
  <c r="A22" i="16"/>
  <c r="A19" i="16"/>
  <c r="A17" i="16"/>
  <c r="A15" i="16"/>
  <c r="A13" i="16"/>
  <c r="A12" i="16"/>
  <c r="A9" i="16"/>
  <c r="A7" i="16"/>
  <c r="A5" i="16"/>
  <c r="A3" i="16"/>
  <c r="A2" i="16"/>
  <c r="A47" i="15"/>
  <c r="A45" i="15"/>
  <c r="A43" i="15"/>
  <c r="A41" i="15"/>
  <c r="A40" i="15"/>
  <c r="A35" i="15"/>
  <c r="A33" i="15"/>
  <c r="A32" i="15"/>
  <c r="A29" i="15"/>
  <c r="A27" i="15"/>
  <c r="A25" i="15"/>
  <c r="A23" i="15"/>
  <c r="A22" i="15"/>
  <c r="A19" i="15"/>
  <c r="A17" i="15"/>
  <c r="A15" i="15"/>
  <c r="A13" i="15"/>
  <c r="A12" i="15"/>
  <c r="A9" i="15"/>
  <c r="A7" i="15"/>
  <c r="A5" i="15"/>
  <c r="A3" i="15"/>
  <c r="A2" i="15"/>
  <c r="A5" i="19"/>
  <c r="A4" i="19"/>
  <c r="A3" i="19"/>
  <c r="J113" i="9"/>
  <c r="G113" i="9"/>
  <c r="D113" i="9"/>
  <c r="J108" i="9"/>
  <c r="G108" i="9"/>
  <c r="D108" i="9"/>
  <c r="J103" i="9"/>
  <c r="G103" i="9"/>
  <c r="D103" i="9"/>
  <c r="J98" i="9"/>
  <c r="G98" i="9"/>
  <c r="D98" i="9"/>
  <c r="J111" i="9"/>
  <c r="J110" i="9"/>
  <c r="J109" i="9"/>
  <c r="J106" i="9"/>
  <c r="J105" i="9"/>
  <c r="J104" i="9"/>
  <c r="J101" i="9"/>
  <c r="J100" i="9"/>
  <c r="J99" i="9"/>
  <c r="J96" i="9"/>
  <c r="J95" i="9"/>
  <c r="J94" i="9"/>
  <c r="G111" i="9"/>
  <c r="G110" i="9"/>
  <c r="G109" i="9"/>
  <c r="G106" i="9"/>
  <c r="G105" i="9"/>
  <c r="G104" i="9"/>
  <c r="G101" i="9"/>
  <c r="G100" i="9"/>
  <c r="G99" i="9"/>
  <c r="G96" i="9"/>
  <c r="G95" i="9"/>
  <c r="G94" i="9"/>
  <c r="D111" i="9"/>
  <c r="D110" i="9"/>
  <c r="D109" i="9"/>
  <c r="D106" i="9"/>
  <c r="D105" i="9"/>
  <c r="D104" i="9"/>
  <c r="D101" i="9"/>
  <c r="D100" i="9"/>
  <c r="D99" i="9"/>
  <c r="D96" i="9"/>
  <c r="D95" i="9"/>
  <c r="D94" i="9"/>
  <c r="J82" i="9"/>
  <c r="J81" i="9"/>
  <c r="J80" i="9"/>
  <c r="G82" i="9"/>
  <c r="G81" i="9"/>
  <c r="G80" i="9"/>
  <c r="D82" i="9"/>
  <c r="D81" i="9"/>
  <c r="D80" i="9"/>
  <c r="J77" i="9"/>
  <c r="J76" i="9"/>
  <c r="G77" i="9"/>
  <c r="G76" i="9"/>
  <c r="G75" i="9"/>
  <c r="D77" i="9"/>
  <c r="D76" i="9"/>
  <c r="D75" i="9"/>
  <c r="J70" i="9"/>
  <c r="G70" i="9"/>
  <c r="D70" i="9"/>
  <c r="J46" i="9"/>
  <c r="G46" i="9"/>
  <c r="D46" i="9"/>
  <c r="J65" i="9"/>
  <c r="G65" i="9"/>
  <c r="D65" i="9"/>
  <c r="J41" i="9"/>
  <c r="G41" i="9"/>
  <c r="D41" i="9"/>
  <c r="J60" i="9"/>
  <c r="G60" i="9"/>
  <c r="D60" i="9"/>
  <c r="J36" i="9"/>
  <c r="G36" i="9"/>
  <c r="D36" i="9"/>
  <c r="J55" i="9"/>
  <c r="G55" i="9"/>
  <c r="D55" i="9"/>
  <c r="J31" i="9"/>
  <c r="J48" i="9" s="1"/>
  <c r="G4" i="19" s="1"/>
  <c r="G31" i="9"/>
  <c r="D31" i="9"/>
  <c r="J22" i="9"/>
  <c r="G22" i="9"/>
  <c r="D22" i="9"/>
  <c r="D17" i="9"/>
  <c r="G17" i="9"/>
  <c r="J17" i="9"/>
  <c r="J12" i="9"/>
  <c r="G12" i="9"/>
  <c r="D12" i="9"/>
  <c r="J7" i="9"/>
  <c r="J24" i="9" s="1"/>
  <c r="G3" i="19" s="1"/>
  <c r="G8" i="19" s="1"/>
  <c r="G12" i="19" s="1"/>
  <c r="G7" i="9"/>
  <c r="D7" i="9"/>
  <c r="D24" i="9" s="1"/>
  <c r="C3" i="19" s="1"/>
  <c r="C8" i="19" s="1"/>
  <c r="C12" i="19" s="1"/>
  <c r="J68" i="9"/>
  <c r="J67" i="9"/>
  <c r="J66" i="9"/>
  <c r="J63" i="9"/>
  <c r="J62" i="9"/>
  <c r="J61" i="9"/>
  <c r="G68" i="9"/>
  <c r="G67" i="9"/>
  <c r="G66" i="9"/>
  <c r="G63" i="9"/>
  <c r="G62" i="9"/>
  <c r="G61" i="9"/>
  <c r="J58" i="9"/>
  <c r="J57" i="9"/>
  <c r="J56" i="9"/>
  <c r="G58" i="9"/>
  <c r="G57" i="9"/>
  <c r="G56" i="9"/>
  <c r="D68" i="9"/>
  <c r="D67" i="9"/>
  <c r="D66" i="9"/>
  <c r="D63" i="9"/>
  <c r="D62" i="9"/>
  <c r="D61" i="9"/>
  <c r="D58" i="9"/>
  <c r="D57" i="9"/>
  <c r="D56" i="9"/>
  <c r="J53" i="9"/>
  <c r="J52" i="9"/>
  <c r="J51" i="9"/>
  <c r="G53" i="9"/>
  <c r="G52" i="9"/>
  <c r="G51" i="9"/>
  <c r="D53" i="9"/>
  <c r="D52" i="9"/>
  <c r="D51" i="9"/>
  <c r="J72" i="9"/>
  <c r="G5" i="19" s="1"/>
  <c r="G72" i="9"/>
  <c r="E5" i="19" s="1"/>
  <c r="A66" i="9"/>
  <c r="A61" i="9"/>
  <c r="A56" i="9"/>
  <c r="A51" i="9"/>
  <c r="A50" i="9"/>
  <c r="J44" i="9"/>
  <c r="J43" i="9"/>
  <c r="J42" i="9"/>
  <c r="J39" i="9"/>
  <c r="J38" i="9"/>
  <c r="J37" i="9"/>
  <c r="J34" i="9"/>
  <c r="J33" i="9"/>
  <c r="J32" i="9"/>
  <c r="J29" i="9"/>
  <c r="J28" i="9"/>
  <c r="J27" i="9"/>
  <c r="G44" i="9"/>
  <c r="G43" i="9"/>
  <c r="G42" i="9"/>
  <c r="G39" i="9"/>
  <c r="G38" i="9"/>
  <c r="G37" i="9"/>
  <c r="G34" i="9"/>
  <c r="G33" i="9"/>
  <c r="G32" i="9"/>
  <c r="G29" i="9"/>
  <c r="G28" i="9"/>
  <c r="G27" i="9"/>
  <c r="D44" i="9"/>
  <c r="D43" i="9"/>
  <c r="D42" i="9"/>
  <c r="D39" i="9"/>
  <c r="D38" i="9"/>
  <c r="D37" i="9"/>
  <c r="D34" i="9"/>
  <c r="D33" i="9"/>
  <c r="D32" i="9"/>
  <c r="D29" i="9"/>
  <c r="D28" i="9"/>
  <c r="D27" i="9"/>
  <c r="G48" i="9"/>
  <c r="E4" i="19" s="1"/>
  <c r="D48" i="9"/>
  <c r="C4" i="19" s="1"/>
  <c r="A42" i="9"/>
  <c r="A37" i="9"/>
  <c r="A32" i="9"/>
  <c r="A27" i="9"/>
  <c r="A26" i="9"/>
  <c r="G6" i="19"/>
  <c r="E6" i="19"/>
  <c r="C6" i="19"/>
  <c r="J20" i="9"/>
  <c r="J19" i="9"/>
  <c r="J18" i="9"/>
  <c r="J15" i="9"/>
  <c r="J14" i="9"/>
  <c r="J13" i="9"/>
  <c r="J10" i="9"/>
  <c r="J9" i="9"/>
  <c r="J8" i="9"/>
  <c r="J5" i="9"/>
  <c r="J4" i="9"/>
  <c r="J3" i="9"/>
  <c r="G20" i="9"/>
  <c r="G19" i="9"/>
  <c r="G18" i="9"/>
  <c r="G15" i="9"/>
  <c r="G14" i="9"/>
  <c r="G13" i="9"/>
  <c r="G10" i="9"/>
  <c r="G9" i="9"/>
  <c r="G8" i="9"/>
  <c r="G5" i="9"/>
  <c r="G4" i="9"/>
  <c r="G3" i="9"/>
  <c r="D20" i="9"/>
  <c r="D19" i="9"/>
  <c r="D18" i="9"/>
  <c r="D15" i="9"/>
  <c r="D14" i="9"/>
  <c r="D13" i="9"/>
  <c r="G24" i="9"/>
  <c r="E3" i="19" s="1"/>
  <c r="E8" i="19" s="1"/>
  <c r="E12" i="19" s="1"/>
  <c r="A13" i="9"/>
  <c r="D10" i="9"/>
  <c r="D9" i="9"/>
  <c r="D8" i="9"/>
  <c r="D5" i="9"/>
  <c r="D4" i="9"/>
  <c r="D3" i="9"/>
  <c r="A18" i="9"/>
  <c r="A8" i="9"/>
  <c r="A3" i="9"/>
  <c r="A2" i="9"/>
  <c r="A29" i="7"/>
  <c r="A27" i="7"/>
  <c r="A25" i="7"/>
  <c r="A22" i="7"/>
  <c r="A23" i="7"/>
  <c r="A19" i="7"/>
  <c r="A17" i="7"/>
  <c r="A15" i="7"/>
  <c r="A13" i="7"/>
  <c r="A12" i="7"/>
  <c r="A9" i="7"/>
  <c r="A7" i="7"/>
  <c r="A5" i="7"/>
  <c r="A3" i="7"/>
  <c r="A2" i="7"/>
  <c r="J115" i="9"/>
  <c r="G7" i="19"/>
  <c r="G115" i="9"/>
  <c r="E7" i="19" s="1"/>
  <c r="D115" i="9"/>
  <c r="C7" i="19" s="1"/>
  <c r="J75" i="9"/>
  <c r="J1" i="9"/>
  <c r="G1" i="9"/>
  <c r="A32" i="7"/>
  <c r="E5" i="23"/>
  <c r="E6" i="23"/>
  <c r="E7" i="23"/>
  <c r="E4" i="23"/>
  <c r="A41" i="7"/>
  <c r="A40" i="7"/>
  <c r="A6" i="19"/>
  <c r="A74" i="9"/>
  <c r="G2" i="19"/>
  <c r="E2" i="19"/>
  <c r="C2" i="19"/>
  <c r="D1" i="9"/>
  <c r="A7" i="19"/>
  <c r="A109" i="9"/>
  <c r="A104" i="9"/>
  <c r="A99" i="9"/>
  <c r="A94" i="9"/>
  <c r="A80" i="9"/>
  <c r="A75" i="9"/>
  <c r="A93" i="9"/>
  <c r="A47" i="7"/>
  <c r="A45" i="7"/>
  <c r="A43" i="7"/>
  <c r="A33" i="7"/>
  <c r="A35" i="7"/>
  <c r="D72" i="9" l="1"/>
  <c r="C5" i="19" s="1"/>
</calcChain>
</file>

<file path=xl/sharedStrings.xml><?xml version="1.0" encoding="utf-8"?>
<sst xmlns="http://schemas.openxmlformats.org/spreadsheetml/2006/main" count="651" uniqueCount="60">
  <si>
    <t>Beoordelaar 1: &lt;&lt;&gt;&gt;</t>
  </si>
  <si>
    <t>Beoordelaar 2: &lt;&lt;&gt;&gt;</t>
  </si>
  <si>
    <t>&lt;MOTIVATIE&gt;</t>
  </si>
  <si>
    <t>Consensus</t>
  </si>
  <si>
    <t>Beoordelaar 1</t>
  </si>
  <si>
    <t>Beoordelaar 2</t>
  </si>
  <si>
    <t>Beoordelaar 3</t>
  </si>
  <si>
    <t>Score:</t>
  </si>
  <si>
    <t>Totaalwaardes</t>
  </si>
  <si>
    <t>Uitmuntend</t>
  </si>
  <si>
    <t>Onderdeel</t>
  </si>
  <si>
    <t>Totaal behaalde waarde criterium kwaliteit:</t>
  </si>
  <si>
    <t>Totaal behaalde waarde criterium prijs:</t>
  </si>
  <si>
    <t>Te behalen waarde bij Uitmuntend</t>
  </si>
  <si>
    <t>Te behalen waarde bij Goed</t>
  </si>
  <si>
    <t>Te behalen waarde bij Voldoende</t>
  </si>
  <si>
    <t>Te behalen waarde bij Matig</t>
  </si>
  <si>
    <t>Te behalen waarde bij Onvoldoende</t>
  </si>
  <si>
    <t>Inschrijver 1</t>
  </si>
  <si>
    <t>Inschrijver 2</t>
  </si>
  <si>
    <t>Inschrijver 3</t>
  </si>
  <si>
    <t>Goed</t>
  </si>
  <si>
    <t>Voldoende</t>
  </si>
  <si>
    <t>Matig</t>
  </si>
  <si>
    <t>Onvoldoende</t>
  </si>
  <si>
    <t>Motivatie consensus:</t>
  </si>
  <si>
    <t>Totale score 1. Open vragen:</t>
  </si>
  <si>
    <t>Totaal behaalde waarde 2. Interview sleutelfunctionarissen:</t>
  </si>
  <si>
    <t>FICTIEVE EINDWAARDE (prijs -/- kwaliteit):</t>
  </si>
  <si>
    <t>Totaalwaarde criterium kwaliteit</t>
  </si>
  <si>
    <t xml:space="preserve">De inschrijver zal na een korte pauze vervolgens vier vragen gesteld krijgen die op voorhand zijn vastgesteld en voor iedere inschrijver gelijk zijn. Deze vragen zijn opgesteld VOOR publicatie van deze aanbesteding en in bewaring gesteld bij het begeleidende adviesbureau. </t>
  </si>
  <si>
    <t>De exacte vragen worden niet bekendgemaakt.</t>
  </si>
  <si>
    <t>Er wordt door de opdrachtgever een bepaalde mate van dienstverlening en service gevraagd met betrekking tot deze onderhavige opdracht met betrekking tot het optimaal onderhouden van de zonwering. De opdrachtgever vraagt aan inschrijver om, conform het onderstaande, een onderhoudsplan voor de eerste 12 maanden uit te werken en aan te leveren via TenderNed bij haar inschrijving.</t>
  </si>
  <si>
    <t>1. In kolom A vult inschrijver zelf de werkzaamheden in die hij adviseert en jaarlijks PER LOCATIE zal uitvoeren, zoals nulmeting, inventarisatie, rapportages, preventieve controles en preventieve werkzaamheden.</t>
  </si>
  <si>
    <t>2. In kolom B t/m BA selecteert inschrijver door middel van een pull-down menu de weken waarin zij de opgegeven werkzaamheden uit kolom A zal uitvoeren.</t>
  </si>
  <si>
    <t xml:space="preserve">3. In kolom BB vult inschrijver de kosten van de werkzaamheden in voor een periode van 12 maanden. </t>
  </si>
  <si>
    <t>4. Op rij 32 motiveert inschrijver waarom het aangeboden onderhoudsplan de beste oplossing is voor deze locatie van de opdrachtgever, conform bijlage kwaliteit.</t>
  </si>
  <si>
    <t>Wijze van de beoordeling van het onderhoudsplan:</t>
  </si>
  <si>
    <t>KO</t>
  </si>
  <si>
    <t xml:space="preserve">Naast de gestelde eisen uit de onderhavige aanbesteding is de aanbestedende dienst op zoek naar een opdrachtnemer die haar gedurende de periode van de raamovereenkomst kan voorzien van veel toegevoegde waarde. Hoe meer toegevoegde waarde een inschrijver biedt, hoe hoger zij op dit onderdeel kwaliteit scoort. Alle antwoorden van een inschrijver dienen realistisch en uitvoerbaar te zijn. Een honorering van de antwoorden zal nimmer leiden tot een verplichte afname van datgene wat inschrijver heeft ingediend.  </t>
  </si>
  <si>
    <t>1. Waarborging veiligheid</t>
  </si>
  <si>
    <t xml:space="preserve">Inschrijver beschrijft op maximaal 1 A4 (toe te voegen via TenderNed) hoe zij de veiligheid van haar eigen werknemers, de werknemers van de opdrachtgever, omwonenden en de leerlingen/ouders waarborgt bij de uitvoering van de werkzaamheden. Hierbij beschrijft zij minimaal welke maatregelen zij treft bovenop de Arbo- en Milieuregelgeving. </t>
  </si>
  <si>
    <t>2. Plan van aanpak uitvoering werkzaamheden</t>
  </si>
  <si>
    <t>Inschrijver beschrijft op maximaal 3 A4 (toe te voegen via TenderNed) hoe zij de omschreven dienstverlening aanpakt. Inschrijver beschrijft daarbij minimaal:
-	Op welke wijze gaat inschrijver om met weerstanden op een locatie om toegang te krijgen tot de werkruimtes?
-	Hoe gaat inschrijver om met afgekeurde onderdelen?
-	Op welke wijze pakt inschrijver de binnengekomen storingsmeldingen aan met betrekking tot de verschillende technieken binnen de bestaande zonwering. M.a.w. hoe borgt inschrijver de uitvoering door verschillende monteurs en de werkwijze die is voorgeschreven conform deze aanbestedingsdocumenten?
-	Op welke wijze rapporteert (met een voorbeeldrapportage) de inschrijver de bevindingen aan de opdrachtgever?</t>
  </si>
  <si>
    <t>1. interviewvraag 1</t>
  </si>
  <si>
    <t>2. interviewvraag 2</t>
  </si>
  <si>
    <t>3. interviewvraag 3</t>
  </si>
  <si>
    <t>4. interviewvraag 4</t>
  </si>
  <si>
    <t>SCORE:</t>
  </si>
  <si>
    <t>Totale score 1. Onderhoudsplan Cygnus Gymnasium:</t>
  </si>
  <si>
    <t>Totale score 1. Onderhoudsplan Bindelmeer College:</t>
  </si>
  <si>
    <t>Totaal score 1: Onderhoudsplan Gerrit van der Veen College</t>
  </si>
  <si>
    <t>Beoordelaar 3: &lt;&lt;&gt;&gt;</t>
  </si>
  <si>
    <t>BEOORDELING ONDERHOUDSPLAN CYGNUS GYMNASIUM</t>
  </si>
  <si>
    <t>BEOORDELING ONDERHOUDSPLAN BINDELMEER COLLEGE</t>
  </si>
  <si>
    <t>BEOORDELING ONDERHOUDSPLAN GERRIT VAN DER VEEN COLLEGE</t>
  </si>
  <si>
    <t>BEOORDELING OPEN VRAGEN</t>
  </si>
  <si>
    <t>BEOORDELING INTERVIEW SLEUTELFUNCTIONARISSEN</t>
  </si>
  <si>
    <t>3. In stand houden werking</t>
  </si>
  <si>
    <t>Inschrijvers hebben tijdens het locatiebezoek en naar aanleiding van de vragenrondes zich op de hoogte kunnen stellen van de situatie en de staat van de zonweringen op de drie locaties. Het kan voorkomen dat één of meerdere locaties door omstandigheden geen budget hebben voor vervanging of noodzakelijke reparaties die wel noodzakelijk zijn om de werking van de zonwering te kunnen garanderen. De aanbestedende dienst wil graag van inschrijver weten hoe zij haar hierbij kan ontzorgen en welke meerwaarde inschrijver ZAAM kan bieden indien deze situatie zich voordoet. Inschrijver beschrijft op maximaal 3 A4 (toe te voegen via TenderNed) per locatie wat de inschrijver doet en biedt (wat bij de kosten zit inbegrepen) om de werking van de zonwering te garanderen in geval er dat jaar van constatering geen budget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</si>
</sst>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quot;€&quot;\ #,##0.0000"/>
  </numFmts>
  <fonts count="21"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sz val="10"/>
      <color theme="1"/>
      <name val="Calibri"/>
      <family val="2"/>
      <scheme val="minor"/>
    </font>
    <font>
      <sz val="12"/>
      <color rgb="FF454545"/>
      <name val="Helvetica Neue"/>
      <family val="2"/>
    </font>
    <font>
      <sz val="9"/>
      <color theme="1"/>
      <name val="Verdana"/>
      <family val="2"/>
    </font>
    <font>
      <b/>
      <sz val="10"/>
      <color theme="0"/>
      <name val="Verdana"/>
      <family val="2"/>
    </font>
    <font>
      <b/>
      <sz val="18"/>
      <color theme="0"/>
      <name val="Verdana"/>
      <family val="2"/>
    </font>
    <font>
      <sz val="11"/>
      <color theme="1"/>
      <name val="Verdana"/>
      <family val="2"/>
    </font>
    <font>
      <b/>
      <sz val="11"/>
      <color rgb="FFFF0000"/>
      <name val="Verdana"/>
      <family val="2"/>
    </font>
    <font>
      <sz val="11"/>
      <color theme="0"/>
      <name val="Calibri"/>
      <family val="2"/>
      <scheme val="minor"/>
    </font>
    <font>
      <b/>
      <sz val="8"/>
      <color theme="0"/>
      <name val="Verdana"/>
      <family val="2"/>
    </font>
    <font>
      <sz val="10"/>
      <color theme="0"/>
      <name val="Verdana"/>
      <family val="2"/>
    </font>
  </fonts>
  <fills count="9">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6"/>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24">
    <xf numFmtId="0" fontId="0" fillId="0" borderId="0" xfId="0"/>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165" fontId="3" fillId="2" borderId="3" xfId="0" applyNumberFormat="1" applyFont="1" applyFill="1" applyBorder="1" applyAlignment="1" applyProtection="1">
      <alignment horizontal="center" vertical="center"/>
    </xf>
    <xf numFmtId="0" fontId="2" fillId="2" borderId="0" xfId="0" applyFont="1" applyFill="1" applyProtection="1"/>
    <xf numFmtId="165" fontId="3" fillId="2" borderId="4" xfId="0" applyNumberFormat="1" applyFont="1" applyFill="1" applyBorder="1" applyAlignment="1" applyProtection="1">
      <alignment horizontal="center" vertical="center"/>
      <protection locked="0"/>
    </xf>
    <xf numFmtId="0" fontId="3" fillId="2" borderId="7" xfId="0" applyFont="1" applyFill="1" applyBorder="1" applyAlignment="1" applyProtection="1">
      <alignment horizontal="left" vertical="center" indent="1"/>
    </xf>
    <xf numFmtId="0" fontId="2" fillId="2" borderId="7" xfId="0" applyFont="1" applyFill="1" applyBorder="1" applyAlignment="1" applyProtection="1">
      <alignment horizontal="left" vertical="center" wrapText="1" indent="1"/>
    </xf>
    <xf numFmtId="0" fontId="2" fillId="2" borderId="7" xfId="0" applyFont="1" applyFill="1" applyBorder="1" applyAlignment="1" applyProtection="1"/>
    <xf numFmtId="0" fontId="4" fillId="2" borderId="7" xfId="0" applyFont="1" applyFill="1" applyBorder="1" applyAlignment="1" applyProtection="1">
      <alignment horizontal="left" vertical="center" indent="1"/>
    </xf>
    <xf numFmtId="0" fontId="4" fillId="2" borderId="7"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4" fillId="2" borderId="7" xfId="0" applyFont="1" applyFill="1" applyBorder="1" applyAlignment="1" applyProtection="1">
      <alignment horizontal="left" vertical="center"/>
    </xf>
    <xf numFmtId="0" fontId="11" fillId="0" borderId="0" xfId="0" applyFont="1"/>
    <xf numFmtId="166" fontId="2" fillId="2" borderId="7" xfId="0" applyNumberFormat="1" applyFont="1" applyFill="1" applyBorder="1" applyAlignment="1" applyProtection="1">
      <alignment horizontal="left" vertical="center" wrapText="1" indent="1"/>
    </xf>
    <xf numFmtId="0" fontId="12" fillId="0" borderId="0" xfId="0" applyFont="1"/>
    <xf numFmtId="167" fontId="4" fillId="2" borderId="7" xfId="0" applyNumberFormat="1" applyFont="1" applyFill="1" applyBorder="1" applyAlignment="1" applyProtection="1">
      <alignment horizontal="left" vertical="center"/>
    </xf>
    <xf numFmtId="0" fontId="0" fillId="0" borderId="0" xfId="0" applyProtection="1"/>
    <xf numFmtId="0" fontId="0" fillId="0" borderId="0" xfId="0" applyFont="1"/>
    <xf numFmtId="166" fontId="13" fillId="8" borderId="1" xfId="0" applyNumberFormat="1" applyFont="1" applyFill="1" applyBorder="1" applyAlignment="1">
      <alignment horizontal="center" vertical="center"/>
    </xf>
    <xf numFmtId="0" fontId="13" fillId="5" borderId="1" xfId="0" applyFont="1" applyFill="1" applyBorder="1" applyAlignment="1">
      <alignment horizontal="center" vertical="center" wrapText="1"/>
    </xf>
    <xf numFmtId="0" fontId="4" fillId="4" borderId="2" xfId="0" applyFont="1" applyFill="1" applyBorder="1" applyAlignment="1" applyProtection="1">
      <alignment horizontal="left" vertical="center" indent="1"/>
      <protection locked="0"/>
    </xf>
    <xf numFmtId="0" fontId="1" fillId="3" borderId="2" xfId="0" applyFont="1" applyFill="1" applyBorder="1" applyAlignment="1" applyProtection="1">
      <alignment horizontal="left" vertical="center" indent="1"/>
    </xf>
    <xf numFmtId="0" fontId="2" fillId="4" borderId="2" xfId="0" applyFont="1" applyFill="1" applyBorder="1" applyAlignment="1" applyProtection="1"/>
    <xf numFmtId="0" fontId="2" fillId="4" borderId="4" xfId="0" applyFont="1" applyFill="1" applyBorder="1" applyAlignment="1" applyProtection="1"/>
    <xf numFmtId="0" fontId="2" fillId="4" borderId="7" xfId="0" applyFont="1" applyFill="1" applyBorder="1" applyAlignment="1" applyProtection="1"/>
    <xf numFmtId="0" fontId="2" fillId="4" borderId="3" xfId="0" applyFont="1" applyFill="1" applyBorder="1" applyAlignment="1" applyProtection="1"/>
    <xf numFmtId="0" fontId="7" fillId="3" borderId="2" xfId="0" applyFont="1" applyFill="1" applyBorder="1" applyAlignment="1">
      <alignment vertical="center"/>
    </xf>
    <xf numFmtId="0" fontId="7" fillId="3" borderId="4" xfId="0" applyFont="1" applyFill="1" applyBorder="1" applyAlignment="1">
      <alignment vertical="center"/>
    </xf>
    <xf numFmtId="0" fontId="7" fillId="3" borderId="4" xfId="0" applyFont="1" applyFill="1" applyBorder="1" applyAlignment="1">
      <alignment horizontal="center" vertical="center"/>
    </xf>
    <xf numFmtId="0" fontId="7" fillId="3" borderId="1" xfId="0" applyFont="1" applyFill="1" applyBorder="1" applyAlignment="1">
      <alignment horizontal="center" vertical="center"/>
    </xf>
    <xf numFmtId="164" fontId="2" fillId="6" borderId="1"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wrapText="1"/>
    </xf>
    <xf numFmtId="0" fontId="2" fillId="8" borderId="1" xfId="0" applyFont="1" applyFill="1" applyBorder="1" applyAlignment="1">
      <alignment horizontal="center" vertical="center"/>
    </xf>
    <xf numFmtId="166" fontId="14" fillId="4" borderId="6" xfId="0" applyNumberFormat="1" applyFont="1" applyFill="1" applyBorder="1" applyAlignment="1" applyProtection="1">
      <alignment vertical="center" wrapText="1"/>
    </xf>
    <xf numFmtId="166" fontId="14" fillId="4" borderId="10" xfId="0" applyNumberFormat="1" applyFont="1" applyFill="1" applyBorder="1" applyAlignment="1" applyProtection="1">
      <alignment vertical="center" wrapText="1"/>
    </xf>
    <xf numFmtId="0" fontId="10" fillId="3" borderId="2" xfId="0" applyFont="1" applyFill="1" applyBorder="1" applyAlignment="1">
      <alignment vertical="center"/>
    </xf>
    <xf numFmtId="0" fontId="10" fillId="3" borderId="4" xfId="0" applyFont="1" applyFill="1" applyBorder="1" applyAlignment="1">
      <alignmen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1" fillId="3" borderId="1" xfId="0" applyFont="1" applyFill="1" applyBorder="1" applyAlignment="1">
      <alignment horizontal="right" vertical="center"/>
    </xf>
    <xf numFmtId="166" fontId="1" fillId="3" borderId="1" xfId="0" applyNumberFormat="1" applyFont="1" applyFill="1" applyBorder="1" applyAlignment="1">
      <alignment horizontal="center" vertical="center"/>
    </xf>
    <xf numFmtId="0" fontId="15" fillId="4" borderId="1" xfId="0" applyFont="1" applyFill="1" applyBorder="1" applyAlignment="1">
      <alignment horizontal="center" vertical="center"/>
    </xf>
    <xf numFmtId="167" fontId="4" fillId="4" borderId="1" xfId="0" applyNumberFormat="1" applyFont="1" applyFill="1" applyBorder="1" applyAlignment="1">
      <alignment horizontal="center" vertical="center"/>
    </xf>
    <xf numFmtId="0" fontId="1" fillId="8" borderId="1" xfId="0" applyFont="1" applyFill="1" applyBorder="1" applyAlignment="1">
      <alignment vertical="center" wrapText="1"/>
    </xf>
    <xf numFmtId="166" fontId="1" fillId="8" borderId="8" xfId="0" applyNumberFormat="1" applyFont="1" applyFill="1" applyBorder="1" applyAlignment="1">
      <alignment horizontal="center" vertical="center" wrapText="1"/>
    </xf>
    <xf numFmtId="166" fontId="1" fillId="8" borderId="1" xfId="0" applyNumberFormat="1" applyFont="1" applyFill="1" applyBorder="1" applyAlignment="1">
      <alignment horizontal="center" vertical="center" wrapText="1"/>
    </xf>
    <xf numFmtId="166" fontId="1" fillId="3" borderId="1" xfId="0" applyNumberFormat="1" applyFont="1" applyFill="1" applyBorder="1" applyAlignment="1" applyProtection="1">
      <alignment horizontal="center" vertical="center"/>
      <protection locked="0"/>
    </xf>
    <xf numFmtId="0" fontId="16" fillId="6" borderId="1" xfId="0" applyFont="1" applyFill="1" applyBorder="1"/>
    <xf numFmtId="0" fontId="3" fillId="8" borderId="1" xfId="0" applyFont="1" applyFill="1" applyBorder="1" applyAlignment="1">
      <alignment vertical="center"/>
    </xf>
    <xf numFmtId="166" fontId="16" fillId="6" borderId="1" xfId="0" applyNumberFormat="1" applyFont="1" applyFill="1" applyBorder="1" applyAlignment="1">
      <alignment horizontal="left"/>
    </xf>
    <xf numFmtId="166" fontId="17" fillId="6" borderId="1" xfId="0" applyNumberFormat="1" applyFont="1" applyFill="1" applyBorder="1" applyAlignment="1">
      <alignment horizontal="left"/>
    </xf>
    <xf numFmtId="0" fontId="0" fillId="4" borderId="0" xfId="0" applyFont="1" applyFill="1"/>
    <xf numFmtId="0" fontId="18" fillId="0" borderId="0" xfId="0" applyFont="1"/>
    <xf numFmtId="0" fontId="2" fillId="0" borderId="7" xfId="0" applyFont="1" applyFill="1" applyBorder="1" applyAlignment="1" applyProtection="1"/>
    <xf numFmtId="0" fontId="3" fillId="0" borderId="7" xfId="0" applyFont="1" applyFill="1" applyBorder="1" applyAlignment="1" applyProtection="1">
      <alignment horizontal="left" vertical="center" indent="1"/>
    </xf>
    <xf numFmtId="0" fontId="2" fillId="0" borderId="7" xfId="0" applyFont="1" applyFill="1" applyBorder="1" applyAlignment="1" applyProtection="1">
      <alignment horizontal="left" vertical="center" wrapText="1" indent="1"/>
    </xf>
    <xf numFmtId="0" fontId="2" fillId="8" borderId="4" xfId="0" applyFont="1" applyFill="1" applyBorder="1" applyAlignment="1">
      <alignment horizontal="center" vertical="center"/>
    </xf>
    <xf numFmtId="164" fontId="2" fillId="6" borderId="4" xfId="0" applyNumberFormat="1" applyFont="1" applyFill="1" applyBorder="1" applyAlignment="1">
      <alignment horizontal="center" vertical="center" wrapText="1"/>
    </xf>
    <xf numFmtId="165" fontId="3" fillId="7" borderId="4" xfId="0" applyNumberFormat="1" applyFont="1" applyFill="1" applyBorder="1" applyAlignment="1" applyProtection="1">
      <alignment horizontal="center" vertical="center"/>
      <protection locked="0"/>
    </xf>
    <xf numFmtId="0" fontId="0" fillId="0" borderId="0" xfId="0" applyFill="1"/>
    <xf numFmtId="0" fontId="10" fillId="0" borderId="0" xfId="0" applyFont="1" applyFill="1" applyBorder="1" applyAlignment="1">
      <alignment horizontal="right" vertical="center" wrapText="1"/>
    </xf>
    <xf numFmtId="0" fontId="2" fillId="0" borderId="0" xfId="0"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protection locked="0"/>
    </xf>
    <xf numFmtId="0" fontId="0" fillId="0" borderId="0" xfId="0" applyFill="1" applyBorder="1"/>
    <xf numFmtId="0" fontId="2" fillId="0" borderId="6" xfId="0" applyFont="1" applyFill="1" applyBorder="1" applyAlignment="1" applyProtection="1">
      <alignment horizontal="left" vertical="center" wrapText="1" indent="1"/>
    </xf>
    <xf numFmtId="0" fontId="14" fillId="0" borderId="0" xfId="0" applyFont="1" applyFill="1" applyBorder="1" applyAlignment="1">
      <alignment horizontal="right" vertical="center" wrapText="1"/>
    </xf>
    <xf numFmtId="165" fontId="8" fillId="0" borderId="0" xfId="0" applyNumberFormat="1" applyFont="1" applyFill="1" applyBorder="1" applyAlignment="1" applyProtection="1">
      <alignment horizontal="center" vertical="center" wrapText="1"/>
    </xf>
    <xf numFmtId="0" fontId="3" fillId="2" borderId="0" xfId="0" applyFont="1" applyFill="1" applyBorder="1" applyAlignment="1" applyProtection="1">
      <alignment horizontal="left" vertical="center" indent="1"/>
    </xf>
    <xf numFmtId="0" fontId="3" fillId="2" borderId="0" xfId="0" applyFont="1" applyFill="1" applyBorder="1" applyAlignment="1" applyProtection="1">
      <alignment horizontal="center" vertical="center"/>
    </xf>
    <xf numFmtId="0" fontId="2" fillId="2" borderId="0" xfId="0" applyFont="1" applyFill="1" applyBorder="1" applyAlignment="1" applyProtection="1">
      <alignment horizontal="left" vertical="center" wrapText="1" indent="1"/>
    </xf>
    <xf numFmtId="165" fontId="19" fillId="4" borderId="2" xfId="0" applyNumberFormat="1" applyFont="1" applyFill="1" applyBorder="1" applyAlignment="1" applyProtection="1">
      <alignment horizontal="center" vertical="center" wrapText="1"/>
    </xf>
    <xf numFmtId="164" fontId="20" fillId="4" borderId="3" xfId="0" applyNumberFormat="1" applyFont="1" applyFill="1" applyBorder="1" applyAlignment="1" applyProtection="1">
      <alignment horizontal="center" vertical="center" wrapText="1"/>
      <protection locked="0"/>
    </xf>
    <xf numFmtId="0" fontId="19" fillId="4" borderId="2" xfId="0" applyFont="1" applyFill="1" applyBorder="1" applyAlignment="1" applyProtection="1">
      <alignment horizontal="center" vertical="center" wrapText="1"/>
    </xf>
    <xf numFmtId="0" fontId="7" fillId="3" borderId="3" xfId="0" applyFont="1" applyFill="1" applyBorder="1" applyAlignment="1">
      <alignment vertical="center"/>
    </xf>
    <xf numFmtId="0" fontId="4" fillId="0" borderId="7" xfId="0" applyFont="1" applyFill="1" applyBorder="1" applyAlignment="1" applyProtection="1">
      <alignment horizontal="left" vertical="center" indent="1"/>
    </xf>
    <xf numFmtId="165" fontId="2" fillId="0" borderId="0" xfId="0" applyNumberFormat="1" applyFont="1" applyFill="1" applyAlignment="1" applyProtection="1">
      <alignment horizontal="center"/>
    </xf>
    <xf numFmtId="0" fontId="4" fillId="3" borderId="1"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3" fillId="7" borderId="1"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3" xfId="0" applyFont="1" applyFill="1" applyBorder="1" applyAlignment="1">
      <alignment horizontal="left" vertical="center" wrapText="1"/>
    </xf>
    <xf numFmtId="0" fontId="3" fillId="8"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3" fillId="7" borderId="2" xfId="0" applyFont="1" applyFill="1" applyBorder="1" applyAlignment="1">
      <alignment horizontal="left" vertical="center" wrapText="1"/>
    </xf>
    <xf numFmtId="0" fontId="3" fillId="7" borderId="3" xfId="0" applyFont="1" applyFill="1" applyBorder="1" applyAlignment="1">
      <alignment horizontal="left" vertical="center" wrapText="1"/>
    </xf>
    <xf numFmtId="165" fontId="3" fillId="6" borderId="4" xfId="0" applyNumberFormat="1" applyFont="1" applyFill="1" applyBorder="1" applyAlignment="1" applyProtection="1">
      <alignment horizontal="center" vertical="center"/>
      <protection locked="0"/>
    </xf>
    <xf numFmtId="165" fontId="3" fillId="6" borderId="3" xfId="0" applyNumberFormat="1" applyFont="1" applyFill="1" applyBorder="1" applyAlignment="1" applyProtection="1">
      <alignment horizontal="center" vertical="center"/>
      <protection locked="0"/>
    </xf>
    <xf numFmtId="0" fontId="2" fillId="7" borderId="8" xfId="0" applyFont="1" applyFill="1" applyBorder="1" applyAlignment="1" applyProtection="1">
      <alignment horizontal="left" vertical="center" wrapText="1"/>
    </xf>
    <xf numFmtId="0" fontId="2" fillId="7" borderId="9" xfId="0" applyFont="1" applyFill="1" applyBorder="1" applyAlignment="1" applyProtection="1">
      <alignment horizontal="left" vertical="center" wrapText="1"/>
    </xf>
    <xf numFmtId="0" fontId="2" fillId="7" borderId="5" xfId="0" applyFont="1" applyFill="1" applyBorder="1" applyAlignment="1" applyProtection="1">
      <alignment horizontal="left" vertical="center" wrapText="1" indent="1"/>
    </xf>
    <xf numFmtId="0" fontId="2" fillId="7" borderId="6" xfId="0" applyFont="1" applyFill="1" applyBorder="1" applyAlignment="1" applyProtection="1">
      <alignment horizontal="left" vertical="center" wrapText="1" indent="1"/>
    </xf>
    <xf numFmtId="165" fontId="3" fillId="6" borderId="2" xfId="0" applyNumberFormat="1" applyFont="1" applyFill="1" applyBorder="1" applyAlignment="1" applyProtection="1">
      <alignment horizontal="center" vertical="center"/>
      <protection locked="0"/>
    </xf>
    <xf numFmtId="0" fontId="2" fillId="7" borderId="1" xfId="0" applyFont="1" applyFill="1" applyBorder="1" applyAlignment="1" applyProtection="1">
      <alignment horizontal="left" vertical="center" wrapText="1" indent="1"/>
    </xf>
    <xf numFmtId="165" fontId="3" fillId="3" borderId="2" xfId="0" applyNumberFormat="1" applyFont="1" applyFill="1" applyBorder="1" applyAlignment="1" applyProtection="1">
      <alignment horizontal="center" vertical="center"/>
    </xf>
    <xf numFmtId="165" fontId="3" fillId="3" borderId="3" xfId="0" applyNumberFormat="1" applyFont="1" applyFill="1" applyBorder="1" applyAlignment="1" applyProtection="1">
      <alignment horizontal="center" vertical="center"/>
    </xf>
    <xf numFmtId="165" fontId="4" fillId="4" borderId="2" xfId="0" applyNumberFormat="1" applyFont="1" applyFill="1" applyBorder="1" applyAlignment="1" applyProtection="1">
      <alignment horizontal="center" vertical="center"/>
      <protection locked="0"/>
    </xf>
    <xf numFmtId="165" fontId="4" fillId="4" borderId="3" xfId="0" applyNumberFormat="1" applyFont="1" applyFill="1" applyBorder="1" applyAlignment="1" applyProtection="1">
      <alignment horizontal="center" vertical="center"/>
      <protection locked="0"/>
    </xf>
    <xf numFmtId="165" fontId="4" fillId="4" borderId="4" xfId="0" applyNumberFormat="1" applyFont="1" applyFill="1" applyBorder="1" applyAlignment="1" applyProtection="1">
      <alignment horizontal="center" vertical="center"/>
      <protection locked="0"/>
    </xf>
    <xf numFmtId="165" fontId="3" fillId="3" borderId="4" xfId="0" applyNumberFormat="1" applyFont="1" applyFill="1" applyBorder="1" applyAlignment="1" applyProtection="1">
      <alignment horizontal="center" vertical="center"/>
    </xf>
    <xf numFmtId="0" fontId="2" fillId="7" borderId="8" xfId="0" applyFont="1" applyFill="1" applyBorder="1" applyAlignment="1" applyProtection="1">
      <alignment vertical="center" wrapText="1"/>
    </xf>
    <xf numFmtId="0" fontId="2" fillId="7" borderId="9" xfId="0" applyFont="1" applyFill="1" applyBorder="1" applyAlignment="1" applyProtection="1">
      <alignment vertical="center" wrapText="1"/>
    </xf>
    <xf numFmtId="0" fontId="2" fillId="7" borderId="8" xfId="0" applyFont="1" applyFill="1" applyBorder="1" applyAlignment="1" applyProtection="1">
      <alignment horizontal="left" vertical="center" wrapText="1" indent="1"/>
    </xf>
    <xf numFmtId="0" fontId="2" fillId="7" borderId="9" xfId="0" applyFont="1" applyFill="1" applyBorder="1" applyAlignment="1" applyProtection="1">
      <alignment horizontal="left" vertical="center" wrapText="1" indent="1"/>
    </xf>
    <xf numFmtId="164" fontId="2" fillId="6" borderId="1" xfId="0" applyNumberFormat="1" applyFont="1" applyFill="1" applyBorder="1" applyAlignment="1" applyProtection="1">
      <alignment horizontal="center" vertical="center" wrapText="1"/>
      <protection locked="0"/>
    </xf>
    <xf numFmtId="0" fontId="9" fillId="3" borderId="1" xfId="0" applyFont="1" applyFill="1" applyBorder="1" applyAlignment="1">
      <alignment horizontal="right" vertical="center" wrapText="1"/>
    </xf>
    <xf numFmtId="0" fontId="10" fillId="4" borderId="1" xfId="0" applyFont="1" applyFill="1" applyBorder="1" applyAlignment="1">
      <alignment horizontal="right" vertical="center" wrapText="1"/>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164" fontId="2" fillId="6" borderId="8" xfId="0" applyNumberFormat="1" applyFont="1" applyFill="1" applyBorder="1" applyAlignment="1" applyProtection="1">
      <alignment horizontal="center" vertical="center" wrapText="1"/>
      <protection locked="0"/>
    </xf>
    <xf numFmtId="164" fontId="2" fillId="6" borderId="7" xfId="0" applyNumberFormat="1" applyFont="1" applyFill="1" applyBorder="1" applyAlignment="1" applyProtection="1">
      <alignment horizontal="center" vertical="center" wrapText="1"/>
      <protection locked="0"/>
    </xf>
    <xf numFmtId="164" fontId="2" fillId="6" borderId="9" xfId="0" applyNumberFormat="1" applyFont="1" applyFill="1" applyBorder="1" applyAlignment="1" applyProtection="1">
      <alignment horizontal="center" vertical="center" wrapText="1"/>
      <protection locked="0"/>
    </xf>
    <xf numFmtId="0" fontId="2" fillId="8" borderId="8" xfId="0" applyFont="1" applyFill="1" applyBorder="1" applyAlignment="1">
      <alignment horizontal="left" vertical="center" wrapText="1"/>
    </xf>
    <xf numFmtId="0" fontId="2" fillId="8" borderId="7" xfId="0" applyFont="1" applyFill="1" applyBorder="1" applyAlignment="1">
      <alignment horizontal="left" vertical="center" wrapText="1"/>
    </xf>
    <xf numFmtId="0" fontId="14" fillId="4" borderId="1" xfId="0" applyFont="1" applyFill="1" applyBorder="1" applyAlignment="1">
      <alignment horizontal="right" vertical="center" wrapText="1"/>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E3735-35E0-5A45-937B-2C15938922AC}">
  <dimension ref="A1:J41"/>
  <sheetViews>
    <sheetView topLeftCell="A20" zoomScaleNormal="100" workbookViewId="0">
      <selection activeCell="A29" sqref="A29:E29"/>
    </sheetView>
  </sheetViews>
  <sheetFormatPr baseColWidth="10" defaultRowHeight="15" x14ac:dyDescent="0.2"/>
  <cols>
    <col min="1" max="1" width="51.33203125" customWidth="1"/>
    <col min="2" max="2" width="15.83203125" customWidth="1"/>
    <col min="3" max="5" width="15.83203125" style="20" customWidth="1"/>
    <col min="6" max="10" width="10.83203125" style="20"/>
  </cols>
  <sheetData>
    <row r="1" spans="1:7" ht="33" customHeight="1" x14ac:dyDescent="0.2">
      <c r="A1" s="82" t="s">
        <v>53</v>
      </c>
      <c r="B1" s="82"/>
      <c r="C1" s="82"/>
      <c r="D1" s="82"/>
      <c r="E1" s="82"/>
    </row>
    <row r="2" spans="1:7" ht="70" customHeight="1" x14ac:dyDescent="0.2">
      <c r="A2" s="83" t="s">
        <v>32</v>
      </c>
      <c r="B2" s="83"/>
      <c r="C2" s="83"/>
      <c r="D2" s="83"/>
      <c r="E2" s="83"/>
    </row>
    <row r="3" spans="1:7" ht="35" customHeight="1" x14ac:dyDescent="0.2">
      <c r="A3" s="84" t="s">
        <v>33</v>
      </c>
      <c r="B3" s="84"/>
      <c r="C3" s="84"/>
      <c r="D3" s="84"/>
      <c r="E3" s="84"/>
      <c r="G3" s="57" t="s">
        <v>48</v>
      </c>
    </row>
    <row r="4" spans="1:7" ht="35" customHeight="1" x14ac:dyDescent="0.2">
      <c r="A4" s="84" t="s">
        <v>34</v>
      </c>
      <c r="B4" s="84"/>
      <c r="C4" s="84"/>
      <c r="D4" s="84"/>
      <c r="E4" s="84"/>
      <c r="G4" s="57" t="s">
        <v>9</v>
      </c>
    </row>
    <row r="5" spans="1:7" ht="35" customHeight="1" x14ac:dyDescent="0.2">
      <c r="A5" s="84" t="s">
        <v>35</v>
      </c>
      <c r="B5" s="84"/>
      <c r="C5" s="84"/>
      <c r="D5" s="84"/>
      <c r="E5" s="84"/>
      <c r="G5" s="57" t="s">
        <v>21</v>
      </c>
    </row>
    <row r="6" spans="1:7" ht="35" customHeight="1" x14ac:dyDescent="0.2">
      <c r="A6" s="84" t="s">
        <v>36</v>
      </c>
      <c r="B6" s="84"/>
      <c r="C6" s="84"/>
      <c r="D6" s="84"/>
      <c r="E6" s="84"/>
      <c r="G6" s="57" t="s">
        <v>22</v>
      </c>
    </row>
    <row r="7" spans="1:7" ht="25" customHeight="1" x14ac:dyDescent="0.2">
      <c r="A7" s="53" t="s">
        <v>37</v>
      </c>
      <c r="B7" s="53">
        <v>1</v>
      </c>
      <c r="C7" s="53">
        <v>2</v>
      </c>
      <c r="D7" s="53">
        <v>3</v>
      </c>
      <c r="E7" s="53">
        <v>4</v>
      </c>
      <c r="G7" s="57" t="s">
        <v>23</v>
      </c>
    </row>
    <row r="8" spans="1:7" ht="25" customHeight="1" x14ac:dyDescent="0.2">
      <c r="A8" s="52" t="s">
        <v>9</v>
      </c>
      <c r="B8" s="54">
        <v>2250</v>
      </c>
      <c r="C8" s="54">
        <v>1750</v>
      </c>
      <c r="D8" s="54">
        <v>500</v>
      </c>
      <c r="E8" s="54">
        <v>500</v>
      </c>
      <c r="G8" s="57" t="s">
        <v>24</v>
      </c>
    </row>
    <row r="9" spans="1:7" ht="25" customHeight="1" x14ac:dyDescent="0.2">
      <c r="A9" s="52" t="s">
        <v>21</v>
      </c>
      <c r="B9" s="54">
        <v>1800</v>
      </c>
      <c r="C9" s="54">
        <v>1400</v>
      </c>
      <c r="D9" s="54">
        <v>400</v>
      </c>
      <c r="E9" s="54">
        <v>400</v>
      </c>
    </row>
    <row r="10" spans="1:7" ht="25" customHeight="1" x14ac:dyDescent="0.2">
      <c r="A10" s="52" t="s">
        <v>22</v>
      </c>
      <c r="B10" s="54">
        <v>900</v>
      </c>
      <c r="C10" s="54">
        <v>700</v>
      </c>
      <c r="D10" s="54">
        <v>200</v>
      </c>
      <c r="E10" s="54">
        <v>200</v>
      </c>
    </row>
    <row r="11" spans="1:7" ht="25" customHeight="1" x14ac:dyDescent="0.2">
      <c r="A11" s="52" t="s">
        <v>23</v>
      </c>
      <c r="B11" s="54">
        <v>0</v>
      </c>
      <c r="C11" s="54">
        <v>0</v>
      </c>
      <c r="D11" s="54">
        <v>50</v>
      </c>
      <c r="E11" s="54">
        <v>50</v>
      </c>
    </row>
    <row r="12" spans="1:7" ht="25" customHeight="1" x14ac:dyDescent="0.2">
      <c r="A12" s="52" t="s">
        <v>24</v>
      </c>
      <c r="B12" s="55" t="s">
        <v>38</v>
      </c>
      <c r="C12" s="55" t="s">
        <v>38</v>
      </c>
      <c r="D12" s="54">
        <v>0</v>
      </c>
      <c r="E12" s="54">
        <v>0</v>
      </c>
    </row>
    <row r="13" spans="1:7" ht="24" customHeight="1" x14ac:dyDescent="0.2">
      <c r="A13" s="56"/>
      <c r="B13" s="56"/>
      <c r="C13" s="56"/>
      <c r="D13" s="56"/>
      <c r="E13" s="56"/>
    </row>
    <row r="14" spans="1:7" x14ac:dyDescent="0.2">
      <c r="A14" s="20"/>
      <c r="B14" s="20"/>
    </row>
    <row r="15" spans="1:7" ht="33" customHeight="1" x14ac:dyDescent="0.2">
      <c r="A15" s="82" t="s">
        <v>54</v>
      </c>
      <c r="B15" s="82"/>
      <c r="C15" s="82"/>
      <c r="D15" s="82"/>
      <c r="E15" s="82"/>
    </row>
    <row r="16" spans="1:7" ht="70" customHeight="1" x14ac:dyDescent="0.2">
      <c r="A16" s="83" t="s">
        <v>32</v>
      </c>
      <c r="B16" s="83"/>
      <c r="C16" s="83"/>
      <c r="D16" s="83"/>
      <c r="E16" s="83"/>
    </row>
    <row r="17" spans="1:5" ht="35" customHeight="1" x14ac:dyDescent="0.2">
      <c r="A17" s="84" t="s">
        <v>33</v>
      </c>
      <c r="B17" s="84"/>
      <c r="C17" s="84"/>
      <c r="D17" s="84"/>
      <c r="E17" s="84"/>
    </row>
    <row r="18" spans="1:5" ht="35" customHeight="1" x14ac:dyDescent="0.2">
      <c r="A18" s="84" t="s">
        <v>34</v>
      </c>
      <c r="B18" s="84"/>
      <c r="C18" s="84"/>
      <c r="D18" s="84"/>
      <c r="E18" s="84"/>
    </row>
    <row r="19" spans="1:5" ht="35" customHeight="1" x14ac:dyDescent="0.2">
      <c r="A19" s="84" t="s">
        <v>35</v>
      </c>
      <c r="B19" s="84"/>
      <c r="C19" s="84"/>
      <c r="D19" s="84"/>
      <c r="E19" s="84"/>
    </row>
    <row r="20" spans="1:5" ht="35" customHeight="1" x14ac:dyDescent="0.2">
      <c r="A20" s="84" t="s">
        <v>36</v>
      </c>
      <c r="B20" s="84"/>
      <c r="C20" s="84"/>
      <c r="D20" s="84"/>
      <c r="E20" s="84"/>
    </row>
    <row r="21" spans="1:5" ht="25" customHeight="1" x14ac:dyDescent="0.2">
      <c r="A21" s="53" t="s">
        <v>37</v>
      </c>
      <c r="B21" s="53">
        <v>1</v>
      </c>
      <c r="C21" s="53">
        <v>2</v>
      </c>
      <c r="D21" s="53">
        <v>3</v>
      </c>
      <c r="E21" s="53">
        <v>4</v>
      </c>
    </row>
    <row r="22" spans="1:5" ht="25" customHeight="1" x14ac:dyDescent="0.2">
      <c r="A22" s="52" t="s">
        <v>9</v>
      </c>
      <c r="B22" s="54">
        <v>2250</v>
      </c>
      <c r="C22" s="54">
        <v>1750</v>
      </c>
      <c r="D22" s="54">
        <v>500</v>
      </c>
      <c r="E22" s="54">
        <v>500</v>
      </c>
    </row>
    <row r="23" spans="1:5" ht="25" customHeight="1" x14ac:dyDescent="0.2">
      <c r="A23" s="52" t="s">
        <v>21</v>
      </c>
      <c r="B23" s="54">
        <v>1800</v>
      </c>
      <c r="C23" s="54">
        <v>1400</v>
      </c>
      <c r="D23" s="54">
        <v>400</v>
      </c>
      <c r="E23" s="54">
        <v>400</v>
      </c>
    </row>
    <row r="24" spans="1:5" ht="25" customHeight="1" x14ac:dyDescent="0.2">
      <c r="A24" s="52" t="s">
        <v>22</v>
      </c>
      <c r="B24" s="54">
        <v>900</v>
      </c>
      <c r="C24" s="54">
        <v>700</v>
      </c>
      <c r="D24" s="54">
        <v>200</v>
      </c>
      <c r="E24" s="54">
        <v>200</v>
      </c>
    </row>
    <row r="25" spans="1:5" ht="25" customHeight="1" x14ac:dyDescent="0.2">
      <c r="A25" s="52" t="s">
        <v>23</v>
      </c>
      <c r="B25" s="54">
        <v>0</v>
      </c>
      <c r="C25" s="54">
        <v>0</v>
      </c>
      <c r="D25" s="54">
        <v>50</v>
      </c>
      <c r="E25" s="54">
        <v>50</v>
      </c>
    </row>
    <row r="26" spans="1:5" ht="25" customHeight="1" x14ac:dyDescent="0.2">
      <c r="A26" s="52" t="s">
        <v>24</v>
      </c>
      <c r="B26" s="55" t="s">
        <v>38</v>
      </c>
      <c r="C26" s="55" t="s">
        <v>38</v>
      </c>
      <c r="D26" s="54">
        <v>0</v>
      </c>
      <c r="E26" s="54">
        <v>0</v>
      </c>
    </row>
    <row r="27" spans="1:5" ht="25" customHeight="1" x14ac:dyDescent="0.2">
      <c r="A27" s="56"/>
      <c r="B27" s="56"/>
      <c r="C27" s="56"/>
      <c r="D27" s="56"/>
      <c r="E27" s="56"/>
    </row>
    <row r="29" spans="1:5" ht="33" customHeight="1" x14ac:dyDescent="0.2">
      <c r="A29" s="82" t="s">
        <v>55</v>
      </c>
      <c r="B29" s="82"/>
      <c r="C29" s="82"/>
      <c r="D29" s="82"/>
      <c r="E29" s="82"/>
    </row>
    <row r="30" spans="1:5" ht="70" customHeight="1" x14ac:dyDescent="0.2">
      <c r="A30" s="83" t="s">
        <v>32</v>
      </c>
      <c r="B30" s="83"/>
      <c r="C30" s="83"/>
      <c r="D30" s="83"/>
      <c r="E30" s="83"/>
    </row>
    <row r="31" spans="1:5" ht="35" customHeight="1" x14ac:dyDescent="0.2">
      <c r="A31" s="84" t="s">
        <v>33</v>
      </c>
      <c r="B31" s="84"/>
      <c r="C31" s="84"/>
      <c r="D31" s="84"/>
      <c r="E31" s="84"/>
    </row>
    <row r="32" spans="1:5" ht="35" customHeight="1" x14ac:dyDescent="0.2">
      <c r="A32" s="84" t="s">
        <v>34</v>
      </c>
      <c r="B32" s="84"/>
      <c r="C32" s="84"/>
      <c r="D32" s="84"/>
      <c r="E32" s="84"/>
    </row>
    <row r="33" spans="1:5" ht="35" customHeight="1" x14ac:dyDescent="0.2">
      <c r="A33" s="84" t="s">
        <v>35</v>
      </c>
      <c r="B33" s="84"/>
      <c r="C33" s="84"/>
      <c r="D33" s="84"/>
      <c r="E33" s="84"/>
    </row>
    <row r="34" spans="1:5" ht="35" customHeight="1" x14ac:dyDescent="0.2">
      <c r="A34" s="84" t="s">
        <v>36</v>
      </c>
      <c r="B34" s="84"/>
      <c r="C34" s="84"/>
      <c r="D34" s="84"/>
      <c r="E34" s="84"/>
    </row>
    <row r="35" spans="1:5" ht="25" customHeight="1" x14ac:dyDescent="0.2">
      <c r="A35" s="53" t="s">
        <v>37</v>
      </c>
      <c r="B35" s="53">
        <v>1</v>
      </c>
      <c r="C35" s="53">
        <v>2</v>
      </c>
      <c r="D35" s="53">
        <v>3</v>
      </c>
      <c r="E35" s="53">
        <v>4</v>
      </c>
    </row>
    <row r="36" spans="1:5" ht="25" customHeight="1" x14ac:dyDescent="0.2">
      <c r="A36" s="52" t="s">
        <v>9</v>
      </c>
      <c r="B36" s="54">
        <v>2250</v>
      </c>
      <c r="C36" s="54">
        <v>1750</v>
      </c>
      <c r="D36" s="54">
        <v>500</v>
      </c>
      <c r="E36" s="54">
        <v>500</v>
      </c>
    </row>
    <row r="37" spans="1:5" ht="25" customHeight="1" x14ac:dyDescent="0.2">
      <c r="A37" s="52" t="s">
        <v>21</v>
      </c>
      <c r="B37" s="54">
        <v>1800</v>
      </c>
      <c r="C37" s="54">
        <v>1400</v>
      </c>
      <c r="D37" s="54">
        <v>400</v>
      </c>
      <c r="E37" s="54">
        <v>400</v>
      </c>
    </row>
    <row r="38" spans="1:5" ht="25" customHeight="1" x14ac:dyDescent="0.2">
      <c r="A38" s="52" t="s">
        <v>22</v>
      </c>
      <c r="B38" s="54">
        <v>900</v>
      </c>
      <c r="C38" s="54">
        <v>700</v>
      </c>
      <c r="D38" s="54">
        <v>200</v>
      </c>
      <c r="E38" s="54">
        <v>200</v>
      </c>
    </row>
    <row r="39" spans="1:5" ht="25" customHeight="1" x14ac:dyDescent="0.2">
      <c r="A39" s="52" t="s">
        <v>23</v>
      </c>
      <c r="B39" s="54">
        <v>0</v>
      </c>
      <c r="C39" s="54">
        <v>0</v>
      </c>
      <c r="D39" s="54">
        <v>50</v>
      </c>
      <c r="E39" s="54">
        <v>50</v>
      </c>
    </row>
    <row r="40" spans="1:5" ht="25" customHeight="1" x14ac:dyDescent="0.2">
      <c r="A40" s="52" t="s">
        <v>24</v>
      </c>
      <c r="B40" s="55" t="s">
        <v>38</v>
      </c>
      <c r="C40" s="55" t="s">
        <v>38</v>
      </c>
      <c r="D40" s="54">
        <v>0</v>
      </c>
      <c r="E40" s="54">
        <v>0</v>
      </c>
    </row>
    <row r="41" spans="1:5" ht="25" customHeight="1" x14ac:dyDescent="0.2">
      <c r="A41" s="56"/>
      <c r="B41" s="56"/>
      <c r="C41" s="56"/>
      <c r="D41" s="56"/>
      <c r="E41" s="56"/>
    </row>
  </sheetData>
  <sheetProtection algorithmName="SHA-512" hashValue="5eUMW6lyT/w0UV7aA9WHGzGkb51zYqyQlwGbxhibRxk0YVVMqhP+2gC8+GP2iiaAJDXiZGlijR7cJopiVzqyxw==" saltValue="b2vKISj43/jiSasKC9Y4MQ==" spinCount="100000" sheet="1" objects="1" scenarios="1"/>
  <mergeCells count="18">
    <mergeCell ref="A30:E30"/>
    <mergeCell ref="A31:E31"/>
    <mergeCell ref="A32:E32"/>
    <mergeCell ref="A33:E33"/>
    <mergeCell ref="A34:E34"/>
    <mergeCell ref="A29:E29"/>
    <mergeCell ref="A1:E1"/>
    <mergeCell ref="A2:E2"/>
    <mergeCell ref="A3:E3"/>
    <mergeCell ref="A4:E4"/>
    <mergeCell ref="A5:E5"/>
    <mergeCell ref="A6:E6"/>
    <mergeCell ref="A15:E15"/>
    <mergeCell ref="A16:E16"/>
    <mergeCell ref="A17:E17"/>
    <mergeCell ref="A18:E18"/>
    <mergeCell ref="A19:E19"/>
    <mergeCell ref="A20:E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H17"/>
  <sheetViews>
    <sheetView showGridLines="0" topLeftCell="A4" zoomScale="120" zoomScaleNormal="120" workbookViewId="0">
      <selection activeCell="G4" sqref="G4"/>
    </sheetView>
  </sheetViews>
  <sheetFormatPr baseColWidth="10" defaultRowHeight="15" x14ac:dyDescent="0.2"/>
  <cols>
    <col min="1" max="1" width="50.83203125" customWidth="1"/>
    <col min="2" max="2" width="15.83203125" customWidth="1"/>
    <col min="3" max="4" width="15.83203125" style="20" customWidth="1"/>
    <col min="5" max="8" width="10.83203125" style="20"/>
  </cols>
  <sheetData>
    <row r="1" spans="1:4" ht="33" customHeight="1" x14ac:dyDescent="0.2">
      <c r="A1" s="82" t="s">
        <v>56</v>
      </c>
      <c r="B1" s="82"/>
      <c r="C1" s="82"/>
      <c r="D1" s="82"/>
    </row>
    <row r="2" spans="1:4" ht="118" customHeight="1" x14ac:dyDescent="0.2">
      <c r="A2" s="89" t="s">
        <v>39</v>
      </c>
      <c r="B2" s="89"/>
      <c r="C2" s="89"/>
      <c r="D2" s="89"/>
    </row>
    <row r="3" spans="1:4" ht="20" customHeight="1" x14ac:dyDescent="0.2">
      <c r="A3" s="85" t="s">
        <v>40</v>
      </c>
      <c r="B3" s="85"/>
      <c r="C3" s="85"/>
      <c r="D3" s="85"/>
    </row>
    <row r="4" spans="1:4" ht="90" customHeight="1" x14ac:dyDescent="0.2">
      <c r="A4" s="84" t="s">
        <v>41</v>
      </c>
      <c r="B4" s="84"/>
      <c r="C4" s="84"/>
      <c r="D4" s="84"/>
    </row>
    <row r="5" spans="1:4" ht="20" customHeight="1" x14ac:dyDescent="0.2">
      <c r="A5" s="85" t="s">
        <v>42</v>
      </c>
      <c r="B5" s="85"/>
      <c r="C5" s="85"/>
      <c r="D5" s="85"/>
    </row>
    <row r="6" spans="1:4" ht="163" customHeight="1" x14ac:dyDescent="0.2">
      <c r="A6" s="84" t="s">
        <v>43</v>
      </c>
      <c r="B6" s="84"/>
      <c r="C6" s="84"/>
      <c r="D6" s="84"/>
    </row>
    <row r="7" spans="1:4" ht="20" customHeight="1" x14ac:dyDescent="0.2">
      <c r="A7" s="85" t="s">
        <v>58</v>
      </c>
      <c r="B7" s="85"/>
      <c r="C7" s="85"/>
      <c r="D7" s="85"/>
    </row>
    <row r="8" spans="1:4" ht="163" customHeight="1" x14ac:dyDescent="0.2">
      <c r="A8" s="86" t="s">
        <v>59</v>
      </c>
      <c r="B8" s="87"/>
      <c r="C8" s="87"/>
      <c r="D8" s="88"/>
    </row>
    <row r="9" spans="1:4" ht="24" customHeight="1" x14ac:dyDescent="0.2">
      <c r="A9" s="53" t="s">
        <v>37</v>
      </c>
      <c r="B9" s="53">
        <v>1</v>
      </c>
      <c r="C9" s="53">
        <v>2</v>
      </c>
      <c r="D9" s="53">
        <v>3</v>
      </c>
    </row>
    <row r="10" spans="1:4" x14ac:dyDescent="0.2">
      <c r="A10" s="52" t="s">
        <v>9</v>
      </c>
      <c r="B10" s="54">
        <v>3000</v>
      </c>
      <c r="C10" s="54">
        <v>5000</v>
      </c>
      <c r="D10" s="54">
        <v>7000</v>
      </c>
    </row>
    <row r="11" spans="1:4" x14ac:dyDescent="0.2">
      <c r="A11" s="52" t="s">
        <v>21</v>
      </c>
      <c r="B11" s="54">
        <v>2400</v>
      </c>
      <c r="C11" s="54">
        <v>4000</v>
      </c>
      <c r="D11" s="54">
        <v>5600</v>
      </c>
    </row>
    <row r="12" spans="1:4" x14ac:dyDescent="0.2">
      <c r="A12" s="52" t="s">
        <v>22</v>
      </c>
      <c r="B12" s="54">
        <v>1200</v>
      </c>
      <c r="C12" s="54">
        <v>2000</v>
      </c>
      <c r="D12" s="54">
        <v>2800</v>
      </c>
    </row>
    <row r="13" spans="1:4" x14ac:dyDescent="0.2">
      <c r="A13" s="52" t="s">
        <v>23</v>
      </c>
      <c r="B13" s="54">
        <v>0</v>
      </c>
      <c r="C13" s="54">
        <v>0</v>
      </c>
      <c r="D13" s="54">
        <v>0</v>
      </c>
    </row>
    <row r="14" spans="1:4" x14ac:dyDescent="0.2">
      <c r="A14" s="52" t="s">
        <v>24</v>
      </c>
      <c r="B14" s="55" t="s">
        <v>38</v>
      </c>
      <c r="C14" s="55" t="s">
        <v>38</v>
      </c>
      <c r="D14" s="55" t="s">
        <v>38</v>
      </c>
    </row>
    <row r="15" spans="1:4" x14ac:dyDescent="0.2">
      <c r="A15" s="56"/>
      <c r="B15" s="56"/>
      <c r="C15" s="56"/>
      <c r="D15" s="56"/>
    </row>
    <row r="16" spans="1:4" x14ac:dyDescent="0.2">
      <c r="A16" s="20"/>
      <c r="B16" s="20"/>
    </row>
    <row r="17" spans="1:2" x14ac:dyDescent="0.2">
      <c r="A17" s="20"/>
      <c r="B17" s="20"/>
    </row>
  </sheetData>
  <sheetProtection algorithmName="SHA-512" hashValue="DCKIQhkIijyYcH0w+OgTYoAoTxMHDyfK9aIdrctyp0uO0m3yRAQgw2Th+6Cw/JYfWuO3p/ayIn55VlZVU4gyzA==" saltValue="83uxmmRi7YMKFsfffjI56Q==" spinCount="100000" sheet="1" objects="1" scenarios="1"/>
  <mergeCells count="8">
    <mergeCell ref="A7:D7"/>
    <mergeCell ref="A8:D8"/>
    <mergeCell ref="A1:D1"/>
    <mergeCell ref="A2:D2"/>
    <mergeCell ref="A3:D3"/>
    <mergeCell ref="A4:D4"/>
    <mergeCell ref="A5:D5"/>
    <mergeCell ref="A6: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9410C-428D-ED4F-8B37-4371181FF0C4}">
  <dimension ref="A1:G7"/>
  <sheetViews>
    <sheetView showGridLines="0" tabSelected="1" workbookViewId="0">
      <selection activeCell="B11" sqref="B11"/>
    </sheetView>
  </sheetViews>
  <sheetFormatPr baseColWidth="10" defaultRowHeight="15" x14ac:dyDescent="0.2"/>
  <cols>
    <col min="1" max="1" width="46.83203125" customWidth="1"/>
    <col min="2" max="2" width="5" customWidth="1"/>
    <col min="3" max="7" width="15.83203125" customWidth="1"/>
  </cols>
  <sheetData>
    <row r="1" spans="1:7" ht="30" customHeight="1" x14ac:dyDescent="0.2">
      <c r="A1" s="90" t="s">
        <v>57</v>
      </c>
      <c r="B1" s="90"/>
      <c r="C1" s="90"/>
      <c r="D1" s="90"/>
      <c r="E1" s="90"/>
      <c r="F1" s="90"/>
      <c r="G1" s="90"/>
    </row>
    <row r="2" spans="1:7" ht="50" customHeight="1" x14ac:dyDescent="0.2">
      <c r="A2" s="89" t="s">
        <v>30</v>
      </c>
      <c r="B2" s="89"/>
      <c r="C2" s="89"/>
      <c r="D2" s="89"/>
      <c r="E2" s="89"/>
      <c r="F2" s="89"/>
      <c r="G2" s="89"/>
    </row>
    <row r="3" spans="1:7" ht="35" customHeight="1" x14ac:dyDescent="0.2">
      <c r="A3" s="91" t="s">
        <v>31</v>
      </c>
      <c r="B3" s="92"/>
      <c r="C3" s="22" t="s">
        <v>13</v>
      </c>
      <c r="D3" s="22" t="s">
        <v>14</v>
      </c>
      <c r="E3" s="22" t="s">
        <v>15</v>
      </c>
      <c r="F3" s="22" t="s">
        <v>16</v>
      </c>
      <c r="G3" s="22" t="s">
        <v>17</v>
      </c>
    </row>
    <row r="4" spans="1:7" ht="20" customHeight="1" x14ac:dyDescent="0.2">
      <c r="A4" s="86" t="s">
        <v>44</v>
      </c>
      <c r="B4" s="88"/>
      <c r="C4" s="21">
        <v>1000</v>
      </c>
      <c r="D4" s="21">
        <v>800</v>
      </c>
      <c r="E4" s="21">
        <f>D4/2</f>
        <v>400</v>
      </c>
      <c r="F4" s="21">
        <v>0</v>
      </c>
      <c r="G4" s="21" t="s">
        <v>38</v>
      </c>
    </row>
    <row r="5" spans="1:7" ht="20" customHeight="1" x14ac:dyDescent="0.2">
      <c r="A5" s="86" t="s">
        <v>45</v>
      </c>
      <c r="B5" s="88"/>
      <c r="C5" s="21">
        <v>1000</v>
      </c>
      <c r="D5" s="21">
        <v>800</v>
      </c>
      <c r="E5" s="21">
        <f t="shared" ref="E5:E7" si="0">D5/2</f>
        <v>400</v>
      </c>
      <c r="F5" s="21">
        <v>0</v>
      </c>
      <c r="G5" s="21" t="s">
        <v>38</v>
      </c>
    </row>
    <row r="6" spans="1:7" ht="20" customHeight="1" x14ac:dyDescent="0.2">
      <c r="A6" s="86" t="s">
        <v>46</v>
      </c>
      <c r="B6" s="88"/>
      <c r="C6" s="21">
        <v>1000</v>
      </c>
      <c r="D6" s="21">
        <v>800</v>
      </c>
      <c r="E6" s="21">
        <f t="shared" si="0"/>
        <v>400</v>
      </c>
      <c r="F6" s="21">
        <v>0</v>
      </c>
      <c r="G6" s="21" t="s">
        <v>38</v>
      </c>
    </row>
    <row r="7" spans="1:7" ht="20" customHeight="1" x14ac:dyDescent="0.2">
      <c r="A7" s="86" t="s">
        <v>47</v>
      </c>
      <c r="B7" s="88"/>
      <c r="C7" s="21">
        <v>1000</v>
      </c>
      <c r="D7" s="21">
        <v>800</v>
      </c>
      <c r="E7" s="21">
        <f t="shared" si="0"/>
        <v>400</v>
      </c>
      <c r="F7" s="21">
        <v>0</v>
      </c>
      <c r="G7" s="21" t="s">
        <v>38</v>
      </c>
    </row>
  </sheetData>
  <sheetProtection algorithmName="SHA-512" hashValue="NJXusrOk1HqX8Lkmx/s29uo8GBmG1yrWUPUifMeNXiO1z65rNlCipn+3MeryrklKQDvrlwJ2Q62v6Q0arhmJtA==" saltValue="0Oap7luCqS7Rm7eJnVKH+Q==" spinCount="100000" sheet="1" objects="1" scenarios="1"/>
  <mergeCells count="7">
    <mergeCell ref="A2:G2"/>
    <mergeCell ref="A1:G1"/>
    <mergeCell ref="A7:B7"/>
    <mergeCell ref="A3:B3"/>
    <mergeCell ref="A4:B4"/>
    <mergeCell ref="A5:B5"/>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50"/>
  <sheetViews>
    <sheetView showGridLines="0" zoomScale="90" zoomScaleNormal="90" zoomScalePageLayoutView="85" workbookViewId="0">
      <pane ySplit="1" topLeftCell="A27" activePane="bottomLeft" state="frozen"/>
      <selection pane="bottomLeft" activeCell="A47" sqref="A47:A48"/>
    </sheetView>
  </sheetViews>
  <sheetFormatPr baseColWidth="10" defaultColWidth="8.83203125" defaultRowHeight="13" x14ac:dyDescent="0.15"/>
  <cols>
    <col min="1" max="1" width="84" style="3" customWidth="1"/>
    <col min="2" max="2" width="2.83203125" style="6" customWidth="1"/>
    <col min="3" max="3" width="31.83203125" style="4" customWidth="1"/>
    <col min="4" max="4" width="3.83203125" style="4" customWidth="1"/>
    <col min="5" max="5" width="2.83203125" style="81" customWidth="1"/>
    <col min="6" max="6" width="31.83203125" style="4" customWidth="1"/>
    <col min="7" max="7" width="3.83203125" style="4" customWidth="1"/>
    <col min="8" max="8" width="2.83203125" style="4" customWidth="1"/>
    <col min="9" max="9" width="31.83203125" style="3" customWidth="1"/>
    <col min="10" max="10" width="3.83203125" style="3" customWidth="1"/>
    <col min="11" max="11" width="11.6640625" style="3" bestFit="1" customWidth="1"/>
    <col min="12" max="16384" width="8.83203125" style="3"/>
  </cols>
  <sheetData>
    <row r="1" spans="1:11" ht="50" customHeight="1" x14ac:dyDescent="0.2">
      <c r="A1" s="23" t="s">
        <v>0</v>
      </c>
      <c r="B1" s="11"/>
      <c r="C1" s="105" t="s">
        <v>18</v>
      </c>
      <c r="D1" s="104"/>
      <c r="E1" s="80"/>
      <c r="F1" s="103" t="s">
        <v>19</v>
      </c>
      <c r="G1" s="104"/>
      <c r="H1" s="11"/>
      <c r="I1" s="103" t="s">
        <v>20</v>
      </c>
      <c r="J1" s="104"/>
      <c r="K1" s="2"/>
    </row>
    <row r="2" spans="1:11" ht="50" customHeight="1" x14ac:dyDescent="0.2">
      <c r="A2" s="24" t="str">
        <f>Onderhoudsplan!A1</f>
        <v>BEOORDELING ONDERHOUDSPLAN CYGNUS GYMNASIUM</v>
      </c>
      <c r="B2" s="11"/>
      <c r="C2" s="106"/>
      <c r="D2" s="102"/>
      <c r="E2" s="80"/>
      <c r="F2" s="106"/>
      <c r="G2" s="102"/>
      <c r="H2" s="11"/>
      <c r="I2" s="106"/>
      <c r="J2" s="102"/>
      <c r="K2" s="2"/>
    </row>
    <row r="3" spans="1:11" ht="20" customHeight="1" x14ac:dyDescent="0.15">
      <c r="A3" s="95" t="str">
        <f>Onderhoudsplan!A3</f>
        <v>1. In kolom A vult inschrijver zelf de werkzaamheden in die hij adviseert en jaarlijks PER LOCATIE zal uitvoeren, zoals nulmeting, inventarisatie, rapportages, preventieve controles en preventieve werkzaamheden.</v>
      </c>
      <c r="B3" s="9"/>
      <c r="C3" s="7" t="s">
        <v>7</v>
      </c>
      <c r="D3" s="5"/>
      <c r="E3" s="60"/>
      <c r="F3" s="7" t="s">
        <v>7</v>
      </c>
      <c r="G3" s="5"/>
      <c r="H3" s="9"/>
      <c r="I3" s="7" t="s">
        <v>7</v>
      </c>
      <c r="J3" s="5"/>
    </row>
    <row r="4" spans="1:11" ht="97" customHeight="1" x14ac:dyDescent="0.2">
      <c r="A4" s="96"/>
      <c r="B4" s="11"/>
      <c r="C4" s="93" t="s">
        <v>2</v>
      </c>
      <c r="D4" s="94"/>
      <c r="E4" s="80"/>
      <c r="F4" s="93" t="s">
        <v>2</v>
      </c>
      <c r="G4" s="94"/>
      <c r="H4" s="11"/>
      <c r="I4" s="93" t="s">
        <v>2</v>
      </c>
      <c r="J4" s="94"/>
      <c r="K4" s="2"/>
    </row>
    <row r="5" spans="1:11" ht="20" customHeight="1" x14ac:dyDescent="0.15">
      <c r="A5" s="107" t="str">
        <f>Onderhoudsplan!A4</f>
        <v>2. In kolom B t/m BA selecteert inschrijver door middel van een pull-down menu de weken waarin zij de opgegeven werkzaamheden uit kolom A zal uitvoeren.</v>
      </c>
      <c r="B5" s="9"/>
      <c r="C5" s="7" t="s">
        <v>7</v>
      </c>
      <c r="D5" s="5"/>
      <c r="E5" s="60"/>
      <c r="F5" s="7" t="s">
        <v>7</v>
      </c>
      <c r="G5" s="5"/>
      <c r="H5" s="9"/>
      <c r="I5" s="7" t="s">
        <v>7</v>
      </c>
      <c r="J5" s="5"/>
    </row>
    <row r="6" spans="1:11" ht="97" customHeight="1" x14ac:dyDescent="0.2">
      <c r="A6" s="108"/>
      <c r="B6" s="11"/>
      <c r="C6" s="93" t="s">
        <v>2</v>
      </c>
      <c r="D6" s="94"/>
      <c r="E6" s="80"/>
      <c r="F6" s="93" t="s">
        <v>2</v>
      </c>
      <c r="G6" s="94"/>
      <c r="H6" s="11"/>
      <c r="I6" s="93" t="s">
        <v>2</v>
      </c>
      <c r="J6" s="94"/>
      <c r="K6" s="2"/>
    </row>
    <row r="7" spans="1:11" ht="20" customHeight="1" x14ac:dyDescent="0.2">
      <c r="A7" s="107" t="str">
        <f>Onderhoudsplan!A5</f>
        <v xml:space="preserve">3. In kolom BB vult inschrijver de kosten van de werkzaamheden in voor een periode van 12 maanden. </v>
      </c>
      <c r="B7" s="11"/>
      <c r="C7" s="7" t="s">
        <v>7</v>
      </c>
      <c r="D7" s="5"/>
      <c r="E7" s="80"/>
      <c r="F7" s="7" t="s">
        <v>7</v>
      </c>
      <c r="G7" s="5"/>
      <c r="H7" s="11"/>
      <c r="I7" s="7" t="s">
        <v>7</v>
      </c>
      <c r="J7" s="5"/>
      <c r="K7" s="2"/>
    </row>
    <row r="8" spans="1:11" ht="97" customHeight="1" x14ac:dyDescent="0.2">
      <c r="A8" s="108"/>
      <c r="B8" s="11"/>
      <c r="C8" s="93" t="s">
        <v>2</v>
      </c>
      <c r="D8" s="94"/>
      <c r="E8" s="80"/>
      <c r="F8" s="93" t="s">
        <v>2</v>
      </c>
      <c r="G8" s="94"/>
      <c r="H8" s="11"/>
      <c r="I8" s="93" t="s">
        <v>2</v>
      </c>
      <c r="J8" s="94"/>
      <c r="K8" s="2"/>
    </row>
    <row r="9" spans="1:11" ht="20" customHeight="1" x14ac:dyDescent="0.2">
      <c r="A9" s="107" t="str">
        <f>Onderhoudsplan!A6</f>
        <v>4. Op rij 32 motiveert inschrijver waarom het aangeboden onderhoudsplan de beste oplossing is voor deze locatie van de opdrachtgever, conform bijlage kwaliteit.</v>
      </c>
      <c r="B9" s="11"/>
      <c r="C9" s="7" t="s">
        <v>7</v>
      </c>
      <c r="D9" s="5"/>
      <c r="E9" s="80"/>
      <c r="F9" s="7" t="s">
        <v>7</v>
      </c>
      <c r="G9" s="5"/>
      <c r="H9" s="11"/>
      <c r="I9" s="7" t="s">
        <v>7</v>
      </c>
      <c r="J9" s="5"/>
      <c r="K9" s="2"/>
    </row>
    <row r="10" spans="1:11" ht="97" customHeight="1" x14ac:dyDescent="0.2">
      <c r="A10" s="108"/>
      <c r="B10" s="11"/>
      <c r="C10" s="93" t="s">
        <v>2</v>
      </c>
      <c r="D10" s="94"/>
      <c r="E10" s="80"/>
      <c r="F10" s="93" t="s">
        <v>2</v>
      </c>
      <c r="G10" s="94"/>
      <c r="H10" s="11"/>
      <c r="I10" s="93" t="s">
        <v>2</v>
      </c>
      <c r="J10" s="94"/>
      <c r="K10" s="2"/>
    </row>
    <row r="11" spans="1:11" ht="20" customHeight="1" x14ac:dyDescent="0.15">
      <c r="A11" s="25"/>
      <c r="B11" s="10"/>
      <c r="C11" s="26"/>
      <c r="D11" s="26"/>
      <c r="E11" s="58"/>
      <c r="F11" s="26"/>
      <c r="G11" s="26"/>
      <c r="H11" s="10"/>
      <c r="I11" s="26"/>
      <c r="J11" s="28"/>
    </row>
    <row r="12" spans="1:11" ht="50" customHeight="1" x14ac:dyDescent="0.2">
      <c r="A12" s="24" t="str">
        <f>Onderhoudsplan!A15</f>
        <v>BEOORDELING ONDERHOUDSPLAN BINDELMEER COLLEGE</v>
      </c>
      <c r="B12" s="11"/>
      <c r="C12" s="106"/>
      <c r="D12" s="102"/>
      <c r="E12" s="80"/>
      <c r="F12" s="106"/>
      <c r="G12" s="102"/>
      <c r="H12" s="11"/>
      <c r="I12" s="106"/>
      <c r="J12" s="102"/>
      <c r="K12" s="2"/>
    </row>
    <row r="13" spans="1:11" ht="20" customHeight="1" x14ac:dyDescent="0.2">
      <c r="A13" s="95" t="str">
        <f>Onderhoudsplan!A17</f>
        <v>1. In kolom A vult inschrijver zelf de werkzaamheden in die hij adviseert en jaarlijks PER LOCATIE zal uitvoeren, zoals nulmeting, inventarisatie, rapportages, preventieve controles en preventieve werkzaamheden.</v>
      </c>
      <c r="B13" s="11"/>
      <c r="C13" s="7" t="s">
        <v>7</v>
      </c>
      <c r="D13" s="5"/>
      <c r="E13" s="80"/>
      <c r="F13" s="7" t="s">
        <v>7</v>
      </c>
      <c r="G13" s="5"/>
      <c r="H13" s="11"/>
      <c r="I13" s="7" t="s">
        <v>7</v>
      </c>
      <c r="J13" s="5"/>
      <c r="K13" s="2"/>
    </row>
    <row r="14" spans="1:11" ht="97" customHeight="1" x14ac:dyDescent="0.2">
      <c r="A14" s="96"/>
      <c r="B14" s="11"/>
      <c r="C14" s="93" t="s">
        <v>2</v>
      </c>
      <c r="D14" s="94"/>
      <c r="E14" s="80"/>
      <c r="F14" s="93" t="s">
        <v>2</v>
      </c>
      <c r="G14" s="94"/>
      <c r="H14" s="11"/>
      <c r="I14" s="93" t="s">
        <v>2</v>
      </c>
      <c r="J14" s="94"/>
      <c r="K14" s="2"/>
    </row>
    <row r="15" spans="1:11" ht="20" customHeight="1" x14ac:dyDescent="0.2">
      <c r="A15" s="95" t="str">
        <f>Onderhoudsplan!A18</f>
        <v>2. In kolom B t/m BA selecteert inschrijver door middel van een pull-down menu de weken waarin zij de opgegeven werkzaamheden uit kolom A zal uitvoeren.</v>
      </c>
      <c r="B15" s="11"/>
      <c r="C15" s="7" t="s">
        <v>7</v>
      </c>
      <c r="D15" s="5"/>
      <c r="E15" s="80"/>
      <c r="F15" s="7" t="s">
        <v>7</v>
      </c>
      <c r="G15" s="5"/>
      <c r="H15" s="11"/>
      <c r="I15" s="7" t="s">
        <v>7</v>
      </c>
      <c r="J15" s="5"/>
      <c r="K15" s="2"/>
    </row>
    <row r="16" spans="1:11" ht="97" customHeight="1" x14ac:dyDescent="0.2">
      <c r="A16" s="96"/>
      <c r="B16" s="11"/>
      <c r="C16" s="93" t="s">
        <v>2</v>
      </c>
      <c r="D16" s="94"/>
      <c r="E16" s="80"/>
      <c r="F16" s="93" t="s">
        <v>2</v>
      </c>
      <c r="G16" s="94"/>
      <c r="H16" s="11"/>
      <c r="I16" s="93" t="s">
        <v>2</v>
      </c>
      <c r="J16" s="94"/>
      <c r="K16" s="2"/>
    </row>
    <row r="17" spans="1:11" ht="20" customHeight="1" x14ac:dyDescent="0.2">
      <c r="A17" s="95" t="str">
        <f>Onderhoudsplan!A19</f>
        <v xml:space="preserve">3. In kolom BB vult inschrijver de kosten van de werkzaamheden in voor een periode van 12 maanden. </v>
      </c>
      <c r="B17" s="11"/>
      <c r="C17" s="7" t="s">
        <v>7</v>
      </c>
      <c r="D17" s="5"/>
      <c r="E17" s="80"/>
      <c r="F17" s="7" t="s">
        <v>7</v>
      </c>
      <c r="G17" s="5"/>
      <c r="H17" s="11"/>
      <c r="I17" s="7" t="s">
        <v>7</v>
      </c>
      <c r="J17" s="5"/>
      <c r="K17" s="2"/>
    </row>
    <row r="18" spans="1:11" ht="97" customHeight="1" x14ac:dyDescent="0.2">
      <c r="A18" s="96"/>
      <c r="B18" s="11"/>
      <c r="C18" s="93" t="s">
        <v>2</v>
      </c>
      <c r="D18" s="94"/>
      <c r="E18" s="80"/>
      <c r="F18" s="93" t="s">
        <v>2</v>
      </c>
      <c r="G18" s="94"/>
      <c r="H18" s="11"/>
      <c r="I18" s="93" t="s">
        <v>2</v>
      </c>
      <c r="J18" s="94"/>
      <c r="K18" s="2"/>
    </row>
    <row r="19" spans="1:11" ht="20" customHeight="1" x14ac:dyDescent="0.2">
      <c r="A19" s="95" t="str">
        <f>Onderhoudsplan!A20</f>
        <v>4. Op rij 32 motiveert inschrijver waarom het aangeboden onderhoudsplan de beste oplossing is voor deze locatie van de opdrachtgever, conform bijlage kwaliteit.</v>
      </c>
      <c r="B19" s="11"/>
      <c r="C19" s="7" t="s">
        <v>7</v>
      </c>
      <c r="D19" s="5"/>
      <c r="E19" s="80"/>
      <c r="F19" s="7" t="s">
        <v>7</v>
      </c>
      <c r="G19" s="5"/>
      <c r="H19" s="11"/>
      <c r="I19" s="7" t="s">
        <v>7</v>
      </c>
      <c r="J19" s="5"/>
      <c r="K19" s="2"/>
    </row>
    <row r="20" spans="1:11" ht="97" customHeight="1" x14ac:dyDescent="0.2">
      <c r="A20" s="96"/>
      <c r="B20" s="11"/>
      <c r="C20" s="93" t="s">
        <v>2</v>
      </c>
      <c r="D20" s="94"/>
      <c r="E20" s="80"/>
      <c r="F20" s="93" t="s">
        <v>2</v>
      </c>
      <c r="G20" s="94"/>
      <c r="H20" s="11"/>
      <c r="I20" s="93" t="s">
        <v>2</v>
      </c>
      <c r="J20" s="94"/>
      <c r="K20" s="2"/>
    </row>
    <row r="21" spans="1:11" ht="20" customHeight="1" x14ac:dyDescent="0.15">
      <c r="A21" s="25"/>
      <c r="B21" s="10"/>
      <c r="C21" s="26"/>
      <c r="D21" s="26"/>
      <c r="E21" s="58"/>
      <c r="F21" s="26"/>
      <c r="G21" s="26"/>
      <c r="H21" s="10"/>
      <c r="I21" s="26"/>
      <c r="J21" s="28"/>
    </row>
    <row r="22" spans="1:11" ht="50" customHeight="1" x14ac:dyDescent="0.2">
      <c r="A22" s="24" t="str">
        <f>Onderhoudsplan!A29</f>
        <v>BEOORDELING ONDERHOUDSPLAN GERRIT VAN DER VEEN COLLEGE</v>
      </c>
      <c r="B22" s="11"/>
      <c r="C22" s="106"/>
      <c r="D22" s="102"/>
      <c r="E22" s="80"/>
      <c r="F22" s="106"/>
      <c r="G22" s="102"/>
      <c r="H22" s="11"/>
      <c r="I22" s="106"/>
      <c r="J22" s="102"/>
      <c r="K22" s="2"/>
    </row>
    <row r="23" spans="1:11" ht="20" customHeight="1" x14ac:dyDescent="0.15">
      <c r="A23" s="95" t="str">
        <f>Onderhoudsplan!A31</f>
        <v>1. In kolom A vult inschrijver zelf de werkzaamheden in die hij adviseert en jaarlijks PER LOCATIE zal uitvoeren, zoals nulmeting, inventarisatie, rapportages, preventieve controles en preventieve werkzaamheden.</v>
      </c>
      <c r="B23" s="10"/>
      <c r="C23" s="7" t="s">
        <v>7</v>
      </c>
      <c r="D23" s="5"/>
      <c r="E23" s="58"/>
      <c r="F23" s="7" t="s">
        <v>7</v>
      </c>
      <c r="G23" s="5"/>
      <c r="H23" s="10"/>
      <c r="I23" s="7" t="s">
        <v>7</v>
      </c>
      <c r="J23" s="5"/>
    </row>
    <row r="24" spans="1:11" ht="97" customHeight="1" x14ac:dyDescent="0.15">
      <c r="A24" s="96"/>
      <c r="B24" s="10"/>
      <c r="C24" s="93" t="s">
        <v>2</v>
      </c>
      <c r="D24" s="94"/>
      <c r="E24" s="58"/>
      <c r="F24" s="93" t="s">
        <v>2</v>
      </c>
      <c r="G24" s="94"/>
      <c r="H24" s="10"/>
      <c r="I24" s="93" t="s">
        <v>2</v>
      </c>
      <c r="J24" s="94"/>
    </row>
    <row r="25" spans="1:11" ht="20" customHeight="1" x14ac:dyDescent="0.15">
      <c r="A25" s="107" t="str">
        <f>Onderhoudsplan!A32</f>
        <v>2. In kolom B t/m BA selecteert inschrijver door middel van een pull-down menu de weken waarin zij de opgegeven werkzaamheden uit kolom A zal uitvoeren.</v>
      </c>
      <c r="B25" s="10"/>
      <c r="C25" s="7" t="s">
        <v>7</v>
      </c>
      <c r="D25" s="5"/>
      <c r="E25" s="58"/>
      <c r="F25" s="7" t="s">
        <v>7</v>
      </c>
      <c r="G25" s="5"/>
      <c r="H25" s="10"/>
      <c r="I25" s="7" t="s">
        <v>7</v>
      </c>
      <c r="J25" s="5"/>
    </row>
    <row r="26" spans="1:11" ht="97" customHeight="1" x14ac:dyDescent="0.15">
      <c r="A26" s="108"/>
      <c r="B26" s="10"/>
      <c r="C26" s="93" t="s">
        <v>2</v>
      </c>
      <c r="D26" s="94"/>
      <c r="E26" s="58"/>
      <c r="F26" s="93" t="s">
        <v>2</v>
      </c>
      <c r="G26" s="94"/>
      <c r="H26" s="10"/>
      <c r="I26" s="93" t="s">
        <v>2</v>
      </c>
      <c r="J26" s="94"/>
    </row>
    <row r="27" spans="1:11" ht="20" customHeight="1" x14ac:dyDescent="0.15">
      <c r="A27" s="95" t="str">
        <f>Onderhoudsplan!A33</f>
        <v xml:space="preserve">3. In kolom BB vult inschrijver de kosten van de werkzaamheden in voor een periode van 12 maanden. </v>
      </c>
      <c r="B27" s="10"/>
      <c r="C27" s="7" t="s">
        <v>7</v>
      </c>
      <c r="D27" s="5"/>
      <c r="E27" s="58"/>
      <c r="F27" s="7" t="s">
        <v>7</v>
      </c>
      <c r="G27" s="5"/>
      <c r="H27" s="10"/>
      <c r="I27" s="7" t="s">
        <v>7</v>
      </c>
      <c r="J27" s="5"/>
    </row>
    <row r="28" spans="1:11" ht="97" customHeight="1" x14ac:dyDescent="0.15">
      <c r="A28" s="96"/>
      <c r="B28" s="10"/>
      <c r="C28" s="93" t="s">
        <v>2</v>
      </c>
      <c r="D28" s="94"/>
      <c r="E28" s="58"/>
      <c r="F28" s="93" t="s">
        <v>2</v>
      </c>
      <c r="G28" s="94"/>
      <c r="H28" s="10"/>
      <c r="I28" s="93" t="s">
        <v>2</v>
      </c>
      <c r="J28" s="94"/>
    </row>
    <row r="29" spans="1:11" ht="20" customHeight="1" x14ac:dyDescent="0.15">
      <c r="A29" s="95" t="str">
        <f>Onderhoudsplan!A34</f>
        <v>4. Op rij 32 motiveert inschrijver waarom het aangeboden onderhoudsplan de beste oplossing is voor deze locatie van de opdrachtgever, conform bijlage kwaliteit.</v>
      </c>
      <c r="B29" s="10"/>
      <c r="C29" s="7" t="s">
        <v>7</v>
      </c>
      <c r="D29" s="5"/>
      <c r="E29" s="58"/>
      <c r="F29" s="7" t="s">
        <v>7</v>
      </c>
      <c r="G29" s="5"/>
      <c r="H29" s="10"/>
      <c r="I29" s="7" t="s">
        <v>7</v>
      </c>
      <c r="J29" s="5"/>
    </row>
    <row r="30" spans="1:11" ht="97" customHeight="1" x14ac:dyDescent="0.15">
      <c r="A30" s="96"/>
      <c r="B30" s="10"/>
      <c r="C30" s="93" t="s">
        <v>2</v>
      </c>
      <c r="D30" s="94"/>
      <c r="E30" s="58"/>
      <c r="F30" s="93" t="s">
        <v>2</v>
      </c>
      <c r="G30" s="94"/>
      <c r="H30" s="10"/>
      <c r="I30" s="93" t="s">
        <v>2</v>
      </c>
      <c r="J30" s="94"/>
    </row>
    <row r="31" spans="1:11" ht="20" customHeight="1" x14ac:dyDescent="0.15">
      <c r="A31" s="25"/>
      <c r="B31" s="10"/>
      <c r="C31" s="26"/>
      <c r="D31" s="26"/>
      <c r="E31" s="58"/>
      <c r="F31" s="26"/>
      <c r="G31" s="26"/>
      <c r="H31" s="10"/>
      <c r="I31" s="26"/>
      <c r="J31" s="28"/>
    </row>
    <row r="32" spans="1:11" ht="40" customHeight="1" x14ac:dyDescent="0.15">
      <c r="A32" s="24" t="str">
        <f>'Open vragen'!A1:B1</f>
        <v>BEOORDELING OPEN VRAGEN</v>
      </c>
      <c r="B32" s="8"/>
      <c r="C32" s="106"/>
      <c r="D32" s="102"/>
      <c r="E32" s="59"/>
      <c r="F32" s="106"/>
      <c r="G32" s="102"/>
      <c r="H32" s="8"/>
      <c r="I32" s="106"/>
      <c r="J32" s="102"/>
    </row>
    <row r="33" spans="1:10" ht="20" customHeight="1" x14ac:dyDescent="0.15">
      <c r="A33" s="97" t="str">
        <f>'Open vragen'!A4</f>
        <v xml:space="preserve">Inschrijver beschrijft op maximaal 1 A4 (toe te voegen via TenderNed) hoe zij de veiligheid van haar eigen werknemers, de werknemers van de opdrachtgever, omwonenden en de leerlingen/ouders waarborgt bij de uitvoering van de werkzaamheden. Hierbij beschrijft zij minimaal welke maatregelen zij treft bovenop de Arbo- en Milieuregelgeving. </v>
      </c>
      <c r="B33" s="9"/>
      <c r="C33" s="7" t="s">
        <v>7</v>
      </c>
      <c r="D33" s="5"/>
      <c r="E33" s="60"/>
      <c r="F33" s="7" t="s">
        <v>7</v>
      </c>
      <c r="G33" s="5"/>
      <c r="H33" s="9"/>
      <c r="I33" s="7" t="s">
        <v>7</v>
      </c>
      <c r="J33" s="5"/>
    </row>
    <row r="34" spans="1:10" ht="134" customHeight="1" x14ac:dyDescent="0.15">
      <c r="A34" s="98"/>
      <c r="B34" s="9"/>
      <c r="C34" s="93" t="s">
        <v>2</v>
      </c>
      <c r="D34" s="94"/>
      <c r="E34" s="60"/>
      <c r="F34" s="99" t="s">
        <v>2</v>
      </c>
      <c r="G34" s="94"/>
      <c r="H34" s="9"/>
      <c r="I34" s="99" t="s">
        <v>2</v>
      </c>
      <c r="J34" s="94"/>
    </row>
    <row r="35" spans="1:10" ht="20" customHeight="1" x14ac:dyDescent="0.15">
      <c r="A35" s="100" t="str">
        <f>'Open vragen'!A6</f>
        <v>Inschrijver beschrijft op maximaal 3 A4 (toe te voegen via TenderNed) hoe zij de omschreven dienstverlening aanpakt. Inschrijver beschrijft daarbij minimaal:
-	Op welke wijze gaat inschrijver om met weerstanden op een locatie om toegang te krijgen tot de werkruimtes?
-	Hoe gaat inschrijver om met afgekeurde onderdelen?
-	Op welke wijze pakt inschrijver de binnengekomen storingsmeldingen aan met betrekking tot de verschillende technieken binnen de bestaande zonwering. M.a.w. hoe borgt inschrijver de uitvoering door verschillende monteurs en de werkwijze die is voorgeschreven conform deze aanbestedingsdocumenten?
-	Op welke wijze rapporteert (met een voorbeeldrapportage) de inschrijver de bevindingen aan de opdrachtgever?</v>
      </c>
      <c r="B35" s="9"/>
      <c r="C35" s="7" t="s">
        <v>7</v>
      </c>
      <c r="D35" s="5"/>
      <c r="E35" s="60"/>
      <c r="F35" s="7" t="s">
        <v>7</v>
      </c>
      <c r="G35" s="5"/>
      <c r="H35" s="9"/>
      <c r="I35" s="7" t="s">
        <v>7</v>
      </c>
      <c r="J35" s="5"/>
    </row>
    <row r="36" spans="1:10" ht="134" customHeight="1" x14ac:dyDescent="0.15">
      <c r="A36" s="100"/>
      <c r="B36" s="9"/>
      <c r="C36" s="93" t="s">
        <v>2</v>
      </c>
      <c r="D36" s="94"/>
      <c r="E36" s="60"/>
      <c r="F36" s="99" t="s">
        <v>2</v>
      </c>
      <c r="G36" s="94"/>
      <c r="H36" s="9"/>
      <c r="I36" s="99" t="s">
        <v>2</v>
      </c>
      <c r="J36" s="94"/>
    </row>
    <row r="37" spans="1:10" ht="20" customHeight="1" x14ac:dyDescent="0.15">
      <c r="A37" s="95" t="str">
        <f>'Open vragen'!A8</f>
        <v>Inschrijvers hebben tijdens het locatiebezoek en naar aanleiding van de vragenrondes zich op de hoogte kunnen stellen van de situatie en de staat van de zonweringen op de drie locaties. Het kan voorkomen dat één of meerdere locaties door omstandigheden geen budget hebben voor vervanging of noodzakelijke reparaties die wel noodzakelijk zijn om de werking van de zonwering te kunnen garanderen. De aanbestedende dienst wil graag van inschrijver weten hoe zij haar hierbij kan ontzorgen en welke meerwaarde inschrijver ZAAM kan bieden indien deze situatie zich voordoet. Inschrijver beschrijft op maximaal 3 A4 (toe te voegen via TenderNed) per locatie wat de inschrijver doet en biedt (wat bij de kosten zit inbegrepen) om de werking van de zonwering te garanderen in geval er dat jaar van constatering geen budget is.</v>
      </c>
      <c r="B37" s="9"/>
      <c r="C37" s="7" t="s">
        <v>7</v>
      </c>
      <c r="D37" s="5"/>
      <c r="E37" s="60"/>
      <c r="F37" s="7" t="s">
        <v>7</v>
      </c>
      <c r="G37" s="5"/>
      <c r="H37" s="9"/>
      <c r="I37" s="7" t="s">
        <v>7</v>
      </c>
      <c r="J37" s="5"/>
    </row>
    <row r="38" spans="1:10" ht="134" customHeight="1" x14ac:dyDescent="0.15">
      <c r="A38" s="96"/>
      <c r="B38" s="9"/>
      <c r="C38" s="93" t="s">
        <v>2</v>
      </c>
      <c r="D38" s="94"/>
      <c r="E38" s="60"/>
      <c r="F38" s="93" t="s">
        <v>2</v>
      </c>
      <c r="G38" s="94"/>
      <c r="H38" s="9"/>
      <c r="I38" s="93" t="s">
        <v>2</v>
      </c>
      <c r="J38" s="94"/>
    </row>
    <row r="39" spans="1:10" ht="20" customHeight="1" x14ac:dyDescent="0.15">
      <c r="A39" s="25"/>
      <c r="B39" s="10"/>
      <c r="C39" s="26"/>
      <c r="D39" s="26"/>
      <c r="E39" s="58"/>
      <c r="F39" s="26"/>
      <c r="G39" s="26"/>
      <c r="H39" s="10"/>
      <c r="I39" s="26"/>
      <c r="J39" s="28"/>
    </row>
    <row r="40" spans="1:10" ht="40" customHeight="1" x14ac:dyDescent="0.15">
      <c r="A40" s="24" t="str">
        <f>Interview!A1:B1</f>
        <v>BEOORDELING INTERVIEW SLEUTELFUNCTIONARISSEN</v>
      </c>
      <c r="B40" s="8"/>
      <c r="C40" s="101"/>
      <c r="D40" s="102"/>
      <c r="E40" s="59"/>
      <c r="F40" s="101"/>
      <c r="G40" s="102"/>
      <c r="H40" s="8"/>
      <c r="I40" s="101"/>
      <c r="J40" s="102"/>
    </row>
    <row r="41" spans="1:10" ht="20" customHeight="1" x14ac:dyDescent="0.15">
      <c r="A41" s="97" t="str">
        <f>Interview!A4:B4</f>
        <v>1. interviewvraag 1</v>
      </c>
      <c r="B41" s="9"/>
      <c r="C41" s="7" t="s">
        <v>7</v>
      </c>
      <c r="D41" s="5"/>
      <c r="E41" s="60"/>
      <c r="F41" s="7" t="s">
        <v>7</v>
      </c>
      <c r="G41" s="5"/>
      <c r="H41" s="9"/>
      <c r="I41" s="7" t="s">
        <v>7</v>
      </c>
      <c r="J41" s="5"/>
    </row>
    <row r="42" spans="1:10" ht="97" customHeight="1" x14ac:dyDescent="0.15">
      <c r="A42" s="98"/>
      <c r="B42" s="9"/>
      <c r="C42" s="93" t="s">
        <v>2</v>
      </c>
      <c r="D42" s="94"/>
      <c r="E42" s="60"/>
      <c r="F42" s="99" t="s">
        <v>2</v>
      </c>
      <c r="G42" s="94"/>
      <c r="H42" s="9"/>
      <c r="I42" s="99" t="s">
        <v>2</v>
      </c>
      <c r="J42" s="94"/>
    </row>
    <row r="43" spans="1:10" ht="20" customHeight="1" x14ac:dyDescent="0.15">
      <c r="A43" s="97" t="str">
        <f>Interview!A5:B5</f>
        <v>2. interviewvraag 2</v>
      </c>
      <c r="B43" s="9"/>
      <c r="C43" s="7" t="s">
        <v>7</v>
      </c>
      <c r="D43" s="5"/>
      <c r="E43" s="60"/>
      <c r="F43" s="7" t="s">
        <v>7</v>
      </c>
      <c r="G43" s="5"/>
      <c r="H43" s="9"/>
      <c r="I43" s="7" t="s">
        <v>7</v>
      </c>
      <c r="J43" s="5"/>
    </row>
    <row r="44" spans="1:10" ht="97" customHeight="1" x14ac:dyDescent="0.15">
      <c r="A44" s="98"/>
      <c r="B44" s="9"/>
      <c r="C44" s="93" t="s">
        <v>2</v>
      </c>
      <c r="D44" s="94"/>
      <c r="E44" s="60"/>
      <c r="F44" s="99" t="s">
        <v>2</v>
      </c>
      <c r="G44" s="94"/>
      <c r="H44" s="9"/>
      <c r="I44" s="99" t="s">
        <v>2</v>
      </c>
      <c r="J44" s="94"/>
    </row>
    <row r="45" spans="1:10" ht="20" customHeight="1" x14ac:dyDescent="0.15">
      <c r="A45" s="97" t="str">
        <f>Interview!A6:B6</f>
        <v>3. interviewvraag 3</v>
      </c>
      <c r="B45" s="9"/>
      <c r="C45" s="7" t="s">
        <v>7</v>
      </c>
      <c r="D45" s="5"/>
      <c r="E45" s="60"/>
      <c r="F45" s="7" t="s">
        <v>7</v>
      </c>
      <c r="G45" s="5"/>
      <c r="H45" s="9"/>
      <c r="I45" s="7" t="s">
        <v>7</v>
      </c>
      <c r="J45" s="5"/>
    </row>
    <row r="46" spans="1:10" ht="97" customHeight="1" x14ac:dyDescent="0.15">
      <c r="A46" s="98"/>
      <c r="B46" s="9"/>
      <c r="C46" s="93" t="s">
        <v>2</v>
      </c>
      <c r="D46" s="94"/>
      <c r="E46" s="60"/>
      <c r="F46" s="99" t="s">
        <v>2</v>
      </c>
      <c r="G46" s="94"/>
      <c r="H46" s="9"/>
      <c r="I46" s="99" t="s">
        <v>2</v>
      </c>
      <c r="J46" s="94"/>
    </row>
    <row r="47" spans="1:10" ht="20" customHeight="1" x14ac:dyDescent="0.15">
      <c r="A47" s="97" t="str">
        <f>Interview!A7:B7</f>
        <v>4. interviewvraag 4</v>
      </c>
      <c r="B47" s="9"/>
      <c r="C47" s="7" t="s">
        <v>7</v>
      </c>
      <c r="D47" s="5"/>
      <c r="E47" s="60"/>
      <c r="F47" s="7" t="s">
        <v>7</v>
      </c>
      <c r="G47" s="5"/>
      <c r="H47" s="9"/>
      <c r="I47" s="7" t="s">
        <v>7</v>
      </c>
      <c r="J47" s="5"/>
    </row>
    <row r="48" spans="1:10" ht="97" customHeight="1" x14ac:dyDescent="0.15">
      <c r="A48" s="98"/>
      <c r="B48" s="9"/>
      <c r="C48" s="93" t="s">
        <v>2</v>
      </c>
      <c r="D48" s="94"/>
      <c r="E48" s="60"/>
      <c r="F48" s="99" t="s">
        <v>2</v>
      </c>
      <c r="G48" s="94"/>
      <c r="H48" s="9"/>
      <c r="I48" s="99" t="s">
        <v>2</v>
      </c>
      <c r="J48" s="94"/>
    </row>
    <row r="49" spans="1:10" ht="20" customHeight="1" x14ac:dyDescent="0.15">
      <c r="A49" s="25"/>
      <c r="B49" s="10"/>
      <c r="C49" s="26"/>
      <c r="D49" s="26"/>
      <c r="E49" s="58"/>
      <c r="F49" s="26"/>
      <c r="G49" s="26"/>
      <c r="H49" s="10"/>
      <c r="I49" s="26"/>
      <c r="J49" s="28"/>
    </row>
    <row r="50" spans="1:10" x14ac:dyDescent="0.15">
      <c r="A50" s="6"/>
      <c r="B50" s="4"/>
      <c r="H50" s="3"/>
    </row>
  </sheetData>
  <sheetProtection algorithmName="SHA-512" hashValue="TX4RnzoSaPEIpyM1sxHfbf1TtYqdWb2/J1BcG9RIolIlF7s7nyZYWt+CT3lTDwj85vXTFoH+vltcWblKHHGdgw==" saltValue="N+/MoksjFcUJR5uPuDSkVA==" spinCount="100000" sheet="1" objects="1" scenarios="1"/>
  <mergeCells count="94">
    <mergeCell ref="A29:A30"/>
    <mergeCell ref="C30:D30"/>
    <mergeCell ref="F30:G30"/>
    <mergeCell ref="I30:J30"/>
    <mergeCell ref="C26:D26"/>
    <mergeCell ref="F26:G26"/>
    <mergeCell ref="I26:J26"/>
    <mergeCell ref="A25:A26"/>
    <mergeCell ref="A27:A28"/>
    <mergeCell ref="C28:D28"/>
    <mergeCell ref="F28:G28"/>
    <mergeCell ref="I28:J28"/>
    <mergeCell ref="A23:A24"/>
    <mergeCell ref="C24:D24"/>
    <mergeCell ref="F24:G24"/>
    <mergeCell ref="I24:J24"/>
    <mergeCell ref="C22:D22"/>
    <mergeCell ref="F22:G22"/>
    <mergeCell ref="I22:J22"/>
    <mergeCell ref="A17:A18"/>
    <mergeCell ref="A19:A20"/>
    <mergeCell ref="C12:D12"/>
    <mergeCell ref="F12:G12"/>
    <mergeCell ref="I12:J12"/>
    <mergeCell ref="C18:D18"/>
    <mergeCell ref="F18:G18"/>
    <mergeCell ref="I18:J18"/>
    <mergeCell ref="C20:D20"/>
    <mergeCell ref="F20:G20"/>
    <mergeCell ref="I20:J20"/>
    <mergeCell ref="A13:A14"/>
    <mergeCell ref="C14:D14"/>
    <mergeCell ref="F14:G14"/>
    <mergeCell ref="I14:J14"/>
    <mergeCell ref="C16:D16"/>
    <mergeCell ref="A3:A4"/>
    <mergeCell ref="C4:D4"/>
    <mergeCell ref="F4:G4"/>
    <mergeCell ref="I4:J4"/>
    <mergeCell ref="F16:G16"/>
    <mergeCell ref="I16:J16"/>
    <mergeCell ref="A15:A16"/>
    <mergeCell ref="C8:D8"/>
    <mergeCell ref="F8:G8"/>
    <mergeCell ref="I8:J8"/>
    <mergeCell ref="A7:A8"/>
    <mergeCell ref="A5:A6"/>
    <mergeCell ref="A9:A10"/>
    <mergeCell ref="C10:D10"/>
    <mergeCell ref="F10:G10"/>
    <mergeCell ref="I10:J10"/>
    <mergeCell ref="I1:J1"/>
    <mergeCell ref="C1:D1"/>
    <mergeCell ref="F1:G1"/>
    <mergeCell ref="C32:D32"/>
    <mergeCell ref="F32:G32"/>
    <mergeCell ref="I32:J32"/>
    <mergeCell ref="C6:D6"/>
    <mergeCell ref="F6:G6"/>
    <mergeCell ref="I6:J6"/>
    <mergeCell ref="C2:D2"/>
    <mergeCell ref="F2:G2"/>
    <mergeCell ref="I2:J2"/>
    <mergeCell ref="F42:G42"/>
    <mergeCell ref="I42:J42"/>
    <mergeCell ref="A33:A34"/>
    <mergeCell ref="C34:D34"/>
    <mergeCell ref="F34:G34"/>
    <mergeCell ref="I34:J34"/>
    <mergeCell ref="A35:A36"/>
    <mergeCell ref="C36:D36"/>
    <mergeCell ref="F36:G36"/>
    <mergeCell ref="I36:J36"/>
    <mergeCell ref="C40:D40"/>
    <mergeCell ref="F40:G40"/>
    <mergeCell ref="I40:J40"/>
    <mergeCell ref="A41:A42"/>
    <mergeCell ref="C38:D38"/>
    <mergeCell ref="F38:G38"/>
    <mergeCell ref="I38:J38"/>
    <mergeCell ref="A37:A38"/>
    <mergeCell ref="A47:A48"/>
    <mergeCell ref="C48:D48"/>
    <mergeCell ref="F48:G48"/>
    <mergeCell ref="I48:J48"/>
    <mergeCell ref="A43:A44"/>
    <mergeCell ref="C44:D44"/>
    <mergeCell ref="F44:G44"/>
    <mergeCell ref="I44:J44"/>
    <mergeCell ref="A45:A46"/>
    <mergeCell ref="C46:D46"/>
    <mergeCell ref="F46:G46"/>
    <mergeCell ref="I46:J46"/>
    <mergeCell ref="C42:D42"/>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11D1C41D-59B0-E247-91D5-037CD2FFDB0B}">
          <x14:formula1>
            <xm:f>Onderhoudsplan!$G$3:$G$8</xm:f>
          </x14:formula1>
          <xm:sqref>C3 F3 I3 C33 F33 I33 C35 F35 I35 C5 F5 I5 C7 F7 I7 C9 F9 I9 C13 F13 I13 C15 F15 I15 C17 F17 I17 C19 F19 I19 C23 F23 I23 C25 F25 I25 C27 F27 I27 C29 F29 I29 C41 F41 I41 C43 F43 I43 C45 F45 I45 C47 F47 I47 C37 F37 I37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0"/>
  <sheetViews>
    <sheetView showGridLines="0" zoomScale="90" zoomScaleNormal="90" zoomScalePageLayoutView="85" workbookViewId="0">
      <pane ySplit="1" topLeftCell="A33" activePane="bottomLeft" state="frozen"/>
      <selection pane="bottomLeft" activeCell="A47" sqref="A47:A48"/>
    </sheetView>
  </sheetViews>
  <sheetFormatPr baseColWidth="10" defaultColWidth="8.83203125" defaultRowHeight="13" x14ac:dyDescent="0.15"/>
  <cols>
    <col min="1" max="1" width="85.5" style="3" customWidth="1"/>
    <col min="2" max="2" width="2.83203125" style="6" customWidth="1"/>
    <col min="3" max="3" width="31.83203125" style="4" customWidth="1"/>
    <col min="4" max="4" width="3.83203125" style="4" customWidth="1"/>
    <col min="5" max="5" width="2.83203125" style="4" customWidth="1"/>
    <col min="6" max="6" width="31.83203125" style="4" customWidth="1"/>
    <col min="7" max="7" width="3.83203125" style="4" customWidth="1"/>
    <col min="8" max="8" width="2.83203125" style="4" customWidth="1"/>
    <col min="9" max="9" width="31.83203125" style="4" customWidth="1"/>
    <col min="10" max="10" width="3.83203125" style="3" customWidth="1"/>
    <col min="11" max="11" width="11.6640625" style="3" bestFit="1" customWidth="1"/>
    <col min="12" max="16384" width="8.83203125" style="3"/>
  </cols>
  <sheetData>
    <row r="1" spans="1:11" ht="50" customHeight="1" x14ac:dyDescent="0.2">
      <c r="A1" s="23" t="s">
        <v>1</v>
      </c>
      <c r="B1" s="11"/>
      <c r="C1" s="103" t="s">
        <v>18</v>
      </c>
      <c r="D1" s="104"/>
      <c r="E1" s="11"/>
      <c r="F1" s="103" t="s">
        <v>19</v>
      </c>
      <c r="G1" s="104"/>
      <c r="H1" s="11"/>
      <c r="I1" s="103" t="s">
        <v>20</v>
      </c>
      <c r="J1" s="104"/>
      <c r="K1" s="2"/>
    </row>
    <row r="2" spans="1:11" ht="50" customHeight="1" x14ac:dyDescent="0.2">
      <c r="A2" s="24" t="str">
        <f>Onderhoudsplan!A1</f>
        <v>BEOORDELING ONDERHOUDSPLAN CYGNUS GYMNASIUM</v>
      </c>
      <c r="B2" s="11"/>
      <c r="C2" s="101"/>
      <c r="D2" s="102"/>
      <c r="E2" s="11"/>
      <c r="F2" s="101"/>
      <c r="G2" s="102"/>
      <c r="H2" s="11"/>
      <c r="I2" s="101"/>
      <c r="J2" s="102"/>
      <c r="K2" s="2"/>
    </row>
    <row r="3" spans="1:11" ht="20" customHeight="1" x14ac:dyDescent="0.15">
      <c r="A3" s="95" t="str">
        <f>Onderhoudsplan!A3</f>
        <v>1. In kolom A vult inschrijver zelf de werkzaamheden in die hij adviseert en jaarlijks PER LOCATIE zal uitvoeren, zoals nulmeting, inventarisatie, rapportages, preventieve controles en preventieve werkzaamheden.</v>
      </c>
      <c r="B3" s="9"/>
      <c r="C3" s="7" t="s">
        <v>7</v>
      </c>
      <c r="D3" s="5"/>
      <c r="E3" s="9"/>
      <c r="F3" s="7" t="s">
        <v>7</v>
      </c>
      <c r="G3" s="5"/>
      <c r="H3" s="9"/>
      <c r="I3" s="7" t="s">
        <v>7</v>
      </c>
      <c r="J3" s="5"/>
    </row>
    <row r="4" spans="1:11" ht="97" customHeight="1" x14ac:dyDescent="0.2">
      <c r="A4" s="96"/>
      <c r="B4" s="11"/>
      <c r="C4" s="99" t="s">
        <v>2</v>
      </c>
      <c r="D4" s="94"/>
      <c r="E4" s="11"/>
      <c r="F4" s="99" t="s">
        <v>2</v>
      </c>
      <c r="G4" s="94"/>
      <c r="H4" s="11"/>
      <c r="I4" s="99" t="s">
        <v>2</v>
      </c>
      <c r="J4" s="94"/>
      <c r="K4" s="2"/>
    </row>
    <row r="5" spans="1:11" ht="20" customHeight="1" x14ac:dyDescent="0.15">
      <c r="A5" s="95" t="str">
        <f>Onderhoudsplan!A4</f>
        <v>2. In kolom B t/m BA selecteert inschrijver door middel van een pull-down menu de weken waarin zij de opgegeven werkzaamheden uit kolom A zal uitvoeren.</v>
      </c>
      <c r="B5" s="9"/>
      <c r="C5" s="7" t="s">
        <v>7</v>
      </c>
      <c r="D5" s="5"/>
      <c r="E5" s="9"/>
      <c r="F5" s="7" t="s">
        <v>7</v>
      </c>
      <c r="G5" s="5"/>
      <c r="H5" s="9"/>
      <c r="I5" s="7" t="s">
        <v>7</v>
      </c>
      <c r="J5" s="5"/>
    </row>
    <row r="6" spans="1:11" ht="97" customHeight="1" x14ac:dyDescent="0.2">
      <c r="A6" s="96"/>
      <c r="B6" s="11"/>
      <c r="C6" s="99" t="s">
        <v>2</v>
      </c>
      <c r="D6" s="94"/>
      <c r="E6" s="11"/>
      <c r="F6" s="99" t="s">
        <v>2</v>
      </c>
      <c r="G6" s="94"/>
      <c r="H6" s="11"/>
      <c r="I6" s="99" t="s">
        <v>2</v>
      </c>
      <c r="J6" s="94"/>
      <c r="K6" s="2"/>
    </row>
    <row r="7" spans="1:11" ht="20" customHeight="1" x14ac:dyDescent="0.2">
      <c r="A7" s="95" t="str">
        <f>Onderhoudsplan!A5</f>
        <v xml:space="preserve">3. In kolom BB vult inschrijver de kosten van de werkzaamheden in voor een periode van 12 maanden. </v>
      </c>
      <c r="B7" s="11"/>
      <c r="C7" s="7" t="s">
        <v>7</v>
      </c>
      <c r="D7" s="5"/>
      <c r="E7" s="11"/>
      <c r="F7" s="7" t="s">
        <v>7</v>
      </c>
      <c r="G7" s="5"/>
      <c r="H7" s="11"/>
      <c r="I7" s="7" t="s">
        <v>7</v>
      </c>
      <c r="J7" s="5"/>
      <c r="K7" s="2"/>
    </row>
    <row r="8" spans="1:11" ht="97" customHeight="1" x14ac:dyDescent="0.2">
      <c r="A8" s="96"/>
      <c r="B8" s="11"/>
      <c r="C8" s="99" t="s">
        <v>2</v>
      </c>
      <c r="D8" s="94"/>
      <c r="E8" s="11"/>
      <c r="F8" s="99" t="s">
        <v>2</v>
      </c>
      <c r="G8" s="94"/>
      <c r="H8" s="11"/>
      <c r="I8" s="99" t="s">
        <v>2</v>
      </c>
      <c r="J8" s="94"/>
      <c r="K8" s="2"/>
    </row>
    <row r="9" spans="1:11" ht="20" customHeight="1" x14ac:dyDescent="0.2">
      <c r="A9" s="95" t="str">
        <f>Onderhoudsplan!A6</f>
        <v>4. Op rij 32 motiveert inschrijver waarom het aangeboden onderhoudsplan de beste oplossing is voor deze locatie van de opdrachtgever, conform bijlage kwaliteit.</v>
      </c>
      <c r="B9" s="11"/>
      <c r="C9" s="7" t="s">
        <v>7</v>
      </c>
      <c r="D9" s="5"/>
      <c r="E9" s="11"/>
      <c r="F9" s="7" t="s">
        <v>7</v>
      </c>
      <c r="G9" s="5"/>
      <c r="H9" s="11"/>
      <c r="I9" s="7" t="s">
        <v>7</v>
      </c>
      <c r="J9" s="5"/>
      <c r="K9" s="2"/>
    </row>
    <row r="10" spans="1:11" ht="97" customHeight="1" x14ac:dyDescent="0.2">
      <c r="A10" s="96"/>
      <c r="B10" s="11"/>
      <c r="C10" s="99" t="s">
        <v>2</v>
      </c>
      <c r="D10" s="94"/>
      <c r="E10" s="11"/>
      <c r="F10" s="99" t="s">
        <v>2</v>
      </c>
      <c r="G10" s="94"/>
      <c r="H10" s="11"/>
      <c r="I10" s="99" t="s">
        <v>2</v>
      </c>
      <c r="J10" s="94"/>
      <c r="K10" s="2"/>
    </row>
    <row r="11" spans="1:11" ht="20" customHeight="1" x14ac:dyDescent="0.15">
      <c r="A11" s="25"/>
      <c r="B11" s="10"/>
      <c r="C11" s="26"/>
      <c r="D11" s="26"/>
      <c r="E11" s="27"/>
      <c r="F11" s="26"/>
      <c r="G11" s="26"/>
      <c r="H11" s="10"/>
      <c r="I11" s="26"/>
      <c r="J11" s="28"/>
    </row>
    <row r="12" spans="1:11" ht="50" customHeight="1" x14ac:dyDescent="0.2">
      <c r="A12" s="24" t="str">
        <f>Onderhoudsplan!A15</f>
        <v>BEOORDELING ONDERHOUDSPLAN BINDELMEER COLLEGE</v>
      </c>
      <c r="B12" s="11"/>
      <c r="C12" s="101"/>
      <c r="D12" s="102"/>
      <c r="E12" s="11"/>
      <c r="F12" s="101"/>
      <c r="G12" s="102"/>
      <c r="H12" s="11"/>
      <c r="I12" s="101"/>
      <c r="J12" s="102"/>
      <c r="K12" s="2"/>
    </row>
    <row r="13" spans="1:11" ht="20" customHeight="1" x14ac:dyDescent="0.2">
      <c r="A13" s="95" t="str">
        <f>Onderhoudsplan!A17</f>
        <v>1. In kolom A vult inschrijver zelf de werkzaamheden in die hij adviseert en jaarlijks PER LOCATIE zal uitvoeren, zoals nulmeting, inventarisatie, rapportages, preventieve controles en preventieve werkzaamheden.</v>
      </c>
      <c r="B13" s="11"/>
      <c r="C13" s="7" t="s">
        <v>7</v>
      </c>
      <c r="D13" s="5"/>
      <c r="E13" s="11"/>
      <c r="F13" s="7" t="s">
        <v>7</v>
      </c>
      <c r="G13" s="5"/>
      <c r="H13" s="11"/>
      <c r="I13" s="7" t="s">
        <v>7</v>
      </c>
      <c r="J13" s="5"/>
      <c r="K13" s="2"/>
    </row>
    <row r="14" spans="1:11" ht="97" customHeight="1" x14ac:dyDescent="0.2">
      <c r="A14" s="96"/>
      <c r="B14" s="11"/>
      <c r="C14" s="99" t="s">
        <v>2</v>
      </c>
      <c r="D14" s="94"/>
      <c r="E14" s="11"/>
      <c r="F14" s="99" t="s">
        <v>2</v>
      </c>
      <c r="G14" s="94"/>
      <c r="H14" s="11"/>
      <c r="I14" s="99" t="s">
        <v>2</v>
      </c>
      <c r="J14" s="94"/>
      <c r="K14" s="2"/>
    </row>
    <row r="15" spans="1:11" ht="20" customHeight="1" x14ac:dyDescent="0.2">
      <c r="A15" s="107" t="str">
        <f>Onderhoudsplan!A18</f>
        <v>2. In kolom B t/m BA selecteert inschrijver door middel van een pull-down menu de weken waarin zij de opgegeven werkzaamheden uit kolom A zal uitvoeren.</v>
      </c>
      <c r="B15" s="11"/>
      <c r="C15" s="7" t="s">
        <v>7</v>
      </c>
      <c r="D15" s="5"/>
      <c r="E15" s="11"/>
      <c r="F15" s="7" t="s">
        <v>7</v>
      </c>
      <c r="G15" s="5"/>
      <c r="H15" s="11"/>
      <c r="I15" s="7" t="s">
        <v>7</v>
      </c>
      <c r="J15" s="5"/>
      <c r="K15" s="2"/>
    </row>
    <row r="16" spans="1:11" ht="97" customHeight="1" x14ac:dyDescent="0.2">
      <c r="A16" s="108"/>
      <c r="B16" s="11"/>
      <c r="C16" s="99" t="s">
        <v>2</v>
      </c>
      <c r="D16" s="94"/>
      <c r="E16" s="11"/>
      <c r="F16" s="99" t="s">
        <v>2</v>
      </c>
      <c r="G16" s="94"/>
      <c r="H16" s="11"/>
      <c r="I16" s="99" t="s">
        <v>2</v>
      </c>
      <c r="J16" s="94"/>
      <c r="K16" s="2"/>
    </row>
    <row r="17" spans="1:11" ht="20" customHeight="1" x14ac:dyDescent="0.2">
      <c r="A17" s="95" t="str">
        <f>Onderhoudsplan!A19</f>
        <v xml:space="preserve">3. In kolom BB vult inschrijver de kosten van de werkzaamheden in voor een periode van 12 maanden. </v>
      </c>
      <c r="B17" s="11"/>
      <c r="C17" s="7" t="s">
        <v>7</v>
      </c>
      <c r="D17" s="5"/>
      <c r="E17" s="11"/>
      <c r="F17" s="7" t="s">
        <v>7</v>
      </c>
      <c r="G17" s="5"/>
      <c r="H17" s="11"/>
      <c r="I17" s="7" t="s">
        <v>7</v>
      </c>
      <c r="J17" s="5"/>
      <c r="K17" s="2"/>
    </row>
    <row r="18" spans="1:11" ht="97" customHeight="1" x14ac:dyDescent="0.2">
      <c r="A18" s="96"/>
      <c r="B18" s="11"/>
      <c r="C18" s="99" t="s">
        <v>2</v>
      </c>
      <c r="D18" s="94"/>
      <c r="E18" s="11"/>
      <c r="F18" s="99" t="s">
        <v>2</v>
      </c>
      <c r="G18" s="94"/>
      <c r="H18" s="11"/>
      <c r="I18" s="99" t="s">
        <v>2</v>
      </c>
      <c r="J18" s="94"/>
      <c r="K18" s="2"/>
    </row>
    <row r="19" spans="1:11" ht="20" customHeight="1" x14ac:dyDescent="0.2">
      <c r="A19" s="107" t="str">
        <f>Onderhoudsplan!A20</f>
        <v>4. Op rij 32 motiveert inschrijver waarom het aangeboden onderhoudsplan de beste oplossing is voor deze locatie van de opdrachtgever, conform bijlage kwaliteit.</v>
      </c>
      <c r="B19" s="11"/>
      <c r="C19" s="7" t="s">
        <v>7</v>
      </c>
      <c r="D19" s="5"/>
      <c r="E19" s="11"/>
      <c r="F19" s="7" t="s">
        <v>7</v>
      </c>
      <c r="G19" s="5"/>
      <c r="H19" s="11"/>
      <c r="I19" s="7" t="s">
        <v>7</v>
      </c>
      <c r="J19" s="5"/>
      <c r="K19" s="2"/>
    </row>
    <row r="20" spans="1:11" ht="97" customHeight="1" x14ac:dyDescent="0.2">
      <c r="A20" s="108"/>
      <c r="B20" s="11"/>
      <c r="C20" s="99" t="s">
        <v>2</v>
      </c>
      <c r="D20" s="94"/>
      <c r="E20" s="11"/>
      <c r="F20" s="99" t="s">
        <v>2</v>
      </c>
      <c r="G20" s="94"/>
      <c r="H20" s="11"/>
      <c r="I20" s="99" t="s">
        <v>2</v>
      </c>
      <c r="J20" s="94"/>
      <c r="K20" s="2"/>
    </row>
    <row r="21" spans="1:11" ht="20" customHeight="1" x14ac:dyDescent="0.15">
      <c r="A21" s="25"/>
      <c r="B21" s="10"/>
      <c r="C21" s="26"/>
      <c r="D21" s="26"/>
      <c r="E21" s="58"/>
      <c r="F21" s="26"/>
      <c r="G21" s="26"/>
      <c r="H21" s="10"/>
      <c r="I21" s="26"/>
      <c r="J21" s="28"/>
    </row>
    <row r="22" spans="1:11" ht="50" customHeight="1" x14ac:dyDescent="0.2">
      <c r="A22" s="24" t="str">
        <f>Onderhoudsplan!A29</f>
        <v>BEOORDELING ONDERHOUDSPLAN GERRIT VAN DER VEEN COLLEGE</v>
      </c>
      <c r="B22" s="11"/>
      <c r="C22" s="101"/>
      <c r="D22" s="102"/>
      <c r="E22" s="11"/>
      <c r="F22" s="101"/>
      <c r="G22" s="102"/>
      <c r="H22" s="11"/>
      <c r="I22" s="101"/>
      <c r="J22" s="102"/>
      <c r="K22" s="2"/>
    </row>
    <row r="23" spans="1:11" ht="20" customHeight="1" x14ac:dyDescent="0.15">
      <c r="A23" s="95" t="str">
        <f>Onderhoudsplan!A31</f>
        <v>1. In kolom A vult inschrijver zelf de werkzaamheden in die hij adviseert en jaarlijks PER LOCATIE zal uitvoeren, zoals nulmeting, inventarisatie, rapportages, preventieve controles en preventieve werkzaamheden.</v>
      </c>
      <c r="B23" s="10"/>
      <c r="C23" s="7" t="s">
        <v>7</v>
      </c>
      <c r="D23" s="5"/>
      <c r="E23" s="58"/>
      <c r="F23" s="7" t="s">
        <v>7</v>
      </c>
      <c r="G23" s="5"/>
      <c r="H23" s="10"/>
      <c r="I23" s="7" t="s">
        <v>7</v>
      </c>
      <c r="J23" s="5"/>
    </row>
    <row r="24" spans="1:11" ht="97" customHeight="1" x14ac:dyDescent="0.2">
      <c r="A24" s="96"/>
      <c r="B24" s="11"/>
      <c r="C24" s="99" t="s">
        <v>2</v>
      </c>
      <c r="D24" s="94"/>
      <c r="E24" s="11"/>
      <c r="F24" s="99" t="s">
        <v>2</v>
      </c>
      <c r="G24" s="94"/>
      <c r="H24" s="11"/>
      <c r="I24" s="99" t="s">
        <v>2</v>
      </c>
      <c r="J24" s="94"/>
      <c r="K24" s="2"/>
    </row>
    <row r="25" spans="1:11" ht="20" customHeight="1" x14ac:dyDescent="0.15">
      <c r="A25" s="95" t="str">
        <f>Onderhoudsplan!A32</f>
        <v>2. In kolom B t/m BA selecteert inschrijver door middel van een pull-down menu de weken waarin zij de opgegeven werkzaamheden uit kolom A zal uitvoeren.</v>
      </c>
      <c r="B25" s="10"/>
      <c r="C25" s="7" t="s">
        <v>7</v>
      </c>
      <c r="D25" s="5"/>
      <c r="E25" s="58"/>
      <c r="F25" s="7" t="s">
        <v>7</v>
      </c>
      <c r="G25" s="5"/>
      <c r="H25" s="10"/>
      <c r="I25" s="7" t="s">
        <v>7</v>
      </c>
      <c r="J25" s="5"/>
    </row>
    <row r="26" spans="1:11" ht="97" customHeight="1" x14ac:dyDescent="0.2">
      <c r="A26" s="96"/>
      <c r="B26" s="11"/>
      <c r="C26" s="99" t="s">
        <v>2</v>
      </c>
      <c r="D26" s="94"/>
      <c r="E26" s="11"/>
      <c r="F26" s="99" t="s">
        <v>2</v>
      </c>
      <c r="G26" s="94"/>
      <c r="H26" s="11"/>
      <c r="I26" s="99" t="s">
        <v>2</v>
      </c>
      <c r="J26" s="94"/>
      <c r="K26" s="2"/>
    </row>
    <row r="27" spans="1:11" ht="20" customHeight="1" x14ac:dyDescent="0.15">
      <c r="A27" s="95" t="str">
        <f>Onderhoudsplan!A33</f>
        <v xml:space="preserve">3. In kolom BB vult inschrijver de kosten van de werkzaamheden in voor een periode van 12 maanden. </v>
      </c>
      <c r="B27" s="10"/>
      <c r="C27" s="7" t="s">
        <v>7</v>
      </c>
      <c r="D27" s="5"/>
      <c r="E27" s="58"/>
      <c r="F27" s="7" t="s">
        <v>7</v>
      </c>
      <c r="G27" s="5"/>
      <c r="H27" s="10"/>
      <c r="I27" s="7" t="s">
        <v>7</v>
      </c>
      <c r="J27" s="5"/>
    </row>
    <row r="28" spans="1:11" ht="97" customHeight="1" x14ac:dyDescent="0.2">
      <c r="A28" s="96"/>
      <c r="B28" s="11"/>
      <c r="C28" s="99" t="s">
        <v>2</v>
      </c>
      <c r="D28" s="94"/>
      <c r="E28" s="11"/>
      <c r="F28" s="99" t="s">
        <v>2</v>
      </c>
      <c r="G28" s="94"/>
      <c r="H28" s="11"/>
      <c r="I28" s="99" t="s">
        <v>2</v>
      </c>
      <c r="J28" s="94"/>
      <c r="K28" s="2"/>
    </row>
    <row r="29" spans="1:11" ht="20" customHeight="1" x14ac:dyDescent="0.15">
      <c r="A29" s="95" t="str">
        <f>Onderhoudsplan!A34</f>
        <v>4. Op rij 32 motiveert inschrijver waarom het aangeboden onderhoudsplan de beste oplossing is voor deze locatie van de opdrachtgever, conform bijlage kwaliteit.</v>
      </c>
      <c r="B29" s="10"/>
      <c r="C29" s="7" t="s">
        <v>7</v>
      </c>
      <c r="D29" s="5"/>
      <c r="E29" s="58"/>
      <c r="F29" s="7" t="s">
        <v>7</v>
      </c>
      <c r="G29" s="5"/>
      <c r="H29" s="10"/>
      <c r="I29" s="7" t="s">
        <v>7</v>
      </c>
      <c r="J29" s="5"/>
    </row>
    <row r="30" spans="1:11" ht="97" customHeight="1" x14ac:dyDescent="0.2">
      <c r="A30" s="96"/>
      <c r="B30" s="11"/>
      <c r="C30" s="99" t="s">
        <v>2</v>
      </c>
      <c r="D30" s="94"/>
      <c r="E30" s="11"/>
      <c r="F30" s="99" t="s">
        <v>2</v>
      </c>
      <c r="G30" s="94"/>
      <c r="H30" s="11"/>
      <c r="I30" s="99" t="s">
        <v>2</v>
      </c>
      <c r="J30" s="94"/>
      <c r="K30" s="2"/>
    </row>
    <row r="31" spans="1:11" ht="20" customHeight="1" x14ac:dyDescent="0.15">
      <c r="A31" s="25"/>
      <c r="B31" s="10"/>
      <c r="C31" s="26"/>
      <c r="D31" s="26"/>
      <c r="E31" s="58"/>
      <c r="F31" s="26"/>
      <c r="G31" s="26"/>
      <c r="H31" s="10"/>
      <c r="I31" s="26"/>
      <c r="J31" s="28"/>
    </row>
    <row r="32" spans="1:11" ht="40" customHeight="1" x14ac:dyDescent="0.15">
      <c r="A32" s="24" t="str">
        <f>'Open vragen'!A1:B1</f>
        <v>BEOORDELING OPEN VRAGEN</v>
      </c>
      <c r="B32" s="8"/>
      <c r="C32" s="101"/>
      <c r="D32" s="102"/>
      <c r="E32" s="59"/>
      <c r="F32" s="101"/>
      <c r="G32" s="102"/>
      <c r="H32" s="8"/>
      <c r="I32" s="101"/>
      <c r="J32" s="102"/>
    </row>
    <row r="33" spans="1:10" ht="20" customHeight="1" x14ac:dyDescent="0.15">
      <c r="A33" s="109" t="str">
        <f>'Open vragen'!A4</f>
        <v xml:space="preserve">Inschrijver beschrijft op maximaal 1 A4 (toe te voegen via TenderNed) hoe zij de veiligheid van haar eigen werknemers, de werknemers van de opdrachtgever, omwonenden en de leerlingen/ouders waarborgt bij de uitvoering van de werkzaamheden. Hierbij beschrijft zij minimaal welke maatregelen zij treft bovenop de Arbo- en Milieuregelgeving. </v>
      </c>
      <c r="B33" s="9"/>
      <c r="C33" s="7" t="s">
        <v>7</v>
      </c>
      <c r="D33" s="5"/>
      <c r="E33" s="60"/>
      <c r="F33" s="7" t="s">
        <v>7</v>
      </c>
      <c r="G33" s="5"/>
      <c r="H33" s="9"/>
      <c r="I33" s="7" t="s">
        <v>7</v>
      </c>
      <c r="J33" s="5"/>
    </row>
    <row r="34" spans="1:10" ht="134" customHeight="1" x14ac:dyDescent="0.15">
      <c r="A34" s="110"/>
      <c r="B34" s="9"/>
      <c r="C34" s="99" t="s">
        <v>2</v>
      </c>
      <c r="D34" s="94"/>
      <c r="E34" s="60"/>
      <c r="F34" s="99" t="s">
        <v>2</v>
      </c>
      <c r="G34" s="94"/>
      <c r="H34" s="9"/>
      <c r="I34" s="99" t="s">
        <v>2</v>
      </c>
      <c r="J34" s="94"/>
    </row>
    <row r="35" spans="1:10" ht="20" customHeight="1" x14ac:dyDescent="0.15">
      <c r="A35" s="109" t="str">
        <f>'Open vragen'!A6</f>
        <v>Inschrijver beschrijft op maximaal 3 A4 (toe te voegen via TenderNed) hoe zij de omschreven dienstverlening aanpakt. Inschrijver beschrijft daarbij minimaal:
-	Op welke wijze gaat inschrijver om met weerstanden op een locatie om toegang te krijgen tot de werkruimtes?
-	Hoe gaat inschrijver om met afgekeurde onderdelen?
-	Op welke wijze pakt inschrijver de binnengekomen storingsmeldingen aan met betrekking tot de verschillende technieken binnen de bestaande zonwering. M.a.w. hoe borgt inschrijver de uitvoering door verschillende monteurs en de werkwijze die is voorgeschreven conform deze aanbestedingsdocumenten?
-	Op welke wijze rapporteert (met een voorbeeldrapportage) de inschrijver de bevindingen aan de opdrachtgever?</v>
      </c>
      <c r="B35" s="9"/>
      <c r="C35" s="7" t="s">
        <v>7</v>
      </c>
      <c r="D35" s="5"/>
      <c r="E35" s="9"/>
      <c r="F35" s="7" t="s">
        <v>7</v>
      </c>
      <c r="G35" s="5"/>
      <c r="H35" s="9"/>
      <c r="I35" s="7" t="s">
        <v>7</v>
      </c>
      <c r="J35" s="5"/>
    </row>
    <row r="36" spans="1:10" ht="134" customHeight="1" x14ac:dyDescent="0.15">
      <c r="A36" s="110"/>
      <c r="B36" s="9"/>
      <c r="C36" s="99" t="s">
        <v>2</v>
      </c>
      <c r="D36" s="94"/>
      <c r="E36" s="60"/>
      <c r="F36" s="99" t="s">
        <v>2</v>
      </c>
      <c r="G36" s="94"/>
      <c r="H36" s="9"/>
      <c r="I36" s="99" t="s">
        <v>2</v>
      </c>
      <c r="J36" s="94"/>
    </row>
    <row r="37" spans="1:10" ht="20" customHeight="1" x14ac:dyDescent="0.15">
      <c r="A37" s="95" t="str">
        <f>'Open vragen'!A8</f>
        <v>Inschrijvers hebben tijdens het locatiebezoek en naar aanleiding van de vragenrondes zich op de hoogte kunnen stellen van de situatie en de staat van de zonweringen op de drie locaties. Het kan voorkomen dat één of meerdere locaties door omstandigheden geen budget hebben voor vervanging of noodzakelijke reparaties die wel noodzakelijk zijn om de werking van de zonwering te kunnen garanderen. De aanbestedende dienst wil graag van inschrijver weten hoe zij haar hierbij kan ontzorgen en welke meerwaarde inschrijver ZAAM kan bieden indien deze situatie zich voordoet. Inschrijver beschrijft op maximaal 3 A4 (toe te voegen via TenderNed) per locatie wat de inschrijver doet en biedt (wat bij de kosten zit inbegrepen) om de werking van de zonwering te garanderen in geval er dat jaar van constatering geen budget is.</v>
      </c>
      <c r="B37" s="9"/>
      <c r="C37" s="7" t="s">
        <v>7</v>
      </c>
      <c r="D37" s="5"/>
      <c r="E37" s="9"/>
      <c r="F37" s="7" t="s">
        <v>7</v>
      </c>
      <c r="G37" s="5"/>
      <c r="H37" s="9"/>
      <c r="I37" s="7" t="s">
        <v>7</v>
      </c>
      <c r="J37" s="5"/>
    </row>
    <row r="38" spans="1:10" ht="134" customHeight="1" x14ac:dyDescent="0.15">
      <c r="A38" s="96"/>
      <c r="B38" s="9"/>
      <c r="C38" s="99" t="s">
        <v>2</v>
      </c>
      <c r="D38" s="94"/>
      <c r="E38" s="60"/>
      <c r="F38" s="99" t="s">
        <v>2</v>
      </c>
      <c r="G38" s="94"/>
      <c r="H38" s="9"/>
      <c r="I38" s="99" t="s">
        <v>2</v>
      </c>
      <c r="J38" s="94"/>
    </row>
    <row r="39" spans="1:10" ht="20" customHeight="1" x14ac:dyDescent="0.15">
      <c r="A39" s="25"/>
      <c r="B39" s="10"/>
      <c r="C39" s="26"/>
      <c r="D39" s="26"/>
      <c r="E39" s="27"/>
      <c r="F39" s="26"/>
      <c r="G39" s="26"/>
      <c r="H39" s="10"/>
      <c r="I39" s="26"/>
      <c r="J39" s="28"/>
    </row>
    <row r="40" spans="1:10" ht="40" customHeight="1" x14ac:dyDescent="0.15">
      <c r="A40" s="24" t="str">
        <f>Interview!A1:B1</f>
        <v>BEOORDELING INTERVIEW SLEUTELFUNCTIONARISSEN</v>
      </c>
      <c r="B40" s="8"/>
      <c r="C40" s="101"/>
      <c r="D40" s="102"/>
      <c r="E40" s="8"/>
      <c r="F40" s="101"/>
      <c r="G40" s="102"/>
      <c r="H40" s="8"/>
      <c r="I40" s="101"/>
      <c r="J40" s="102"/>
    </row>
    <row r="41" spans="1:10" ht="20" customHeight="1" x14ac:dyDescent="0.15">
      <c r="A41" s="109" t="str">
        <f>Interview!A4:B4</f>
        <v>1. interviewvraag 1</v>
      </c>
      <c r="B41" s="9"/>
      <c r="C41" s="7" t="s">
        <v>7</v>
      </c>
      <c r="D41" s="5"/>
      <c r="E41" s="9"/>
      <c r="F41" s="7" t="s">
        <v>7</v>
      </c>
      <c r="G41" s="5"/>
      <c r="H41" s="9"/>
      <c r="I41" s="7" t="s">
        <v>7</v>
      </c>
      <c r="J41" s="5"/>
    </row>
    <row r="42" spans="1:10" ht="97" customHeight="1" x14ac:dyDescent="0.15">
      <c r="A42" s="110"/>
      <c r="B42" s="9"/>
      <c r="C42" s="99" t="s">
        <v>2</v>
      </c>
      <c r="D42" s="94"/>
      <c r="E42" s="9"/>
      <c r="F42" s="99" t="s">
        <v>2</v>
      </c>
      <c r="G42" s="94"/>
      <c r="H42" s="9"/>
      <c r="I42" s="99" t="s">
        <v>2</v>
      </c>
      <c r="J42" s="94"/>
    </row>
    <row r="43" spans="1:10" ht="20" customHeight="1" x14ac:dyDescent="0.15">
      <c r="A43" s="109" t="str">
        <f>Interview!A5:B5</f>
        <v>2. interviewvraag 2</v>
      </c>
      <c r="B43" s="9"/>
      <c r="C43" s="7" t="s">
        <v>7</v>
      </c>
      <c r="D43" s="5"/>
      <c r="E43" s="9"/>
      <c r="F43" s="7" t="s">
        <v>7</v>
      </c>
      <c r="G43" s="5"/>
      <c r="H43" s="9"/>
      <c r="I43" s="7" t="s">
        <v>7</v>
      </c>
      <c r="J43" s="5"/>
    </row>
    <row r="44" spans="1:10" ht="97" customHeight="1" x14ac:dyDescent="0.15">
      <c r="A44" s="110"/>
      <c r="B44" s="9"/>
      <c r="C44" s="99" t="s">
        <v>2</v>
      </c>
      <c r="D44" s="94"/>
      <c r="E44" s="9"/>
      <c r="F44" s="99" t="s">
        <v>2</v>
      </c>
      <c r="G44" s="94"/>
      <c r="H44" s="9"/>
      <c r="I44" s="99" t="s">
        <v>2</v>
      </c>
      <c r="J44" s="94"/>
    </row>
    <row r="45" spans="1:10" ht="20" customHeight="1" x14ac:dyDescent="0.15">
      <c r="A45" s="109" t="str">
        <f>Interview!A6:B6</f>
        <v>3. interviewvraag 3</v>
      </c>
      <c r="B45" s="9"/>
      <c r="C45" s="7" t="s">
        <v>7</v>
      </c>
      <c r="D45" s="5"/>
      <c r="E45" s="9"/>
      <c r="F45" s="7" t="s">
        <v>7</v>
      </c>
      <c r="G45" s="5"/>
      <c r="H45" s="9"/>
      <c r="I45" s="7" t="s">
        <v>7</v>
      </c>
      <c r="J45" s="5"/>
    </row>
    <row r="46" spans="1:10" ht="97" customHeight="1" x14ac:dyDescent="0.15">
      <c r="A46" s="110"/>
      <c r="B46" s="9"/>
      <c r="C46" s="99" t="s">
        <v>2</v>
      </c>
      <c r="D46" s="94"/>
      <c r="E46" s="9"/>
      <c r="F46" s="99" t="s">
        <v>2</v>
      </c>
      <c r="G46" s="94"/>
      <c r="H46" s="9"/>
      <c r="I46" s="99" t="s">
        <v>2</v>
      </c>
      <c r="J46" s="94"/>
    </row>
    <row r="47" spans="1:10" ht="20" customHeight="1" x14ac:dyDescent="0.15">
      <c r="A47" s="109" t="str">
        <f>Interview!A7:B7</f>
        <v>4. interviewvraag 4</v>
      </c>
      <c r="B47" s="9"/>
      <c r="C47" s="7" t="s">
        <v>7</v>
      </c>
      <c r="D47" s="5"/>
      <c r="E47" s="9"/>
      <c r="F47" s="7" t="s">
        <v>7</v>
      </c>
      <c r="G47" s="5"/>
      <c r="H47" s="9"/>
      <c r="I47" s="7" t="s">
        <v>7</v>
      </c>
      <c r="J47" s="5"/>
    </row>
    <row r="48" spans="1:10" ht="97" customHeight="1" x14ac:dyDescent="0.15">
      <c r="A48" s="110"/>
      <c r="B48" s="9"/>
      <c r="C48" s="99" t="s">
        <v>2</v>
      </c>
      <c r="D48" s="94"/>
      <c r="E48" s="9"/>
      <c r="F48" s="99" t="s">
        <v>2</v>
      </c>
      <c r="G48" s="94"/>
      <c r="H48" s="9"/>
      <c r="I48" s="99" t="s">
        <v>2</v>
      </c>
      <c r="J48" s="94"/>
    </row>
    <row r="49" spans="1:10" ht="20" customHeight="1" x14ac:dyDescent="0.15">
      <c r="A49" s="25"/>
      <c r="B49" s="10"/>
      <c r="C49" s="26"/>
      <c r="D49" s="26"/>
      <c r="E49" s="10"/>
      <c r="F49" s="26"/>
      <c r="G49" s="26"/>
      <c r="H49" s="10"/>
      <c r="I49" s="26"/>
      <c r="J49" s="28"/>
    </row>
    <row r="50" spans="1:10" x14ac:dyDescent="0.15">
      <c r="A50" s="6"/>
      <c r="B50" s="4"/>
      <c r="H50" s="3"/>
    </row>
  </sheetData>
  <sheetProtection algorithmName="SHA-512" hashValue="TVwRSxzb6JqRWr7rZP5SqmA2HzDy4USa6GmLNiU7dDiqUE+ebvFRBK5IyObHe/VNaimag/KMwO8l5/+VmFB8wA==" saltValue="EhSCjL3+a699Rar3hTrboA==" spinCount="100000" sheet="1" objects="1" scenarios="1"/>
  <mergeCells count="94">
    <mergeCell ref="A45:A46"/>
    <mergeCell ref="C46:D46"/>
    <mergeCell ref="F46:G46"/>
    <mergeCell ref="I46:J46"/>
    <mergeCell ref="A47:A48"/>
    <mergeCell ref="A41:A42"/>
    <mergeCell ref="C42:D42"/>
    <mergeCell ref="F42:G42"/>
    <mergeCell ref="I42:J42"/>
    <mergeCell ref="A43:A44"/>
    <mergeCell ref="C44:D44"/>
    <mergeCell ref="F44:G44"/>
    <mergeCell ref="I44:J44"/>
    <mergeCell ref="A35:A36"/>
    <mergeCell ref="C36:D36"/>
    <mergeCell ref="F36:G36"/>
    <mergeCell ref="I36:J36"/>
    <mergeCell ref="C40:D40"/>
    <mergeCell ref="F40:G40"/>
    <mergeCell ref="I40:J40"/>
    <mergeCell ref="A37:A38"/>
    <mergeCell ref="C32:D32"/>
    <mergeCell ref="F32:G32"/>
    <mergeCell ref="I32:J32"/>
    <mergeCell ref="A33:A34"/>
    <mergeCell ref="C34:D34"/>
    <mergeCell ref="F34:G34"/>
    <mergeCell ref="I34:J34"/>
    <mergeCell ref="A27:A28"/>
    <mergeCell ref="C28:D28"/>
    <mergeCell ref="F28:G28"/>
    <mergeCell ref="I28:J28"/>
    <mergeCell ref="A29:A30"/>
    <mergeCell ref="C30:D30"/>
    <mergeCell ref="F30:G30"/>
    <mergeCell ref="I30:J30"/>
    <mergeCell ref="A23:A24"/>
    <mergeCell ref="C24:D24"/>
    <mergeCell ref="F24:G24"/>
    <mergeCell ref="I24:J24"/>
    <mergeCell ref="A25:A26"/>
    <mergeCell ref="C26:D26"/>
    <mergeCell ref="F26:G26"/>
    <mergeCell ref="I26:J26"/>
    <mergeCell ref="A9:A10"/>
    <mergeCell ref="C10:D10"/>
    <mergeCell ref="F10:G10"/>
    <mergeCell ref="I10:J10"/>
    <mergeCell ref="I1:J1"/>
    <mergeCell ref="C1:D1"/>
    <mergeCell ref="F1:G1"/>
    <mergeCell ref="C2:D2"/>
    <mergeCell ref="F2:G2"/>
    <mergeCell ref="I2:J2"/>
    <mergeCell ref="A3:A4"/>
    <mergeCell ref="C4:D4"/>
    <mergeCell ref="F4:G4"/>
    <mergeCell ref="I4:J4"/>
    <mergeCell ref="A5:A6"/>
    <mergeCell ref="C6:D6"/>
    <mergeCell ref="F6:G6"/>
    <mergeCell ref="I6:J6"/>
    <mergeCell ref="A7:A8"/>
    <mergeCell ref="C8:D8"/>
    <mergeCell ref="F8:G8"/>
    <mergeCell ref="I8:J8"/>
    <mergeCell ref="C12:D12"/>
    <mergeCell ref="F12:G12"/>
    <mergeCell ref="I12:J12"/>
    <mergeCell ref="C14:D14"/>
    <mergeCell ref="F14:G14"/>
    <mergeCell ref="I14:J14"/>
    <mergeCell ref="A13:A14"/>
    <mergeCell ref="C22:D22"/>
    <mergeCell ref="F22:G22"/>
    <mergeCell ref="I22:J22"/>
    <mergeCell ref="A19:A20"/>
    <mergeCell ref="C20:D20"/>
    <mergeCell ref="F20:G20"/>
    <mergeCell ref="I20:J20"/>
    <mergeCell ref="A15:A16"/>
    <mergeCell ref="C16:D16"/>
    <mergeCell ref="F16:G16"/>
    <mergeCell ref="I16:J16"/>
    <mergeCell ref="A17:A18"/>
    <mergeCell ref="C18:D18"/>
    <mergeCell ref="F18:G18"/>
    <mergeCell ref="I18:J18"/>
    <mergeCell ref="C48:D48"/>
    <mergeCell ref="F48:G48"/>
    <mergeCell ref="I48:J48"/>
    <mergeCell ref="C38:D38"/>
    <mergeCell ref="F38:G38"/>
    <mergeCell ref="I38:J38"/>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C52252C0-5BF1-1F45-B4D1-D2EF6B39EFD5}">
          <x14:formula1>
            <xm:f>Onderhoudsplan!$G$3:$G$8</xm:f>
          </x14:formula1>
          <xm:sqref>C3 F3 I3 C33 F33 I33 C35 F35 I35 C5 F5 I5 C7 F7 I7 C9 F9 I9 C13 F13 I13 C15 F15 I15 C17 F17 I17 C19 F19 I19 C23 F23 I23 C25 F25 I25 C27 F27 I27 C29 F29 I29 C41 F41 I41 C43 F43 I43 C45 F45 I45 C47 F47 I47 C37 F37 I37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0"/>
  <sheetViews>
    <sheetView showGridLines="0" zoomScale="90" zoomScaleNormal="90" zoomScalePageLayoutView="85" workbookViewId="0">
      <pane ySplit="1" topLeftCell="A32" activePane="bottomLeft" state="frozen"/>
      <selection pane="bottomLeft" activeCell="B48" sqref="A48:XFD48"/>
    </sheetView>
  </sheetViews>
  <sheetFormatPr baseColWidth="10" defaultColWidth="8.83203125" defaultRowHeight="13" x14ac:dyDescent="0.15"/>
  <cols>
    <col min="1" max="1" width="83" style="3" customWidth="1"/>
    <col min="2" max="2" width="2.83203125" style="6" customWidth="1"/>
    <col min="3" max="3" width="31.83203125" style="4" customWidth="1"/>
    <col min="4" max="4" width="3.83203125" style="4" customWidth="1"/>
    <col min="5" max="5" width="2.83203125" style="4" customWidth="1"/>
    <col min="6" max="6" width="31.83203125" style="4" customWidth="1"/>
    <col min="7" max="7" width="3.83203125" style="4" customWidth="1"/>
    <col min="8" max="8" width="2.83203125" style="4" customWidth="1"/>
    <col min="9" max="9" width="31.83203125" style="4" customWidth="1"/>
    <col min="10" max="10" width="3.83203125" style="3" customWidth="1"/>
    <col min="11" max="11" width="11.6640625" style="3" bestFit="1" customWidth="1"/>
    <col min="12" max="16384" width="8.83203125" style="3"/>
  </cols>
  <sheetData>
    <row r="1" spans="1:11" ht="50" customHeight="1" x14ac:dyDescent="0.2">
      <c r="A1" s="23" t="s">
        <v>52</v>
      </c>
      <c r="B1" s="11"/>
      <c r="C1" s="103" t="s">
        <v>18</v>
      </c>
      <c r="D1" s="104"/>
      <c r="E1" s="11"/>
      <c r="F1" s="103" t="s">
        <v>19</v>
      </c>
      <c r="G1" s="104"/>
      <c r="H1" s="11"/>
      <c r="I1" s="103" t="s">
        <v>20</v>
      </c>
      <c r="J1" s="104"/>
      <c r="K1" s="2"/>
    </row>
    <row r="2" spans="1:11" ht="50" customHeight="1" x14ac:dyDescent="0.2">
      <c r="A2" s="24" t="str">
        <f>Onderhoudsplan!A1</f>
        <v>BEOORDELING ONDERHOUDSPLAN CYGNUS GYMNASIUM</v>
      </c>
      <c r="B2" s="11"/>
      <c r="C2" s="101"/>
      <c r="D2" s="102"/>
      <c r="E2" s="11"/>
      <c r="F2" s="101"/>
      <c r="G2" s="102"/>
      <c r="H2" s="11"/>
      <c r="I2" s="101"/>
      <c r="J2" s="102"/>
      <c r="K2" s="2"/>
    </row>
    <row r="3" spans="1:11" ht="20" customHeight="1" x14ac:dyDescent="0.15">
      <c r="A3" s="95" t="str">
        <f>Onderhoudsplan!A3</f>
        <v>1. In kolom A vult inschrijver zelf de werkzaamheden in die hij adviseert en jaarlijks PER LOCATIE zal uitvoeren, zoals nulmeting, inventarisatie, rapportages, preventieve controles en preventieve werkzaamheden.</v>
      </c>
      <c r="B3" s="9"/>
      <c r="C3" s="7" t="s">
        <v>7</v>
      </c>
      <c r="D3" s="5"/>
      <c r="E3" s="9"/>
      <c r="F3" s="7" t="s">
        <v>7</v>
      </c>
      <c r="G3" s="5"/>
      <c r="H3" s="9"/>
      <c r="I3" s="7" t="s">
        <v>7</v>
      </c>
      <c r="J3" s="5"/>
    </row>
    <row r="4" spans="1:11" ht="97" customHeight="1" x14ac:dyDescent="0.2">
      <c r="A4" s="96"/>
      <c r="B4" s="11"/>
      <c r="C4" s="99" t="s">
        <v>2</v>
      </c>
      <c r="D4" s="94"/>
      <c r="E4" s="11"/>
      <c r="F4" s="99" t="s">
        <v>2</v>
      </c>
      <c r="G4" s="94"/>
      <c r="H4" s="11"/>
      <c r="I4" s="99" t="s">
        <v>2</v>
      </c>
      <c r="J4" s="94"/>
      <c r="K4" s="2"/>
    </row>
    <row r="5" spans="1:11" ht="20" customHeight="1" x14ac:dyDescent="0.15">
      <c r="A5" s="107" t="str">
        <f>Onderhoudsplan!A4</f>
        <v>2. In kolom B t/m BA selecteert inschrijver door middel van een pull-down menu de weken waarin zij de opgegeven werkzaamheden uit kolom A zal uitvoeren.</v>
      </c>
      <c r="B5" s="9"/>
      <c r="C5" s="7" t="s">
        <v>7</v>
      </c>
      <c r="D5" s="5"/>
      <c r="E5" s="9"/>
      <c r="F5" s="7" t="s">
        <v>7</v>
      </c>
      <c r="G5" s="5"/>
      <c r="H5" s="9"/>
      <c r="I5" s="7" t="s">
        <v>7</v>
      </c>
      <c r="J5" s="5"/>
    </row>
    <row r="6" spans="1:11" ht="97" customHeight="1" x14ac:dyDescent="0.2">
      <c r="A6" s="108"/>
      <c r="B6" s="11"/>
      <c r="C6" s="99" t="s">
        <v>2</v>
      </c>
      <c r="D6" s="94"/>
      <c r="E6" s="11"/>
      <c r="F6" s="99" t="s">
        <v>2</v>
      </c>
      <c r="G6" s="94"/>
      <c r="H6" s="11"/>
      <c r="I6" s="99" t="s">
        <v>2</v>
      </c>
      <c r="J6" s="94"/>
      <c r="K6" s="2"/>
    </row>
    <row r="7" spans="1:11" ht="20" customHeight="1" x14ac:dyDescent="0.2">
      <c r="A7" s="107" t="str">
        <f>Onderhoudsplan!A5</f>
        <v xml:space="preserve">3. In kolom BB vult inschrijver de kosten van de werkzaamheden in voor een periode van 12 maanden. </v>
      </c>
      <c r="B7" s="11"/>
      <c r="C7" s="7" t="s">
        <v>7</v>
      </c>
      <c r="D7" s="5"/>
      <c r="E7" s="11"/>
      <c r="F7" s="7" t="s">
        <v>7</v>
      </c>
      <c r="G7" s="5"/>
      <c r="H7" s="11"/>
      <c r="I7" s="7" t="s">
        <v>7</v>
      </c>
      <c r="J7" s="5"/>
      <c r="K7" s="2"/>
    </row>
    <row r="8" spans="1:11" ht="97" customHeight="1" x14ac:dyDescent="0.2">
      <c r="A8" s="108"/>
      <c r="B8" s="11"/>
      <c r="C8" s="99" t="s">
        <v>2</v>
      </c>
      <c r="D8" s="94"/>
      <c r="E8" s="11"/>
      <c r="F8" s="99" t="s">
        <v>2</v>
      </c>
      <c r="G8" s="94"/>
      <c r="H8" s="11"/>
      <c r="I8" s="99" t="s">
        <v>2</v>
      </c>
      <c r="J8" s="94"/>
      <c r="K8" s="2"/>
    </row>
    <row r="9" spans="1:11" ht="20" customHeight="1" x14ac:dyDescent="0.2">
      <c r="A9" s="95" t="str">
        <f>Onderhoudsplan!A6</f>
        <v>4. Op rij 32 motiveert inschrijver waarom het aangeboden onderhoudsplan de beste oplossing is voor deze locatie van de opdrachtgever, conform bijlage kwaliteit.</v>
      </c>
      <c r="B9" s="11"/>
      <c r="C9" s="7" t="s">
        <v>7</v>
      </c>
      <c r="D9" s="5"/>
      <c r="E9" s="11"/>
      <c r="F9" s="7" t="s">
        <v>7</v>
      </c>
      <c r="G9" s="5"/>
      <c r="H9" s="11"/>
      <c r="I9" s="7" t="s">
        <v>7</v>
      </c>
      <c r="J9" s="5"/>
      <c r="K9" s="2"/>
    </row>
    <row r="10" spans="1:11" ht="97" customHeight="1" x14ac:dyDescent="0.2">
      <c r="A10" s="96"/>
      <c r="B10" s="11"/>
      <c r="C10" s="99" t="s">
        <v>2</v>
      </c>
      <c r="D10" s="94"/>
      <c r="E10" s="11"/>
      <c r="F10" s="99" t="s">
        <v>2</v>
      </c>
      <c r="G10" s="94"/>
      <c r="H10" s="11"/>
      <c r="I10" s="99" t="s">
        <v>2</v>
      </c>
      <c r="J10" s="94"/>
      <c r="K10" s="2"/>
    </row>
    <row r="11" spans="1:11" ht="20" customHeight="1" x14ac:dyDescent="0.15">
      <c r="A11" s="25"/>
      <c r="B11" s="10"/>
      <c r="C11" s="26"/>
      <c r="D11" s="26"/>
      <c r="E11" s="27"/>
      <c r="F11" s="26"/>
      <c r="G11" s="26"/>
      <c r="H11" s="10"/>
      <c r="I11" s="26"/>
      <c r="J11" s="28"/>
    </row>
    <row r="12" spans="1:11" ht="50" customHeight="1" x14ac:dyDescent="0.2">
      <c r="A12" s="24" t="str">
        <f>Onderhoudsplan!A15</f>
        <v>BEOORDELING ONDERHOUDSPLAN BINDELMEER COLLEGE</v>
      </c>
      <c r="B12" s="11"/>
      <c r="C12" s="101"/>
      <c r="D12" s="102"/>
      <c r="E12" s="11"/>
      <c r="F12" s="101"/>
      <c r="G12" s="102"/>
      <c r="H12" s="11"/>
      <c r="I12" s="101"/>
      <c r="J12" s="102"/>
      <c r="K12" s="2"/>
    </row>
    <row r="13" spans="1:11" ht="20" customHeight="1" x14ac:dyDescent="0.2">
      <c r="A13" s="95" t="str">
        <f>Onderhoudsplan!A17</f>
        <v>1. In kolom A vult inschrijver zelf de werkzaamheden in die hij adviseert en jaarlijks PER LOCATIE zal uitvoeren, zoals nulmeting, inventarisatie, rapportages, preventieve controles en preventieve werkzaamheden.</v>
      </c>
      <c r="B13" s="11"/>
      <c r="C13" s="7" t="s">
        <v>7</v>
      </c>
      <c r="D13" s="5"/>
      <c r="E13" s="11"/>
      <c r="F13" s="7" t="s">
        <v>7</v>
      </c>
      <c r="G13" s="5"/>
      <c r="H13" s="11"/>
      <c r="I13" s="7" t="s">
        <v>7</v>
      </c>
      <c r="J13" s="5"/>
      <c r="K13" s="2"/>
    </row>
    <row r="14" spans="1:11" ht="97" customHeight="1" x14ac:dyDescent="0.2">
      <c r="A14" s="96"/>
      <c r="B14" s="11"/>
      <c r="C14" s="99" t="s">
        <v>2</v>
      </c>
      <c r="D14" s="94"/>
      <c r="E14" s="11"/>
      <c r="F14" s="99" t="s">
        <v>2</v>
      </c>
      <c r="G14" s="94"/>
      <c r="H14" s="11"/>
      <c r="I14" s="99" t="s">
        <v>2</v>
      </c>
      <c r="J14" s="94"/>
      <c r="K14" s="2"/>
    </row>
    <row r="15" spans="1:11" ht="20" customHeight="1" x14ac:dyDescent="0.2">
      <c r="A15" s="107" t="str">
        <f>Onderhoudsplan!A18</f>
        <v>2. In kolom B t/m BA selecteert inschrijver door middel van een pull-down menu de weken waarin zij de opgegeven werkzaamheden uit kolom A zal uitvoeren.</v>
      </c>
      <c r="B15" s="11"/>
      <c r="C15" s="7" t="s">
        <v>7</v>
      </c>
      <c r="D15" s="5"/>
      <c r="E15" s="11"/>
      <c r="F15" s="7" t="s">
        <v>7</v>
      </c>
      <c r="G15" s="5"/>
      <c r="H15" s="11"/>
      <c r="I15" s="7" t="s">
        <v>7</v>
      </c>
      <c r="J15" s="5"/>
      <c r="K15" s="2"/>
    </row>
    <row r="16" spans="1:11" ht="97" customHeight="1" x14ac:dyDescent="0.2">
      <c r="A16" s="108"/>
      <c r="B16" s="11"/>
      <c r="C16" s="99" t="s">
        <v>2</v>
      </c>
      <c r="D16" s="94"/>
      <c r="E16" s="11"/>
      <c r="F16" s="99" t="s">
        <v>2</v>
      </c>
      <c r="G16" s="94"/>
      <c r="H16" s="11"/>
      <c r="I16" s="99" t="s">
        <v>2</v>
      </c>
      <c r="J16" s="94"/>
      <c r="K16" s="2"/>
    </row>
    <row r="17" spans="1:11" ht="20" customHeight="1" x14ac:dyDescent="0.2">
      <c r="A17" s="95" t="str">
        <f>Onderhoudsplan!A19</f>
        <v xml:space="preserve">3. In kolom BB vult inschrijver de kosten van de werkzaamheden in voor een periode van 12 maanden. </v>
      </c>
      <c r="B17" s="11"/>
      <c r="C17" s="7" t="s">
        <v>7</v>
      </c>
      <c r="D17" s="5"/>
      <c r="E17" s="11"/>
      <c r="F17" s="7" t="s">
        <v>7</v>
      </c>
      <c r="G17" s="5"/>
      <c r="H17" s="11"/>
      <c r="I17" s="7" t="s">
        <v>7</v>
      </c>
      <c r="J17" s="5"/>
      <c r="K17" s="2"/>
    </row>
    <row r="18" spans="1:11" ht="97" customHeight="1" x14ac:dyDescent="0.2">
      <c r="A18" s="96"/>
      <c r="B18" s="11"/>
      <c r="C18" s="99" t="s">
        <v>2</v>
      </c>
      <c r="D18" s="94"/>
      <c r="E18" s="11"/>
      <c r="F18" s="99" t="s">
        <v>2</v>
      </c>
      <c r="G18" s="94"/>
      <c r="H18" s="11"/>
      <c r="I18" s="99" t="s">
        <v>2</v>
      </c>
      <c r="J18" s="94"/>
      <c r="K18" s="2"/>
    </row>
    <row r="19" spans="1:11" ht="20" customHeight="1" x14ac:dyDescent="0.2">
      <c r="A19" s="107" t="str">
        <f>Onderhoudsplan!A20</f>
        <v>4. Op rij 32 motiveert inschrijver waarom het aangeboden onderhoudsplan de beste oplossing is voor deze locatie van de opdrachtgever, conform bijlage kwaliteit.</v>
      </c>
      <c r="B19" s="11"/>
      <c r="C19" s="7" t="s">
        <v>7</v>
      </c>
      <c r="D19" s="5"/>
      <c r="E19" s="11"/>
      <c r="F19" s="7" t="s">
        <v>7</v>
      </c>
      <c r="G19" s="5"/>
      <c r="H19" s="11"/>
      <c r="I19" s="7" t="s">
        <v>7</v>
      </c>
      <c r="J19" s="5"/>
      <c r="K19" s="2"/>
    </row>
    <row r="20" spans="1:11" ht="97" customHeight="1" x14ac:dyDescent="0.2">
      <c r="A20" s="108"/>
      <c r="B20" s="11"/>
      <c r="C20" s="99" t="s">
        <v>2</v>
      </c>
      <c r="D20" s="94"/>
      <c r="E20" s="11"/>
      <c r="F20" s="99" t="s">
        <v>2</v>
      </c>
      <c r="G20" s="94"/>
      <c r="H20" s="11"/>
      <c r="I20" s="99" t="s">
        <v>2</v>
      </c>
      <c r="J20" s="94"/>
      <c r="K20" s="2"/>
    </row>
    <row r="21" spans="1:11" ht="20" customHeight="1" x14ac:dyDescent="0.15">
      <c r="A21" s="25"/>
      <c r="B21" s="10"/>
      <c r="C21" s="26"/>
      <c r="D21" s="26"/>
      <c r="E21" s="58"/>
      <c r="F21" s="26"/>
      <c r="G21" s="26"/>
      <c r="H21" s="10"/>
      <c r="I21" s="26"/>
      <c r="J21" s="28"/>
    </row>
    <row r="22" spans="1:11" ht="50" customHeight="1" x14ac:dyDescent="0.2">
      <c r="A22" s="24" t="str">
        <f>Onderhoudsplan!A29</f>
        <v>BEOORDELING ONDERHOUDSPLAN GERRIT VAN DER VEEN COLLEGE</v>
      </c>
      <c r="B22" s="11"/>
      <c r="C22" s="101"/>
      <c r="D22" s="102"/>
      <c r="E22" s="11"/>
      <c r="F22" s="101"/>
      <c r="G22" s="102"/>
      <c r="H22" s="11"/>
      <c r="I22" s="101"/>
      <c r="J22" s="102"/>
      <c r="K22" s="2"/>
    </row>
    <row r="23" spans="1:11" ht="20" customHeight="1" x14ac:dyDescent="0.15">
      <c r="A23" s="95" t="str">
        <f>Onderhoudsplan!A31</f>
        <v>1. In kolom A vult inschrijver zelf de werkzaamheden in die hij adviseert en jaarlijks PER LOCATIE zal uitvoeren, zoals nulmeting, inventarisatie, rapportages, preventieve controles en preventieve werkzaamheden.</v>
      </c>
      <c r="B23" s="10"/>
      <c r="C23" s="7" t="s">
        <v>7</v>
      </c>
      <c r="D23" s="5"/>
      <c r="E23" s="58"/>
      <c r="F23" s="7" t="s">
        <v>7</v>
      </c>
      <c r="G23" s="5"/>
      <c r="H23" s="10"/>
      <c r="I23" s="7" t="s">
        <v>7</v>
      </c>
      <c r="J23" s="5"/>
    </row>
    <row r="24" spans="1:11" ht="97" customHeight="1" x14ac:dyDescent="0.2">
      <c r="A24" s="96"/>
      <c r="B24" s="11"/>
      <c r="C24" s="99" t="s">
        <v>2</v>
      </c>
      <c r="D24" s="94"/>
      <c r="E24" s="11"/>
      <c r="F24" s="99" t="s">
        <v>2</v>
      </c>
      <c r="G24" s="94"/>
      <c r="H24" s="11"/>
      <c r="I24" s="99" t="s">
        <v>2</v>
      </c>
      <c r="J24" s="94"/>
      <c r="K24" s="2"/>
    </row>
    <row r="25" spans="1:11" ht="20" customHeight="1" x14ac:dyDescent="0.15">
      <c r="A25" s="95" t="str">
        <f>Onderhoudsplan!A32</f>
        <v>2. In kolom B t/m BA selecteert inschrijver door middel van een pull-down menu de weken waarin zij de opgegeven werkzaamheden uit kolom A zal uitvoeren.</v>
      </c>
      <c r="B25" s="10"/>
      <c r="C25" s="7" t="s">
        <v>7</v>
      </c>
      <c r="D25" s="5"/>
      <c r="E25" s="58"/>
      <c r="F25" s="7" t="s">
        <v>7</v>
      </c>
      <c r="G25" s="5"/>
      <c r="H25" s="10"/>
      <c r="I25" s="7" t="s">
        <v>7</v>
      </c>
      <c r="J25" s="5"/>
    </row>
    <row r="26" spans="1:11" ht="97" customHeight="1" x14ac:dyDescent="0.2">
      <c r="A26" s="96"/>
      <c r="B26" s="11"/>
      <c r="C26" s="99" t="s">
        <v>2</v>
      </c>
      <c r="D26" s="94"/>
      <c r="E26" s="11"/>
      <c r="F26" s="99" t="s">
        <v>2</v>
      </c>
      <c r="G26" s="94"/>
      <c r="H26" s="11"/>
      <c r="I26" s="99" t="s">
        <v>2</v>
      </c>
      <c r="J26" s="94"/>
      <c r="K26" s="2"/>
    </row>
    <row r="27" spans="1:11" ht="20" customHeight="1" x14ac:dyDescent="0.15">
      <c r="A27" s="95" t="str">
        <f>Onderhoudsplan!A33</f>
        <v xml:space="preserve">3. In kolom BB vult inschrijver de kosten van de werkzaamheden in voor een periode van 12 maanden. </v>
      </c>
      <c r="B27" s="10"/>
      <c r="C27" s="7" t="s">
        <v>7</v>
      </c>
      <c r="D27" s="5"/>
      <c r="E27" s="58"/>
      <c r="F27" s="7" t="s">
        <v>7</v>
      </c>
      <c r="G27" s="5"/>
      <c r="H27" s="10"/>
      <c r="I27" s="7" t="s">
        <v>7</v>
      </c>
      <c r="J27" s="5"/>
    </row>
    <row r="28" spans="1:11" ht="97" customHeight="1" x14ac:dyDescent="0.2">
      <c r="A28" s="96"/>
      <c r="B28" s="11"/>
      <c r="C28" s="99" t="s">
        <v>2</v>
      </c>
      <c r="D28" s="94"/>
      <c r="E28" s="11"/>
      <c r="F28" s="99" t="s">
        <v>2</v>
      </c>
      <c r="G28" s="94"/>
      <c r="H28" s="11"/>
      <c r="I28" s="99" t="s">
        <v>2</v>
      </c>
      <c r="J28" s="94"/>
      <c r="K28" s="2"/>
    </row>
    <row r="29" spans="1:11" ht="20" customHeight="1" x14ac:dyDescent="0.15">
      <c r="A29" s="95" t="str">
        <f>Onderhoudsplan!A34</f>
        <v>4. Op rij 32 motiveert inschrijver waarom het aangeboden onderhoudsplan de beste oplossing is voor deze locatie van de opdrachtgever, conform bijlage kwaliteit.</v>
      </c>
      <c r="B29" s="10"/>
      <c r="C29" s="7" t="s">
        <v>7</v>
      </c>
      <c r="D29" s="5"/>
      <c r="E29" s="58"/>
      <c r="F29" s="7" t="s">
        <v>7</v>
      </c>
      <c r="G29" s="5"/>
      <c r="H29" s="10"/>
      <c r="I29" s="7" t="s">
        <v>7</v>
      </c>
      <c r="J29" s="5"/>
    </row>
    <row r="30" spans="1:11" ht="97" customHeight="1" x14ac:dyDescent="0.2">
      <c r="A30" s="96"/>
      <c r="B30" s="11"/>
      <c r="C30" s="99" t="s">
        <v>2</v>
      </c>
      <c r="D30" s="94"/>
      <c r="E30" s="11"/>
      <c r="F30" s="99" t="s">
        <v>2</v>
      </c>
      <c r="G30" s="94"/>
      <c r="H30" s="11"/>
      <c r="I30" s="99" t="s">
        <v>2</v>
      </c>
      <c r="J30" s="94"/>
      <c r="K30" s="2"/>
    </row>
    <row r="31" spans="1:11" ht="20" customHeight="1" x14ac:dyDescent="0.15">
      <c r="A31" s="25"/>
      <c r="B31" s="10"/>
      <c r="C31" s="26"/>
      <c r="D31" s="26"/>
      <c r="E31" s="58"/>
      <c r="F31" s="26"/>
      <c r="G31" s="26"/>
      <c r="H31" s="10"/>
      <c r="I31" s="26"/>
      <c r="J31" s="28"/>
    </row>
    <row r="32" spans="1:11" ht="40" customHeight="1" x14ac:dyDescent="0.15">
      <c r="A32" s="24" t="str">
        <f>'Open vragen'!A1:B1</f>
        <v>BEOORDELING OPEN VRAGEN</v>
      </c>
      <c r="B32" s="8"/>
      <c r="C32" s="101"/>
      <c r="D32" s="102"/>
      <c r="E32" s="59"/>
      <c r="F32" s="101"/>
      <c r="G32" s="102"/>
      <c r="H32" s="8"/>
      <c r="I32" s="101"/>
      <c r="J32" s="102"/>
    </row>
    <row r="33" spans="1:10" ht="20" customHeight="1" x14ac:dyDescent="0.15">
      <c r="A33" s="109" t="str">
        <f>'Open vragen'!A4</f>
        <v xml:space="preserve">Inschrijver beschrijft op maximaal 1 A4 (toe te voegen via TenderNed) hoe zij de veiligheid van haar eigen werknemers, de werknemers van de opdrachtgever, omwonenden en de leerlingen/ouders waarborgt bij de uitvoering van de werkzaamheden. Hierbij beschrijft zij minimaal welke maatregelen zij treft bovenop de Arbo- en Milieuregelgeving. </v>
      </c>
      <c r="B33" s="9"/>
      <c r="C33" s="7" t="s">
        <v>7</v>
      </c>
      <c r="D33" s="5"/>
      <c r="E33" s="60"/>
      <c r="F33" s="7" t="s">
        <v>7</v>
      </c>
      <c r="G33" s="5"/>
      <c r="H33" s="9"/>
      <c r="I33" s="7" t="s">
        <v>7</v>
      </c>
      <c r="J33" s="5"/>
    </row>
    <row r="34" spans="1:10" ht="135" customHeight="1" x14ac:dyDescent="0.15">
      <c r="A34" s="110"/>
      <c r="B34" s="9"/>
      <c r="C34" s="99" t="s">
        <v>2</v>
      </c>
      <c r="D34" s="94"/>
      <c r="E34" s="60"/>
      <c r="F34" s="99" t="s">
        <v>2</v>
      </c>
      <c r="G34" s="94"/>
      <c r="H34" s="9"/>
      <c r="I34" s="99" t="s">
        <v>2</v>
      </c>
      <c r="J34" s="94"/>
    </row>
    <row r="35" spans="1:10" ht="20" customHeight="1" x14ac:dyDescent="0.15">
      <c r="A35" s="109" t="str">
        <f>'Open vragen'!A6</f>
        <v>Inschrijver beschrijft op maximaal 3 A4 (toe te voegen via TenderNed) hoe zij de omschreven dienstverlening aanpakt. Inschrijver beschrijft daarbij minimaal:
-	Op welke wijze gaat inschrijver om met weerstanden op een locatie om toegang te krijgen tot de werkruimtes?
-	Hoe gaat inschrijver om met afgekeurde onderdelen?
-	Op welke wijze pakt inschrijver de binnengekomen storingsmeldingen aan met betrekking tot de verschillende technieken binnen de bestaande zonwering. M.a.w. hoe borgt inschrijver de uitvoering door verschillende monteurs en de werkwijze die is voorgeschreven conform deze aanbestedingsdocumenten?
-	Op welke wijze rapporteert (met een voorbeeldrapportage) de inschrijver de bevindingen aan de opdrachtgever?</v>
      </c>
      <c r="B35" s="9"/>
      <c r="C35" s="7" t="s">
        <v>7</v>
      </c>
      <c r="D35" s="5"/>
      <c r="E35" s="9"/>
      <c r="F35" s="7" t="s">
        <v>7</v>
      </c>
      <c r="G35" s="5"/>
      <c r="H35" s="9"/>
      <c r="I35" s="7" t="s">
        <v>7</v>
      </c>
      <c r="J35" s="5"/>
    </row>
    <row r="36" spans="1:10" ht="135" customHeight="1" x14ac:dyDescent="0.15">
      <c r="A36" s="110"/>
      <c r="B36" s="9"/>
      <c r="C36" s="99" t="s">
        <v>2</v>
      </c>
      <c r="D36" s="94"/>
      <c r="E36" s="60"/>
      <c r="F36" s="99" t="s">
        <v>2</v>
      </c>
      <c r="G36" s="94"/>
      <c r="H36" s="9"/>
      <c r="I36" s="99" t="s">
        <v>2</v>
      </c>
      <c r="J36" s="94"/>
    </row>
    <row r="37" spans="1:10" ht="20" customHeight="1" x14ac:dyDescent="0.15">
      <c r="A37" s="95" t="str">
        <f>'Open vragen'!A8</f>
        <v>Inschrijvers hebben tijdens het locatiebezoek en naar aanleiding van de vragenrondes zich op de hoogte kunnen stellen van de situatie en de staat van de zonweringen op de drie locaties. Het kan voorkomen dat één of meerdere locaties door omstandigheden geen budget hebben voor vervanging of noodzakelijke reparaties die wel noodzakelijk zijn om de werking van de zonwering te kunnen garanderen. De aanbestedende dienst wil graag van inschrijver weten hoe zij haar hierbij kan ontzorgen en welke meerwaarde inschrijver ZAAM kan bieden indien deze situatie zich voordoet. Inschrijver beschrijft op maximaal 3 A4 (toe te voegen via TenderNed) per locatie wat de inschrijver doet en biedt (wat bij de kosten zit inbegrepen) om de werking van de zonwering te garanderen in geval er dat jaar van constatering geen budget is.</v>
      </c>
      <c r="B37" s="9"/>
      <c r="C37" s="7" t="s">
        <v>7</v>
      </c>
      <c r="D37" s="5"/>
      <c r="E37" s="9"/>
      <c r="F37" s="7" t="s">
        <v>7</v>
      </c>
      <c r="G37" s="5"/>
      <c r="H37" s="9"/>
      <c r="I37" s="7" t="s">
        <v>7</v>
      </c>
      <c r="J37" s="5"/>
    </row>
    <row r="38" spans="1:10" ht="135" customHeight="1" x14ac:dyDescent="0.15">
      <c r="A38" s="96"/>
      <c r="B38" s="9"/>
      <c r="C38" s="99" t="s">
        <v>2</v>
      </c>
      <c r="D38" s="94"/>
      <c r="E38" s="60"/>
      <c r="F38" s="99" t="s">
        <v>2</v>
      </c>
      <c r="G38" s="94"/>
      <c r="H38" s="9"/>
      <c r="I38" s="99" t="s">
        <v>2</v>
      </c>
      <c r="J38" s="94"/>
    </row>
    <row r="39" spans="1:10" ht="20" customHeight="1" x14ac:dyDescent="0.15">
      <c r="A39" s="25"/>
      <c r="B39" s="10"/>
      <c r="C39" s="26"/>
      <c r="D39" s="26"/>
      <c r="E39" s="27"/>
      <c r="F39" s="26"/>
      <c r="G39" s="26"/>
      <c r="H39" s="10"/>
      <c r="I39" s="26"/>
      <c r="J39" s="28"/>
    </row>
    <row r="40" spans="1:10" ht="40" customHeight="1" x14ac:dyDescent="0.15">
      <c r="A40" s="24" t="str">
        <f>Interview!A1:B1</f>
        <v>BEOORDELING INTERVIEW SLEUTELFUNCTIONARISSEN</v>
      </c>
      <c r="B40" s="8"/>
      <c r="C40" s="101"/>
      <c r="D40" s="102"/>
      <c r="E40" s="8"/>
      <c r="F40" s="101"/>
      <c r="G40" s="102"/>
      <c r="H40" s="8"/>
      <c r="I40" s="101"/>
      <c r="J40" s="102"/>
    </row>
    <row r="41" spans="1:10" ht="20" customHeight="1" x14ac:dyDescent="0.15">
      <c r="A41" s="109" t="str">
        <f>Interview!A4:B4</f>
        <v>1. interviewvraag 1</v>
      </c>
      <c r="B41" s="9"/>
      <c r="C41" s="7" t="s">
        <v>7</v>
      </c>
      <c r="D41" s="5"/>
      <c r="E41" s="9"/>
      <c r="F41" s="7" t="s">
        <v>7</v>
      </c>
      <c r="G41" s="5"/>
      <c r="H41" s="9"/>
      <c r="I41" s="7" t="s">
        <v>7</v>
      </c>
      <c r="J41" s="5"/>
    </row>
    <row r="42" spans="1:10" ht="97" customHeight="1" x14ac:dyDescent="0.15">
      <c r="A42" s="110"/>
      <c r="B42" s="9"/>
      <c r="C42" s="99" t="s">
        <v>2</v>
      </c>
      <c r="D42" s="94"/>
      <c r="E42" s="9"/>
      <c r="F42" s="99" t="s">
        <v>2</v>
      </c>
      <c r="G42" s="94"/>
      <c r="H42" s="9"/>
      <c r="I42" s="99" t="s">
        <v>2</v>
      </c>
      <c r="J42" s="94"/>
    </row>
    <row r="43" spans="1:10" ht="20" customHeight="1" x14ac:dyDescent="0.15">
      <c r="A43" s="109" t="str">
        <f>Interview!A5:B5</f>
        <v>2. interviewvraag 2</v>
      </c>
      <c r="B43" s="9"/>
      <c r="C43" s="7" t="s">
        <v>7</v>
      </c>
      <c r="D43" s="5"/>
      <c r="E43" s="9"/>
      <c r="F43" s="7" t="s">
        <v>7</v>
      </c>
      <c r="G43" s="5"/>
      <c r="H43" s="9"/>
      <c r="I43" s="7" t="s">
        <v>7</v>
      </c>
      <c r="J43" s="5"/>
    </row>
    <row r="44" spans="1:10" ht="97" customHeight="1" x14ac:dyDescent="0.15">
      <c r="A44" s="110"/>
      <c r="B44" s="9"/>
      <c r="C44" s="99" t="s">
        <v>2</v>
      </c>
      <c r="D44" s="94"/>
      <c r="E44" s="9"/>
      <c r="F44" s="99" t="s">
        <v>2</v>
      </c>
      <c r="G44" s="94"/>
      <c r="H44" s="9"/>
      <c r="I44" s="99" t="s">
        <v>2</v>
      </c>
      <c r="J44" s="94"/>
    </row>
    <row r="45" spans="1:10" ht="20" customHeight="1" x14ac:dyDescent="0.15">
      <c r="A45" s="109" t="str">
        <f>Interview!A6:B6</f>
        <v>3. interviewvraag 3</v>
      </c>
      <c r="B45" s="9"/>
      <c r="C45" s="7" t="s">
        <v>7</v>
      </c>
      <c r="D45" s="5"/>
      <c r="E45" s="9"/>
      <c r="F45" s="7" t="s">
        <v>7</v>
      </c>
      <c r="G45" s="5"/>
      <c r="H45" s="9"/>
      <c r="I45" s="7" t="s">
        <v>7</v>
      </c>
      <c r="J45" s="5"/>
    </row>
    <row r="46" spans="1:10" ht="97" customHeight="1" x14ac:dyDescent="0.15">
      <c r="A46" s="110"/>
      <c r="B46" s="9"/>
      <c r="C46" s="99" t="s">
        <v>2</v>
      </c>
      <c r="D46" s="94"/>
      <c r="E46" s="9"/>
      <c r="F46" s="99" t="s">
        <v>2</v>
      </c>
      <c r="G46" s="94"/>
      <c r="H46" s="9"/>
      <c r="I46" s="99" t="s">
        <v>2</v>
      </c>
      <c r="J46" s="94"/>
    </row>
    <row r="47" spans="1:10" ht="20" customHeight="1" x14ac:dyDescent="0.15">
      <c r="A47" s="109" t="str">
        <f>Interview!A7:B7</f>
        <v>4. interviewvraag 4</v>
      </c>
      <c r="B47" s="9"/>
      <c r="C47" s="7" t="s">
        <v>7</v>
      </c>
      <c r="D47" s="5"/>
      <c r="E47" s="9"/>
      <c r="F47" s="7" t="s">
        <v>7</v>
      </c>
      <c r="G47" s="5"/>
      <c r="H47" s="9"/>
      <c r="I47" s="7" t="s">
        <v>7</v>
      </c>
      <c r="J47" s="5"/>
    </row>
    <row r="48" spans="1:10" ht="97" customHeight="1" x14ac:dyDescent="0.15">
      <c r="A48" s="110"/>
      <c r="B48" s="9"/>
      <c r="C48" s="99" t="s">
        <v>2</v>
      </c>
      <c r="D48" s="94"/>
      <c r="E48" s="9"/>
      <c r="F48" s="99" t="s">
        <v>2</v>
      </c>
      <c r="G48" s="94"/>
      <c r="H48" s="9"/>
      <c r="I48" s="99" t="s">
        <v>2</v>
      </c>
      <c r="J48" s="94"/>
    </row>
    <row r="49" spans="1:10" ht="20" customHeight="1" x14ac:dyDescent="0.15">
      <c r="A49" s="25"/>
      <c r="B49" s="10"/>
      <c r="C49" s="26"/>
      <c r="D49" s="26"/>
      <c r="E49" s="10"/>
      <c r="F49" s="26"/>
      <c r="G49" s="26"/>
      <c r="H49" s="10"/>
      <c r="I49" s="26"/>
      <c r="J49" s="28"/>
    </row>
    <row r="50" spans="1:10" x14ac:dyDescent="0.15">
      <c r="A50" s="6"/>
      <c r="B50" s="4"/>
      <c r="H50" s="3"/>
    </row>
  </sheetData>
  <sheetProtection algorithmName="SHA-512" hashValue="yJzYW7Hyj9vsRVlsNP5Ap5l7obJq/CQRn3LYGM1+6T2Yn+8egYlJ12GzL55YOjTOTIAy9G516T2UWEd7E0Fs1Q==" saltValue="4r1qByaSASPjBkJ1cKDOTQ==" spinCount="100000" sheet="1" objects="1" scenarios="1"/>
  <mergeCells count="94">
    <mergeCell ref="A45:A46"/>
    <mergeCell ref="C46:D46"/>
    <mergeCell ref="F46:G46"/>
    <mergeCell ref="I46:J46"/>
    <mergeCell ref="A47:A48"/>
    <mergeCell ref="A41:A42"/>
    <mergeCell ref="C42:D42"/>
    <mergeCell ref="F42:G42"/>
    <mergeCell ref="I42:J42"/>
    <mergeCell ref="A43:A44"/>
    <mergeCell ref="C44:D44"/>
    <mergeCell ref="F44:G44"/>
    <mergeCell ref="I44:J44"/>
    <mergeCell ref="A35:A36"/>
    <mergeCell ref="C36:D36"/>
    <mergeCell ref="F36:G36"/>
    <mergeCell ref="I36:J36"/>
    <mergeCell ref="C40:D40"/>
    <mergeCell ref="F40:G40"/>
    <mergeCell ref="I40:J40"/>
    <mergeCell ref="A37:A38"/>
    <mergeCell ref="C32:D32"/>
    <mergeCell ref="F32:G32"/>
    <mergeCell ref="I32:J32"/>
    <mergeCell ref="A33:A34"/>
    <mergeCell ref="C34:D34"/>
    <mergeCell ref="F34:G34"/>
    <mergeCell ref="I34:J34"/>
    <mergeCell ref="A27:A28"/>
    <mergeCell ref="C28:D28"/>
    <mergeCell ref="F28:G28"/>
    <mergeCell ref="I28:J28"/>
    <mergeCell ref="A29:A30"/>
    <mergeCell ref="C30:D30"/>
    <mergeCell ref="F30:G30"/>
    <mergeCell ref="I30:J30"/>
    <mergeCell ref="A23:A24"/>
    <mergeCell ref="C24:D24"/>
    <mergeCell ref="F24:G24"/>
    <mergeCell ref="I24:J24"/>
    <mergeCell ref="A25:A26"/>
    <mergeCell ref="C26:D26"/>
    <mergeCell ref="F26:G26"/>
    <mergeCell ref="I26:J26"/>
    <mergeCell ref="A9:A10"/>
    <mergeCell ref="C10:D10"/>
    <mergeCell ref="F10:G10"/>
    <mergeCell ref="I10:J10"/>
    <mergeCell ref="I1:J1"/>
    <mergeCell ref="C1:D1"/>
    <mergeCell ref="F1:G1"/>
    <mergeCell ref="C2:D2"/>
    <mergeCell ref="F2:G2"/>
    <mergeCell ref="I2:J2"/>
    <mergeCell ref="A3:A4"/>
    <mergeCell ref="C4:D4"/>
    <mergeCell ref="F4:G4"/>
    <mergeCell ref="I4:J4"/>
    <mergeCell ref="A5:A6"/>
    <mergeCell ref="C6:D6"/>
    <mergeCell ref="F6:G6"/>
    <mergeCell ref="I6:J6"/>
    <mergeCell ref="A7:A8"/>
    <mergeCell ref="C8:D8"/>
    <mergeCell ref="F8:G8"/>
    <mergeCell ref="I8:J8"/>
    <mergeCell ref="C12:D12"/>
    <mergeCell ref="F12:G12"/>
    <mergeCell ref="I12:J12"/>
    <mergeCell ref="C14:D14"/>
    <mergeCell ref="F14:G14"/>
    <mergeCell ref="I14:J14"/>
    <mergeCell ref="A13:A14"/>
    <mergeCell ref="C22:D22"/>
    <mergeCell ref="F22:G22"/>
    <mergeCell ref="I22:J22"/>
    <mergeCell ref="A19:A20"/>
    <mergeCell ref="C20:D20"/>
    <mergeCell ref="F20:G20"/>
    <mergeCell ref="I20:J20"/>
    <mergeCell ref="A15:A16"/>
    <mergeCell ref="C16:D16"/>
    <mergeCell ref="F16:G16"/>
    <mergeCell ref="I16:J16"/>
    <mergeCell ref="A17:A18"/>
    <mergeCell ref="C18:D18"/>
    <mergeCell ref="F18:G18"/>
    <mergeCell ref="I18:J18"/>
    <mergeCell ref="C48:D48"/>
    <mergeCell ref="F48:G48"/>
    <mergeCell ref="I48:J48"/>
    <mergeCell ref="C38:D38"/>
    <mergeCell ref="F38:G38"/>
    <mergeCell ref="I38:J38"/>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disablePrompts="1" count="1">
        <x14:dataValidation type="list" errorStyle="warning" allowBlank="1" showErrorMessage="1" error="Voer juiste waarde in. " xr:uid="{E9DAE9CC-E462-644A-95A6-543AB4BC9AAA}">
          <x14:formula1>
            <xm:f>Onderhoudsplan!$G$3:$G$8</xm:f>
          </x14:formula1>
          <xm:sqref>C3 F3 I3 C33 F33 I33 C35 F35 I35 C5 F5 I5 C7 F7 I7 C9 F9 I9 C13 F13 I13 C15 F15 I15 C17 F17 I17 C19 F19 I19 C23 F23 I23 C25 F25 I25 C27 F27 I27 C29 F29 I29 C41 F41 I41 C43 F43 I43 C45 F45 I45 C47 F47 I47 C37 F37 I37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116"/>
  <sheetViews>
    <sheetView showGridLines="0" zoomScale="90" zoomScaleNormal="90" workbookViewId="0">
      <pane ySplit="1" topLeftCell="A76" activePane="bottomLeft" state="frozen"/>
      <selection pane="bottomLeft" activeCell="D91" sqref="D91"/>
    </sheetView>
  </sheetViews>
  <sheetFormatPr baseColWidth="10" defaultColWidth="8.83203125" defaultRowHeight="15" x14ac:dyDescent="0.2"/>
  <cols>
    <col min="1" max="1" width="80.83203125" customWidth="1"/>
    <col min="2" max="2" width="15.6640625" customWidth="1"/>
    <col min="3" max="3" width="2.83203125" style="6" customWidth="1"/>
    <col min="4" max="5" width="28.83203125" customWidth="1"/>
    <col min="6" max="6" width="2.83203125" style="6" customWidth="1"/>
    <col min="7" max="8" width="28.83203125" customWidth="1"/>
    <col min="9" max="9" width="2.83203125" style="6" customWidth="1"/>
    <col min="10" max="11" width="28.83203125" customWidth="1"/>
  </cols>
  <sheetData>
    <row r="1" spans="1:11" ht="40" customHeight="1" x14ac:dyDescent="0.2">
      <c r="A1" s="114" t="s">
        <v>8</v>
      </c>
      <c r="B1" s="115"/>
      <c r="C1" s="11"/>
      <c r="D1" s="116" t="str">
        <f>'Beoordelaar 1'!C1</f>
        <v>Inschrijver 1</v>
      </c>
      <c r="E1" s="117"/>
      <c r="F1" s="12"/>
      <c r="G1" s="116" t="str">
        <f>'Beoordelaar 1'!F1</f>
        <v>Inschrijver 2</v>
      </c>
      <c r="H1" s="117"/>
      <c r="I1" s="12"/>
      <c r="J1" s="116" t="str">
        <f>'Beoordelaar 1'!I1</f>
        <v>Inschrijver 3</v>
      </c>
      <c r="K1" s="117"/>
    </row>
    <row r="2" spans="1:11" ht="36" customHeight="1" x14ac:dyDescent="0.2">
      <c r="A2" s="29" t="str">
        <f>Onderhoudsplan!A1</f>
        <v>BEOORDELING ONDERHOUDSPLAN CYGNUS GYMNASIUM</v>
      </c>
      <c r="B2" s="30"/>
      <c r="C2" s="8"/>
      <c r="D2" s="31"/>
      <c r="E2" s="32" t="s">
        <v>25</v>
      </c>
      <c r="F2" s="13"/>
      <c r="G2" s="31"/>
      <c r="H2" s="32" t="s">
        <v>25</v>
      </c>
      <c r="I2" s="13"/>
      <c r="J2" s="31"/>
      <c r="K2" s="32" t="s">
        <v>25</v>
      </c>
    </row>
    <row r="3" spans="1:11" ht="55" customHeight="1" x14ac:dyDescent="0.2">
      <c r="A3" s="121" t="str">
        <f>Onderhoudsplan!A3</f>
        <v>1. In kolom A vult inschrijver zelf de werkzaamheden in die hij adviseert en jaarlijks PER LOCATIE zal uitvoeren, zoals nulmeting, inventarisatie, rapportages, preventieve controles en preventieve werkzaamheden.</v>
      </c>
      <c r="B3" s="35" t="s">
        <v>4</v>
      </c>
      <c r="C3" s="9"/>
      <c r="D3" s="33" t="str">
        <f>'Beoordelaar 1'!C3</f>
        <v>Score:</v>
      </c>
      <c r="E3" s="111" t="s">
        <v>2</v>
      </c>
      <c r="F3" s="9"/>
      <c r="G3" s="33" t="str">
        <f>'Beoordelaar 1'!F3</f>
        <v>Score:</v>
      </c>
      <c r="H3" s="111" t="s">
        <v>2</v>
      </c>
      <c r="I3" s="9"/>
      <c r="J3" s="33" t="str">
        <f>'Beoordelaar 1'!I3</f>
        <v>Score:</v>
      </c>
      <c r="K3" s="111" t="s">
        <v>2</v>
      </c>
    </row>
    <row r="4" spans="1:11" ht="55" customHeight="1" x14ac:dyDescent="0.2">
      <c r="A4" s="122"/>
      <c r="B4" s="61" t="s">
        <v>5</v>
      </c>
      <c r="C4" s="9"/>
      <c r="D4" s="62" t="str">
        <f>'Beoordelaar 2'!C3</f>
        <v>Score:</v>
      </c>
      <c r="E4" s="111"/>
      <c r="F4" s="9"/>
      <c r="G4" s="62" t="str">
        <f>'Beoordelaar 2'!F3</f>
        <v>Score:</v>
      </c>
      <c r="H4" s="111"/>
      <c r="I4" s="9"/>
      <c r="J4" s="62" t="str">
        <f>'Beoordelaar 2'!I3</f>
        <v>Score:</v>
      </c>
      <c r="K4" s="111"/>
    </row>
    <row r="5" spans="1:11" ht="55" customHeight="1" x14ac:dyDescent="0.2">
      <c r="A5" s="122"/>
      <c r="B5" s="61" t="s">
        <v>6</v>
      </c>
      <c r="C5" s="9"/>
      <c r="D5" s="62" t="str">
        <f>'Beoordelaar 3'!C3</f>
        <v>Score:</v>
      </c>
      <c r="E5" s="111"/>
      <c r="F5" s="9"/>
      <c r="G5" s="62" t="str">
        <f>'Beoordelaar 3'!F3</f>
        <v>Score:</v>
      </c>
      <c r="H5" s="111"/>
      <c r="I5" s="9"/>
      <c r="J5" s="62" t="str">
        <f>'Beoordelaar 3'!I3</f>
        <v>Score:</v>
      </c>
      <c r="K5" s="111"/>
    </row>
    <row r="6" spans="1:11" ht="20" customHeight="1" x14ac:dyDescent="0.2">
      <c r="A6" s="112" t="s">
        <v>3</v>
      </c>
      <c r="B6" s="112"/>
      <c r="C6" s="9"/>
      <c r="D6" s="63" t="s">
        <v>7</v>
      </c>
      <c r="E6" s="111"/>
      <c r="F6" s="9"/>
      <c r="G6" s="63" t="s">
        <v>7</v>
      </c>
      <c r="H6" s="111"/>
      <c r="I6" s="9"/>
      <c r="J6" s="63" t="s">
        <v>7</v>
      </c>
      <c r="K6" s="111"/>
    </row>
    <row r="7" spans="1:11" ht="20" customHeight="1" x14ac:dyDescent="0.2">
      <c r="A7" s="113"/>
      <c r="B7" s="113"/>
      <c r="C7" s="9"/>
      <c r="D7" s="34" t="str">
        <f>IF(D6="Uitmuntend","€ 2.250",IF(D6="Goed","€ 1.800",IF(D6="Voldoende","€ 900",IF(D6="Matig","€ 0",IF(D6="Onvoldoende","KNOCK OUT"," ")))))</f>
        <v xml:space="preserve"> </v>
      </c>
      <c r="E7" s="111"/>
      <c r="F7" s="9"/>
      <c r="G7" s="34" t="str">
        <f>IF(G6="Uitmuntend","€ 2.250",IF(G6="Goed","€ 1.800",IF(G6="Voldoende","€ 900",IF(G6="Matig","€ 0",IF(G6="Onvoldoende","KNOCK OUT"," ")))))</f>
        <v xml:space="preserve"> </v>
      </c>
      <c r="H7" s="111"/>
      <c r="I7" s="9"/>
      <c r="J7" s="34" t="str">
        <f>IF(J6="Uitmuntend","€ 2.250",IF(J6="Goed","€ 1.800",IF(J6="Voldoende","€ 900",IF(J6="Matig","€ 0",IF(J6="Onvoldoende","KNOCK OUT"," ")))))</f>
        <v xml:space="preserve"> </v>
      </c>
      <c r="K7" s="111"/>
    </row>
    <row r="8" spans="1:11" ht="56" customHeight="1" x14ac:dyDescent="0.2">
      <c r="A8" s="121" t="str">
        <f>Onderhoudsplan!A4</f>
        <v>2. In kolom B t/m BA selecteert inschrijver door middel van een pull-down menu de weken waarin zij de opgegeven werkzaamheden uit kolom A zal uitvoeren.</v>
      </c>
      <c r="B8" s="35" t="s">
        <v>4</v>
      </c>
      <c r="C8" s="9"/>
      <c r="D8" s="33" t="str">
        <f>'Beoordelaar 1'!C5</f>
        <v>Score:</v>
      </c>
      <c r="E8" s="111" t="s">
        <v>2</v>
      </c>
      <c r="F8" s="9"/>
      <c r="G8" s="33" t="str">
        <f>'Beoordelaar 1'!F5</f>
        <v>Score:</v>
      </c>
      <c r="H8" s="111" t="s">
        <v>2</v>
      </c>
      <c r="I8" s="9"/>
      <c r="J8" s="33" t="str">
        <f>'Beoordelaar 1'!I5</f>
        <v>Score:</v>
      </c>
      <c r="K8" s="111" t="s">
        <v>2</v>
      </c>
    </row>
    <row r="9" spans="1:11" ht="56" customHeight="1" x14ac:dyDescent="0.2">
      <c r="A9" s="122"/>
      <c r="B9" s="61" t="s">
        <v>5</v>
      </c>
      <c r="C9" s="9"/>
      <c r="D9" s="62" t="str">
        <f>'Beoordelaar 2'!C5</f>
        <v>Score:</v>
      </c>
      <c r="E9" s="111"/>
      <c r="F9" s="9"/>
      <c r="G9" s="62" t="str">
        <f>'Beoordelaar 2'!F5</f>
        <v>Score:</v>
      </c>
      <c r="H9" s="111"/>
      <c r="I9" s="9"/>
      <c r="J9" s="62" t="str">
        <f>'Beoordelaar 2'!I5</f>
        <v>Score:</v>
      </c>
      <c r="K9" s="111"/>
    </row>
    <row r="10" spans="1:11" ht="56" customHeight="1" x14ac:dyDescent="0.2">
      <c r="A10" s="122"/>
      <c r="B10" s="61" t="s">
        <v>6</v>
      </c>
      <c r="C10" s="9"/>
      <c r="D10" s="62" t="str">
        <f>'Beoordelaar 3'!C5</f>
        <v>Score:</v>
      </c>
      <c r="E10" s="111"/>
      <c r="F10" s="9"/>
      <c r="G10" s="62" t="str">
        <f>'Beoordelaar 3'!F5</f>
        <v>Score:</v>
      </c>
      <c r="H10" s="111"/>
      <c r="I10" s="9"/>
      <c r="J10" s="62" t="str">
        <f>'Beoordelaar 3'!I5</f>
        <v>Score:</v>
      </c>
      <c r="K10" s="111"/>
    </row>
    <row r="11" spans="1:11" ht="20" customHeight="1" x14ac:dyDescent="0.2">
      <c r="A11" s="112" t="s">
        <v>3</v>
      </c>
      <c r="B11" s="112"/>
      <c r="C11" s="9"/>
      <c r="D11" s="63" t="s">
        <v>7</v>
      </c>
      <c r="E11" s="111"/>
      <c r="F11" s="9"/>
      <c r="G11" s="63" t="s">
        <v>7</v>
      </c>
      <c r="H11" s="111"/>
      <c r="I11" s="9"/>
      <c r="J11" s="63" t="s">
        <v>7</v>
      </c>
      <c r="K11" s="111"/>
    </row>
    <row r="12" spans="1:11" ht="20" customHeight="1" x14ac:dyDescent="0.2">
      <c r="A12" s="113"/>
      <c r="B12" s="113"/>
      <c r="C12" s="9"/>
      <c r="D12" s="34" t="str">
        <f>IF(D11="Uitmuntend","€ 1.750",IF(D11="Goed","€ 1.400",IF(D11="Voldoende","€ 700",IF(D11="Matig","€ 0",IF(D11="Onvoldoende","KNOCK OUT"," ")))))</f>
        <v xml:space="preserve"> </v>
      </c>
      <c r="E12" s="111"/>
      <c r="F12" s="9"/>
      <c r="G12" s="34" t="str">
        <f>IF(G11="Uitmuntend","€ 1.750",IF(G11="Goed","€ 1.400",IF(G11="Voldoende","€ 700",IF(G11="Matig","€ 0",IF(G11="Onvoldoende","KNOCK OUT"," ")))))</f>
        <v xml:space="preserve"> </v>
      </c>
      <c r="H12" s="111"/>
      <c r="I12" s="9"/>
      <c r="J12" s="34" t="str">
        <f>IF(J11="Uitmuntend","€ 1.750",IF(J11="Goed","€ 1.400",IF(J11="Voldoende","€ 700",IF(J11="Matig","€ 0",IF(J11="Onvoldoende","KNOCK OUT"," ")))))</f>
        <v xml:space="preserve"> </v>
      </c>
      <c r="K12" s="111"/>
    </row>
    <row r="13" spans="1:11" ht="56" customHeight="1" x14ac:dyDescent="0.2">
      <c r="A13" s="121" t="str">
        <f>Onderhoudsplan!A5</f>
        <v xml:space="preserve">3. In kolom BB vult inschrijver de kosten van de werkzaamheden in voor een periode van 12 maanden. </v>
      </c>
      <c r="B13" s="35" t="s">
        <v>4</v>
      </c>
      <c r="C13" s="9"/>
      <c r="D13" s="33" t="str">
        <f>'Beoordelaar 1'!C7</f>
        <v>Score:</v>
      </c>
      <c r="E13" s="111" t="s">
        <v>2</v>
      </c>
      <c r="F13" s="9"/>
      <c r="G13" s="33" t="str">
        <f>'Beoordelaar 1'!F7</f>
        <v>Score:</v>
      </c>
      <c r="H13" s="111" t="s">
        <v>2</v>
      </c>
      <c r="I13" s="9"/>
      <c r="J13" s="33" t="str">
        <f>'Beoordelaar 1'!I7</f>
        <v>Score:</v>
      </c>
      <c r="K13" s="111" t="s">
        <v>2</v>
      </c>
    </row>
    <row r="14" spans="1:11" ht="56" customHeight="1" x14ac:dyDescent="0.2">
      <c r="A14" s="122"/>
      <c r="B14" s="61" t="s">
        <v>5</v>
      </c>
      <c r="C14" s="9"/>
      <c r="D14" s="62" t="str">
        <f>'Beoordelaar 2'!C7</f>
        <v>Score:</v>
      </c>
      <c r="E14" s="111"/>
      <c r="F14" s="9"/>
      <c r="G14" s="62" t="str">
        <f>'Beoordelaar 2'!F7</f>
        <v>Score:</v>
      </c>
      <c r="H14" s="111"/>
      <c r="I14" s="9"/>
      <c r="J14" s="62" t="str">
        <f>'Beoordelaar 2'!I7</f>
        <v>Score:</v>
      </c>
      <c r="K14" s="111"/>
    </row>
    <row r="15" spans="1:11" ht="56" customHeight="1" x14ac:dyDescent="0.2">
      <c r="A15" s="122"/>
      <c r="B15" s="61" t="s">
        <v>6</v>
      </c>
      <c r="C15" s="9"/>
      <c r="D15" s="62" t="str">
        <f>'Beoordelaar 3'!C7</f>
        <v>Score:</v>
      </c>
      <c r="E15" s="111"/>
      <c r="F15" s="9"/>
      <c r="G15" s="62" t="str">
        <f>'Beoordelaar 3'!F7</f>
        <v>Score:</v>
      </c>
      <c r="H15" s="111"/>
      <c r="I15" s="9"/>
      <c r="J15" s="62" t="str">
        <f>'Beoordelaar 3'!I7</f>
        <v>Score:</v>
      </c>
      <c r="K15" s="111"/>
    </row>
    <row r="16" spans="1:11" ht="20" customHeight="1" x14ac:dyDescent="0.2">
      <c r="A16" s="112" t="s">
        <v>3</v>
      </c>
      <c r="B16" s="112"/>
      <c r="C16" s="9"/>
      <c r="D16" s="63" t="s">
        <v>7</v>
      </c>
      <c r="E16" s="111"/>
      <c r="F16" s="9"/>
      <c r="G16" s="63" t="s">
        <v>7</v>
      </c>
      <c r="H16" s="111"/>
      <c r="I16" s="9"/>
      <c r="J16" s="63" t="s">
        <v>7</v>
      </c>
      <c r="K16" s="111"/>
    </row>
    <row r="17" spans="1:11" ht="20" customHeight="1" x14ac:dyDescent="0.2">
      <c r="A17" s="113"/>
      <c r="B17" s="113"/>
      <c r="C17" s="9"/>
      <c r="D17" s="34" t="str">
        <f>IF(D16="Uitmuntend","€ 500",IF(D16="Goed","€ 400",IF(D16="Voldoende","€ 200",IF(D16="Matig","€ 50",IF(D16="Onvoldoende","€ 0"," ")))))</f>
        <v xml:space="preserve"> </v>
      </c>
      <c r="E17" s="111"/>
      <c r="F17" s="9"/>
      <c r="G17" s="34" t="str">
        <f>IF(G16="Uitmuntend","€ 500",IF(G16="Goed","€ 400",IF(G16="Voldoende","€ 200",IF(G16="Matig","€ 50",IF(G16="Onvoldoende","€ 0"," ")))))</f>
        <v xml:space="preserve"> </v>
      </c>
      <c r="H17" s="111"/>
      <c r="I17" s="9"/>
      <c r="J17" s="34" t="str">
        <f>IF(J16="Uitmuntend","€ 500",IF(J16="Goed","€ 400",IF(J16="Voldoende","€ 200",IF(J16="Matig","€ 50",IF(J16="Onvoldoende","€ 0"," ")))))</f>
        <v xml:space="preserve"> </v>
      </c>
      <c r="K17" s="111"/>
    </row>
    <row r="18" spans="1:11" ht="56" customHeight="1" x14ac:dyDescent="0.2">
      <c r="A18" s="121" t="str">
        <f>Onderhoudsplan!A6</f>
        <v>4. Op rij 32 motiveert inschrijver waarom het aangeboden onderhoudsplan de beste oplossing is voor deze locatie van de opdrachtgever, conform bijlage kwaliteit.</v>
      </c>
      <c r="B18" s="35" t="s">
        <v>4</v>
      </c>
      <c r="C18" s="9"/>
      <c r="D18" s="33" t="str">
        <f>'Beoordelaar 1'!C9</f>
        <v>Score:</v>
      </c>
      <c r="E18" s="111" t="s">
        <v>2</v>
      </c>
      <c r="F18" s="9"/>
      <c r="G18" s="33" t="str">
        <f>'Beoordelaar 1'!F9</f>
        <v>Score:</v>
      </c>
      <c r="H18" s="111" t="s">
        <v>2</v>
      </c>
      <c r="I18" s="9"/>
      <c r="J18" s="33" t="str">
        <f>'Beoordelaar 1'!I9</f>
        <v>Score:</v>
      </c>
      <c r="K18" s="111" t="s">
        <v>2</v>
      </c>
    </row>
    <row r="19" spans="1:11" ht="56" customHeight="1" x14ac:dyDescent="0.2">
      <c r="A19" s="122"/>
      <c r="B19" s="61" t="s">
        <v>5</v>
      </c>
      <c r="C19" s="9"/>
      <c r="D19" s="62" t="str">
        <f>'Beoordelaar 2'!C9</f>
        <v>Score:</v>
      </c>
      <c r="E19" s="111"/>
      <c r="F19" s="9"/>
      <c r="G19" s="62" t="str">
        <f>'Beoordelaar 2'!F9</f>
        <v>Score:</v>
      </c>
      <c r="H19" s="111"/>
      <c r="I19" s="9"/>
      <c r="J19" s="62" t="str">
        <f>'Beoordelaar 2'!I9</f>
        <v>Score:</v>
      </c>
      <c r="K19" s="111"/>
    </row>
    <row r="20" spans="1:11" ht="56" customHeight="1" x14ac:dyDescent="0.2">
      <c r="A20" s="122"/>
      <c r="B20" s="61" t="s">
        <v>6</v>
      </c>
      <c r="C20" s="9"/>
      <c r="D20" s="62" t="str">
        <f>'Beoordelaar 3'!C9</f>
        <v>Score:</v>
      </c>
      <c r="E20" s="111"/>
      <c r="F20" s="9"/>
      <c r="G20" s="62" t="str">
        <f>'Beoordelaar 3'!F9</f>
        <v>Score:</v>
      </c>
      <c r="H20" s="111"/>
      <c r="I20" s="9"/>
      <c r="J20" s="62" t="str">
        <f>'Beoordelaar 3'!I9</f>
        <v>Score:</v>
      </c>
      <c r="K20" s="111"/>
    </row>
    <row r="21" spans="1:11" ht="20" customHeight="1" x14ac:dyDescent="0.2">
      <c r="A21" s="112" t="s">
        <v>3</v>
      </c>
      <c r="B21" s="112"/>
      <c r="C21" s="9"/>
      <c r="D21" s="63" t="s">
        <v>7</v>
      </c>
      <c r="E21" s="111"/>
      <c r="F21" s="9"/>
      <c r="G21" s="63" t="s">
        <v>7</v>
      </c>
      <c r="H21" s="111"/>
      <c r="I21" s="9"/>
      <c r="J21" s="63" t="s">
        <v>7</v>
      </c>
      <c r="K21" s="111"/>
    </row>
    <row r="22" spans="1:11" ht="20" customHeight="1" x14ac:dyDescent="0.2">
      <c r="A22" s="113"/>
      <c r="B22" s="113"/>
      <c r="C22" s="9"/>
      <c r="D22" s="34" t="str">
        <f>IF(D21="Uitmuntend","€ 500",IF(D21="Goed","€ 400",IF(D21="Voldoende","€ 200",IF(D21="Matig","€ 50",IF(D21="Onvoldoende","€ 0"," ")))))</f>
        <v xml:space="preserve"> </v>
      </c>
      <c r="E22" s="111"/>
      <c r="F22" s="9"/>
      <c r="G22" s="34" t="str">
        <f>IF(G21="Uitmuntend","€ 500",IF(G21="Goed","€ 400",IF(G21="Voldoende","€ 200",IF(G21="Matig","€ 50",IF(G21="Onvoldoende","€ 0"," ")))))</f>
        <v xml:space="preserve"> </v>
      </c>
      <c r="H22" s="111"/>
      <c r="I22" s="9"/>
      <c r="J22" s="34" t="str">
        <f>IF(J21="Uitmuntend","€ 500",IF(J21="Goed","€ 400",IF(J21="Voldoende","€ 200",IF(J21="Matig","€ 50",IF(J21="Onvoldoende","€ 0"," ")))))</f>
        <v xml:space="preserve"> </v>
      </c>
      <c r="K22" s="111"/>
    </row>
    <row r="23" spans="1:11" s="69" customFormat="1" ht="30" customHeight="1" x14ac:dyDescent="0.2">
      <c r="A23" s="65"/>
      <c r="B23" s="65"/>
      <c r="C23" s="66"/>
      <c r="D23" s="67"/>
      <c r="E23" s="68"/>
      <c r="F23" s="66"/>
      <c r="G23" s="67"/>
      <c r="H23" s="68"/>
      <c r="I23" s="66"/>
      <c r="J23" s="67"/>
      <c r="K23" s="68"/>
    </row>
    <row r="24" spans="1:11" s="64" customFormat="1" ht="30" customHeight="1" x14ac:dyDescent="0.2">
      <c r="A24" s="123" t="s">
        <v>49</v>
      </c>
      <c r="B24" s="123"/>
      <c r="C24" s="70"/>
      <c r="D24" s="76" t="e">
        <f>D7+D12+D17+D22</f>
        <v>#VALUE!</v>
      </c>
      <c r="E24" s="77"/>
      <c r="F24" s="70"/>
      <c r="G24" s="78" t="e">
        <f>G7+G12+G17+G22</f>
        <v>#VALUE!</v>
      </c>
      <c r="H24" s="77"/>
      <c r="I24" s="60"/>
      <c r="J24" s="78" t="e">
        <f>J7+J12+J17+J22</f>
        <v>#VALUE!</v>
      </c>
      <c r="K24" s="77"/>
    </row>
    <row r="25" spans="1:11" s="69" customFormat="1" ht="30" customHeight="1" x14ac:dyDescent="0.2">
      <c r="A25" s="71"/>
      <c r="B25" s="71"/>
      <c r="C25" s="66"/>
      <c r="D25" s="72"/>
      <c r="E25" s="68"/>
      <c r="F25" s="66"/>
      <c r="G25" s="67"/>
      <c r="H25" s="68"/>
      <c r="I25" s="66"/>
      <c r="J25" s="67"/>
      <c r="K25" s="68"/>
    </row>
    <row r="26" spans="1:11" ht="36" customHeight="1" x14ac:dyDescent="0.2">
      <c r="A26" s="29" t="str">
        <f>Onderhoudsplan!A15</f>
        <v>BEOORDELING ONDERHOUDSPLAN BINDELMEER COLLEGE</v>
      </c>
      <c r="B26" s="30"/>
      <c r="C26" s="8"/>
      <c r="D26" s="31"/>
      <c r="E26" s="32" t="s">
        <v>25</v>
      </c>
      <c r="F26" s="13"/>
      <c r="G26" s="31"/>
      <c r="H26" s="32" t="s">
        <v>25</v>
      </c>
      <c r="I26" s="13"/>
      <c r="J26" s="31"/>
      <c r="K26" s="32" t="s">
        <v>25</v>
      </c>
    </row>
    <row r="27" spans="1:11" ht="56" customHeight="1" x14ac:dyDescent="0.2">
      <c r="A27" s="121" t="str">
        <f>Onderhoudsplan!A17</f>
        <v>1. In kolom A vult inschrijver zelf de werkzaamheden in die hij adviseert en jaarlijks PER LOCATIE zal uitvoeren, zoals nulmeting, inventarisatie, rapportages, preventieve controles en preventieve werkzaamheden.</v>
      </c>
      <c r="B27" s="35" t="s">
        <v>4</v>
      </c>
      <c r="C27" s="73"/>
      <c r="D27" s="33" t="str">
        <f>'Beoordelaar 1'!C13</f>
        <v>Score:</v>
      </c>
      <c r="E27" s="118" t="s">
        <v>2</v>
      </c>
      <c r="F27" s="74"/>
      <c r="G27" s="33" t="str">
        <f>'Beoordelaar 1'!F13</f>
        <v>Score:</v>
      </c>
      <c r="H27" s="118" t="s">
        <v>2</v>
      </c>
      <c r="I27" s="74"/>
      <c r="J27" s="33" t="str">
        <f>'Beoordelaar 1'!I13</f>
        <v>Score:</v>
      </c>
      <c r="K27" s="118" t="s">
        <v>2</v>
      </c>
    </row>
    <row r="28" spans="1:11" ht="56" customHeight="1" x14ac:dyDescent="0.2">
      <c r="A28" s="122"/>
      <c r="B28" s="35" t="s">
        <v>5</v>
      </c>
      <c r="C28" s="73"/>
      <c r="D28" s="33" t="str">
        <f>'Beoordelaar 2'!C13</f>
        <v>Score:</v>
      </c>
      <c r="E28" s="119"/>
      <c r="F28" s="74"/>
      <c r="G28" s="33" t="str">
        <f>'Beoordelaar 2'!F13</f>
        <v>Score:</v>
      </c>
      <c r="H28" s="119"/>
      <c r="I28" s="74"/>
      <c r="J28" s="33" t="str">
        <f>'Beoordelaar 2'!I13</f>
        <v>Score:</v>
      </c>
      <c r="K28" s="119"/>
    </row>
    <row r="29" spans="1:11" ht="56" customHeight="1" x14ac:dyDescent="0.2">
      <c r="A29" s="122"/>
      <c r="B29" s="35" t="s">
        <v>6</v>
      </c>
      <c r="C29" s="73"/>
      <c r="D29" s="33" t="str">
        <f>'Beoordelaar 3'!C13</f>
        <v>Score:</v>
      </c>
      <c r="E29" s="119"/>
      <c r="F29" s="74"/>
      <c r="G29" s="33" t="str">
        <f>'Beoordelaar 3'!F13</f>
        <v>Score:</v>
      </c>
      <c r="H29" s="119"/>
      <c r="I29" s="74"/>
      <c r="J29" s="33" t="str">
        <f>'Beoordelaar 3'!I13</f>
        <v>Score:</v>
      </c>
      <c r="K29" s="119"/>
    </row>
    <row r="30" spans="1:11" ht="20" customHeight="1" x14ac:dyDescent="0.2">
      <c r="A30" s="112" t="s">
        <v>3</v>
      </c>
      <c r="B30" s="112"/>
      <c r="C30" s="9"/>
      <c r="D30" s="63" t="s">
        <v>7</v>
      </c>
      <c r="E30" s="119"/>
      <c r="F30" s="9"/>
      <c r="G30" s="63" t="s">
        <v>7</v>
      </c>
      <c r="H30" s="119"/>
      <c r="I30" s="9"/>
      <c r="J30" s="63" t="s">
        <v>7</v>
      </c>
      <c r="K30" s="119"/>
    </row>
    <row r="31" spans="1:11" ht="20" customHeight="1" x14ac:dyDescent="0.2">
      <c r="A31" s="113"/>
      <c r="B31" s="113"/>
      <c r="C31" s="9"/>
      <c r="D31" s="34" t="str">
        <f>IF(D30="Uitmuntend","€ 2.250",IF(D30="Goed","€ 1.800",IF(D30="Voldoende","€ 900",IF(D30="Matig","€ 0",IF(D30="Onvoldoende","KNOCK OUT"," ")))))</f>
        <v xml:space="preserve"> </v>
      </c>
      <c r="E31" s="120"/>
      <c r="F31" s="9"/>
      <c r="G31" s="34" t="str">
        <f>IF(G30="Uitmuntend","€ 2.250",IF(G30="Goed","€ 1.800",IF(G30="Voldoende","€ 900",IF(G30="Matig","€ 0",IF(G30="Onvoldoende","KNOCK OUT"," ")))))</f>
        <v xml:space="preserve"> </v>
      </c>
      <c r="H31" s="120"/>
      <c r="I31" s="9"/>
      <c r="J31" s="34" t="str">
        <f>IF(J30="Uitmuntend","€ 2.250",IF(J30="Goed","€ 1.800",IF(J30="Voldoende","€ 900",IF(J30="Matig","€ 0",IF(J30="Onvoldoende","KNOCK OUT"," ")))))</f>
        <v xml:space="preserve"> </v>
      </c>
      <c r="K31" s="120"/>
    </row>
    <row r="32" spans="1:11" ht="56" customHeight="1" x14ac:dyDescent="0.2">
      <c r="A32" s="121" t="str">
        <f>Onderhoudsplan!A18</f>
        <v>2. In kolom B t/m BA selecteert inschrijver door middel van een pull-down menu de weken waarin zij de opgegeven werkzaamheden uit kolom A zal uitvoeren.</v>
      </c>
      <c r="B32" s="35" t="s">
        <v>4</v>
      </c>
      <c r="C32" s="9"/>
      <c r="D32" s="33" t="str">
        <f>'Beoordelaar 1'!C15</f>
        <v>Score:</v>
      </c>
      <c r="E32" s="118" t="s">
        <v>2</v>
      </c>
      <c r="F32" s="9"/>
      <c r="G32" s="33" t="str">
        <f>'Beoordelaar 1'!F15</f>
        <v>Score:</v>
      </c>
      <c r="H32" s="118" t="s">
        <v>2</v>
      </c>
      <c r="I32" s="9"/>
      <c r="J32" s="33" t="str">
        <f>'Beoordelaar 1'!I15</f>
        <v>Score:</v>
      </c>
      <c r="K32" s="118" t="s">
        <v>2</v>
      </c>
    </row>
    <row r="33" spans="1:11" ht="56" customHeight="1" x14ac:dyDescent="0.2">
      <c r="A33" s="122"/>
      <c r="B33" s="35" t="s">
        <v>5</v>
      </c>
      <c r="C33" s="75"/>
      <c r="D33" s="33" t="str">
        <f>'Beoordelaar 2'!C15</f>
        <v>Score:</v>
      </c>
      <c r="E33" s="119"/>
      <c r="F33" s="75"/>
      <c r="G33" s="33" t="str">
        <f>'Beoordelaar 2'!F15</f>
        <v>Score:</v>
      </c>
      <c r="H33" s="119"/>
      <c r="I33" s="75"/>
      <c r="J33" s="33" t="str">
        <f>'Beoordelaar 2'!I15</f>
        <v>Score:</v>
      </c>
      <c r="K33" s="119"/>
    </row>
    <row r="34" spans="1:11" ht="56" customHeight="1" x14ac:dyDescent="0.2">
      <c r="A34" s="122"/>
      <c r="B34" s="35" t="s">
        <v>6</v>
      </c>
      <c r="C34" s="75"/>
      <c r="D34" s="33" t="str">
        <f>'Beoordelaar 3'!C15</f>
        <v>Score:</v>
      </c>
      <c r="E34" s="119"/>
      <c r="F34" s="75"/>
      <c r="G34" s="33" t="str">
        <f>'Beoordelaar 3'!F15</f>
        <v>Score:</v>
      </c>
      <c r="H34" s="119"/>
      <c r="I34" s="75"/>
      <c r="J34" s="33" t="str">
        <f>'Beoordelaar 3'!I15</f>
        <v>Score:</v>
      </c>
      <c r="K34" s="119"/>
    </row>
    <row r="35" spans="1:11" ht="20" customHeight="1" x14ac:dyDescent="0.2">
      <c r="A35" s="112" t="s">
        <v>3</v>
      </c>
      <c r="B35" s="112"/>
      <c r="C35" s="9"/>
      <c r="D35" s="63" t="s">
        <v>7</v>
      </c>
      <c r="E35" s="119"/>
      <c r="F35" s="9"/>
      <c r="G35" s="63" t="s">
        <v>7</v>
      </c>
      <c r="H35" s="119"/>
      <c r="I35" s="9"/>
      <c r="J35" s="63" t="s">
        <v>7</v>
      </c>
      <c r="K35" s="119"/>
    </row>
    <row r="36" spans="1:11" ht="20" customHeight="1" x14ac:dyDescent="0.2">
      <c r="A36" s="113"/>
      <c r="B36" s="113"/>
      <c r="C36" s="9"/>
      <c r="D36" s="34" t="str">
        <f>IF(D35="Uitmuntend","€ 1.750",IF(D35="Goed","€ 1.400",IF(D35="Voldoende","€ 700",IF(D35="Matig","€ 0",IF(D35="Onvoldoende","KNOCK OUT"," ")))))</f>
        <v xml:space="preserve"> </v>
      </c>
      <c r="E36" s="120"/>
      <c r="F36" s="9"/>
      <c r="G36" s="34" t="str">
        <f>IF(G35="Uitmuntend","€ 1.750",IF(G35="Goed","€ 1.400",IF(G35="Voldoende","€ 700",IF(G35="Matig","€ 0",IF(G35="Onvoldoende","KNOCK OUT"," ")))))</f>
        <v xml:space="preserve"> </v>
      </c>
      <c r="H36" s="120"/>
      <c r="I36" s="9"/>
      <c r="J36" s="34" t="str">
        <f>IF(J35="Uitmuntend","€ 1.750",IF(J35="Goed","€ 1.400",IF(J35="Voldoende","€ 700",IF(J35="Matig","€ 0",IF(J35="Onvoldoende","KNOCK OUT"," ")))))</f>
        <v xml:space="preserve"> </v>
      </c>
      <c r="K36" s="120"/>
    </row>
    <row r="37" spans="1:11" ht="56" customHeight="1" x14ac:dyDescent="0.2">
      <c r="A37" s="121" t="str">
        <f>Onderhoudsplan!A19</f>
        <v xml:space="preserve">3. In kolom BB vult inschrijver de kosten van de werkzaamheden in voor een periode van 12 maanden. </v>
      </c>
      <c r="B37" s="35" t="s">
        <v>4</v>
      </c>
      <c r="C37" s="75"/>
      <c r="D37" s="33" t="str">
        <f>'Beoordelaar 1'!C17</f>
        <v>Score:</v>
      </c>
      <c r="E37" s="118" t="s">
        <v>2</v>
      </c>
      <c r="F37" s="75"/>
      <c r="G37" s="33" t="str">
        <f>'Beoordelaar 1'!F17</f>
        <v>Score:</v>
      </c>
      <c r="H37" s="118" t="s">
        <v>2</v>
      </c>
      <c r="I37" s="75"/>
      <c r="J37" s="33" t="str">
        <f>'Beoordelaar 1'!I17</f>
        <v>Score:</v>
      </c>
      <c r="K37" s="118" t="s">
        <v>2</v>
      </c>
    </row>
    <row r="38" spans="1:11" ht="56" customHeight="1" x14ac:dyDescent="0.2">
      <c r="A38" s="122"/>
      <c r="B38" s="35" t="s">
        <v>5</v>
      </c>
      <c r="C38" s="75"/>
      <c r="D38" s="33" t="str">
        <f>'Beoordelaar 2'!C17</f>
        <v>Score:</v>
      </c>
      <c r="E38" s="119"/>
      <c r="F38" s="75"/>
      <c r="G38" s="33" t="str">
        <f>'Beoordelaar 2'!F17</f>
        <v>Score:</v>
      </c>
      <c r="H38" s="119"/>
      <c r="I38" s="75"/>
      <c r="J38" s="33" t="str">
        <f>'Beoordelaar 2'!I17</f>
        <v>Score:</v>
      </c>
      <c r="K38" s="119"/>
    </row>
    <row r="39" spans="1:11" ht="56" customHeight="1" x14ac:dyDescent="0.2">
      <c r="A39" s="122"/>
      <c r="B39" s="35" t="s">
        <v>6</v>
      </c>
      <c r="C39" s="75"/>
      <c r="D39" s="33" t="str">
        <f>'Beoordelaar 3'!C17</f>
        <v>Score:</v>
      </c>
      <c r="E39" s="119"/>
      <c r="F39" s="75"/>
      <c r="G39" s="33" t="str">
        <f>'Beoordelaar 3'!F17</f>
        <v>Score:</v>
      </c>
      <c r="H39" s="119"/>
      <c r="I39" s="75"/>
      <c r="J39" s="33" t="str">
        <f>'Beoordelaar 3'!I17</f>
        <v>Score:</v>
      </c>
      <c r="K39" s="119"/>
    </row>
    <row r="40" spans="1:11" ht="20" customHeight="1" x14ac:dyDescent="0.2">
      <c r="A40" s="112" t="s">
        <v>3</v>
      </c>
      <c r="B40" s="112"/>
      <c r="C40" s="9"/>
      <c r="D40" s="63" t="s">
        <v>7</v>
      </c>
      <c r="E40" s="119"/>
      <c r="F40" s="9"/>
      <c r="G40" s="63" t="s">
        <v>7</v>
      </c>
      <c r="H40" s="119"/>
      <c r="I40" s="9"/>
      <c r="J40" s="63" t="s">
        <v>7</v>
      </c>
      <c r="K40" s="119"/>
    </row>
    <row r="41" spans="1:11" ht="20" customHeight="1" x14ac:dyDescent="0.2">
      <c r="A41" s="113"/>
      <c r="B41" s="113"/>
      <c r="C41" s="9"/>
      <c r="D41" s="34" t="str">
        <f>IF(D40="Uitmuntend","€ 500",IF(D40="Goed","€ 400",IF(D40="Voldoende","€ 200",IF(D40="Matig","€ 50",IF(D40="Onvoldoende","€ 0"," ")))))</f>
        <v xml:space="preserve"> </v>
      </c>
      <c r="E41" s="120"/>
      <c r="F41" s="9"/>
      <c r="G41" s="34" t="str">
        <f>IF(G40="Uitmuntend","€ 500",IF(G40="Goed","€ 400",IF(G40="Voldoende","€ 200",IF(G40="Matig","€ 50",IF(G40="Onvoldoende","€ 0"," ")))))</f>
        <v xml:space="preserve"> </v>
      </c>
      <c r="H41" s="120"/>
      <c r="I41" s="9"/>
      <c r="J41" s="34" t="str">
        <f>IF(J40="Uitmuntend","€ 500",IF(J40="Goed","€ 400",IF(J40="Voldoende","€ 200",IF(J40="Matig","€ 50",IF(J40="Onvoldoende","€ 0"," ")))))</f>
        <v xml:space="preserve"> </v>
      </c>
      <c r="K41" s="120"/>
    </row>
    <row r="42" spans="1:11" ht="56" customHeight="1" x14ac:dyDescent="0.2">
      <c r="A42" s="121" t="str">
        <f>Onderhoudsplan!A20</f>
        <v>4. Op rij 32 motiveert inschrijver waarom het aangeboden onderhoudsplan de beste oplossing is voor deze locatie van de opdrachtgever, conform bijlage kwaliteit.</v>
      </c>
      <c r="B42" s="35" t="s">
        <v>4</v>
      </c>
      <c r="C42" s="9"/>
      <c r="D42" s="33" t="str">
        <f>'Beoordelaar 1'!C19</f>
        <v>Score:</v>
      </c>
      <c r="E42" s="118" t="s">
        <v>2</v>
      </c>
      <c r="F42" s="9"/>
      <c r="G42" s="33" t="str">
        <f>'Beoordelaar 1'!F19</f>
        <v>Score:</v>
      </c>
      <c r="H42" s="118" t="s">
        <v>2</v>
      </c>
      <c r="I42" s="9"/>
      <c r="J42" s="33" t="str">
        <f>'Beoordelaar 1'!I19</f>
        <v>Score:</v>
      </c>
      <c r="K42" s="118" t="s">
        <v>2</v>
      </c>
    </row>
    <row r="43" spans="1:11" ht="56" customHeight="1" x14ac:dyDescent="0.2">
      <c r="A43" s="122"/>
      <c r="B43" s="35" t="s">
        <v>5</v>
      </c>
      <c r="C43" s="9"/>
      <c r="D43" s="33" t="str">
        <f>'Beoordelaar 2'!C19</f>
        <v>Score:</v>
      </c>
      <c r="E43" s="119"/>
      <c r="F43" s="9"/>
      <c r="G43" s="33" t="str">
        <f>'Beoordelaar 2'!F19</f>
        <v>Score:</v>
      </c>
      <c r="H43" s="119"/>
      <c r="I43" s="9"/>
      <c r="J43" s="33" t="str">
        <f>'Beoordelaar 2'!I19</f>
        <v>Score:</v>
      </c>
      <c r="K43" s="119"/>
    </row>
    <row r="44" spans="1:11" ht="56" customHeight="1" x14ac:dyDescent="0.2">
      <c r="A44" s="122"/>
      <c r="B44" s="35" t="s">
        <v>6</v>
      </c>
      <c r="C44" s="9"/>
      <c r="D44" s="33" t="str">
        <f>'Beoordelaar 3'!C19</f>
        <v>Score:</v>
      </c>
      <c r="E44" s="119"/>
      <c r="F44" s="9"/>
      <c r="G44" s="33" t="str">
        <f>'Beoordelaar 3'!F19</f>
        <v>Score:</v>
      </c>
      <c r="H44" s="119"/>
      <c r="I44" s="9"/>
      <c r="J44" s="33" t="str">
        <f>'Beoordelaar 3'!I19</f>
        <v>Score:</v>
      </c>
      <c r="K44" s="119"/>
    </row>
    <row r="45" spans="1:11" ht="20" customHeight="1" x14ac:dyDescent="0.2">
      <c r="A45" s="112" t="s">
        <v>3</v>
      </c>
      <c r="B45" s="112"/>
      <c r="C45" s="9"/>
      <c r="D45" s="63" t="s">
        <v>7</v>
      </c>
      <c r="E45" s="119"/>
      <c r="F45" s="9"/>
      <c r="G45" s="63" t="s">
        <v>7</v>
      </c>
      <c r="H45" s="119"/>
      <c r="I45" s="9"/>
      <c r="J45" s="63" t="s">
        <v>7</v>
      </c>
      <c r="K45" s="119"/>
    </row>
    <row r="46" spans="1:11" ht="20" customHeight="1" x14ac:dyDescent="0.2">
      <c r="A46" s="113"/>
      <c r="B46" s="113"/>
      <c r="C46" s="9"/>
      <c r="D46" s="34" t="str">
        <f>IF(D45="Uitmuntend","€ 500",IF(D45="Goed","€ 400",IF(D45="Voldoende","€ 200",IF(D45="Matig","€ 50",IF(D45="Onvoldoende","€ 0"," ")))))</f>
        <v xml:space="preserve"> </v>
      </c>
      <c r="E46" s="120"/>
      <c r="F46" s="9"/>
      <c r="G46" s="34" t="str">
        <f>IF(G45="Uitmuntend","€ 500",IF(G45="Goed","€ 400",IF(G45="Voldoende","€ 200",IF(G45="Matig","€ 50",IF(G45="Onvoldoende","€ 0"," ")))))</f>
        <v xml:space="preserve"> </v>
      </c>
      <c r="H46" s="120"/>
      <c r="I46" s="9"/>
      <c r="J46" s="34" t="str">
        <f>IF(J45="Uitmuntend","€ 500",IF(J45="Goed","€ 400",IF(J45="Voldoende","€ 200",IF(J45="Matig","€ 50",IF(J45="Onvoldoende","€ 0"," ")))))</f>
        <v xml:space="preserve"> </v>
      </c>
      <c r="K46" s="120"/>
    </row>
    <row r="47" spans="1:11" s="69" customFormat="1" ht="30" customHeight="1" x14ac:dyDescent="0.2">
      <c r="A47" s="65"/>
      <c r="B47" s="65"/>
      <c r="C47" s="66"/>
      <c r="D47" s="67"/>
      <c r="E47" s="68"/>
      <c r="F47" s="66"/>
      <c r="G47" s="67"/>
      <c r="H47" s="68"/>
      <c r="I47" s="66"/>
      <c r="J47" s="67"/>
      <c r="K47" s="68"/>
    </row>
    <row r="48" spans="1:11" ht="30" customHeight="1" x14ac:dyDescent="0.2">
      <c r="A48" s="123" t="s">
        <v>50</v>
      </c>
      <c r="B48" s="123"/>
      <c r="C48" s="9"/>
      <c r="D48" s="76" t="e">
        <f>D31+D36+D41+D46</f>
        <v>#VALUE!</v>
      </c>
      <c r="E48" s="77"/>
      <c r="F48" s="9"/>
      <c r="G48" s="76" t="e">
        <f>G31+G36+G41+G46</f>
        <v>#VALUE!</v>
      </c>
      <c r="H48" s="77"/>
      <c r="I48" s="9"/>
      <c r="J48" s="76" t="e">
        <f>J31+J36+J41+J46</f>
        <v>#VALUE!</v>
      </c>
      <c r="K48" s="77"/>
    </row>
    <row r="49" spans="1:11" s="69" customFormat="1" ht="30" customHeight="1" x14ac:dyDescent="0.2">
      <c r="A49" s="65"/>
      <c r="B49" s="65"/>
      <c r="C49" s="66"/>
      <c r="D49" s="67"/>
      <c r="E49" s="68"/>
      <c r="F49" s="66"/>
      <c r="G49" s="67"/>
      <c r="H49" s="68"/>
      <c r="I49" s="66"/>
      <c r="J49" s="67"/>
      <c r="K49" s="68"/>
    </row>
    <row r="50" spans="1:11" ht="36" customHeight="1" x14ac:dyDescent="0.2">
      <c r="A50" s="29" t="str">
        <f>Onderhoudsplan!A29</f>
        <v>BEOORDELING ONDERHOUDSPLAN GERRIT VAN DER VEEN COLLEGE</v>
      </c>
      <c r="B50" s="30"/>
      <c r="C50" s="8"/>
      <c r="D50" s="31"/>
      <c r="E50" s="32" t="s">
        <v>25</v>
      </c>
      <c r="F50" s="13"/>
      <c r="G50" s="31"/>
      <c r="H50" s="32" t="s">
        <v>25</v>
      </c>
      <c r="I50" s="13"/>
      <c r="J50" s="31"/>
      <c r="K50" s="32" t="s">
        <v>25</v>
      </c>
    </row>
    <row r="51" spans="1:11" ht="56" customHeight="1" x14ac:dyDescent="0.2">
      <c r="A51" s="121" t="str">
        <f>Onderhoudsplan!A31</f>
        <v>1. In kolom A vult inschrijver zelf de werkzaamheden in die hij adviseert en jaarlijks PER LOCATIE zal uitvoeren, zoals nulmeting, inventarisatie, rapportages, preventieve controles en preventieve werkzaamheden.</v>
      </c>
      <c r="B51" s="35" t="s">
        <v>4</v>
      </c>
      <c r="C51" s="73"/>
      <c r="D51" s="33" t="str">
        <f>'Beoordelaar 1'!C23</f>
        <v>Score:</v>
      </c>
      <c r="E51" s="118" t="s">
        <v>2</v>
      </c>
      <c r="F51" s="74"/>
      <c r="G51" s="33" t="str">
        <f>'Beoordelaar 1'!F23</f>
        <v>Score:</v>
      </c>
      <c r="H51" s="118" t="s">
        <v>2</v>
      </c>
      <c r="I51" s="74"/>
      <c r="J51" s="33" t="str">
        <f>'Beoordelaar 1'!I23</f>
        <v>Score:</v>
      </c>
      <c r="K51" s="118" t="s">
        <v>2</v>
      </c>
    </row>
    <row r="52" spans="1:11" ht="56" customHeight="1" x14ac:dyDescent="0.2">
      <c r="A52" s="122"/>
      <c r="B52" s="35" t="s">
        <v>5</v>
      </c>
      <c r="C52" s="73"/>
      <c r="D52" s="33" t="str">
        <f>'Beoordelaar 2'!C23</f>
        <v>Score:</v>
      </c>
      <c r="E52" s="119"/>
      <c r="F52" s="74"/>
      <c r="G52" s="33" t="str">
        <f>'Beoordelaar 2'!F23</f>
        <v>Score:</v>
      </c>
      <c r="H52" s="119"/>
      <c r="I52" s="74"/>
      <c r="J52" s="33" t="str">
        <f>'Beoordelaar 2'!I23</f>
        <v>Score:</v>
      </c>
      <c r="K52" s="119"/>
    </row>
    <row r="53" spans="1:11" ht="56" customHeight="1" x14ac:dyDescent="0.2">
      <c r="A53" s="122"/>
      <c r="B53" s="35" t="s">
        <v>6</v>
      </c>
      <c r="C53" s="73"/>
      <c r="D53" s="33" t="str">
        <f>'Beoordelaar 3'!C23</f>
        <v>Score:</v>
      </c>
      <c r="E53" s="119"/>
      <c r="F53" s="74"/>
      <c r="G53" s="33" t="str">
        <f>'Beoordelaar 3'!F23</f>
        <v>Score:</v>
      </c>
      <c r="H53" s="119"/>
      <c r="I53" s="74"/>
      <c r="J53" s="33" t="str">
        <f>'Beoordelaar 3'!I23</f>
        <v>Score:</v>
      </c>
      <c r="K53" s="119"/>
    </row>
    <row r="54" spans="1:11" ht="20" customHeight="1" x14ac:dyDescent="0.2">
      <c r="A54" s="112" t="s">
        <v>3</v>
      </c>
      <c r="B54" s="112"/>
      <c r="C54" s="9"/>
      <c r="D54" s="63" t="s">
        <v>7</v>
      </c>
      <c r="E54" s="119"/>
      <c r="F54" s="9"/>
      <c r="G54" s="63" t="s">
        <v>7</v>
      </c>
      <c r="H54" s="119"/>
      <c r="I54" s="9"/>
      <c r="J54" s="63" t="s">
        <v>7</v>
      </c>
      <c r="K54" s="119"/>
    </row>
    <row r="55" spans="1:11" ht="20" customHeight="1" x14ac:dyDescent="0.2">
      <c r="A55" s="113"/>
      <c r="B55" s="113"/>
      <c r="C55" s="9"/>
      <c r="D55" s="34" t="str">
        <f>IF(D54="Uitmuntend","€ 2.250",IF(D54="Goed","€ 1.800",IF(D54="Voldoende","€ 900",IF(D54="Matig","€ 0",IF(D54="Onvoldoende","KNOCK OUT"," ")))))</f>
        <v xml:space="preserve"> </v>
      </c>
      <c r="E55" s="120"/>
      <c r="F55" s="9"/>
      <c r="G55" s="34" t="str">
        <f>IF(G54="Uitmuntend","€ 2.250",IF(G54="Goed","€ 1.800",IF(G54="Voldoende","€ 900",IF(G54="Matig","€ 0",IF(G54="Onvoldoende","KNOCK OUT"," ")))))</f>
        <v xml:space="preserve"> </v>
      </c>
      <c r="H55" s="120"/>
      <c r="I55" s="9"/>
      <c r="J55" s="34" t="str">
        <f>IF(J54="Uitmuntend","€ 2.250",IF(J54="Goed","€ 1.800",IF(J54="Voldoende","€ 900",IF(J54="Matig","€ 0",IF(J54="Onvoldoende","KNOCK OUT"," ")))))</f>
        <v xml:space="preserve"> </v>
      </c>
      <c r="K55" s="120"/>
    </row>
    <row r="56" spans="1:11" ht="56" customHeight="1" x14ac:dyDescent="0.2">
      <c r="A56" s="121" t="str">
        <f>Onderhoudsplan!A32</f>
        <v>2. In kolom B t/m BA selecteert inschrijver door middel van een pull-down menu de weken waarin zij de opgegeven werkzaamheden uit kolom A zal uitvoeren.</v>
      </c>
      <c r="B56" s="35" t="s">
        <v>4</v>
      </c>
      <c r="C56" s="75"/>
      <c r="D56" s="33" t="str">
        <f>'Beoordelaar 1'!C25</f>
        <v>Score:</v>
      </c>
      <c r="E56" s="118" t="s">
        <v>2</v>
      </c>
      <c r="F56" s="75"/>
      <c r="G56" s="33" t="str">
        <f>'Beoordelaar 1'!F25</f>
        <v>Score:</v>
      </c>
      <c r="H56" s="118" t="s">
        <v>2</v>
      </c>
      <c r="I56" s="75"/>
      <c r="J56" s="33" t="str">
        <f>'Beoordelaar 1'!I25</f>
        <v>Score:</v>
      </c>
      <c r="K56" s="118" t="s">
        <v>2</v>
      </c>
    </row>
    <row r="57" spans="1:11" ht="56" customHeight="1" x14ac:dyDescent="0.2">
      <c r="A57" s="122"/>
      <c r="B57" s="35" t="s">
        <v>5</v>
      </c>
      <c r="C57" s="75"/>
      <c r="D57" s="33" t="str">
        <f>'Beoordelaar 2'!C25</f>
        <v>Score:</v>
      </c>
      <c r="E57" s="119"/>
      <c r="F57" s="75"/>
      <c r="G57" s="33" t="str">
        <f>'Beoordelaar 2'!F25</f>
        <v>Score:</v>
      </c>
      <c r="H57" s="119"/>
      <c r="I57" s="75"/>
      <c r="J57" s="33" t="str">
        <f>'Beoordelaar 2'!I25</f>
        <v>Score:</v>
      </c>
      <c r="K57" s="119"/>
    </row>
    <row r="58" spans="1:11" ht="56" customHeight="1" x14ac:dyDescent="0.2">
      <c r="A58" s="122"/>
      <c r="B58" s="35" t="s">
        <v>6</v>
      </c>
      <c r="C58" s="75"/>
      <c r="D58" s="33" t="str">
        <f>'Beoordelaar 3'!C25</f>
        <v>Score:</v>
      </c>
      <c r="E58" s="119"/>
      <c r="F58" s="75"/>
      <c r="G58" s="33" t="str">
        <f>'Beoordelaar 3'!F25</f>
        <v>Score:</v>
      </c>
      <c r="H58" s="119"/>
      <c r="I58" s="75"/>
      <c r="J58" s="33" t="str">
        <f>'Beoordelaar 3'!I25</f>
        <v>Score:</v>
      </c>
      <c r="K58" s="119"/>
    </row>
    <row r="59" spans="1:11" ht="20" customHeight="1" x14ac:dyDescent="0.2">
      <c r="A59" s="112" t="s">
        <v>3</v>
      </c>
      <c r="B59" s="112"/>
      <c r="C59" s="9"/>
      <c r="D59" s="63" t="s">
        <v>7</v>
      </c>
      <c r="E59" s="119"/>
      <c r="F59" s="9"/>
      <c r="G59" s="63" t="s">
        <v>7</v>
      </c>
      <c r="H59" s="119"/>
      <c r="I59" s="9"/>
      <c r="J59" s="63" t="s">
        <v>7</v>
      </c>
      <c r="K59" s="119"/>
    </row>
    <row r="60" spans="1:11" ht="20" customHeight="1" x14ac:dyDescent="0.2">
      <c r="A60" s="113"/>
      <c r="B60" s="113"/>
      <c r="C60" s="9"/>
      <c r="D60" s="34" t="str">
        <f>IF(D59="Uitmuntend","€ 1.750",IF(D59="Goed","€ 1.400",IF(D59="Voldoende","€ 700",IF(D59="Matig","€ 0",IF(D59="Onvoldoende","KNOCK OUT"," ")))))</f>
        <v xml:space="preserve"> </v>
      </c>
      <c r="E60" s="120"/>
      <c r="F60" s="9"/>
      <c r="G60" s="34" t="str">
        <f>IF(G59="Uitmuntend","€ 1.750",IF(G59="Goed","€ 1.400",IF(G59="Voldoende","€ 700",IF(G59="Matig","€ 0",IF(G59="Onvoldoende","KNOCK OUT"," ")))))</f>
        <v xml:space="preserve"> </v>
      </c>
      <c r="H60" s="120"/>
      <c r="I60" s="9"/>
      <c r="J60" s="34" t="str">
        <f>IF(J59="Uitmuntend","€ 1.750",IF(J59="Goed","€ 1.400",IF(J59="Voldoende","€ 700",IF(J59="Matig","€ 0",IF(J59="Onvoldoende","KNOCK OUT"," ")))))</f>
        <v xml:space="preserve"> </v>
      </c>
      <c r="K60" s="120"/>
    </row>
    <row r="61" spans="1:11" ht="56" customHeight="1" x14ac:dyDescent="0.2">
      <c r="A61" s="121" t="str">
        <f>Onderhoudsplan!A33</f>
        <v xml:space="preserve">3. In kolom BB vult inschrijver de kosten van de werkzaamheden in voor een periode van 12 maanden. </v>
      </c>
      <c r="B61" s="35" t="s">
        <v>4</v>
      </c>
      <c r="C61" s="75"/>
      <c r="D61" s="33" t="str">
        <f>'Beoordelaar 1'!C27</f>
        <v>Score:</v>
      </c>
      <c r="E61" s="118" t="s">
        <v>2</v>
      </c>
      <c r="F61" s="75"/>
      <c r="G61" s="33" t="str">
        <f>'Beoordelaar 1'!F27</f>
        <v>Score:</v>
      </c>
      <c r="H61" s="118" t="s">
        <v>2</v>
      </c>
      <c r="I61" s="75"/>
      <c r="J61" s="33" t="str">
        <f>'Beoordelaar 1'!I27</f>
        <v>Score:</v>
      </c>
      <c r="K61" s="118" t="s">
        <v>2</v>
      </c>
    </row>
    <row r="62" spans="1:11" ht="56" customHeight="1" x14ac:dyDescent="0.2">
      <c r="A62" s="122"/>
      <c r="B62" s="35" t="s">
        <v>5</v>
      </c>
      <c r="C62" s="75"/>
      <c r="D62" s="33" t="str">
        <f>'Beoordelaar 2'!C27</f>
        <v>Score:</v>
      </c>
      <c r="E62" s="119"/>
      <c r="F62" s="75"/>
      <c r="G62" s="33" t="str">
        <f>'Beoordelaar 2'!F27</f>
        <v>Score:</v>
      </c>
      <c r="H62" s="119"/>
      <c r="I62" s="75"/>
      <c r="J62" s="33" t="str">
        <f>'Beoordelaar 2'!I27</f>
        <v>Score:</v>
      </c>
      <c r="K62" s="119"/>
    </row>
    <row r="63" spans="1:11" ht="56" customHeight="1" x14ac:dyDescent="0.2">
      <c r="A63" s="122"/>
      <c r="B63" s="35" t="s">
        <v>6</v>
      </c>
      <c r="C63" s="75"/>
      <c r="D63" s="33" t="str">
        <f>'Beoordelaar 3'!C27</f>
        <v>Score:</v>
      </c>
      <c r="E63" s="119"/>
      <c r="F63" s="75"/>
      <c r="G63" s="33" t="str">
        <f>'Beoordelaar 3'!F27</f>
        <v>Score:</v>
      </c>
      <c r="H63" s="119"/>
      <c r="I63" s="75"/>
      <c r="J63" s="33" t="str">
        <f>'Beoordelaar 3'!I27</f>
        <v>Score:</v>
      </c>
      <c r="K63" s="119"/>
    </row>
    <row r="64" spans="1:11" ht="20" customHeight="1" x14ac:dyDescent="0.2">
      <c r="A64" s="112" t="s">
        <v>3</v>
      </c>
      <c r="B64" s="112"/>
      <c r="C64" s="9"/>
      <c r="D64" s="63" t="s">
        <v>7</v>
      </c>
      <c r="E64" s="119"/>
      <c r="F64" s="9"/>
      <c r="G64" s="63" t="s">
        <v>7</v>
      </c>
      <c r="H64" s="119"/>
      <c r="I64" s="9"/>
      <c r="J64" s="63" t="s">
        <v>7</v>
      </c>
      <c r="K64" s="119"/>
    </row>
    <row r="65" spans="1:11" ht="20" customHeight="1" x14ac:dyDescent="0.2">
      <c r="A65" s="113"/>
      <c r="B65" s="113"/>
      <c r="C65" s="9"/>
      <c r="D65" s="34" t="str">
        <f>IF(D64="Uitmuntend","€ 500",IF(D64="Goed","€ 400",IF(D64="Voldoende","€ 200",IF(D64="Matig","€ 50",IF(D64="Onvoldoende","€ 0"," ")))))</f>
        <v xml:space="preserve"> </v>
      </c>
      <c r="E65" s="120"/>
      <c r="F65" s="9"/>
      <c r="G65" s="34" t="str">
        <f>IF(G64="Uitmuntend","€ 500",IF(G64="Goed","€ 400",IF(G64="Voldoende","€ 200",IF(G64="Matig","€ 50",IF(G64="Onvoldoende","€ 0"," ")))))</f>
        <v xml:space="preserve"> </v>
      </c>
      <c r="H65" s="120"/>
      <c r="I65" s="9"/>
      <c r="J65" s="34" t="str">
        <f>IF(J64="Uitmuntend","€ 500",IF(J64="Goed","€ 400",IF(J64="Voldoende","€ 200",IF(J64="Matig","€ 50",IF(J64="Onvoldoende","€ 0"," ")))))</f>
        <v xml:space="preserve"> </v>
      </c>
      <c r="K65" s="120"/>
    </row>
    <row r="66" spans="1:11" ht="56" customHeight="1" x14ac:dyDescent="0.2">
      <c r="A66" s="121" t="str">
        <f>Onderhoudsplan!A34</f>
        <v>4. Op rij 32 motiveert inschrijver waarom het aangeboden onderhoudsplan de beste oplossing is voor deze locatie van de opdrachtgever, conform bijlage kwaliteit.</v>
      </c>
      <c r="B66" s="35" t="s">
        <v>4</v>
      </c>
      <c r="C66" s="75"/>
      <c r="D66" s="33" t="str">
        <f>'Beoordelaar 1'!C29</f>
        <v>Score:</v>
      </c>
      <c r="E66" s="118" t="s">
        <v>2</v>
      </c>
      <c r="F66" s="75"/>
      <c r="G66" s="33" t="str">
        <f>'Beoordelaar 1'!F29</f>
        <v>Score:</v>
      </c>
      <c r="H66" s="118" t="s">
        <v>2</v>
      </c>
      <c r="I66" s="75"/>
      <c r="J66" s="33" t="str">
        <f>'Beoordelaar 1'!I29</f>
        <v>Score:</v>
      </c>
      <c r="K66" s="118" t="s">
        <v>2</v>
      </c>
    </row>
    <row r="67" spans="1:11" ht="56" customHeight="1" x14ac:dyDescent="0.2">
      <c r="A67" s="122"/>
      <c r="B67" s="35" t="s">
        <v>5</v>
      </c>
      <c r="C67" s="75"/>
      <c r="D67" s="33" t="str">
        <f>'Beoordelaar 2'!C29</f>
        <v>Score:</v>
      </c>
      <c r="E67" s="119"/>
      <c r="F67" s="75"/>
      <c r="G67" s="33" t="str">
        <f>'Beoordelaar 2'!F29</f>
        <v>Score:</v>
      </c>
      <c r="H67" s="119"/>
      <c r="I67" s="75"/>
      <c r="J67" s="33" t="str">
        <f>'Beoordelaar 2'!I29</f>
        <v>Score:</v>
      </c>
      <c r="K67" s="119"/>
    </row>
    <row r="68" spans="1:11" ht="56" customHeight="1" x14ac:dyDescent="0.2">
      <c r="A68" s="122"/>
      <c r="B68" s="35" t="s">
        <v>6</v>
      </c>
      <c r="C68" s="75"/>
      <c r="D68" s="33" t="str">
        <f>'Beoordelaar 3'!C29</f>
        <v>Score:</v>
      </c>
      <c r="E68" s="119"/>
      <c r="F68" s="75"/>
      <c r="G68" s="33" t="str">
        <f>'Beoordelaar 3'!F29</f>
        <v>Score:</v>
      </c>
      <c r="H68" s="119"/>
      <c r="I68" s="75"/>
      <c r="J68" s="33" t="str">
        <f>'Beoordelaar 3'!I29</f>
        <v>Score:</v>
      </c>
      <c r="K68" s="119"/>
    </row>
    <row r="69" spans="1:11" ht="20" customHeight="1" x14ac:dyDescent="0.2">
      <c r="A69" s="112" t="s">
        <v>3</v>
      </c>
      <c r="B69" s="112"/>
      <c r="C69" s="9"/>
      <c r="D69" s="63" t="s">
        <v>7</v>
      </c>
      <c r="E69" s="119"/>
      <c r="F69" s="9"/>
      <c r="G69" s="63" t="s">
        <v>7</v>
      </c>
      <c r="H69" s="119"/>
      <c r="I69" s="9"/>
      <c r="J69" s="63" t="s">
        <v>7</v>
      </c>
      <c r="K69" s="119"/>
    </row>
    <row r="70" spans="1:11" ht="20" customHeight="1" x14ac:dyDescent="0.2">
      <c r="A70" s="113"/>
      <c r="B70" s="113"/>
      <c r="C70" s="9"/>
      <c r="D70" s="34" t="str">
        <f>IF(D69="Uitmuntend","€ 500",IF(D69="Goed","€ 400",IF(D69="Voldoende","€ 200",IF(D69="Matig","€ 50",IF(D69="Onvoldoende","€ 0"," ")))))</f>
        <v xml:space="preserve"> </v>
      </c>
      <c r="E70" s="120"/>
      <c r="F70" s="9"/>
      <c r="G70" s="34" t="str">
        <f>IF(G69="Uitmuntend","€ 500",IF(G69="Goed","€ 400",IF(G69="Voldoende","€ 200",IF(G69="Matig","€ 50",IF(G69="Onvoldoende","€ 0"," ")))))</f>
        <v xml:space="preserve"> </v>
      </c>
      <c r="H70" s="120"/>
      <c r="I70" s="9"/>
      <c r="J70" s="34" t="str">
        <f>IF(J69="Uitmuntend","€ 500",IF(J69="Goed","€ 400",IF(J69="Voldoende","€ 200",IF(J69="Matig","€ 50",IF(J69="Onvoldoende","€ 0"," ")))))</f>
        <v xml:space="preserve"> </v>
      </c>
      <c r="K70" s="120"/>
    </row>
    <row r="71" spans="1:11" s="69" customFormat="1" ht="30" customHeight="1" x14ac:dyDescent="0.2">
      <c r="A71" s="65"/>
      <c r="B71" s="65"/>
      <c r="C71" s="66"/>
      <c r="D71" s="67"/>
      <c r="E71" s="68"/>
      <c r="F71" s="66"/>
      <c r="G71" s="67"/>
      <c r="H71" s="68"/>
      <c r="I71" s="66"/>
      <c r="J71" s="67"/>
      <c r="K71" s="68"/>
    </row>
    <row r="72" spans="1:11" ht="30" customHeight="1" x14ac:dyDescent="0.2">
      <c r="A72" s="123" t="s">
        <v>51</v>
      </c>
      <c r="B72" s="123"/>
      <c r="C72" s="9"/>
      <c r="D72" s="76" t="e">
        <f>D55+D60+D65+D70</f>
        <v>#VALUE!</v>
      </c>
      <c r="E72" s="77"/>
      <c r="F72" s="9"/>
      <c r="G72" s="76" t="e">
        <f>G55+G60+G65+G70</f>
        <v>#VALUE!</v>
      </c>
      <c r="H72" s="77"/>
      <c r="I72" s="9"/>
      <c r="J72" s="76" t="e">
        <f>J55+J60+J65+J70</f>
        <v>#VALUE!</v>
      </c>
      <c r="K72" s="77"/>
    </row>
    <row r="73" spans="1:11" s="69" customFormat="1" ht="30" customHeight="1" x14ac:dyDescent="0.2">
      <c r="A73" s="65"/>
      <c r="B73" s="65"/>
      <c r="C73" s="66"/>
      <c r="D73" s="67"/>
      <c r="E73" s="68"/>
      <c r="F73" s="66"/>
      <c r="G73" s="67"/>
      <c r="H73" s="68"/>
      <c r="I73" s="66"/>
      <c r="J73" s="67"/>
      <c r="K73" s="68"/>
    </row>
    <row r="74" spans="1:11" ht="36" customHeight="1" x14ac:dyDescent="0.2">
      <c r="A74" s="29" t="str">
        <f>'Open vragen'!A1:B1</f>
        <v>BEOORDELING OPEN VRAGEN</v>
      </c>
      <c r="B74" s="79"/>
      <c r="C74" s="8"/>
      <c r="D74" s="32"/>
      <c r="E74" s="32" t="s">
        <v>25</v>
      </c>
      <c r="F74" s="13"/>
      <c r="G74" s="32"/>
      <c r="H74" s="32" t="s">
        <v>25</v>
      </c>
      <c r="I74" s="13"/>
      <c r="J74" s="32"/>
      <c r="K74" s="32" t="s">
        <v>25</v>
      </c>
    </row>
    <row r="75" spans="1:11" ht="56" customHeight="1" x14ac:dyDescent="0.2">
      <c r="A75" s="121" t="str">
        <f>'Open vragen'!A4:B4</f>
        <v xml:space="preserve">Inschrijver beschrijft op maximaal 1 A4 (toe te voegen via TenderNed) hoe zij de veiligheid van haar eigen werknemers, de werknemers van de opdrachtgever, omwonenden en de leerlingen/ouders waarborgt bij de uitvoering van de werkzaamheden. Hierbij beschrijft zij minimaal welke maatregelen zij treft bovenop de Arbo- en Milieuregelgeving. </v>
      </c>
      <c r="B75" s="35" t="s">
        <v>4</v>
      </c>
      <c r="C75" s="9"/>
      <c r="D75" s="33" t="str">
        <f>'Beoordelaar 1'!C33</f>
        <v>Score:</v>
      </c>
      <c r="E75" s="111" t="s">
        <v>2</v>
      </c>
      <c r="F75" s="9"/>
      <c r="G75" s="33" t="str">
        <f>'Beoordelaar 1'!F33</f>
        <v>Score:</v>
      </c>
      <c r="H75" s="111" t="s">
        <v>2</v>
      </c>
      <c r="I75" s="9"/>
      <c r="J75" s="33" t="str">
        <f>'Beoordelaar 1'!I33</f>
        <v>Score:</v>
      </c>
      <c r="K75" s="111" t="s">
        <v>2</v>
      </c>
    </row>
    <row r="76" spans="1:11" ht="55" customHeight="1" x14ac:dyDescent="0.2">
      <c r="A76" s="122"/>
      <c r="B76" s="35" t="s">
        <v>5</v>
      </c>
      <c r="C76" s="9"/>
      <c r="D76" s="33" t="str">
        <f>'Beoordelaar 2'!C33</f>
        <v>Score:</v>
      </c>
      <c r="E76" s="111"/>
      <c r="F76" s="9"/>
      <c r="G76" s="33" t="str">
        <f>'Beoordelaar 2'!F33</f>
        <v>Score:</v>
      </c>
      <c r="H76" s="111"/>
      <c r="I76" s="9"/>
      <c r="J76" s="33" t="str">
        <f>'Beoordelaar 2'!I33</f>
        <v>Score:</v>
      </c>
      <c r="K76" s="111"/>
    </row>
    <row r="77" spans="1:11" ht="55" customHeight="1" x14ac:dyDescent="0.2">
      <c r="A77" s="122"/>
      <c r="B77" s="35" t="s">
        <v>6</v>
      </c>
      <c r="C77" s="9"/>
      <c r="D77" s="33" t="str">
        <f>'Beoordelaar 3'!C33</f>
        <v>Score:</v>
      </c>
      <c r="E77" s="111"/>
      <c r="F77" s="9"/>
      <c r="G77" s="33" t="str">
        <f>'Beoordelaar 3'!F33</f>
        <v>Score:</v>
      </c>
      <c r="H77" s="111"/>
      <c r="I77" s="9"/>
      <c r="J77" s="33" t="str">
        <f>'Beoordelaar 3'!I33</f>
        <v>Score:</v>
      </c>
      <c r="K77" s="111"/>
    </row>
    <row r="78" spans="1:11" ht="20" customHeight="1" x14ac:dyDescent="0.2">
      <c r="A78" s="112" t="s">
        <v>3</v>
      </c>
      <c r="B78" s="112"/>
      <c r="C78" s="9"/>
      <c r="D78" s="63" t="s">
        <v>7</v>
      </c>
      <c r="E78" s="111"/>
      <c r="F78" s="9"/>
      <c r="G78" s="63" t="s">
        <v>7</v>
      </c>
      <c r="H78" s="111"/>
      <c r="I78" s="9"/>
      <c r="J78" s="63" t="s">
        <v>7</v>
      </c>
      <c r="K78" s="111"/>
    </row>
    <row r="79" spans="1:11" ht="20" customHeight="1" x14ac:dyDescent="0.2">
      <c r="A79" s="113"/>
      <c r="B79" s="113"/>
      <c r="C79" s="9"/>
      <c r="D79" s="34" t="str">
        <f>IF(D78="Uitmuntend","€ 3.000",IF(D78="Goed","€ 2.400",IF(D78="Voldoende","€ 1.200",IF(D78="Matig","€ 0",IF(D78="Onvoldoende","KNOCK OUT"," ")))))</f>
        <v xml:space="preserve"> </v>
      </c>
      <c r="E79" s="111"/>
      <c r="F79" s="9"/>
      <c r="G79" s="34" t="str">
        <f>IF(G78="Uitmuntend","€ 3.000",IF(G78="Goed","€ 2.400",IF(G78="Voldoende","€ 1.200",IF(G78="Matig","€ 0",IF(G78="Onvoldoende","KNOCK OUT"," ")))))</f>
        <v xml:space="preserve"> </v>
      </c>
      <c r="H79" s="111"/>
      <c r="I79" s="9"/>
      <c r="J79" s="34" t="str">
        <f>IF(J78="Uitmuntend","€ 3.000",IF(J78="Goed","€ 2.400",IF(J78="Voldoende","€ 1.200",IF(J78="Matig","€ 0",IF(J78="Onvoldoende","KNOCK OUT"," ")))))</f>
        <v xml:space="preserve"> </v>
      </c>
      <c r="K79" s="111"/>
    </row>
    <row r="80" spans="1:11" ht="61" customHeight="1" x14ac:dyDescent="0.2">
      <c r="A80" s="121" t="str">
        <f>'Open vragen'!A6:B6</f>
        <v>Inschrijver beschrijft op maximaal 3 A4 (toe te voegen via TenderNed) hoe zij de omschreven dienstverlening aanpakt. Inschrijver beschrijft daarbij minimaal:
-	Op welke wijze gaat inschrijver om met weerstanden op een locatie om toegang te krijgen tot de werkruimtes?
-	Hoe gaat inschrijver om met afgekeurde onderdelen?
-	Op welke wijze pakt inschrijver de binnengekomen storingsmeldingen aan met betrekking tot de verschillende technieken binnen de bestaande zonwering. M.a.w. hoe borgt inschrijver de uitvoering door verschillende monteurs en de werkwijze die is voorgeschreven conform deze aanbestedingsdocumenten?
-	Op welke wijze rapporteert (met een voorbeeldrapportage) de inschrijver de bevindingen aan de opdrachtgever?</v>
      </c>
      <c r="B80" s="35" t="s">
        <v>4</v>
      </c>
      <c r="C80" s="9"/>
      <c r="D80" s="33" t="str">
        <f>'Beoordelaar 1'!C35</f>
        <v>Score:</v>
      </c>
      <c r="E80" s="111" t="s">
        <v>2</v>
      </c>
      <c r="F80" s="9"/>
      <c r="G80" s="33" t="str">
        <f>'Beoordelaar 1'!F35</f>
        <v>Score:</v>
      </c>
      <c r="H80" s="111" t="s">
        <v>2</v>
      </c>
      <c r="I80" s="9"/>
      <c r="J80" s="33" t="str">
        <f>'Beoordelaar 1'!I35</f>
        <v>Score:</v>
      </c>
      <c r="K80" s="111" t="s">
        <v>2</v>
      </c>
    </row>
    <row r="81" spans="1:11" ht="77" customHeight="1" x14ac:dyDescent="0.2">
      <c r="A81" s="122"/>
      <c r="B81" s="35" t="s">
        <v>5</v>
      </c>
      <c r="C81" s="9"/>
      <c r="D81" s="33" t="str">
        <f>'Beoordelaar 2'!C35</f>
        <v>Score:</v>
      </c>
      <c r="E81" s="111"/>
      <c r="F81" s="9"/>
      <c r="G81" s="33" t="str">
        <f>'Beoordelaar 2'!F35</f>
        <v>Score:</v>
      </c>
      <c r="H81" s="111"/>
      <c r="I81" s="9"/>
      <c r="J81" s="33" t="str">
        <f>'Beoordelaar 2'!I35</f>
        <v>Score:</v>
      </c>
      <c r="K81" s="111"/>
    </row>
    <row r="82" spans="1:11" ht="74" customHeight="1" x14ac:dyDescent="0.2">
      <c r="A82" s="122"/>
      <c r="B82" s="35" t="s">
        <v>6</v>
      </c>
      <c r="C82" s="9"/>
      <c r="D82" s="33" t="str">
        <f>'Beoordelaar 3'!C35</f>
        <v>Score:</v>
      </c>
      <c r="E82" s="111"/>
      <c r="F82" s="9"/>
      <c r="G82" s="33" t="str">
        <f>'Beoordelaar 3'!F35</f>
        <v>Score:</v>
      </c>
      <c r="H82" s="111"/>
      <c r="I82" s="9"/>
      <c r="J82" s="33" t="str">
        <f>'Beoordelaar 3'!I35</f>
        <v>Score:</v>
      </c>
      <c r="K82" s="111"/>
    </row>
    <row r="83" spans="1:11" ht="20" customHeight="1" x14ac:dyDescent="0.2">
      <c r="A83" s="112" t="s">
        <v>3</v>
      </c>
      <c r="B83" s="112"/>
      <c r="C83" s="9"/>
      <c r="D83" s="63" t="s">
        <v>7</v>
      </c>
      <c r="E83" s="111"/>
      <c r="F83" s="9"/>
      <c r="G83" s="63" t="s">
        <v>7</v>
      </c>
      <c r="H83" s="111"/>
      <c r="I83" s="9"/>
      <c r="J83" s="63" t="s">
        <v>7</v>
      </c>
      <c r="K83" s="111"/>
    </row>
    <row r="84" spans="1:11" ht="20" customHeight="1" x14ac:dyDescent="0.2">
      <c r="A84" s="113"/>
      <c r="B84" s="113"/>
      <c r="C84" s="9"/>
      <c r="D84" s="34" t="str">
        <f>IF(D83="Uitmuntend","€ 5.000",IF(D83="Goed","€ 4.000",IF(D83="Voldoende","€ 2.000",IF(D83="Matig","€ 0",IF(D83="Onvoldoende","KNOCK OUT"," ")))))</f>
        <v xml:space="preserve"> </v>
      </c>
      <c r="E84" s="111"/>
      <c r="F84" s="9"/>
      <c r="G84" s="34" t="str">
        <f>IF(G83="Uitmuntend","€ 5.000",IF(G83="Goed","€ 4.000",IF(G83="Voldoende","€ 2.000",IF(G83="Matig","€ 0",IF(G83="Onvoldoende","KNOCK OUT"," ")))))</f>
        <v xml:space="preserve"> </v>
      </c>
      <c r="H84" s="111"/>
      <c r="I84" s="9"/>
      <c r="J84" s="34" t="str">
        <f>IF(J83="Uitmuntend","€ 5.000",IF(J83="Goed","€ 4.000",IF(J83="Voldoende","€ 2.000",IF(J83="Matig","€ 0",IF(J83="Onvoldoende","KNOCK OUT"," ")))))</f>
        <v xml:space="preserve"> </v>
      </c>
      <c r="K84" s="111"/>
    </row>
    <row r="85" spans="1:11" ht="61" customHeight="1" x14ac:dyDescent="0.2">
      <c r="A85" s="121" t="str">
        <f>'Open vragen'!A8</f>
        <v>Inschrijvers hebben tijdens het locatiebezoek en naar aanleiding van de vragenrondes zich op de hoogte kunnen stellen van de situatie en de staat van de zonweringen op de drie locaties. Het kan voorkomen dat één of meerdere locaties door omstandigheden geen budget hebben voor vervanging of noodzakelijke reparaties die wel noodzakelijk zijn om de werking van de zonwering te kunnen garanderen. De aanbestedende dienst wil graag van inschrijver weten hoe zij haar hierbij kan ontzorgen en welke meerwaarde inschrijver ZAAM kan bieden indien deze situatie zich voordoet. Inschrijver beschrijft op maximaal 3 A4 (toe te voegen via TenderNed) per locatie wat de inschrijver doet en biedt (wat bij de kosten zit inbegrepen) om de werking van de zonwering te garanderen in geval er dat jaar van constatering geen budget is.</v>
      </c>
      <c r="B85" s="35" t="s">
        <v>4</v>
      </c>
      <c r="C85" s="75"/>
      <c r="D85" s="33" t="str">
        <f>'Beoordelaar 1'!C37</f>
        <v>Score:</v>
      </c>
      <c r="E85" s="111" t="s">
        <v>2</v>
      </c>
      <c r="F85" s="75"/>
      <c r="G85" s="33" t="str">
        <f>'Beoordelaar 1'!F37</f>
        <v>Score:</v>
      </c>
      <c r="H85" s="111" t="s">
        <v>2</v>
      </c>
      <c r="I85" s="75"/>
      <c r="J85" s="33" t="str">
        <f>'Beoordelaar 1'!I37</f>
        <v>Score:</v>
      </c>
      <c r="K85" s="111" t="s">
        <v>2</v>
      </c>
    </row>
    <row r="86" spans="1:11" ht="61" customHeight="1" x14ac:dyDescent="0.2">
      <c r="A86" s="122"/>
      <c r="B86" s="35" t="s">
        <v>5</v>
      </c>
      <c r="C86" s="75"/>
      <c r="D86" s="33" t="str">
        <f>'Beoordelaar 2'!C37</f>
        <v>Score:</v>
      </c>
      <c r="E86" s="111"/>
      <c r="F86" s="75"/>
      <c r="G86" s="33" t="str">
        <f>'Beoordelaar 2'!F37</f>
        <v>Score:</v>
      </c>
      <c r="H86" s="111"/>
      <c r="I86" s="75"/>
      <c r="J86" s="33" t="str">
        <f>'Beoordelaar 2'!I37</f>
        <v>Score:</v>
      </c>
      <c r="K86" s="111"/>
    </row>
    <row r="87" spans="1:11" ht="61" customHeight="1" x14ac:dyDescent="0.2">
      <c r="A87" s="122"/>
      <c r="B87" s="35" t="s">
        <v>6</v>
      </c>
      <c r="C87" s="75"/>
      <c r="D87" s="33" t="str">
        <f>'Beoordelaar 3'!C37</f>
        <v>Score:</v>
      </c>
      <c r="E87" s="111"/>
      <c r="F87" s="75"/>
      <c r="G87" s="33" t="str">
        <f>'Beoordelaar 3'!F37</f>
        <v>Score:</v>
      </c>
      <c r="H87" s="111"/>
      <c r="I87" s="75"/>
      <c r="J87" s="33" t="str">
        <f>'Beoordelaar 3'!I37</f>
        <v>Score:</v>
      </c>
      <c r="K87" s="111"/>
    </row>
    <row r="88" spans="1:11" ht="20" customHeight="1" x14ac:dyDescent="0.2">
      <c r="A88" s="112" t="s">
        <v>3</v>
      </c>
      <c r="B88" s="112"/>
      <c r="C88" s="9"/>
      <c r="D88" s="63" t="s">
        <v>7</v>
      </c>
      <c r="E88" s="111"/>
      <c r="F88" s="9"/>
      <c r="G88" s="63" t="s">
        <v>7</v>
      </c>
      <c r="H88" s="111"/>
      <c r="I88" s="9"/>
      <c r="J88" s="63" t="s">
        <v>7</v>
      </c>
      <c r="K88" s="111"/>
    </row>
    <row r="89" spans="1:11" ht="20" customHeight="1" x14ac:dyDescent="0.2">
      <c r="A89" s="113"/>
      <c r="B89" s="113"/>
      <c r="C89" s="75"/>
      <c r="D89" s="34" t="str">
        <f>IF(D88="Uitmuntend","€ 7.000",IF(D88="Goed","€ 5.600",IF(D88="Voldoende","€ 2.800",IF(D88="Matig","€ 0",IF(D88="Onvoldoende","KNOCK OUT"," ")))))</f>
        <v xml:space="preserve"> </v>
      </c>
      <c r="E89" s="111"/>
      <c r="F89" s="75"/>
      <c r="G89" s="34" t="str">
        <f>IF(G88="Uitmuntend","€ 7.000",IF(G88="Goed","€ 5.600",IF(G88="Voldoende","€ 2.800",IF(G88="Matig","€ 0",IF(G88="Onvoldoende","KNOCK OUT"," ")))))</f>
        <v xml:space="preserve"> </v>
      </c>
      <c r="H89" s="111"/>
      <c r="I89" s="75"/>
      <c r="J89" s="34" t="str">
        <f>IF(J88="Uitmuntend","€ 7.000",IF(J88="Goed","€ 5.600",IF(J88="Voldoende","€ 2.800",IF(J88="Matig","€ 0",IF(J88="Onvoldoende","KNOCK OUT"," ")))))</f>
        <v xml:space="preserve"> </v>
      </c>
      <c r="K89" s="111"/>
    </row>
    <row r="90" spans="1:11" ht="20" customHeight="1" x14ac:dyDescent="0.2">
      <c r="C90"/>
      <c r="F90"/>
      <c r="I90"/>
    </row>
    <row r="91" spans="1:11" ht="30" customHeight="1" x14ac:dyDescent="0.2">
      <c r="A91" s="123" t="s">
        <v>26</v>
      </c>
      <c r="B91" s="123"/>
      <c r="C91" s="9"/>
      <c r="D91" s="36" t="e">
        <f>D79+D84+D89</f>
        <v>#VALUE!</v>
      </c>
      <c r="E91" s="37"/>
      <c r="F91" s="16"/>
      <c r="G91" s="36" t="e">
        <f>G79+G84+G89</f>
        <v>#VALUE!</v>
      </c>
      <c r="H91" s="37"/>
      <c r="I91" s="16"/>
      <c r="J91" s="36" t="e">
        <f>J79+J84+J89</f>
        <v>#VALUE!</v>
      </c>
      <c r="K91" s="37"/>
    </row>
    <row r="92" spans="1:11" ht="15" customHeight="1" x14ac:dyDescent="0.2">
      <c r="A92" s="15"/>
      <c r="B92" s="15"/>
      <c r="C92" s="15"/>
      <c r="D92" s="15"/>
      <c r="E92" s="15"/>
      <c r="F92" s="15"/>
      <c r="G92" s="15"/>
      <c r="H92" s="15"/>
      <c r="I92" s="15"/>
      <c r="J92" s="15"/>
      <c r="K92" s="15"/>
    </row>
    <row r="93" spans="1:11" ht="33" customHeight="1" x14ac:dyDescent="0.2">
      <c r="A93" s="38" t="str">
        <f>Interview!A1:B1</f>
        <v>BEOORDELING INTERVIEW SLEUTELFUNCTIONARISSEN</v>
      </c>
      <c r="B93" s="39"/>
      <c r="C93" s="8"/>
      <c r="D93" s="31"/>
      <c r="E93" s="32" t="s">
        <v>25</v>
      </c>
      <c r="F93" s="13"/>
      <c r="G93" s="31"/>
      <c r="H93" s="32" t="s">
        <v>25</v>
      </c>
      <c r="I93" s="13"/>
      <c r="J93" s="31"/>
      <c r="K93" s="32" t="s">
        <v>25</v>
      </c>
    </row>
    <row r="94" spans="1:11" ht="30" customHeight="1" x14ac:dyDescent="0.2">
      <c r="A94" s="121" t="str">
        <f>Interview!A4:B4</f>
        <v>1. interviewvraag 1</v>
      </c>
      <c r="B94" s="35" t="s">
        <v>4</v>
      </c>
      <c r="C94" s="9"/>
      <c r="D94" s="33" t="str">
        <f>'Beoordelaar 1'!C41</f>
        <v>Score:</v>
      </c>
      <c r="E94" s="111" t="s">
        <v>2</v>
      </c>
      <c r="F94" s="9"/>
      <c r="G94" s="33" t="str">
        <f>'Beoordelaar 1'!F41</f>
        <v>Score:</v>
      </c>
      <c r="H94" s="111" t="s">
        <v>2</v>
      </c>
      <c r="I94" s="9"/>
      <c r="J94" s="33" t="str">
        <f>'Beoordelaar 1'!I41</f>
        <v>Score:</v>
      </c>
      <c r="K94" s="111" t="s">
        <v>2</v>
      </c>
    </row>
    <row r="95" spans="1:11" ht="30" customHeight="1" x14ac:dyDescent="0.2">
      <c r="A95" s="122"/>
      <c r="B95" s="35" t="s">
        <v>5</v>
      </c>
      <c r="C95" s="9"/>
      <c r="D95" s="33" t="str">
        <f>'Beoordelaar 2'!C41</f>
        <v>Score:</v>
      </c>
      <c r="E95" s="111"/>
      <c r="F95" s="9"/>
      <c r="G95" s="33" t="str">
        <f>'Beoordelaar 2'!F41</f>
        <v>Score:</v>
      </c>
      <c r="H95" s="111"/>
      <c r="I95" s="9"/>
      <c r="J95" s="33" t="str">
        <f>'Beoordelaar 2'!I41</f>
        <v>Score:</v>
      </c>
      <c r="K95" s="111"/>
    </row>
    <row r="96" spans="1:11" ht="30" customHeight="1" x14ac:dyDescent="0.2">
      <c r="A96" s="122"/>
      <c r="B96" s="35" t="s">
        <v>6</v>
      </c>
      <c r="C96" s="9"/>
      <c r="D96" s="33" t="str">
        <f>'Beoordelaar 3'!C41</f>
        <v>Score:</v>
      </c>
      <c r="E96" s="111"/>
      <c r="F96" s="9"/>
      <c r="G96" s="33" t="str">
        <f>'Beoordelaar 3'!F41</f>
        <v>Score:</v>
      </c>
      <c r="H96" s="111"/>
      <c r="I96" s="9"/>
      <c r="J96" s="33" t="str">
        <f>'Beoordelaar 3'!I41</f>
        <v>Score:</v>
      </c>
      <c r="K96" s="111"/>
    </row>
    <row r="97" spans="1:11" ht="20" customHeight="1" x14ac:dyDescent="0.2">
      <c r="A97" s="112" t="s">
        <v>3</v>
      </c>
      <c r="B97" s="112"/>
      <c r="C97" s="9"/>
      <c r="D97" s="63" t="s">
        <v>7</v>
      </c>
      <c r="E97" s="111"/>
      <c r="F97" s="9"/>
      <c r="G97" s="63" t="s">
        <v>7</v>
      </c>
      <c r="H97" s="111"/>
      <c r="I97" s="9"/>
      <c r="J97" s="63" t="s">
        <v>7</v>
      </c>
      <c r="K97" s="111"/>
    </row>
    <row r="98" spans="1:11" ht="20" customHeight="1" x14ac:dyDescent="0.2">
      <c r="A98" s="113"/>
      <c r="B98" s="113"/>
      <c r="C98" s="9"/>
      <c r="D98" s="34" t="str">
        <f>IF(D97="Uitmuntend","€ 1.000",IF(D97="Goed","€ 800",IF(D97="Voldoende","€ 400",IF(D97="Matig","€ 0",IF(D97="Onvoldoende","KNOCK OUT"," ")))))</f>
        <v xml:space="preserve"> </v>
      </c>
      <c r="E98" s="111"/>
      <c r="F98" s="9"/>
      <c r="G98" s="34" t="str">
        <f>IF(G97="Uitmuntend","€ 1.000",IF(G97="Goed","€ 800",IF(G97="Voldoende","€ 400",IF(G97="Matig","€ 0",IF(G97="Onvoldoende","KNOCK OUT"," ")))))</f>
        <v xml:space="preserve"> </v>
      </c>
      <c r="H98" s="111"/>
      <c r="I98" s="9"/>
      <c r="J98" s="34" t="str">
        <f>IF(J97="Uitmuntend","€ 1.000",IF(J97="Goed","€ 800",IF(J97="Voldoende","€ 400",IF(J97="Matig","€ 0",IF(J97="Onvoldoende","KNOCK OUT"," ")))))</f>
        <v xml:space="preserve"> </v>
      </c>
      <c r="K98" s="111"/>
    </row>
    <row r="99" spans="1:11" ht="30" customHeight="1" x14ac:dyDescent="0.2">
      <c r="A99" s="121" t="str">
        <f>Interview!A5:B5</f>
        <v>2. interviewvraag 2</v>
      </c>
      <c r="B99" s="35" t="s">
        <v>4</v>
      </c>
      <c r="C99" s="9"/>
      <c r="D99" s="33" t="str">
        <f>'Beoordelaar 1'!C43</f>
        <v>Score:</v>
      </c>
      <c r="E99" s="111" t="s">
        <v>2</v>
      </c>
      <c r="F99" s="9"/>
      <c r="G99" s="33" t="str">
        <f>'Beoordelaar 1'!F43</f>
        <v>Score:</v>
      </c>
      <c r="H99" s="111" t="s">
        <v>2</v>
      </c>
      <c r="I99" s="9"/>
      <c r="J99" s="33" t="str">
        <f>'Beoordelaar 1'!I43</f>
        <v>Score:</v>
      </c>
      <c r="K99" s="111" t="s">
        <v>2</v>
      </c>
    </row>
    <row r="100" spans="1:11" ht="30" customHeight="1" x14ac:dyDescent="0.2">
      <c r="A100" s="122"/>
      <c r="B100" s="35" t="s">
        <v>5</v>
      </c>
      <c r="C100" s="9"/>
      <c r="D100" s="33" t="str">
        <f>'Beoordelaar 2'!C43</f>
        <v>Score:</v>
      </c>
      <c r="E100" s="111"/>
      <c r="F100" s="9"/>
      <c r="G100" s="33" t="str">
        <f>'Beoordelaar 2'!F43</f>
        <v>Score:</v>
      </c>
      <c r="H100" s="111"/>
      <c r="I100" s="9"/>
      <c r="J100" s="33" t="str">
        <f>'Beoordelaar 2'!I43</f>
        <v>Score:</v>
      </c>
      <c r="K100" s="111"/>
    </row>
    <row r="101" spans="1:11" ht="30" customHeight="1" x14ac:dyDescent="0.2">
      <c r="A101" s="122"/>
      <c r="B101" s="35" t="s">
        <v>6</v>
      </c>
      <c r="C101" s="9"/>
      <c r="D101" s="33" t="str">
        <f>'Beoordelaar 3'!C43</f>
        <v>Score:</v>
      </c>
      <c r="E101" s="111"/>
      <c r="F101" s="9"/>
      <c r="G101" s="33" t="str">
        <f>'Beoordelaar 3'!F43</f>
        <v>Score:</v>
      </c>
      <c r="H101" s="111"/>
      <c r="I101" s="9"/>
      <c r="J101" s="33" t="str">
        <f>'Beoordelaar 3'!I43</f>
        <v>Score:</v>
      </c>
      <c r="K101" s="111"/>
    </row>
    <row r="102" spans="1:11" ht="20" customHeight="1" x14ac:dyDescent="0.2">
      <c r="A102" s="112" t="s">
        <v>3</v>
      </c>
      <c r="B102" s="112"/>
      <c r="C102" s="9"/>
      <c r="D102" s="63" t="s">
        <v>7</v>
      </c>
      <c r="E102" s="111"/>
      <c r="F102" s="9"/>
      <c r="G102" s="63" t="s">
        <v>7</v>
      </c>
      <c r="H102" s="111"/>
      <c r="I102" s="9"/>
      <c r="J102" s="63" t="s">
        <v>7</v>
      </c>
      <c r="K102" s="111"/>
    </row>
    <row r="103" spans="1:11" ht="20" customHeight="1" x14ac:dyDescent="0.2">
      <c r="A103" s="113"/>
      <c r="B103" s="113"/>
      <c r="C103" s="9"/>
      <c r="D103" s="34" t="str">
        <f>IF(D102="Uitmuntend","€ 1.000",IF(D102="Goed","€ 800",IF(D102="Voldoende","€ 400",IF(D102="Matig","€ 0",IF(D102="Onvoldoende","KNOCK OUT"," ")))))</f>
        <v xml:space="preserve"> </v>
      </c>
      <c r="E103" s="111"/>
      <c r="F103" s="9"/>
      <c r="G103" s="34" t="str">
        <f>IF(G102="Uitmuntend","€ 1.000",IF(G102="Goed","€ 800",IF(G102="Voldoende","€ 400",IF(G102="Matig","€ 0",IF(G102="Onvoldoende","KNOCK OUT"," ")))))</f>
        <v xml:space="preserve"> </v>
      </c>
      <c r="H103" s="111"/>
      <c r="I103" s="9"/>
      <c r="J103" s="34" t="str">
        <f>IF(J102="Uitmuntend","€ 1.000",IF(J102="Goed","€ 800",IF(J102="Voldoende","€ 400",IF(J102="Matig","€ 0",IF(J102="Onvoldoende","KNOCK OUT"," ")))))</f>
        <v xml:space="preserve"> </v>
      </c>
      <c r="K103" s="111"/>
    </row>
    <row r="104" spans="1:11" ht="30" customHeight="1" x14ac:dyDescent="0.2">
      <c r="A104" s="121" t="str">
        <f>Interview!A6:B6</f>
        <v>3. interviewvraag 3</v>
      </c>
      <c r="B104" s="35" t="s">
        <v>4</v>
      </c>
      <c r="C104" s="9"/>
      <c r="D104" s="33" t="str">
        <f>'Beoordelaar 1'!C45</f>
        <v>Score:</v>
      </c>
      <c r="E104" s="111" t="s">
        <v>2</v>
      </c>
      <c r="F104" s="9"/>
      <c r="G104" s="33" t="str">
        <f>'Beoordelaar 1'!F45</f>
        <v>Score:</v>
      </c>
      <c r="H104" s="111" t="s">
        <v>2</v>
      </c>
      <c r="I104" s="9"/>
      <c r="J104" s="33" t="str">
        <f>'Beoordelaar 1'!I45</f>
        <v>Score:</v>
      </c>
      <c r="K104" s="111" t="s">
        <v>2</v>
      </c>
    </row>
    <row r="105" spans="1:11" ht="30" customHeight="1" x14ac:dyDescent="0.2">
      <c r="A105" s="122"/>
      <c r="B105" s="35" t="s">
        <v>5</v>
      </c>
      <c r="C105" s="9"/>
      <c r="D105" s="33" t="str">
        <f>'Beoordelaar 2'!C45</f>
        <v>Score:</v>
      </c>
      <c r="E105" s="111"/>
      <c r="F105" s="9"/>
      <c r="G105" s="33" t="str">
        <f>'Beoordelaar 2'!F45</f>
        <v>Score:</v>
      </c>
      <c r="H105" s="111"/>
      <c r="I105" s="9"/>
      <c r="J105" s="33" t="str">
        <f>'Beoordelaar 2'!I45</f>
        <v>Score:</v>
      </c>
      <c r="K105" s="111"/>
    </row>
    <row r="106" spans="1:11" ht="30" customHeight="1" x14ac:dyDescent="0.2">
      <c r="A106" s="122"/>
      <c r="B106" s="35" t="s">
        <v>6</v>
      </c>
      <c r="C106" s="9"/>
      <c r="D106" s="33" t="str">
        <f>'Beoordelaar 3'!C45</f>
        <v>Score:</v>
      </c>
      <c r="E106" s="111"/>
      <c r="F106" s="9"/>
      <c r="G106" s="33" t="str">
        <f>'Beoordelaar 3'!F45</f>
        <v>Score:</v>
      </c>
      <c r="H106" s="111"/>
      <c r="I106" s="9"/>
      <c r="J106" s="33" t="str">
        <f>'Beoordelaar 3'!I45</f>
        <v>Score:</v>
      </c>
      <c r="K106" s="111"/>
    </row>
    <row r="107" spans="1:11" ht="20" customHeight="1" x14ac:dyDescent="0.2">
      <c r="A107" s="112" t="s">
        <v>3</v>
      </c>
      <c r="B107" s="112"/>
      <c r="C107" s="9"/>
      <c r="D107" s="63" t="s">
        <v>7</v>
      </c>
      <c r="E107" s="111"/>
      <c r="F107" s="9"/>
      <c r="G107" s="63" t="s">
        <v>7</v>
      </c>
      <c r="H107" s="111"/>
      <c r="I107" s="9"/>
      <c r="J107" s="63" t="s">
        <v>7</v>
      </c>
      <c r="K107" s="111"/>
    </row>
    <row r="108" spans="1:11" ht="20" customHeight="1" x14ac:dyDescent="0.2">
      <c r="A108" s="113"/>
      <c r="B108" s="113"/>
      <c r="C108" s="9"/>
      <c r="D108" s="34" t="str">
        <f>IF(D107="Uitmuntend","€ 1.000",IF(D107="Goed","€ 800",IF(D107="Voldoende","€ 400",IF(D107="Matig","€ 0",IF(D107="Onvoldoende","KNOCK OUT"," ")))))</f>
        <v xml:space="preserve"> </v>
      </c>
      <c r="E108" s="111"/>
      <c r="F108" s="9"/>
      <c r="G108" s="34" t="str">
        <f>IF(G107="Uitmuntend","€ 1.000",IF(G107="Goed","€ 800",IF(G107="Voldoende","€ 400",IF(G107="Matig","€ 0",IF(G107="Onvoldoende","KNOCK OUT"," ")))))</f>
        <v xml:space="preserve"> </v>
      </c>
      <c r="H108" s="111"/>
      <c r="I108" s="9"/>
      <c r="J108" s="34" t="str">
        <f>IF(J107="Uitmuntend","€ 1.000",IF(J107="Goed","€ 800",IF(J107="Voldoende","€ 400",IF(J107="Matig","€ 0",IF(J107="Onvoldoende","KNOCK OUT"," ")))))</f>
        <v xml:space="preserve"> </v>
      </c>
      <c r="K108" s="111"/>
    </row>
    <row r="109" spans="1:11" ht="30" customHeight="1" x14ac:dyDescent="0.2">
      <c r="A109" s="121" t="str">
        <f>Interview!A7:B7</f>
        <v>4. interviewvraag 4</v>
      </c>
      <c r="B109" s="35" t="s">
        <v>4</v>
      </c>
      <c r="C109" s="9"/>
      <c r="D109" s="33" t="str">
        <f>'Beoordelaar 1'!C47</f>
        <v>Score:</v>
      </c>
      <c r="E109" s="111" t="s">
        <v>2</v>
      </c>
      <c r="F109" s="9"/>
      <c r="G109" s="33" t="str">
        <f>'Beoordelaar 1'!F47</f>
        <v>Score:</v>
      </c>
      <c r="H109" s="111" t="s">
        <v>2</v>
      </c>
      <c r="I109" s="9"/>
      <c r="J109" s="33" t="str">
        <f>'Beoordelaar 1'!I47</f>
        <v>Score:</v>
      </c>
      <c r="K109" s="111" t="s">
        <v>2</v>
      </c>
    </row>
    <row r="110" spans="1:11" ht="30" customHeight="1" x14ac:dyDescent="0.2">
      <c r="A110" s="122"/>
      <c r="B110" s="35" t="s">
        <v>5</v>
      </c>
      <c r="C110" s="9"/>
      <c r="D110" s="33" t="str">
        <f>'Beoordelaar 2'!C47</f>
        <v>Score:</v>
      </c>
      <c r="E110" s="111"/>
      <c r="F110" s="9"/>
      <c r="G110" s="33" t="str">
        <f>'Beoordelaar 2'!F47</f>
        <v>Score:</v>
      </c>
      <c r="H110" s="111"/>
      <c r="I110" s="9"/>
      <c r="J110" s="33" t="str">
        <f>'Beoordelaar 2'!I47</f>
        <v>Score:</v>
      </c>
      <c r="K110" s="111"/>
    </row>
    <row r="111" spans="1:11" ht="30" customHeight="1" x14ac:dyDescent="0.2">
      <c r="A111" s="122"/>
      <c r="B111" s="35" t="s">
        <v>6</v>
      </c>
      <c r="C111" s="9"/>
      <c r="D111" s="33" t="str">
        <f>'Beoordelaar 3'!C47</f>
        <v>Score:</v>
      </c>
      <c r="E111" s="111"/>
      <c r="F111" s="9"/>
      <c r="G111" s="33" t="str">
        <f>'Beoordelaar 3'!F47</f>
        <v>Score:</v>
      </c>
      <c r="H111" s="111"/>
      <c r="I111" s="9"/>
      <c r="J111" s="33" t="str">
        <f>'Beoordelaar 3'!I47</f>
        <v>Score:</v>
      </c>
      <c r="K111" s="111"/>
    </row>
    <row r="112" spans="1:11" ht="20" customHeight="1" x14ac:dyDescent="0.2">
      <c r="A112" s="112" t="s">
        <v>3</v>
      </c>
      <c r="B112" s="112"/>
      <c r="C112" s="9"/>
      <c r="D112" s="63" t="s">
        <v>7</v>
      </c>
      <c r="E112" s="111"/>
      <c r="F112" s="9"/>
      <c r="G112" s="63" t="s">
        <v>48</v>
      </c>
      <c r="H112" s="111"/>
      <c r="I112" s="9"/>
      <c r="J112" s="63" t="s">
        <v>7</v>
      </c>
      <c r="K112" s="111"/>
    </row>
    <row r="113" spans="1:11" ht="20" customHeight="1" x14ac:dyDescent="0.2">
      <c r="A113" s="113"/>
      <c r="B113" s="113"/>
      <c r="C113" s="9"/>
      <c r="D113" s="34" t="str">
        <f>IF(D112="Uitmuntend","€ 1.000",IF(D112="Goed","€ 800",IF(D112="Voldoende","€ 400",IF(D112="Matig","€ 0",IF(D112="Onvoldoende","KNOCK OUT"," ")))))</f>
        <v xml:space="preserve"> </v>
      </c>
      <c r="E113" s="111"/>
      <c r="F113" s="9"/>
      <c r="G113" s="34" t="str">
        <f>IF(G112="Uitmuntend","€ 1.000",IF(G112="Goed","€ 800",IF(G112="Voldoende","€ 400",IF(G112="Matig","€ 0",IF(G112="Onvoldoende","KNOCK OUT"," ")))))</f>
        <v xml:space="preserve"> </v>
      </c>
      <c r="H113" s="111"/>
      <c r="I113" s="9"/>
      <c r="J113" s="34" t="str">
        <f>IF(J112="Uitmuntend","€ 1.000",IF(J112="Goed","€ 800",IF(J112="Voldoende","€ 400",IF(J112="Matig","€ 0",IF(J112="Onvoldoende","KNOCK OUT"," ")))))</f>
        <v xml:space="preserve"> </v>
      </c>
      <c r="K113" s="111"/>
    </row>
    <row r="114" spans="1:11" ht="20" customHeight="1" x14ac:dyDescent="0.2">
      <c r="C114"/>
      <c r="D114" s="19"/>
      <c r="E114" s="19"/>
      <c r="F114" s="19"/>
      <c r="G114" s="19"/>
      <c r="H114" s="19"/>
      <c r="I114" s="19"/>
      <c r="J114" s="19"/>
      <c r="K114" s="19"/>
    </row>
    <row r="115" spans="1:11" ht="30" customHeight="1" x14ac:dyDescent="0.2">
      <c r="A115" s="123" t="s">
        <v>27</v>
      </c>
      <c r="B115" s="123"/>
      <c r="C115" s="9"/>
      <c r="D115" s="36" t="e">
        <f>D98+D103+D108+D113</f>
        <v>#VALUE!</v>
      </c>
      <c r="E115" s="37"/>
      <c r="F115" s="16"/>
      <c r="G115" s="36" t="e">
        <f>G98+G103+G108+G113</f>
        <v>#VALUE!</v>
      </c>
      <c r="H115" s="37"/>
      <c r="I115" s="16"/>
      <c r="J115" s="36" t="e">
        <f>J98+J103+J108+J113</f>
        <v>#VALUE!</v>
      </c>
      <c r="K115" s="37"/>
    </row>
    <row r="116" spans="1:11" ht="15" customHeight="1" x14ac:dyDescent="0.2">
      <c r="A116" s="15"/>
      <c r="B116" s="15"/>
      <c r="C116" s="15"/>
      <c r="D116" s="15"/>
      <c r="E116" s="15"/>
      <c r="F116" s="15"/>
      <c r="G116" s="15"/>
      <c r="H116" s="15"/>
      <c r="I116" s="15"/>
      <c r="J116" s="15"/>
      <c r="K116" s="15"/>
    </row>
  </sheetData>
  <sheetProtection algorithmName="SHA-512" hashValue="6tAABYB7R0KcRpFeWJM0bUi8rBFTqpxQt/9n5VOzlhbp6AjwDaqn8lAIKsSqdDs2kqUwZ4BSTES3oa8kh5946w==" saltValue="yxD+Bc9R2F8r31STv/SQNw==" spinCount="100000" sheet="1" objects="1" scenarios="1"/>
  <mergeCells count="123">
    <mergeCell ref="A72:B72"/>
    <mergeCell ref="A66:A68"/>
    <mergeCell ref="E66:E70"/>
    <mergeCell ref="H66:H70"/>
    <mergeCell ref="K66:K70"/>
    <mergeCell ref="A69:B69"/>
    <mergeCell ref="A70:B70"/>
    <mergeCell ref="K56:K60"/>
    <mergeCell ref="A61:A63"/>
    <mergeCell ref="E61:E65"/>
    <mergeCell ref="H61:H65"/>
    <mergeCell ref="K61:K65"/>
    <mergeCell ref="A64:B64"/>
    <mergeCell ref="A65:B65"/>
    <mergeCell ref="E56:E60"/>
    <mergeCell ref="A56:A58"/>
    <mergeCell ref="A59:B59"/>
    <mergeCell ref="A60:B60"/>
    <mergeCell ref="H56:H60"/>
    <mergeCell ref="A46:B46"/>
    <mergeCell ref="A48:B48"/>
    <mergeCell ref="A51:A53"/>
    <mergeCell ref="A54:B54"/>
    <mergeCell ref="A55:B55"/>
    <mergeCell ref="H37:H41"/>
    <mergeCell ref="K37:K41"/>
    <mergeCell ref="A41:B41"/>
    <mergeCell ref="A42:A44"/>
    <mergeCell ref="A45:B45"/>
    <mergeCell ref="A37:A39"/>
    <mergeCell ref="E37:E41"/>
    <mergeCell ref="E42:E46"/>
    <mergeCell ref="H42:H46"/>
    <mergeCell ref="K42:K46"/>
    <mergeCell ref="A32:A34"/>
    <mergeCell ref="E27:E31"/>
    <mergeCell ref="H27:H31"/>
    <mergeCell ref="K27:K31"/>
    <mergeCell ref="A35:B35"/>
    <mergeCell ref="A36:B36"/>
    <mergeCell ref="E32:E36"/>
    <mergeCell ref="H32:H36"/>
    <mergeCell ref="K32:K36"/>
    <mergeCell ref="A27:A29"/>
    <mergeCell ref="A30:B30"/>
    <mergeCell ref="A31:B31"/>
    <mergeCell ref="H8:H12"/>
    <mergeCell ref="K8:K12"/>
    <mergeCell ref="A3:A5"/>
    <mergeCell ref="A6:B6"/>
    <mergeCell ref="A7:B7"/>
    <mergeCell ref="E3:E7"/>
    <mergeCell ref="H3:H7"/>
    <mergeCell ref="K18:K22"/>
    <mergeCell ref="A24:B24"/>
    <mergeCell ref="A13:A15"/>
    <mergeCell ref="A16:B16"/>
    <mergeCell ref="A17:B17"/>
    <mergeCell ref="E13:E17"/>
    <mergeCell ref="H13:H17"/>
    <mergeCell ref="K13:K17"/>
    <mergeCell ref="A18:A20"/>
    <mergeCell ref="A21:B21"/>
    <mergeCell ref="A22:B22"/>
    <mergeCell ref="E18:E22"/>
    <mergeCell ref="H18:H22"/>
    <mergeCell ref="E109:E113"/>
    <mergeCell ref="H104:H108"/>
    <mergeCell ref="H109:H113"/>
    <mergeCell ref="K94:K98"/>
    <mergeCell ref="K99:K103"/>
    <mergeCell ref="E94:E98"/>
    <mergeCell ref="E99:E103"/>
    <mergeCell ref="H94:H98"/>
    <mergeCell ref="H99:H103"/>
    <mergeCell ref="K3:K7"/>
    <mergeCell ref="A8:A10"/>
    <mergeCell ref="A11:B11"/>
    <mergeCell ref="A12:B12"/>
    <mergeCell ref="E8:E12"/>
    <mergeCell ref="A115:B115"/>
    <mergeCell ref="A91:B91"/>
    <mergeCell ref="A75:A77"/>
    <mergeCell ref="A80:A82"/>
    <mergeCell ref="A94:A96"/>
    <mergeCell ref="A104:A106"/>
    <mergeCell ref="A109:A111"/>
    <mergeCell ref="A113:B113"/>
    <mergeCell ref="A107:B107"/>
    <mergeCell ref="A108:B108"/>
    <mergeCell ref="A112:B112"/>
    <mergeCell ref="A98:B98"/>
    <mergeCell ref="A102:B102"/>
    <mergeCell ref="A103:B103"/>
    <mergeCell ref="A99:A101"/>
    <mergeCell ref="A85:A87"/>
    <mergeCell ref="K104:K108"/>
    <mergeCell ref="K109:K113"/>
    <mergeCell ref="E104:E108"/>
    <mergeCell ref="E85:E89"/>
    <mergeCell ref="A88:B88"/>
    <mergeCell ref="A89:B89"/>
    <mergeCell ref="H85:H89"/>
    <mergeCell ref="K85:K89"/>
    <mergeCell ref="A1:B1"/>
    <mergeCell ref="A97:B97"/>
    <mergeCell ref="A78:B78"/>
    <mergeCell ref="A79:B79"/>
    <mergeCell ref="A83:B83"/>
    <mergeCell ref="A84:B84"/>
    <mergeCell ref="A40:B40"/>
    <mergeCell ref="J1:K1"/>
    <mergeCell ref="G1:H1"/>
    <mergeCell ref="D1:E1"/>
    <mergeCell ref="E75:E79"/>
    <mergeCell ref="H75:H79"/>
    <mergeCell ref="K75:K79"/>
    <mergeCell ref="E51:E55"/>
    <mergeCell ref="H51:H55"/>
    <mergeCell ref="K51:K55"/>
    <mergeCell ref="E80:E84"/>
    <mergeCell ref="H80:H84"/>
    <mergeCell ref="K80:K84"/>
  </mergeCell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A0F56DEF-1672-0044-A5F3-E40EC2585852}">
          <x14:formula1>
            <xm:f>Onderhoudsplan!$G$3:$G$8</xm:f>
          </x14:formula1>
          <xm:sqref>D6 G6 J6 D11 G11 J11 D21 G21 J21 D16 G16 J16 D30 G30 J30 D35 G35 J35 D40 G40 J40 D45 G45 J45 D54 G54 J54 D59 G59 J59 D64 G64 J64 D69 G69 J69 D83 G78 J78 J88 G83 J83 D97 G97 J97 D102 G102 J102 D107 G107 J107 D112 G112 J112 G88 D88 D78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D7D7-90BC-2D41-A84E-7FCCFF5FF637}">
  <dimension ref="A1:G22"/>
  <sheetViews>
    <sheetView showGridLines="0" zoomScale="80" zoomScaleNormal="80" workbookViewId="0">
      <selection activeCell="C6" sqref="C6"/>
    </sheetView>
  </sheetViews>
  <sheetFormatPr baseColWidth="10"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40" t="s">
        <v>29</v>
      </c>
      <c r="B1" s="11"/>
      <c r="C1" s="41"/>
      <c r="D1" s="11"/>
      <c r="E1" s="41"/>
      <c r="F1" s="11"/>
      <c r="G1" s="41"/>
    </row>
    <row r="2" spans="1:7" ht="30" customHeight="1" x14ac:dyDescent="0.2">
      <c r="A2" s="42" t="s">
        <v>10</v>
      </c>
      <c r="B2" s="11"/>
      <c r="C2" s="43" t="str">
        <f>'Beoordelaar 1'!C1</f>
        <v>Inschrijver 1</v>
      </c>
      <c r="D2" s="14"/>
      <c r="E2" s="43" t="str">
        <f>'Beoordelaar 1'!F1</f>
        <v>Inschrijver 2</v>
      </c>
      <c r="F2" s="14"/>
      <c r="G2" s="43" t="str">
        <f>'Beoordelaar 1'!I1</f>
        <v>Inschrijver 3</v>
      </c>
    </row>
    <row r="3" spans="1:7" ht="30" customHeight="1" x14ac:dyDescent="0.2">
      <c r="A3" s="48" t="str">
        <f>Onderhoudsplan!A1</f>
        <v>BEOORDELING ONDERHOUDSPLAN CYGNUS GYMNASIUM</v>
      </c>
      <c r="B3" s="11"/>
      <c r="C3" s="49" t="e">
        <f>Consensus!D24</f>
        <v>#VALUE!</v>
      </c>
      <c r="D3" s="14"/>
      <c r="E3" s="49" t="e">
        <f>Consensus!G24</f>
        <v>#VALUE!</v>
      </c>
      <c r="F3" s="14"/>
      <c r="G3" s="49" t="e">
        <f>Consensus!J24</f>
        <v>#VALUE!</v>
      </c>
    </row>
    <row r="4" spans="1:7" ht="30" customHeight="1" x14ac:dyDescent="0.2">
      <c r="A4" s="48" t="str">
        <f>Onderhoudsplan!A15</f>
        <v>BEOORDELING ONDERHOUDSPLAN BINDELMEER COLLEGE</v>
      </c>
      <c r="B4" s="11"/>
      <c r="C4" s="49" t="e">
        <f>Consensus!D48</f>
        <v>#VALUE!</v>
      </c>
      <c r="D4" s="14"/>
      <c r="E4" s="49" t="e">
        <f>Consensus!G48</f>
        <v>#VALUE!</v>
      </c>
      <c r="F4" s="14"/>
      <c r="G4" s="49" t="e">
        <f>Consensus!J48</f>
        <v>#VALUE!</v>
      </c>
    </row>
    <row r="5" spans="1:7" ht="30" customHeight="1" x14ac:dyDescent="0.2">
      <c r="A5" s="48" t="str">
        <f>Onderhoudsplan!A29</f>
        <v>BEOORDELING ONDERHOUDSPLAN GERRIT VAN DER VEEN COLLEGE</v>
      </c>
      <c r="B5" s="11"/>
      <c r="C5" s="49" t="e">
        <f>Consensus!D72</f>
        <v>#VALUE!</v>
      </c>
      <c r="D5" s="14"/>
      <c r="E5" s="49" t="e">
        <f>Consensus!G72</f>
        <v>#VALUE!</v>
      </c>
      <c r="F5" s="14"/>
      <c r="G5" s="49" t="e">
        <f>Consensus!J72</f>
        <v>#VALUE!</v>
      </c>
    </row>
    <row r="6" spans="1:7" s="1" customFormat="1" ht="35" customHeight="1" x14ac:dyDescent="0.2">
      <c r="A6" s="48" t="str">
        <f>'Open vragen'!A1:B1</f>
        <v>BEOORDELING OPEN VRAGEN</v>
      </c>
      <c r="B6" s="11"/>
      <c r="C6" s="49" t="e">
        <f>Consensus!D91</f>
        <v>#VALUE!</v>
      </c>
      <c r="D6" s="14"/>
      <c r="E6" s="49" t="e">
        <f>Consensus!G91</f>
        <v>#VALUE!</v>
      </c>
      <c r="F6" s="14"/>
      <c r="G6" s="49" t="e">
        <f>Consensus!J91</f>
        <v>#VALUE!</v>
      </c>
    </row>
    <row r="7" spans="1:7" s="1" customFormat="1" ht="35" customHeight="1" x14ac:dyDescent="0.2">
      <c r="A7" s="48" t="str">
        <f>Interview!A1:B1</f>
        <v>BEOORDELING INTERVIEW SLEUTELFUNCTIONARISSEN</v>
      </c>
      <c r="B7" s="11"/>
      <c r="C7" s="50" t="e">
        <f>Consensus!D115</f>
        <v>#VALUE!</v>
      </c>
      <c r="D7" s="14"/>
      <c r="E7" s="50" t="e">
        <f>Consensus!G115</f>
        <v>#VALUE!</v>
      </c>
      <c r="F7" s="14"/>
      <c r="G7" s="50" t="e">
        <f>Consensus!J115</f>
        <v>#VALUE!</v>
      </c>
    </row>
    <row r="8" spans="1:7" ht="30" customHeight="1" x14ac:dyDescent="0.2">
      <c r="A8" s="44" t="s">
        <v>11</v>
      </c>
      <c r="B8" s="11"/>
      <c r="C8" s="45" t="e">
        <f>SUM(C3:C7)</f>
        <v>#VALUE!</v>
      </c>
      <c r="D8" s="14"/>
      <c r="E8" s="45" t="e">
        <f>SUM(E3:E7)</f>
        <v>#VALUE!</v>
      </c>
      <c r="F8" s="14"/>
      <c r="G8" s="45" t="e">
        <f>SUM(G3:G7)</f>
        <v>#VALUE!</v>
      </c>
    </row>
    <row r="9" spans="1:7" ht="15" customHeight="1" x14ac:dyDescent="0.2"/>
    <row r="10" spans="1:7" ht="30" customHeight="1" x14ac:dyDescent="0.2">
      <c r="A10" s="44" t="s">
        <v>12</v>
      </c>
      <c r="B10" s="11"/>
      <c r="C10" s="51">
        <v>0</v>
      </c>
      <c r="D10" s="14"/>
      <c r="E10" s="51">
        <v>0</v>
      </c>
      <c r="F10" s="14"/>
      <c r="G10" s="51">
        <v>0</v>
      </c>
    </row>
    <row r="12" spans="1:7" ht="30" customHeight="1" x14ac:dyDescent="0.2">
      <c r="A12" s="46" t="s">
        <v>28</v>
      </c>
      <c r="B12" s="11"/>
      <c r="C12" s="47" t="e">
        <f>C10-C8</f>
        <v>#VALUE!</v>
      </c>
      <c r="D12" s="18"/>
      <c r="E12" s="47" t="e">
        <f>E10-E8</f>
        <v>#VALUE!</v>
      </c>
      <c r="F12" s="18"/>
      <c r="G12" s="47" t="e">
        <f>G10-G8</f>
        <v>#VALUE!</v>
      </c>
    </row>
    <row r="19" spans="3:3" ht="16" x14ac:dyDescent="0.2">
      <c r="C19" s="17"/>
    </row>
    <row r="20" spans="3:3" ht="16" x14ac:dyDescent="0.2">
      <c r="C20" s="17"/>
    </row>
    <row r="21" spans="3:3" ht="16" x14ac:dyDescent="0.2">
      <c r="C21" s="17"/>
    </row>
    <row r="22" spans="3:3" ht="16" x14ac:dyDescent="0.2">
      <c r="C22" s="17"/>
    </row>
  </sheetData>
  <sheetProtection algorithmName="SHA-512" hashValue="mIN2pON1LAGjt1zT0OfnFirzTko4wwEoeAaTUk6L8kvhSwuzsw28vFnyaRMmq6REExVyp4LXVEplmXLk01sxeg==" saltValue="MH6E1kNUHUa/wle9VsLw8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8</vt:i4>
      </vt:variant>
    </vt:vector>
  </HeadingPairs>
  <TitlesOfParts>
    <vt:vector size="8" baseType="lpstr">
      <vt:lpstr>Onderhoudsplan</vt:lpstr>
      <vt:lpstr>Open vragen</vt:lpstr>
      <vt:lpstr>Interview</vt:lpstr>
      <vt:lpstr>Beoordelaar 1</vt:lpstr>
      <vt:lpstr>Beoordelaar 2</vt:lpstr>
      <vt:lpstr>Beoordelaar 3</vt:lpstr>
      <vt:lpstr>Consensus</vt:lpstr>
      <vt:lpstr>Eindscores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2021-03-02T15:24:05Z</dcterms:modified>
</cp:coreProperties>
</file>