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Opdrachtgevers\Gemeenten TKaNNhL\RAW-raamovereenkomsten\RR&amp;I 2020\"/>
    </mc:Choice>
  </mc:AlternateContent>
  <xr:revisionPtr revIDLastSave="0" documentId="13_ncr:1_{C356485E-17BC-4AE5-850A-11B0C0B16E4E}" xr6:coauthVersionLast="46" xr6:coauthVersionMax="46" xr10:uidLastSave="{00000000-0000-0000-0000-000000000000}"/>
  <bookViews>
    <workbookView xWindow="2580" yWindow="690" windowWidth="22650" windowHeight="21225" firstSheet="3" activeTab="3" xr2:uid="{FDDBAF97-5C9F-4AA4-853D-5E70FB7789A4}"/>
  </bookViews>
  <sheets>
    <sheet name="Ingangskeuring" sheetId="7" r:id="rId1"/>
    <sheet name="Termijn startwerk" sheetId="2" r:id="rId2"/>
    <sheet name="Termijn aanleveren inspectie." sheetId="3" r:id="rId3"/>
    <sheet name="Beheersing opdrachtgeversrisico" sheetId="4" r:id="rId4"/>
    <sheet name="Emissie voertuigen" sheetId="6" r:id="rId5"/>
  </sheets>
  <definedNames>
    <definedName name="_xlnm.Print_Area" localSheetId="3">'Beheersing opdrachtgeversrisico'!$A$1:$C$24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3" l="1"/>
  <c r="H8" i="2"/>
  <c r="I11" i="7"/>
  <c r="I10" i="7"/>
  <c r="I9" i="7"/>
  <c r="I8" i="7"/>
  <c r="F6" i="6"/>
  <c r="G6" i="6" s="1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G35" i="6"/>
  <c r="G34" i="6"/>
  <c r="G33" i="6"/>
  <c r="G32" i="6"/>
  <c r="G31" i="6"/>
  <c r="G30" i="6"/>
  <c r="G29" i="6"/>
  <c r="G28" i="6"/>
  <c r="G27" i="6"/>
  <c r="I12" i="7" l="1"/>
  <c r="G3" i="4"/>
  <c r="E37" i="6"/>
  <c r="B36" i="6"/>
  <c r="A7" i="6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G11" i="6" l="1"/>
  <c r="G17" i="6"/>
  <c r="G22" i="6"/>
  <c r="G12" i="6"/>
  <c r="G26" i="6"/>
  <c r="G25" i="6"/>
  <c r="G24" i="6"/>
  <c r="G23" i="6"/>
  <c r="G19" i="6"/>
  <c r="G18" i="6"/>
  <c r="G21" i="6"/>
  <c r="G20" i="6"/>
  <c r="G16" i="6"/>
  <c r="G15" i="6"/>
  <c r="G14" i="6"/>
  <c r="G13" i="6"/>
  <c r="G8" i="6"/>
  <c r="G7" i="6"/>
  <c r="G10" i="6"/>
  <c r="G9" i="6"/>
  <c r="F36" i="6"/>
  <c r="G37" i="6" l="1"/>
  <c r="G39" i="6" s="1"/>
  <c r="G36" i="6"/>
</calcChain>
</file>

<file path=xl/sharedStrings.xml><?xml version="1.0" encoding="utf-8"?>
<sst xmlns="http://schemas.openxmlformats.org/spreadsheetml/2006/main" count="97" uniqueCount="63">
  <si>
    <t>Kenteken</t>
  </si>
  <si>
    <t>A</t>
  </si>
  <si>
    <t>B</t>
  </si>
  <si>
    <t>C</t>
  </si>
  <si>
    <t xml:space="preserve">NAAM INSCHRIJVER: </t>
  </si>
  <si>
    <t xml:space="preserve">NAAM GEMANDATEERDE VAN DE INSCHRIJVER: </t>
  </si>
  <si>
    <t>PARAAF GEMANDATEERDE VAN DE INSCHRIJVER:</t>
  </si>
  <si>
    <t xml:space="preserve">DATUM DOORREKENING: </t>
  </si>
  <si>
    <t>¹</t>
  </si>
  <si>
    <t>²</t>
  </si>
  <si>
    <t>³</t>
  </si>
  <si>
    <t>Toelichting op rekenblad.</t>
  </si>
  <si>
    <r>
      <t xml:space="preserve">Controlecel </t>
    </r>
    <r>
      <rPr>
        <b/>
        <sz val="11"/>
        <color theme="1"/>
        <rFont val="Calibri"/>
        <family val="2"/>
      </rPr>
      <t>³</t>
    </r>
  </si>
  <si>
    <r>
      <t>Totaal aantal uren inzet inclusief mobilisatie</t>
    </r>
    <r>
      <rPr>
        <b/>
        <sz val="11"/>
        <color theme="1"/>
        <rFont val="Calibri"/>
        <family val="2"/>
      </rPr>
      <t>¹</t>
    </r>
  </si>
  <si>
    <t xml:space="preserve">REFERENTIETABEL
</t>
  </si>
  <si>
    <t xml:space="preserve">Mobilisatie is de dagelijkse verplaatsing van materieel vanaf en naar eigen standplaats naar gemeentehuis  </t>
  </si>
  <si>
    <t xml:space="preserve">Teylingen, adres Raadhuisplein 1 te Voorhout en de afvoer van RKG-slib naar een erkende ontvangstinrichting. </t>
  </si>
  <si>
    <t xml:space="preserve">Voor de berekening er vanuit gaan dat alle werkzaamheden plaatsvinden op adres Raadhuisplein 1 te Voorhout. </t>
  </si>
  <si>
    <t>Euro 4</t>
  </si>
  <si>
    <t>Euro 5</t>
  </si>
  <si>
    <t>score</t>
  </si>
  <si>
    <t>Euroklasse vrachtwagenmotoren</t>
  </si>
  <si>
    <t>Euroklasse motor in code A, B of C, zie referentietabel</t>
  </si>
  <si>
    <t>Totale uren:</t>
  </si>
  <si>
    <t>gem. score:</t>
  </si>
  <si>
    <t>Bijdrage per voertuig aan score</t>
  </si>
  <si>
    <t>In te zetten vrachtwagen</t>
  </si>
  <si>
    <t xml:space="preserve">Voor de berekening alleen de besteksposten uit bestekspostserie 1 betrekken met de fictieve hoeveelheden. </t>
  </si>
  <si>
    <t xml:space="preserve">Totaal risico's </t>
  </si>
  <si>
    <t>dagen</t>
  </si>
  <si>
    <t>Euro's</t>
  </si>
  <si>
    <t>max. voordeel</t>
  </si>
  <si>
    <t>DATUM</t>
  </si>
  <si>
    <t>ulling van de rioolstrengen (rioolwater</t>
  </si>
  <si>
    <t>benodigde verkeersmaatregelen incl. omleidingen</t>
  </si>
  <si>
    <t>de vervuilingsgraden van de rioolstrengen (rioolslib);</t>
  </si>
  <si>
    <t xml:space="preserve"> bereikbaarheid van inspectieputten </t>
  </si>
  <si>
    <t>Onderwerpen:</t>
  </si>
  <si>
    <t xml:space="preserve">Totale kwaliteitswaarde: </t>
  </si>
  <si>
    <t>Het maximum aantal dagen tussen ontvangst van een deeldracht en de start van het werk begraagt</t>
  </si>
  <si>
    <t>weken</t>
  </si>
  <si>
    <t xml:space="preserve">sub-sub-criterium:  ingangskeuring </t>
  </si>
  <si>
    <t>Alleen een kenmerk in de gele cel plaatsen als u het onderwerp aanbiedt</t>
  </si>
  <si>
    <t xml:space="preserve">sub-sub-criterium:  termijn start werk na opdrachtverstrekking deelopdracht. </t>
  </si>
  <si>
    <t>Langste termijn in weken voor aanleveren inspectiegegevens</t>
  </si>
  <si>
    <t xml:space="preserve">sub-sub-criterium:  Termijn aanleveren inspectiegegevens </t>
  </si>
  <si>
    <t xml:space="preserve">sub-sub-criterium:  beheersing opdrachtgeversrisio's </t>
  </si>
  <si>
    <t>kwaliteitswaarde. Op het tabblad evaluatiesom wordt tevens de melding "verbeteren" opgegeven bij</t>
  </si>
  <si>
    <t xml:space="preserve">de berekening van de evaluatiesom. </t>
  </si>
  <si>
    <t>RROK Rioolreiniging en -inspectie 2021, nr. HM-20-42</t>
  </si>
  <si>
    <t xml:space="preserve">sub-sub-criterium:  voertuigemissies. </t>
  </si>
  <si>
    <t>D</t>
  </si>
  <si>
    <t>E</t>
  </si>
  <si>
    <t>Electrisch</t>
  </si>
  <si>
    <t>Euro 6 en Euro 5 + GLT</t>
  </si>
  <si>
    <t xml:space="preserve">Indien een foute Code wordt opgegeven (zie onderstaande referentietabel: alleen a, b, c, d en e zijn mogelijk)   </t>
  </si>
  <si>
    <t>genereert dit tabblad automatisch de melding "verbeteren" in de controlecel; gem. score en totale</t>
  </si>
  <si>
    <t>Naam toprisico:</t>
  </si>
  <si>
    <t>Waarom is dit een toprisico?</t>
  </si>
  <si>
    <t>Wat zijn de nadelige gevolgen in tijd en geld als het toprisico een gebeurtenis wordt?</t>
  </si>
  <si>
    <t xml:space="preserve">Welke zijn uw maatregelen om de nadelige gevolgen in tijd en geld te beperken? </t>
  </si>
  <si>
    <t xml:space="preserve">De maximale kwaliteitswaarde bedraagt € 800.000,--.  </t>
  </si>
  <si>
    <t>HVO (Co2 saving Diesel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</si>
</sst>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000"/>
    <numFmt numFmtId="165" formatCode="[$€-2]\ #,##0.00;[$€-2]\ \-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28"/>
      <color theme="1"/>
      <name val="Rage Italic"/>
      <family val="4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01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0" xfId="0" applyBorder="1"/>
    <xf numFmtId="0" fontId="6" fillId="3" borderId="1" xfId="0" applyFont="1" applyFill="1" applyBorder="1"/>
    <xf numFmtId="0" fontId="5" fillId="0" borderId="0" xfId="0" applyFont="1" applyBorder="1"/>
    <xf numFmtId="0" fontId="6" fillId="3" borderId="1" xfId="0" applyFont="1" applyFill="1" applyBorder="1" applyAlignment="1">
      <alignment horizontal="center"/>
    </xf>
    <xf numFmtId="2" fontId="0" fillId="0" borderId="0" xfId="0" applyNumberFormat="1"/>
    <xf numFmtId="2" fontId="0" fillId="0" borderId="0" xfId="0" applyNumberFormat="1" applyFill="1" applyBorder="1"/>
    <xf numFmtId="2" fontId="2" fillId="0" borderId="0" xfId="1" applyNumberFormat="1" applyFont="1" applyFill="1" applyBorder="1"/>
    <xf numFmtId="0" fontId="4" fillId="0" borderId="0" xfId="0" applyFont="1" applyFill="1" applyBorder="1"/>
    <xf numFmtId="3" fontId="0" fillId="0" borderId="0" xfId="0" applyNumberFormat="1" applyBorder="1"/>
    <xf numFmtId="4" fontId="0" fillId="0" borderId="0" xfId="0" applyNumberFormat="1" applyBorder="1"/>
    <xf numFmtId="0" fontId="2" fillId="0" borderId="0" xfId="0" applyFont="1"/>
    <xf numFmtId="0" fontId="0" fillId="0" borderId="0" xfId="0" quotePrefix="1"/>
    <xf numFmtId="0" fontId="10" fillId="0" borderId="0" xfId="0" applyFont="1"/>
    <xf numFmtId="0" fontId="7" fillId="0" borderId="0" xfId="0" applyFont="1"/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2" fontId="1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0" fontId="0" fillId="0" borderId="1" xfId="0" applyBorder="1" applyAlignment="1"/>
    <xf numFmtId="0" fontId="0" fillId="0" borderId="0" xfId="0" applyBorder="1" applyAlignment="1">
      <alignment horizontal="left"/>
    </xf>
    <xf numFmtId="2" fontId="0" fillId="0" borderId="0" xfId="0" applyNumberFormat="1" applyAlignment="1">
      <alignment horizontal="left"/>
    </xf>
    <xf numFmtId="0" fontId="1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43" fontId="0" fillId="0" borderId="1" xfId="2" applyFont="1" applyBorder="1" applyAlignment="1"/>
    <xf numFmtId="0" fontId="0" fillId="0" borderId="1" xfId="0" applyBorder="1" applyAlignment="1">
      <alignment horizontal="left" vertical="top"/>
    </xf>
    <xf numFmtId="43" fontId="0" fillId="0" borderId="1" xfId="2" applyFont="1" applyBorder="1" applyAlignment="1">
      <alignment horizontal="left" vertical="top"/>
    </xf>
    <xf numFmtId="0" fontId="0" fillId="0" borderId="5" xfId="0" applyBorder="1" applyAlignment="1">
      <alignment horizontal="center" vertical="center"/>
    </xf>
    <xf numFmtId="0" fontId="1" fillId="2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7" fontId="0" fillId="0" borderId="0" xfId="0" applyNumberFormat="1"/>
    <xf numFmtId="44" fontId="0" fillId="0" borderId="0" xfId="3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7" xfId="0" applyBorder="1"/>
    <xf numFmtId="0" fontId="0" fillId="3" borderId="1" xfId="0" applyFill="1" applyBorder="1" applyAlignment="1"/>
    <xf numFmtId="15" fontId="0" fillId="3" borderId="1" xfId="0" applyNumberFormat="1" applyFill="1" applyBorder="1" applyAlignment="1">
      <alignment horizontal="left"/>
    </xf>
    <xf numFmtId="0" fontId="12" fillId="3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left" vertical="top" wrapText="1"/>
    </xf>
    <xf numFmtId="0" fontId="14" fillId="3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wrapText="1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15" fontId="0" fillId="3" borderId="3" xfId="0" applyNumberFormat="1" applyFill="1" applyBorder="1" applyAlignment="1">
      <alignment horizontal="left"/>
    </xf>
    <xf numFmtId="15" fontId="0" fillId="3" borderId="4" xfId="0" applyNumberFormat="1" applyFill="1" applyBorder="1" applyAlignment="1">
      <alignment horizontal="left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5" fontId="0" fillId="3" borderId="5" xfId="0" applyNumberFormat="1" applyFill="1" applyBorder="1" applyAlignment="1">
      <alignment horizontal="left"/>
    </xf>
    <xf numFmtId="0" fontId="12" fillId="3" borderId="5" xfId="0" applyFont="1" applyFill="1" applyBorder="1" applyAlignment="1">
      <alignment horizontal="center"/>
    </xf>
    <xf numFmtId="0" fontId="0" fillId="0" borderId="0" xfId="0" applyFont="1" applyAlignment="1">
      <alignment horizontal="center" vertical="top" wrapText="1"/>
    </xf>
    <xf numFmtId="0" fontId="0" fillId="3" borderId="5" xfId="0" applyFill="1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0" xfId="0" applyProtection="1">
      <protection locked="0"/>
    </xf>
    <xf numFmtId="44" fontId="0" fillId="2" borderId="3" xfId="3" applyFont="1" applyFill="1" applyBorder="1" applyAlignment="1" applyProtection="1">
      <alignment horizontal="center"/>
      <protection hidden="1"/>
    </xf>
    <xf numFmtId="44" fontId="0" fillId="2" borderId="5" xfId="3" applyFont="1" applyFill="1" applyBorder="1" applyAlignment="1" applyProtection="1">
      <alignment horizontal="center"/>
      <protection hidden="1"/>
    </xf>
    <xf numFmtId="44" fontId="0" fillId="0" borderId="0" xfId="3" applyFont="1" applyProtection="1">
      <protection hidden="1"/>
    </xf>
    <xf numFmtId="44" fontId="0" fillId="2" borderId="8" xfId="3" applyFont="1" applyFill="1" applyBorder="1" applyProtection="1">
      <protection hidden="1"/>
    </xf>
    <xf numFmtId="165" fontId="2" fillId="2" borderId="1" xfId="3" applyNumberFormat="1" applyFont="1" applyFill="1" applyBorder="1" applyAlignment="1" applyProtection="1">
      <alignment horizontal="right"/>
      <protection hidden="1"/>
    </xf>
    <xf numFmtId="2" fontId="1" fillId="2" borderId="1" xfId="0" applyNumberFormat="1" applyFont="1" applyFill="1" applyBorder="1" applyAlignment="1" applyProtection="1">
      <alignment horizontal="right"/>
      <protection hidden="1"/>
    </xf>
    <xf numFmtId="0" fontId="0" fillId="2" borderId="1" xfId="0" applyFill="1" applyBorder="1" applyAlignment="1" applyProtection="1">
      <alignment horizontal="center"/>
      <protection hidden="1"/>
    </xf>
    <xf numFmtId="164" fontId="0" fillId="2" borderId="1" xfId="0" applyNumberFormat="1" applyFill="1" applyBorder="1" applyAlignment="1" applyProtection="1">
      <alignment horizontal="center"/>
      <protection hidden="1"/>
    </xf>
    <xf numFmtId="0" fontId="4" fillId="0" borderId="0" xfId="0" applyFont="1" applyFill="1" applyBorder="1" applyProtection="1">
      <protection hidden="1"/>
    </xf>
    <xf numFmtId="2" fontId="0" fillId="0" borderId="0" xfId="0" applyNumberFormat="1" applyFill="1" applyBorder="1" applyProtection="1">
      <protection hidden="1"/>
    </xf>
    <xf numFmtId="0" fontId="0" fillId="0" borderId="0" xfId="0" applyFill="1" applyAlignment="1" applyProtection="1">
      <alignment horizontal="right"/>
      <protection hidden="1"/>
    </xf>
    <xf numFmtId="0" fontId="0" fillId="0" borderId="0" xfId="0" applyProtection="1">
      <protection hidden="1"/>
    </xf>
    <xf numFmtId="2" fontId="0" fillId="0" borderId="0" xfId="0" applyNumberFormat="1" applyProtection="1">
      <protection hidden="1"/>
    </xf>
  </cellXfs>
  <cellStyles count="4">
    <cellStyle name="Komma" xfId="2" builtinId="3"/>
    <cellStyle name="Procent" xfId="1" builtinId="5"/>
    <cellStyle name="Standaard" xfId="0" builtinId="0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FCD01-10A8-4A31-BCF7-E1E858768320}">
  <dimension ref="A1:J17"/>
  <sheetViews>
    <sheetView workbookViewId="0">
      <selection activeCell="D18" sqref="D18"/>
    </sheetView>
  </sheetViews>
  <sheetFormatPr defaultRowHeight="15" x14ac:dyDescent="0.25"/>
  <cols>
    <col min="1" max="1" width="5.28515625" customWidth="1"/>
    <col min="8" max="8" width="6" customWidth="1"/>
    <col min="9" max="9" width="14.140625" style="44" customWidth="1"/>
  </cols>
  <sheetData>
    <row r="1" spans="1:10" ht="21" x14ac:dyDescent="0.35">
      <c r="A1" s="15" t="s">
        <v>49</v>
      </c>
    </row>
    <row r="3" spans="1:10" ht="18.75" x14ac:dyDescent="0.3">
      <c r="A3" s="16" t="s">
        <v>41</v>
      </c>
    </row>
    <row r="5" spans="1:10" x14ac:dyDescent="0.25">
      <c r="E5" s="48"/>
    </row>
    <row r="6" spans="1:10" x14ac:dyDescent="0.25">
      <c r="B6" t="s">
        <v>42</v>
      </c>
    </row>
    <row r="7" spans="1:10" x14ac:dyDescent="0.25">
      <c r="B7" s="28" t="s">
        <v>37</v>
      </c>
    </row>
    <row r="8" spans="1:10" x14ac:dyDescent="0.25">
      <c r="A8" s="45">
        <v>1</v>
      </c>
      <c r="B8" t="s">
        <v>35</v>
      </c>
      <c r="H8" s="49"/>
      <c r="I8" s="90" t="str">
        <f>IF(H8&lt;&gt;"",270000/4,"")</f>
        <v/>
      </c>
    </row>
    <row r="9" spans="1:10" x14ac:dyDescent="0.25">
      <c r="A9" s="45">
        <v>2</v>
      </c>
      <c r="B9" t="s">
        <v>33</v>
      </c>
      <c r="H9" s="49"/>
      <c r="I9" s="90" t="str">
        <f t="shared" ref="I9:I11" si="0">IF(H9&lt;&gt;"",270000/4,"")</f>
        <v/>
      </c>
    </row>
    <row r="10" spans="1:10" x14ac:dyDescent="0.25">
      <c r="A10" s="45">
        <v>3</v>
      </c>
      <c r="B10" t="s">
        <v>36</v>
      </c>
      <c r="H10" s="49"/>
      <c r="I10" s="90" t="str">
        <f t="shared" si="0"/>
        <v/>
      </c>
    </row>
    <row r="11" spans="1:10" ht="15.75" thickBot="1" x14ac:dyDescent="0.3">
      <c r="A11" s="45">
        <v>4</v>
      </c>
      <c r="B11" t="s">
        <v>34</v>
      </c>
      <c r="H11" s="49"/>
      <c r="I11" s="90" t="str">
        <f t="shared" si="0"/>
        <v/>
      </c>
    </row>
    <row r="12" spans="1:10" ht="15.75" thickBot="1" x14ac:dyDescent="0.3">
      <c r="B12" t="s">
        <v>38</v>
      </c>
      <c r="I12" s="91">
        <f>SUM(I8:I11)</f>
        <v>0</v>
      </c>
    </row>
    <row r="14" spans="1:10" ht="30" customHeight="1" x14ac:dyDescent="0.25">
      <c r="A14" s="46" t="s">
        <v>4</v>
      </c>
      <c r="B14" s="46"/>
      <c r="C14" s="2"/>
      <c r="D14" s="63"/>
      <c r="E14" s="64"/>
      <c r="F14" s="64"/>
      <c r="G14" s="64"/>
      <c r="H14" s="64"/>
      <c r="I14" s="64"/>
      <c r="J14" s="51"/>
    </row>
    <row r="15" spans="1:10" ht="30" customHeight="1" x14ac:dyDescent="0.25">
      <c r="A15" s="69" t="s">
        <v>5</v>
      </c>
      <c r="B15" s="69"/>
      <c r="C15" s="69"/>
      <c r="D15" s="63"/>
      <c r="E15" s="64"/>
      <c r="F15" s="64"/>
      <c r="G15" s="64"/>
      <c r="H15" s="64"/>
      <c r="I15" s="64"/>
      <c r="J15" s="51"/>
    </row>
    <row r="16" spans="1:10" ht="30" customHeight="1" x14ac:dyDescent="0.25">
      <c r="A16" s="70" t="s">
        <v>32</v>
      </c>
      <c r="B16" s="70"/>
      <c r="C16" s="70"/>
      <c r="D16" s="65"/>
      <c r="E16" s="66"/>
      <c r="F16" s="66"/>
      <c r="G16" s="66"/>
      <c r="H16" s="66"/>
      <c r="I16" s="66"/>
      <c r="J16" s="51"/>
    </row>
    <row r="17" spans="1:10" ht="30" customHeight="1" x14ac:dyDescent="0.8">
      <c r="A17" s="69" t="s">
        <v>6</v>
      </c>
      <c r="B17" s="69"/>
      <c r="C17" s="69"/>
      <c r="D17" s="67"/>
      <c r="E17" s="68"/>
      <c r="F17" s="68"/>
      <c r="G17" s="68"/>
      <c r="H17" s="68"/>
      <c r="I17" s="68"/>
      <c r="J17" s="51"/>
    </row>
  </sheetData>
  <sheetProtection algorithmName="SHA-512" hashValue="Urmzp1ukg2/MXt0gOCscbXiNt6P2LmxxfnPh+jmhHfurkcvshUkQ/Pik7l2lSvBNTwqIjXJjKVBbvUTyZB8xWA==" saltValue="FcM6HYDf3wqlp/9CSeq4Ow==" spinCount="100000" sheet="1" objects="1" scenarios="1"/>
  <protectedRanges>
    <protectedRange sqref="H8:H11" name="Bereik1"/>
    <protectedRange sqref="D14:I17" name="Bereik2"/>
  </protectedRanges>
  <mergeCells count="7">
    <mergeCell ref="D14:I14"/>
    <mergeCell ref="D15:I15"/>
    <mergeCell ref="D16:I16"/>
    <mergeCell ref="D17:I17"/>
    <mergeCell ref="A17:C17"/>
    <mergeCell ref="A15:C15"/>
    <mergeCell ref="A16:C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4A61F-1535-4F46-B813-CC3270496F0E}">
  <dimension ref="A1:J16"/>
  <sheetViews>
    <sheetView workbookViewId="0">
      <selection activeCell="G6" sqref="G6"/>
    </sheetView>
  </sheetViews>
  <sheetFormatPr defaultRowHeight="15" x14ac:dyDescent="0.25"/>
  <sheetData>
    <row r="1" spans="1:10" ht="21" x14ac:dyDescent="0.35">
      <c r="A1" s="15" t="s">
        <v>49</v>
      </c>
    </row>
    <row r="3" spans="1:10" ht="18.75" x14ac:dyDescent="0.3">
      <c r="A3" s="16" t="s">
        <v>43</v>
      </c>
    </row>
    <row r="6" spans="1:10" ht="34.5" customHeight="1" x14ac:dyDescent="0.25">
      <c r="B6" s="73" t="s">
        <v>39</v>
      </c>
      <c r="C6" s="73"/>
      <c r="D6" s="73"/>
      <c r="E6" s="73"/>
      <c r="F6" s="73"/>
      <c r="G6" s="49">
        <v>8</v>
      </c>
      <c r="H6" s="47" t="s">
        <v>29</v>
      </c>
    </row>
    <row r="8" spans="1:10" x14ac:dyDescent="0.25">
      <c r="B8" t="s">
        <v>38</v>
      </c>
      <c r="H8" s="88">
        <f>IF(G6="",0,IF(G6&gt;=30,0,IF(G6&lt;=7,270000,IF(G6&gt;30,0,-11739.13*G6+352173.913))))</f>
        <v>258260.87300000002</v>
      </c>
      <c r="I8" s="89"/>
    </row>
    <row r="10" spans="1:10" ht="30" customHeight="1" x14ac:dyDescent="0.25">
      <c r="A10" s="75" t="s">
        <v>4</v>
      </c>
      <c r="B10" s="76"/>
      <c r="C10" s="77"/>
      <c r="D10" s="63"/>
      <c r="E10" s="64"/>
      <c r="F10" s="64"/>
      <c r="G10" s="64"/>
      <c r="H10" s="64"/>
      <c r="I10" s="74"/>
      <c r="J10" s="51"/>
    </row>
    <row r="11" spans="1:10" ht="30" customHeight="1" x14ac:dyDescent="0.25">
      <c r="A11" s="69" t="s">
        <v>5</v>
      </c>
      <c r="B11" s="69"/>
      <c r="C11" s="69"/>
      <c r="D11" s="63"/>
      <c r="E11" s="64"/>
      <c r="F11" s="64"/>
      <c r="G11" s="64"/>
      <c r="H11" s="64"/>
      <c r="I11" s="74"/>
      <c r="J11" s="51"/>
    </row>
    <row r="12" spans="1:10" ht="30" customHeight="1" x14ac:dyDescent="0.25">
      <c r="A12" s="70" t="s">
        <v>32</v>
      </c>
      <c r="B12" s="70"/>
      <c r="C12" s="70"/>
      <c r="D12" s="65"/>
      <c r="E12" s="66"/>
      <c r="F12" s="66"/>
      <c r="G12" s="66"/>
      <c r="H12" s="66"/>
      <c r="I12" s="71"/>
      <c r="J12" s="51"/>
    </row>
    <row r="13" spans="1:10" ht="30" customHeight="1" x14ac:dyDescent="0.8">
      <c r="A13" s="69" t="s">
        <v>6</v>
      </c>
      <c r="B13" s="69"/>
      <c r="C13" s="69"/>
      <c r="D13" s="67"/>
      <c r="E13" s="68"/>
      <c r="F13" s="68"/>
      <c r="G13" s="68"/>
      <c r="H13" s="68"/>
      <c r="I13" s="72"/>
      <c r="J13" s="51"/>
    </row>
    <row r="16" spans="1:10" x14ac:dyDescent="0.25">
      <c r="J16" s="87"/>
    </row>
  </sheetData>
  <sheetProtection algorithmName="SHA-512" hashValue="dLGAG/I3ICkhfdGL42J6OrRlgKX5+rj8hZ76l/jqWgBjdypJNC+oobYGjTQM6sR/1zD8tvjtdLGg6bHsHnNcDw==" saltValue="z2Gk/1XBZHzw1H0bqX/Zxw==" spinCount="100000" sheet="1" objects="1" scenarios="1"/>
  <protectedRanges>
    <protectedRange sqref="G6" name="Bereik1"/>
    <protectedRange sqref="D10:I13" name="Bereik2"/>
  </protectedRanges>
  <mergeCells count="10">
    <mergeCell ref="A12:C12"/>
    <mergeCell ref="D12:I12"/>
    <mergeCell ref="A13:C13"/>
    <mergeCell ref="D13:I13"/>
    <mergeCell ref="B6:F6"/>
    <mergeCell ref="H8:I8"/>
    <mergeCell ref="D10:I10"/>
    <mergeCell ref="A11:C11"/>
    <mergeCell ref="D11:I11"/>
    <mergeCell ref="A10:C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D1DDD-9BDF-41C5-87DA-7CB53C8ED5C7}">
  <dimension ref="A1:J14"/>
  <sheetViews>
    <sheetView topLeftCell="D1" workbookViewId="0">
      <selection activeCell="N18" sqref="N18"/>
    </sheetView>
  </sheetViews>
  <sheetFormatPr defaultRowHeight="15" x14ac:dyDescent="0.25"/>
  <sheetData>
    <row r="1" spans="1:10" ht="21" x14ac:dyDescent="0.35">
      <c r="A1" s="15" t="s">
        <v>49</v>
      </c>
    </row>
    <row r="3" spans="1:10" ht="18.75" x14ac:dyDescent="0.3">
      <c r="A3" s="16" t="s">
        <v>45</v>
      </c>
    </row>
    <row r="7" spans="1:10" ht="30" customHeight="1" x14ac:dyDescent="0.25">
      <c r="B7" s="78" t="s">
        <v>44</v>
      </c>
      <c r="C7" s="78"/>
      <c r="D7" s="78"/>
      <c r="E7" s="78"/>
      <c r="F7" s="78"/>
      <c r="G7" s="49">
        <v>4</v>
      </c>
      <c r="H7" s="47" t="s">
        <v>40</v>
      </c>
    </row>
    <row r="9" spans="1:10" x14ac:dyDescent="0.25">
      <c r="B9" t="s">
        <v>38</v>
      </c>
      <c r="H9" s="88">
        <f>IF(G7="",0,IF(G7&lt;=4,270000,IF(G7&gt;12,0,-33750*G7+405000)))</f>
        <v>270000</v>
      </c>
      <c r="I9" s="89"/>
    </row>
    <row r="11" spans="1:10" ht="30" customHeight="1" x14ac:dyDescent="0.25">
      <c r="A11" s="79" t="s">
        <v>4</v>
      </c>
      <c r="B11" s="80"/>
      <c r="C11" s="81"/>
      <c r="D11" s="63"/>
      <c r="E11" s="64"/>
      <c r="F11" s="64"/>
      <c r="G11" s="64"/>
      <c r="H11" s="64"/>
      <c r="I11" s="74"/>
      <c r="J11" s="51"/>
    </row>
    <row r="12" spans="1:10" ht="30" customHeight="1" x14ac:dyDescent="0.25">
      <c r="A12" s="69" t="s">
        <v>5</v>
      </c>
      <c r="B12" s="69"/>
      <c r="C12" s="69"/>
      <c r="D12" s="63"/>
      <c r="E12" s="64"/>
      <c r="F12" s="64"/>
      <c r="G12" s="64"/>
      <c r="H12" s="64"/>
      <c r="I12" s="74"/>
      <c r="J12" s="51"/>
    </row>
    <row r="13" spans="1:10" ht="30" customHeight="1" x14ac:dyDescent="0.25">
      <c r="A13" s="70" t="s">
        <v>32</v>
      </c>
      <c r="B13" s="70"/>
      <c r="C13" s="70"/>
      <c r="D13" s="65"/>
      <c r="E13" s="66"/>
      <c r="F13" s="66"/>
      <c r="G13" s="66"/>
      <c r="H13" s="66"/>
      <c r="I13" s="71"/>
      <c r="J13" s="51"/>
    </row>
    <row r="14" spans="1:10" ht="30" customHeight="1" x14ac:dyDescent="0.8">
      <c r="A14" s="69" t="s">
        <v>6</v>
      </c>
      <c r="B14" s="69"/>
      <c r="C14" s="69"/>
      <c r="D14" s="67"/>
      <c r="E14" s="68"/>
      <c r="F14" s="68"/>
      <c r="G14" s="68"/>
      <c r="H14" s="68"/>
      <c r="I14" s="72"/>
      <c r="J14" s="51"/>
    </row>
  </sheetData>
  <sheetProtection algorithmName="SHA-512" hashValue="YvKFp5kwZ9DsBoZPzIxjJIwtuW7GKXqox9cwIVBOHFLggUhjacKua3SiXO6Hgs9qnWHSZB8jus5cvd+E9tOX1w==" saltValue="V4kkmPlKZuv1DDVtaSv1JQ==" spinCount="100000" sheet="1" objects="1" scenarios="1"/>
  <protectedRanges>
    <protectedRange sqref="G7" name="Bereik1"/>
    <protectedRange sqref="D11:I14" name="Bereik2"/>
  </protectedRanges>
  <mergeCells count="10">
    <mergeCell ref="A14:C14"/>
    <mergeCell ref="D14:I14"/>
    <mergeCell ref="B7:F7"/>
    <mergeCell ref="H9:I9"/>
    <mergeCell ref="D11:I11"/>
    <mergeCell ref="A12:C12"/>
    <mergeCell ref="D12:I12"/>
    <mergeCell ref="A13:C13"/>
    <mergeCell ref="D13:I13"/>
    <mergeCell ref="A11:C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F30D9-CD6C-46DE-B280-9BC6AFB2A1A2}">
  <sheetPr>
    <pageSetUpPr fitToPage="1"/>
  </sheetPr>
  <dimension ref="A1:H29"/>
  <sheetViews>
    <sheetView tabSelected="1" zoomScaleNormal="100" workbookViewId="0">
      <selection activeCell="I13" sqref="I13"/>
    </sheetView>
  </sheetViews>
  <sheetFormatPr defaultRowHeight="15" x14ac:dyDescent="0.25"/>
  <cols>
    <col min="1" max="1" width="5.140625" customWidth="1"/>
    <col min="2" max="2" width="23.140625" style="41" customWidth="1"/>
    <col min="3" max="3" width="68.28515625" style="42" customWidth="1"/>
    <col min="5" max="6" width="9.140625" hidden="1" customWidth="1"/>
    <col min="7" max="7" width="16.42578125" hidden="1" customWidth="1"/>
    <col min="8" max="8" width="9.140625" hidden="1" customWidth="1"/>
  </cols>
  <sheetData>
    <row r="1" spans="1:8" ht="21" x14ac:dyDescent="0.35">
      <c r="A1" s="15" t="s">
        <v>49</v>
      </c>
    </row>
    <row r="2" spans="1:8" x14ac:dyDescent="0.25">
      <c r="E2" t="s">
        <v>31</v>
      </c>
      <c r="G2" s="44">
        <v>400000</v>
      </c>
    </row>
    <row r="3" spans="1:8" ht="18.75" x14ac:dyDescent="0.3">
      <c r="A3" s="16" t="s">
        <v>46</v>
      </c>
      <c r="B3"/>
      <c r="E3" t="s">
        <v>28</v>
      </c>
      <c r="G3" s="43" t="e">
        <f>#REF!*#REF!+#REF!*#REF!+#REF!*#REF!+#REF!*#REF!</f>
        <v>#REF!</v>
      </c>
      <c r="H3" t="s">
        <v>30</v>
      </c>
    </row>
    <row r="4" spans="1:8" ht="18.75" x14ac:dyDescent="0.3">
      <c r="A4" s="16"/>
      <c r="B4"/>
      <c r="C4" s="50"/>
      <c r="G4" s="43"/>
    </row>
    <row r="5" spans="1:8" x14ac:dyDescent="0.25">
      <c r="A5" s="58">
        <v>1</v>
      </c>
      <c r="B5" s="58" t="s">
        <v>57</v>
      </c>
      <c r="C5" s="61"/>
      <c r="G5" s="43"/>
    </row>
    <row r="6" spans="1:8" ht="24.75" x14ac:dyDescent="0.25">
      <c r="A6" s="58"/>
      <c r="B6" s="62" t="s">
        <v>58</v>
      </c>
      <c r="C6" s="61"/>
      <c r="G6" s="43"/>
    </row>
    <row r="7" spans="1:8" ht="48.75" x14ac:dyDescent="0.25">
      <c r="A7" s="58"/>
      <c r="B7" s="62" t="s">
        <v>59</v>
      </c>
      <c r="C7" s="61"/>
      <c r="G7" s="43"/>
    </row>
    <row r="8" spans="1:8" ht="36.75" x14ac:dyDescent="0.25">
      <c r="A8" s="58"/>
      <c r="B8" s="62" t="s">
        <v>60</v>
      </c>
      <c r="C8" s="61"/>
      <c r="G8" s="43"/>
    </row>
    <row r="9" spans="1:8" x14ac:dyDescent="0.25">
      <c r="A9" s="58"/>
      <c r="B9" s="59"/>
      <c r="C9" s="60"/>
      <c r="G9" s="43"/>
    </row>
    <row r="10" spans="1:8" x14ac:dyDescent="0.25">
      <c r="A10" s="58">
        <v>2</v>
      </c>
      <c r="B10" s="58" t="s">
        <v>57</v>
      </c>
      <c r="C10" s="61"/>
      <c r="G10" s="43"/>
    </row>
    <row r="11" spans="1:8" ht="24.75" x14ac:dyDescent="0.25">
      <c r="A11" s="58"/>
      <c r="B11" s="62" t="s">
        <v>58</v>
      </c>
      <c r="C11" s="61"/>
      <c r="G11" s="43"/>
    </row>
    <row r="12" spans="1:8" ht="48.75" x14ac:dyDescent="0.25">
      <c r="A12" s="58"/>
      <c r="B12" s="62" t="s">
        <v>59</v>
      </c>
      <c r="C12" s="61"/>
      <c r="G12" s="43"/>
    </row>
    <row r="13" spans="1:8" ht="36.75" x14ac:dyDescent="0.25">
      <c r="A13" s="58"/>
      <c r="B13" s="62" t="s">
        <v>60</v>
      </c>
      <c r="C13" s="61"/>
      <c r="G13" s="43"/>
    </row>
    <row r="14" spans="1:8" x14ac:dyDescent="0.25">
      <c r="A14" s="58"/>
      <c r="B14" s="59"/>
      <c r="C14" s="60"/>
      <c r="G14" s="43"/>
    </row>
    <row r="15" spans="1:8" x14ac:dyDescent="0.25">
      <c r="A15" s="58">
        <v>3</v>
      </c>
      <c r="B15" s="58" t="s">
        <v>57</v>
      </c>
      <c r="C15" s="61"/>
      <c r="G15" s="43"/>
    </row>
    <row r="16" spans="1:8" ht="24.75" x14ac:dyDescent="0.25">
      <c r="A16" s="58"/>
      <c r="B16" s="62" t="s">
        <v>58</v>
      </c>
      <c r="C16" s="61"/>
      <c r="G16" s="43"/>
    </row>
    <row r="17" spans="1:7" ht="48.75" x14ac:dyDescent="0.25">
      <c r="A17" s="58"/>
      <c r="B17" s="62" t="s">
        <v>59</v>
      </c>
      <c r="C17" s="61"/>
      <c r="G17" s="43"/>
    </row>
    <row r="18" spans="1:7" ht="36.75" x14ac:dyDescent="0.25">
      <c r="A18" s="58"/>
      <c r="B18" s="62" t="s">
        <v>60</v>
      </c>
      <c r="C18" s="61"/>
      <c r="G18" s="43"/>
    </row>
    <row r="19" spans="1:7" x14ac:dyDescent="0.25">
      <c r="A19" s="58"/>
      <c r="B19" s="59"/>
      <c r="C19" s="60"/>
      <c r="G19" s="43"/>
    </row>
    <row r="20" spans="1:7" x14ac:dyDescent="0.25">
      <c r="A20" s="58">
        <v>4</v>
      </c>
      <c r="B20" s="58" t="s">
        <v>57</v>
      </c>
      <c r="C20" s="61"/>
      <c r="G20" s="43"/>
    </row>
    <row r="21" spans="1:7" ht="24.75" x14ac:dyDescent="0.25">
      <c r="A21" s="58"/>
      <c r="B21" s="62" t="s">
        <v>58</v>
      </c>
      <c r="C21" s="61"/>
      <c r="G21" s="43"/>
    </row>
    <row r="22" spans="1:7" ht="48.75" x14ac:dyDescent="0.25">
      <c r="A22" s="58"/>
      <c r="B22" s="62" t="s">
        <v>59</v>
      </c>
      <c r="C22" s="61"/>
      <c r="G22" s="43"/>
    </row>
    <row r="23" spans="1:7" ht="36.75" x14ac:dyDescent="0.25">
      <c r="A23" s="58"/>
      <c r="B23" s="62" t="s">
        <v>60</v>
      </c>
      <c r="C23" s="61"/>
      <c r="G23" s="43"/>
    </row>
    <row r="24" spans="1:7" x14ac:dyDescent="0.25">
      <c r="A24" s="58"/>
      <c r="B24" s="59"/>
      <c r="C24" s="60"/>
      <c r="G24" s="43"/>
    </row>
    <row r="25" spans="1:7" ht="30" customHeight="1" x14ac:dyDescent="0.25">
      <c r="A25" s="84" t="s">
        <v>4</v>
      </c>
      <c r="B25" s="85"/>
      <c r="C25" s="52"/>
    </row>
    <row r="26" spans="1:7" ht="30" customHeight="1" x14ac:dyDescent="0.25">
      <c r="A26" s="82" t="s">
        <v>5</v>
      </c>
      <c r="B26" s="83"/>
      <c r="C26" s="52"/>
    </row>
    <row r="27" spans="1:7" ht="30" customHeight="1" x14ac:dyDescent="0.25">
      <c r="A27" s="84" t="s">
        <v>7</v>
      </c>
      <c r="B27" s="85"/>
      <c r="C27" s="53"/>
    </row>
    <row r="28" spans="1:7" ht="39.75" x14ac:dyDescent="0.8">
      <c r="A28" s="82" t="s">
        <v>6</v>
      </c>
      <c r="B28" s="83"/>
      <c r="C28" s="54"/>
    </row>
    <row r="29" spans="1:7" ht="18.75" x14ac:dyDescent="0.3">
      <c r="A29" s="16"/>
      <c r="B29"/>
      <c r="C29" s="50"/>
    </row>
  </sheetData>
  <sheetProtection algorithmName="SHA-512" hashValue="PbImTdymPR+9/9G0RWkG5N1QSM3a0eoogXaB5/GM/D71wQM6yBkjKB7E4Msg5i8pvmA5mK94RVcHtkNJtJFn/Q==" saltValue="EoVykMfDi8G3AZNXOXcaSg==" spinCount="100000" sheet="1" objects="1" scenarios="1"/>
  <protectedRanges>
    <protectedRange sqref="C20:C23" name="Bereik5"/>
    <protectedRange sqref="C5:C8" name="Bereik4"/>
    <protectedRange sqref="C15:C18" name="Bereik3"/>
    <protectedRange sqref="C10:C13" name="Bereik2"/>
    <protectedRange sqref="C25:C28" name="Bereik1"/>
  </protectedRanges>
  <mergeCells count="4">
    <mergeCell ref="A28:B28"/>
    <mergeCell ref="A25:B25"/>
    <mergeCell ref="A26:B26"/>
    <mergeCell ref="A27:B27"/>
  </mergeCells>
  <pageMargins left="0.7" right="0.7" top="0.75" bottom="0.75" header="0.3" footer="0.3"/>
  <pageSetup paperSize="9" scale="6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825E9-8528-4BDD-A92B-1BD8716D472F}">
  <dimension ref="A1:K90"/>
  <sheetViews>
    <sheetView zoomScaleNormal="100" workbookViewId="0">
      <selection activeCell="G37" sqref="G37"/>
    </sheetView>
  </sheetViews>
  <sheetFormatPr defaultRowHeight="15" x14ac:dyDescent="0.25"/>
  <cols>
    <col min="1" max="1" width="6" customWidth="1"/>
    <col min="2" max="2" width="25.140625" customWidth="1"/>
    <col min="3" max="3" width="11.140625" customWidth="1"/>
    <col min="4" max="4" width="15.5703125" customWidth="1"/>
    <col min="5" max="5" width="12.5703125" customWidth="1"/>
    <col min="6" max="6" width="13.7109375" customWidth="1"/>
    <col min="7" max="7" width="16.5703125" style="7" customWidth="1"/>
    <col min="11" max="11" width="10.140625" bestFit="1" customWidth="1"/>
  </cols>
  <sheetData>
    <row r="1" spans="1:11" ht="21.75" customHeight="1" x14ac:dyDescent="0.35">
      <c r="A1" s="15" t="s">
        <v>49</v>
      </c>
    </row>
    <row r="3" spans="1:11" ht="18.75" x14ac:dyDescent="0.3">
      <c r="A3" s="16" t="s">
        <v>50</v>
      </c>
    </row>
    <row r="5" spans="1:11" s="19" customFormat="1" ht="63" customHeight="1" x14ac:dyDescent="0.25">
      <c r="B5" s="20" t="s">
        <v>26</v>
      </c>
      <c r="C5" s="21" t="s">
        <v>0</v>
      </c>
      <c r="D5" s="20" t="s">
        <v>22</v>
      </c>
      <c r="E5" s="20" t="s">
        <v>13</v>
      </c>
      <c r="F5" s="20" t="s">
        <v>12</v>
      </c>
      <c r="G5" s="22" t="s">
        <v>25</v>
      </c>
    </row>
    <row r="6" spans="1:11" x14ac:dyDescent="0.25">
      <c r="A6" s="2">
        <v>1</v>
      </c>
      <c r="B6" s="4"/>
      <c r="C6" s="4"/>
      <c r="D6" s="6"/>
      <c r="E6" s="6"/>
      <c r="F6" s="94" t="str">
        <f>IF(B6="","",IF(OR(C6="",D6="",E6=""),"verbeteren",""))</f>
        <v/>
      </c>
      <c r="G6" s="95" t="str">
        <f>IF(F6="verbeteren","",IF(OR(B6="",C6="",D6="",E6=""),"",IF(D6="a",0,IF(D6="B",E6/E$37,IF(D6="C",4*E6/E$37,IF(D6="D",9*E6/E$37,IF(D6="E",10*E6/E$37,"")))))))</f>
        <v/>
      </c>
      <c r="K6" s="11"/>
    </row>
    <row r="7" spans="1:11" x14ac:dyDescent="0.25">
      <c r="A7" s="2">
        <f>A6+1</f>
        <v>2</v>
      </c>
      <c r="B7" s="4"/>
      <c r="C7" s="4"/>
      <c r="D7" s="6"/>
      <c r="E7" s="6"/>
      <c r="F7" s="94" t="str">
        <f t="shared" ref="F7:F35" si="0">IF(B7="","",IF(OR(C7="",D7="",E7=""),"verbeteren",""))</f>
        <v/>
      </c>
      <c r="G7" s="95" t="str">
        <f t="shared" ref="G7:G35" si="1">IF(OR(B7="",C7="",D7="",),"",IF(D7="a",0,IF(D7="B",E7/E$37,IF(D7="C",4*E7/E$37,IF(D7="D",9*E7/E$37,IF(D7="E",10*E7/E$37,""))))))</f>
        <v/>
      </c>
      <c r="K7" s="11"/>
    </row>
    <row r="8" spans="1:11" x14ac:dyDescent="0.25">
      <c r="A8" s="2">
        <f t="shared" ref="A8:A35" si="2">A7+1</f>
        <v>3</v>
      </c>
      <c r="B8" s="4"/>
      <c r="C8" s="4"/>
      <c r="D8" s="6"/>
      <c r="E8" s="6"/>
      <c r="F8" s="94" t="str">
        <f t="shared" si="0"/>
        <v/>
      </c>
      <c r="G8" s="95" t="str">
        <f t="shared" si="1"/>
        <v/>
      </c>
      <c r="K8" s="11"/>
    </row>
    <row r="9" spans="1:11" x14ac:dyDescent="0.25">
      <c r="A9" s="2">
        <f t="shared" si="2"/>
        <v>4</v>
      </c>
      <c r="B9" s="4"/>
      <c r="C9" s="4"/>
      <c r="D9" s="6"/>
      <c r="E9" s="6"/>
      <c r="F9" s="94" t="str">
        <f t="shared" si="0"/>
        <v/>
      </c>
      <c r="G9" s="95" t="str">
        <f t="shared" si="1"/>
        <v/>
      </c>
      <c r="K9" s="3"/>
    </row>
    <row r="10" spans="1:11" x14ac:dyDescent="0.25">
      <c r="A10" s="2">
        <f t="shared" si="2"/>
        <v>5</v>
      </c>
      <c r="B10" s="4"/>
      <c r="C10" s="4"/>
      <c r="D10" s="6"/>
      <c r="E10" s="6"/>
      <c r="F10" s="94" t="str">
        <f t="shared" si="0"/>
        <v/>
      </c>
      <c r="G10" s="95" t="str">
        <f t="shared" si="1"/>
        <v/>
      </c>
      <c r="K10" s="11"/>
    </row>
    <row r="11" spans="1:11" x14ac:dyDescent="0.25">
      <c r="A11" s="2">
        <f t="shared" si="2"/>
        <v>6</v>
      </c>
      <c r="B11" s="4"/>
      <c r="C11" s="4"/>
      <c r="D11" s="6"/>
      <c r="E11" s="6"/>
      <c r="F11" s="94" t="str">
        <f t="shared" si="0"/>
        <v/>
      </c>
      <c r="G11" s="95" t="str">
        <f t="shared" si="1"/>
        <v/>
      </c>
      <c r="I11" s="3"/>
      <c r="K11" s="3"/>
    </row>
    <row r="12" spans="1:11" x14ac:dyDescent="0.25">
      <c r="A12" s="2">
        <f t="shared" si="2"/>
        <v>7</v>
      </c>
      <c r="B12" s="4"/>
      <c r="C12" s="4"/>
      <c r="D12" s="6"/>
      <c r="E12" s="6"/>
      <c r="F12" s="94" t="str">
        <f t="shared" si="0"/>
        <v/>
      </c>
      <c r="G12" s="95" t="str">
        <f t="shared" si="1"/>
        <v/>
      </c>
      <c r="I12" s="3"/>
      <c r="K12" s="3"/>
    </row>
    <row r="13" spans="1:11" x14ac:dyDescent="0.25">
      <c r="A13" s="2">
        <f t="shared" si="2"/>
        <v>8</v>
      </c>
      <c r="B13" s="4"/>
      <c r="C13" s="4"/>
      <c r="D13" s="6"/>
      <c r="E13" s="6"/>
      <c r="F13" s="94" t="str">
        <f t="shared" si="0"/>
        <v/>
      </c>
      <c r="G13" s="95" t="str">
        <f t="shared" si="1"/>
        <v/>
      </c>
      <c r="I13" s="3"/>
      <c r="K13" s="3"/>
    </row>
    <row r="14" spans="1:11" x14ac:dyDescent="0.25">
      <c r="A14" s="2">
        <f t="shared" si="2"/>
        <v>9</v>
      </c>
      <c r="B14" s="4"/>
      <c r="C14" s="4"/>
      <c r="D14" s="6"/>
      <c r="E14" s="6"/>
      <c r="F14" s="94" t="str">
        <f t="shared" si="0"/>
        <v/>
      </c>
      <c r="G14" s="95" t="str">
        <f t="shared" si="1"/>
        <v/>
      </c>
      <c r="I14" s="5"/>
      <c r="K14" s="3"/>
    </row>
    <row r="15" spans="1:11" x14ac:dyDescent="0.25">
      <c r="A15" s="2">
        <f t="shared" si="2"/>
        <v>10</v>
      </c>
      <c r="B15" s="4"/>
      <c r="C15" s="4"/>
      <c r="D15" s="6"/>
      <c r="E15" s="6"/>
      <c r="F15" s="94" t="str">
        <f t="shared" si="0"/>
        <v/>
      </c>
      <c r="G15" s="95" t="str">
        <f t="shared" si="1"/>
        <v/>
      </c>
      <c r="I15" s="3"/>
      <c r="K15" s="3"/>
    </row>
    <row r="16" spans="1:11" x14ac:dyDescent="0.25">
      <c r="A16" s="2">
        <f t="shared" si="2"/>
        <v>11</v>
      </c>
      <c r="B16" s="4"/>
      <c r="C16" s="4"/>
      <c r="D16" s="6"/>
      <c r="E16" s="6"/>
      <c r="F16" s="94" t="str">
        <f t="shared" si="0"/>
        <v/>
      </c>
      <c r="G16" s="95" t="str">
        <f t="shared" si="1"/>
        <v/>
      </c>
      <c r="I16" s="3"/>
      <c r="K16" s="12"/>
    </row>
    <row r="17" spans="1:11" x14ac:dyDescent="0.25">
      <c r="A17" s="2">
        <f t="shared" si="2"/>
        <v>12</v>
      </c>
      <c r="B17" s="4"/>
      <c r="C17" s="4"/>
      <c r="D17" s="6"/>
      <c r="E17" s="6"/>
      <c r="F17" s="94" t="str">
        <f t="shared" si="0"/>
        <v/>
      </c>
      <c r="G17" s="95" t="str">
        <f t="shared" si="1"/>
        <v/>
      </c>
      <c r="K17" s="12"/>
    </row>
    <row r="18" spans="1:11" x14ac:dyDescent="0.25">
      <c r="A18" s="2">
        <f t="shared" si="2"/>
        <v>13</v>
      </c>
      <c r="B18" s="4"/>
      <c r="C18" s="4"/>
      <c r="D18" s="6"/>
      <c r="E18" s="6"/>
      <c r="F18" s="94" t="str">
        <f t="shared" si="0"/>
        <v/>
      </c>
      <c r="G18" s="95" t="str">
        <f t="shared" si="1"/>
        <v/>
      </c>
      <c r="K18" s="12"/>
    </row>
    <row r="19" spans="1:11" x14ac:dyDescent="0.25">
      <c r="A19" s="2">
        <f t="shared" si="2"/>
        <v>14</v>
      </c>
      <c r="B19" s="4"/>
      <c r="C19" s="4"/>
      <c r="D19" s="6"/>
      <c r="E19" s="6"/>
      <c r="F19" s="94" t="str">
        <f t="shared" si="0"/>
        <v/>
      </c>
      <c r="G19" s="95" t="str">
        <f t="shared" si="1"/>
        <v/>
      </c>
      <c r="K19" s="12"/>
    </row>
    <row r="20" spans="1:11" x14ac:dyDescent="0.25">
      <c r="A20" s="2">
        <f t="shared" si="2"/>
        <v>15</v>
      </c>
      <c r="B20" s="4"/>
      <c r="C20" s="4"/>
      <c r="D20" s="6"/>
      <c r="E20" s="6"/>
      <c r="F20" s="94" t="str">
        <f t="shared" si="0"/>
        <v/>
      </c>
      <c r="G20" s="95" t="str">
        <f t="shared" si="1"/>
        <v/>
      </c>
      <c r="K20" s="3"/>
    </row>
    <row r="21" spans="1:11" x14ac:dyDescent="0.25">
      <c r="A21" s="2">
        <f t="shared" si="2"/>
        <v>16</v>
      </c>
      <c r="B21" s="4"/>
      <c r="C21" s="4"/>
      <c r="D21" s="6"/>
      <c r="E21" s="6"/>
      <c r="F21" s="94" t="str">
        <f t="shared" si="0"/>
        <v/>
      </c>
      <c r="G21" s="95" t="str">
        <f t="shared" si="1"/>
        <v/>
      </c>
      <c r="K21" s="12"/>
    </row>
    <row r="22" spans="1:11" x14ac:dyDescent="0.25">
      <c r="A22" s="2">
        <f t="shared" si="2"/>
        <v>17</v>
      </c>
      <c r="B22" s="4"/>
      <c r="C22" s="4"/>
      <c r="D22" s="6"/>
      <c r="E22" s="6"/>
      <c r="F22" s="94" t="str">
        <f t="shared" si="0"/>
        <v/>
      </c>
      <c r="G22" s="95" t="str">
        <f t="shared" si="1"/>
        <v/>
      </c>
      <c r="K22" s="3"/>
    </row>
    <row r="23" spans="1:11" x14ac:dyDescent="0.25">
      <c r="A23" s="2">
        <f t="shared" si="2"/>
        <v>18</v>
      </c>
      <c r="B23" s="4"/>
      <c r="C23" s="4"/>
      <c r="D23" s="6"/>
      <c r="E23" s="6"/>
      <c r="F23" s="94" t="str">
        <f t="shared" si="0"/>
        <v/>
      </c>
      <c r="G23" s="95" t="str">
        <f t="shared" si="1"/>
        <v/>
      </c>
      <c r="K23" s="3"/>
    </row>
    <row r="24" spans="1:11" x14ac:dyDescent="0.25">
      <c r="A24" s="2">
        <f t="shared" si="2"/>
        <v>19</v>
      </c>
      <c r="B24" s="4"/>
      <c r="C24" s="4"/>
      <c r="D24" s="6"/>
      <c r="E24" s="6"/>
      <c r="F24" s="94" t="str">
        <f t="shared" si="0"/>
        <v/>
      </c>
      <c r="G24" s="95" t="str">
        <f t="shared" si="1"/>
        <v/>
      </c>
      <c r="K24" s="12"/>
    </row>
    <row r="25" spans="1:11" x14ac:dyDescent="0.25">
      <c r="A25" s="2">
        <f t="shared" si="2"/>
        <v>20</v>
      </c>
      <c r="B25" s="4"/>
      <c r="C25" s="4"/>
      <c r="D25" s="6"/>
      <c r="E25" s="6"/>
      <c r="F25" s="94" t="str">
        <f t="shared" si="0"/>
        <v/>
      </c>
      <c r="G25" s="95" t="str">
        <f t="shared" si="1"/>
        <v/>
      </c>
      <c r="K25" s="3"/>
    </row>
    <row r="26" spans="1:11" x14ac:dyDescent="0.25">
      <c r="A26" s="2">
        <f t="shared" si="2"/>
        <v>21</v>
      </c>
      <c r="B26" s="4"/>
      <c r="C26" s="4"/>
      <c r="D26" s="6"/>
      <c r="E26" s="6"/>
      <c r="F26" s="94" t="str">
        <f t="shared" si="0"/>
        <v/>
      </c>
      <c r="G26" s="95" t="str">
        <f t="shared" si="1"/>
        <v/>
      </c>
      <c r="K26" s="12"/>
    </row>
    <row r="27" spans="1:11" x14ac:dyDescent="0.25">
      <c r="A27" s="2">
        <f t="shared" si="2"/>
        <v>22</v>
      </c>
      <c r="B27" s="4"/>
      <c r="C27" s="4"/>
      <c r="D27" s="6"/>
      <c r="E27" s="6"/>
      <c r="F27" s="94" t="str">
        <f t="shared" si="0"/>
        <v/>
      </c>
      <c r="G27" s="95" t="str">
        <f t="shared" si="1"/>
        <v/>
      </c>
      <c r="K27" s="12"/>
    </row>
    <row r="28" spans="1:11" x14ac:dyDescent="0.25">
      <c r="A28" s="2">
        <f t="shared" si="2"/>
        <v>23</v>
      </c>
      <c r="B28" s="4"/>
      <c r="C28" s="4"/>
      <c r="D28" s="6"/>
      <c r="E28" s="6"/>
      <c r="F28" s="94" t="str">
        <f t="shared" si="0"/>
        <v/>
      </c>
      <c r="G28" s="95" t="str">
        <f t="shared" si="1"/>
        <v/>
      </c>
      <c r="K28" s="12"/>
    </row>
    <row r="29" spans="1:11" x14ac:dyDescent="0.25">
      <c r="A29" s="2">
        <f t="shared" si="2"/>
        <v>24</v>
      </c>
      <c r="B29" s="4"/>
      <c r="C29" s="4"/>
      <c r="D29" s="6"/>
      <c r="E29" s="6"/>
      <c r="F29" s="94" t="str">
        <f t="shared" si="0"/>
        <v/>
      </c>
      <c r="G29" s="95" t="str">
        <f t="shared" si="1"/>
        <v/>
      </c>
      <c r="K29" s="3"/>
    </row>
    <row r="30" spans="1:11" x14ac:dyDescent="0.25">
      <c r="A30" s="2">
        <f t="shared" si="2"/>
        <v>25</v>
      </c>
      <c r="B30" s="4"/>
      <c r="C30" s="4"/>
      <c r="D30" s="6"/>
      <c r="E30" s="6"/>
      <c r="F30" s="94" t="str">
        <f t="shared" si="0"/>
        <v/>
      </c>
      <c r="G30" s="95" t="str">
        <f t="shared" si="1"/>
        <v/>
      </c>
      <c r="K30" s="3"/>
    </row>
    <row r="31" spans="1:11" x14ac:dyDescent="0.25">
      <c r="A31" s="2">
        <f t="shared" si="2"/>
        <v>26</v>
      </c>
      <c r="B31" s="4"/>
      <c r="C31" s="4"/>
      <c r="D31" s="6"/>
      <c r="E31" s="6"/>
      <c r="F31" s="94" t="str">
        <f t="shared" si="0"/>
        <v/>
      </c>
      <c r="G31" s="95" t="str">
        <f t="shared" si="1"/>
        <v/>
      </c>
      <c r="K31" s="3"/>
    </row>
    <row r="32" spans="1:11" x14ac:dyDescent="0.25">
      <c r="A32" s="2">
        <f t="shared" si="2"/>
        <v>27</v>
      </c>
      <c r="B32" s="4"/>
      <c r="C32" s="4"/>
      <c r="D32" s="6"/>
      <c r="E32" s="6"/>
      <c r="F32" s="94" t="str">
        <f t="shared" si="0"/>
        <v/>
      </c>
      <c r="G32" s="95" t="str">
        <f t="shared" si="1"/>
        <v/>
      </c>
      <c r="K32" s="3"/>
    </row>
    <row r="33" spans="1:11" x14ac:dyDescent="0.25">
      <c r="A33" s="2">
        <f t="shared" si="2"/>
        <v>28</v>
      </c>
      <c r="B33" s="4"/>
      <c r="C33" s="4"/>
      <c r="D33" s="6"/>
      <c r="E33" s="6"/>
      <c r="F33" s="94" t="str">
        <f t="shared" si="0"/>
        <v/>
      </c>
      <c r="G33" s="95" t="str">
        <f t="shared" si="1"/>
        <v/>
      </c>
      <c r="K33" s="3"/>
    </row>
    <row r="34" spans="1:11" x14ac:dyDescent="0.25">
      <c r="A34" s="2">
        <f t="shared" si="2"/>
        <v>29</v>
      </c>
      <c r="B34" s="4"/>
      <c r="C34" s="4"/>
      <c r="D34" s="6"/>
      <c r="E34" s="6"/>
      <c r="F34" s="94" t="str">
        <f t="shared" si="0"/>
        <v/>
      </c>
      <c r="G34" s="95" t="str">
        <f t="shared" si="1"/>
        <v/>
      </c>
      <c r="K34" s="12"/>
    </row>
    <row r="35" spans="1:11" x14ac:dyDescent="0.25">
      <c r="A35" s="2">
        <f t="shared" si="2"/>
        <v>30</v>
      </c>
      <c r="B35" s="4"/>
      <c r="C35" s="4"/>
      <c r="D35" s="6"/>
      <c r="E35" s="6"/>
      <c r="F35" s="94" t="str">
        <f t="shared" si="0"/>
        <v/>
      </c>
      <c r="G35" s="95" t="str">
        <f t="shared" si="1"/>
        <v/>
      </c>
      <c r="K35" s="3"/>
    </row>
    <row r="36" spans="1:11" x14ac:dyDescent="0.25">
      <c r="B36" s="10">
        <f>COUNTBLANK(B6:B35)</f>
        <v>30</v>
      </c>
      <c r="F36" s="96">
        <f>COUNTBLANK(F6:F35)</f>
        <v>30</v>
      </c>
      <c r="G36" s="97" t="str">
        <f>IF(F36="niet correct","Verbeteren",IF(D36="A",#REF!*E36*#REF!/10^6,IF(D36="B",#REF!*E36*#REF!/10^6,IF(D36="C",#REF!*E36*#REF!/10^6,IF(D36="D",#REF!*E36*#REF!/10^6,IF(D36="E",#REF!*E36*#REF!/10^6,IF(D36="F",#REF!*E36*#REF!/10^6,IF(D36="G",#REF!*E36*#REF!/10^6,IF(D36="H",#REF!*E36*#REF!/10^6,IF(D36="I",#REF!*E36*#REF!/10^6,""))))))))))</f>
        <v/>
      </c>
      <c r="K36" s="3"/>
    </row>
    <row r="37" spans="1:11" x14ac:dyDescent="0.25">
      <c r="D37" s="40" t="s">
        <v>23</v>
      </c>
      <c r="E37" s="39">
        <f>SUM(E6:E35)</f>
        <v>0</v>
      </c>
      <c r="F37" s="98" t="s">
        <v>24</v>
      </c>
      <c r="G37" s="93" t="str">
        <f>IF(B36=30,"",IF(F36&lt;&gt;30,"Verbeteren",ROUND(SUM(G6:G35),2)))</f>
        <v/>
      </c>
      <c r="K37" s="12"/>
    </row>
    <row r="38" spans="1:11" x14ac:dyDescent="0.25">
      <c r="F38" s="99"/>
      <c r="G38" s="100"/>
      <c r="K38" s="3"/>
    </row>
    <row r="39" spans="1:11" ht="15.75" x14ac:dyDescent="0.25">
      <c r="D39" t="s">
        <v>38</v>
      </c>
      <c r="F39" s="99"/>
      <c r="G39" s="92">
        <f>IF(COUNTA(B6:B35)=0,0,IF(G37="verbeteren", "verbeteren",G37/10*800000))</f>
        <v>0</v>
      </c>
    </row>
    <row r="40" spans="1:11" ht="15.75" x14ac:dyDescent="0.25">
      <c r="G40" s="9"/>
    </row>
    <row r="41" spans="1:11" ht="30" customHeight="1" x14ac:dyDescent="0.25">
      <c r="A41" s="84" t="s">
        <v>4</v>
      </c>
      <c r="B41" s="85"/>
      <c r="C41" s="63"/>
      <c r="D41" s="64"/>
      <c r="E41" s="64"/>
      <c r="F41" s="64"/>
      <c r="G41" s="74"/>
    </row>
    <row r="42" spans="1:11" ht="30" customHeight="1" x14ac:dyDescent="0.25">
      <c r="A42" s="82" t="s">
        <v>5</v>
      </c>
      <c r="B42" s="83"/>
      <c r="C42" s="63"/>
      <c r="D42" s="64"/>
      <c r="E42" s="64"/>
      <c r="F42" s="64"/>
      <c r="G42" s="74"/>
    </row>
    <row r="43" spans="1:11" ht="30" customHeight="1" x14ac:dyDescent="0.25">
      <c r="A43" s="84" t="s">
        <v>7</v>
      </c>
      <c r="B43" s="85"/>
      <c r="C43" s="65"/>
      <c r="D43" s="64"/>
      <c r="E43" s="64"/>
      <c r="F43" s="64"/>
      <c r="G43" s="74"/>
    </row>
    <row r="44" spans="1:11" ht="30" customHeight="1" x14ac:dyDescent="0.8">
      <c r="A44" s="82" t="s">
        <v>6</v>
      </c>
      <c r="B44" s="83"/>
      <c r="C44" s="67"/>
      <c r="D44" s="68"/>
      <c r="E44" s="68"/>
      <c r="F44" s="68"/>
      <c r="G44" s="72"/>
    </row>
    <row r="45" spans="1:11" ht="15.75" x14ac:dyDescent="0.25">
      <c r="G45" s="9"/>
    </row>
    <row r="46" spans="1:11" ht="18.75" x14ac:dyDescent="0.3">
      <c r="A46" s="16" t="s">
        <v>11</v>
      </c>
      <c r="G46" s="9"/>
    </row>
    <row r="47" spans="1:11" ht="15.75" x14ac:dyDescent="0.25">
      <c r="G47" s="9"/>
    </row>
    <row r="48" spans="1:11" x14ac:dyDescent="0.25">
      <c r="A48" s="17" t="s">
        <v>8</v>
      </c>
      <c r="B48" t="s">
        <v>15</v>
      </c>
      <c r="F48" s="10"/>
      <c r="G48" s="8"/>
    </row>
    <row r="49" spans="1:7" x14ac:dyDescent="0.25">
      <c r="A49" s="18"/>
      <c r="B49" t="s">
        <v>16</v>
      </c>
      <c r="F49" s="10"/>
      <c r="G49" s="8"/>
    </row>
    <row r="50" spans="1:7" x14ac:dyDescent="0.25">
      <c r="A50" s="18"/>
      <c r="B50" s="28" t="s">
        <v>27</v>
      </c>
      <c r="F50" s="10"/>
      <c r="G50" s="8"/>
    </row>
    <row r="51" spans="1:7" x14ac:dyDescent="0.25">
      <c r="A51" s="18"/>
      <c r="B51" s="28" t="s">
        <v>17</v>
      </c>
      <c r="F51" s="10"/>
      <c r="G51" s="8"/>
    </row>
    <row r="52" spans="1:7" ht="15.75" x14ac:dyDescent="0.25">
      <c r="A52" s="17" t="s">
        <v>9</v>
      </c>
      <c r="B52" t="s">
        <v>61</v>
      </c>
      <c r="G52" s="9"/>
    </row>
    <row r="53" spans="1:7" ht="15.75" x14ac:dyDescent="0.25">
      <c r="A53" s="17" t="s">
        <v>10</v>
      </c>
      <c r="B53" t="s">
        <v>55</v>
      </c>
      <c r="G53" s="9"/>
    </row>
    <row r="54" spans="1:7" ht="15.75" x14ac:dyDescent="0.25">
      <c r="A54" s="18"/>
      <c r="B54" s="14" t="s">
        <v>56</v>
      </c>
      <c r="G54" s="9"/>
    </row>
    <row r="55" spans="1:7" ht="15.75" x14ac:dyDescent="0.25">
      <c r="A55" s="18"/>
      <c r="B55" t="s">
        <v>47</v>
      </c>
      <c r="G55" s="9"/>
    </row>
    <row r="56" spans="1:7" ht="15.75" x14ac:dyDescent="0.25">
      <c r="A56" s="18"/>
      <c r="B56" t="s">
        <v>48</v>
      </c>
      <c r="G56" s="9"/>
    </row>
    <row r="58" spans="1:7" s="23" customFormat="1" ht="21.75" customHeight="1" x14ac:dyDescent="0.25">
      <c r="A58" s="30" t="s">
        <v>14</v>
      </c>
      <c r="B58" s="31"/>
      <c r="C58" s="32"/>
      <c r="D58" s="33"/>
      <c r="G58" s="24"/>
    </row>
    <row r="59" spans="1:7" s="18" customFormat="1" ht="30" customHeight="1" x14ac:dyDescent="0.25">
      <c r="A59" s="86" t="s">
        <v>21</v>
      </c>
      <c r="B59" s="86"/>
      <c r="C59" s="29" t="s">
        <v>20</v>
      </c>
      <c r="D59" s="34"/>
      <c r="E59" s="26"/>
      <c r="G59" s="27"/>
    </row>
    <row r="60" spans="1:7" x14ac:dyDescent="0.25">
      <c r="A60" s="25" t="s">
        <v>1</v>
      </c>
      <c r="B60" s="36" t="s">
        <v>18</v>
      </c>
      <c r="C60" s="38">
        <v>0</v>
      </c>
      <c r="D60" s="3"/>
      <c r="E60" s="3"/>
    </row>
    <row r="61" spans="1:7" x14ac:dyDescent="0.25">
      <c r="A61" s="25" t="s">
        <v>2</v>
      </c>
      <c r="B61" s="36" t="s">
        <v>19</v>
      </c>
      <c r="C61" s="38">
        <v>1</v>
      </c>
      <c r="D61" s="3"/>
      <c r="E61" s="3"/>
    </row>
    <row r="62" spans="1:7" x14ac:dyDescent="0.25">
      <c r="A62" s="35" t="s">
        <v>3</v>
      </c>
      <c r="B62" s="37" t="s">
        <v>54</v>
      </c>
      <c r="C62" s="38">
        <v>4</v>
      </c>
      <c r="D62" s="3"/>
      <c r="E62" s="3"/>
    </row>
    <row r="63" spans="1:7" x14ac:dyDescent="0.25">
      <c r="A63" s="55" t="s">
        <v>51</v>
      </c>
      <c r="B63" s="55" t="s">
        <v>62</v>
      </c>
      <c r="C63" s="57">
        <v>9</v>
      </c>
    </row>
    <row r="64" spans="1:7" x14ac:dyDescent="0.25">
      <c r="A64" s="56" t="s">
        <v>52</v>
      </c>
      <c r="B64" s="55" t="s">
        <v>53</v>
      </c>
      <c r="C64" s="57">
        <v>10</v>
      </c>
    </row>
    <row r="65" spans="1:1" x14ac:dyDescent="0.25">
      <c r="A65" s="1"/>
    </row>
    <row r="68" spans="1:1" ht="18.75" x14ac:dyDescent="0.3">
      <c r="A68" s="16"/>
    </row>
    <row r="78" spans="1:1" ht="18.75" x14ac:dyDescent="0.3">
      <c r="A78" s="16"/>
    </row>
    <row r="85" spans="1:2" ht="18.75" x14ac:dyDescent="0.3">
      <c r="A85" s="16"/>
    </row>
    <row r="90" spans="1:2" ht="15.75" x14ac:dyDescent="0.25">
      <c r="B90" s="13"/>
    </row>
  </sheetData>
  <sheetProtection algorithmName="SHA-512" hashValue="fh0JTniTJ+9QgtQTcufXfVh64BNUUcZRBSbnqeWjDX3eki0P9gFlyiaXGi+lj9FyaOUEzX0xgx+nemvLP7yGkQ==" saltValue="Fb7Pj2H9Td2DgyDRd7cjrQ==" spinCount="100000" sheet="1" objects="1" scenarios="1"/>
  <protectedRanges>
    <protectedRange sqref="B6:E35" name="Bereik1_2"/>
    <protectedRange sqref="C41:F43" name="Bereik2_2"/>
  </protectedRanges>
  <mergeCells count="9">
    <mergeCell ref="A44:B44"/>
    <mergeCell ref="C44:G44"/>
    <mergeCell ref="A59:B59"/>
    <mergeCell ref="A41:B41"/>
    <mergeCell ref="C41:G41"/>
    <mergeCell ref="A42:B42"/>
    <mergeCell ref="C42:G42"/>
    <mergeCell ref="A43:B43"/>
    <mergeCell ref="C43:G43"/>
  </mergeCells>
  <pageMargins left="0.7" right="0.7" top="0.75" bottom="0.75" header="0.3" footer="0.3"/>
  <pageSetup paperSize="9" scale="87" orientation="portrait" r:id="rId1"/>
  <rowBreaks count="1" manualBreakCount="1">
    <brk id="45" max="16383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Ingangskeuring</vt:lpstr>
      <vt:lpstr>Termijn startwerk</vt:lpstr>
      <vt:lpstr>Termijn aanleveren inspectie.</vt:lpstr>
      <vt:lpstr>Beheersing opdrachtgeversrisico</vt:lpstr>
      <vt:lpstr>Emissie voertuigen</vt:lpstr>
      <vt:lpstr>'Beheersing opdrachtgeversrisico'!Afdrukbereik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Kees Rietveld</dc:creator>
  <cp:lastModifiedBy>Kees Rietveld</cp:lastModifiedBy>
  <cp:lastPrinted>2021-01-04T14:34:29Z</cp:lastPrinted>
  <dcterms:created xsi:type="dcterms:W3CDTF">2019-11-19T13:46:27Z</dcterms:created>
  <dcterms:modified xsi:type="dcterms:W3CDTF">2021-02-25T11:44:13Z</dcterms:modified>
</cp:coreProperties>
</file>