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M:\INKOOP EN LOGISTIEK\004 Team Inkoop Medisch + Bouw\Projecten 2017 Medisch\Eric\2017-18 Mechanisch hecht\NVI\"/>
    </mc:Choice>
  </mc:AlternateContent>
  <bookViews>
    <workbookView xWindow="0" yWindow="0" windowWidth="28800" windowHeight="14100"/>
  </bookViews>
  <sheets>
    <sheet name="1. Prijzenblad" sheetId="6" r:id="rId1"/>
    <sheet name="2. Instrumenten lijst " sheetId="8" r:id="rId2"/>
    <sheet name="3. Hulplijst" sheetId="7"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6" l="1"/>
  <c r="V150" i="6"/>
  <c r="Y150" i="6" s="1"/>
  <c r="V149" i="6"/>
  <c r="U155" i="6"/>
  <c r="V155" i="6"/>
  <c r="V157" i="6" s="1"/>
  <c r="F12" i="6" l="1"/>
  <c r="F11" i="6"/>
  <c r="F9" i="6"/>
  <c r="V12" i="6"/>
  <c r="U12" i="6"/>
  <c r="K13" i="6"/>
  <c r="K12" i="6"/>
  <c r="K36" i="6"/>
  <c r="K35" i="6"/>
  <c r="F34" i="6"/>
  <c r="F33" i="6"/>
  <c r="F32" i="6"/>
  <c r="F13" i="6"/>
  <c r="V156" i="6" l="1"/>
  <c r="K142" i="6" l="1"/>
  <c r="K141" i="6"/>
  <c r="K140" i="6"/>
  <c r="K136" i="6"/>
  <c r="K135" i="6"/>
  <c r="K134" i="6"/>
  <c r="K131" i="6"/>
  <c r="K130" i="6"/>
  <c r="K129" i="6"/>
  <c r="K126" i="6"/>
  <c r="K125" i="6"/>
  <c r="K124" i="6"/>
  <c r="K120" i="6"/>
  <c r="K119" i="6"/>
  <c r="K118" i="6"/>
  <c r="K117" i="6"/>
  <c r="K116" i="6"/>
  <c r="K115" i="6"/>
  <c r="K113" i="6"/>
  <c r="K112" i="6"/>
  <c r="K111" i="6"/>
  <c r="K109" i="6"/>
  <c r="K108" i="6"/>
  <c r="K107" i="6"/>
  <c r="K105" i="6"/>
  <c r="K104" i="6"/>
  <c r="K103" i="6"/>
  <c r="K101" i="6"/>
  <c r="K100" i="6"/>
  <c r="K99" i="6"/>
  <c r="K96" i="6"/>
  <c r="K95" i="6"/>
  <c r="K94" i="6"/>
  <c r="K93" i="6"/>
  <c r="K92" i="6"/>
  <c r="K91" i="6"/>
  <c r="K89" i="6"/>
  <c r="K88" i="6"/>
  <c r="K87" i="6"/>
  <c r="K86" i="6"/>
  <c r="K85" i="6"/>
  <c r="K84" i="6"/>
  <c r="K82" i="6"/>
  <c r="K81" i="6"/>
  <c r="K80" i="6"/>
  <c r="K79" i="6"/>
  <c r="K78" i="6"/>
  <c r="K77" i="6"/>
  <c r="K75" i="6"/>
  <c r="K74" i="6"/>
  <c r="K73" i="6"/>
  <c r="K71" i="6"/>
  <c r="K70" i="6"/>
  <c r="K69" i="6"/>
  <c r="K68" i="6"/>
  <c r="K67" i="6"/>
  <c r="K66" i="6"/>
  <c r="K62" i="6"/>
  <c r="K61" i="6"/>
  <c r="K64" i="6"/>
  <c r="K63" i="6"/>
  <c r="K60" i="6"/>
  <c r="K59" i="6"/>
  <c r="K57" i="6"/>
  <c r="K56" i="6"/>
  <c r="K55" i="6"/>
  <c r="K54" i="6"/>
  <c r="K53" i="6"/>
  <c r="K52" i="6"/>
  <c r="K50" i="6"/>
  <c r="K49" i="6"/>
  <c r="K48" i="6"/>
  <c r="K47" i="6"/>
  <c r="K46" i="6"/>
  <c r="K45" i="6"/>
  <c r="K43" i="6"/>
  <c r="K42" i="6"/>
  <c r="K41" i="6"/>
  <c r="K40" i="6"/>
  <c r="K39" i="6"/>
  <c r="K38" i="6"/>
  <c r="K34" i="6"/>
  <c r="K33" i="6"/>
  <c r="K32" i="6"/>
  <c r="K31" i="6"/>
  <c r="K28" i="6"/>
  <c r="K27" i="6"/>
  <c r="K26" i="6"/>
  <c r="K25" i="6"/>
  <c r="K24" i="6"/>
  <c r="K23" i="6"/>
  <c r="K22" i="6"/>
  <c r="K21" i="6"/>
  <c r="K20" i="6"/>
  <c r="K19" i="6"/>
  <c r="K18" i="6"/>
  <c r="K17" i="6"/>
  <c r="K14" i="6"/>
  <c r="K11" i="6"/>
  <c r="K10" i="6"/>
  <c r="K9" i="6"/>
  <c r="F142" i="6"/>
  <c r="F141" i="6"/>
  <c r="F140" i="6"/>
  <c r="F136" i="6"/>
  <c r="F135" i="6"/>
  <c r="F134" i="6"/>
  <c r="U134" i="6" s="1"/>
  <c r="F131" i="6"/>
  <c r="F130" i="6"/>
  <c r="F129" i="6"/>
  <c r="U129" i="6" s="1"/>
  <c r="F126" i="6"/>
  <c r="F125" i="6"/>
  <c r="F124" i="6"/>
  <c r="U124" i="6" s="1"/>
  <c r="F120" i="6"/>
  <c r="F119" i="6"/>
  <c r="F118" i="6"/>
  <c r="U118" i="6" s="1"/>
  <c r="F117" i="6"/>
  <c r="F116" i="6"/>
  <c r="F115" i="6"/>
  <c r="U115" i="6" s="1"/>
  <c r="F113" i="6"/>
  <c r="F112" i="6"/>
  <c r="F111" i="6"/>
  <c r="U111" i="6" s="1"/>
  <c r="F109" i="6"/>
  <c r="F108" i="6"/>
  <c r="F107" i="6"/>
  <c r="U107" i="6" s="1"/>
  <c r="F105" i="6"/>
  <c r="F103" i="6"/>
  <c r="F101" i="6"/>
  <c r="F100" i="6"/>
  <c r="F99" i="6"/>
  <c r="U99" i="6" s="1"/>
  <c r="F96" i="6"/>
  <c r="F95" i="6"/>
  <c r="F94" i="6"/>
  <c r="U94" i="6" s="1"/>
  <c r="F93" i="6"/>
  <c r="F92" i="6"/>
  <c r="F91" i="6"/>
  <c r="U91" i="6" s="1"/>
  <c r="F89" i="6"/>
  <c r="F88" i="6"/>
  <c r="F87" i="6"/>
  <c r="U87" i="6" s="1"/>
  <c r="F86" i="6"/>
  <c r="F85" i="6"/>
  <c r="F84" i="6"/>
  <c r="U84" i="6" s="1"/>
  <c r="F82" i="6"/>
  <c r="F81" i="6"/>
  <c r="F80" i="6"/>
  <c r="U80" i="6" s="1"/>
  <c r="F79" i="6"/>
  <c r="F78" i="6"/>
  <c r="F77" i="6"/>
  <c r="U77" i="6" s="1"/>
  <c r="F75" i="6"/>
  <c r="F74" i="6"/>
  <c r="F73" i="6"/>
  <c r="U73" i="6" s="1"/>
  <c r="F71" i="6"/>
  <c r="F70" i="6"/>
  <c r="F69" i="6"/>
  <c r="U69" i="6" s="1"/>
  <c r="F68" i="6"/>
  <c r="F67" i="6"/>
  <c r="F66" i="6"/>
  <c r="U66" i="6" s="1"/>
  <c r="F64" i="6"/>
  <c r="F63" i="6"/>
  <c r="F62" i="6"/>
  <c r="U62" i="6" s="1"/>
  <c r="F61" i="6"/>
  <c r="F60" i="6"/>
  <c r="F59" i="6"/>
  <c r="U59" i="6" s="1"/>
  <c r="F57" i="6"/>
  <c r="F56" i="6"/>
  <c r="F55" i="6"/>
  <c r="U55" i="6" s="1"/>
  <c r="F54" i="6"/>
  <c r="F53" i="6"/>
  <c r="F52" i="6"/>
  <c r="U52" i="6" s="1"/>
  <c r="F50" i="6"/>
  <c r="F49" i="6"/>
  <c r="F48" i="6"/>
  <c r="U48" i="6" s="1"/>
  <c r="F47" i="6"/>
  <c r="F46" i="6"/>
  <c r="F45" i="6"/>
  <c r="U45" i="6" s="1"/>
  <c r="F43" i="6"/>
  <c r="F42" i="6"/>
  <c r="F41" i="6"/>
  <c r="U41" i="6" s="1"/>
  <c r="F40" i="6"/>
  <c r="F39" i="6"/>
  <c r="F38" i="6"/>
  <c r="U38" i="6" s="1"/>
  <c r="F36" i="6"/>
  <c r="F35" i="6"/>
  <c r="U34" i="6"/>
  <c r="F31" i="6"/>
  <c r="U31" i="6" s="1"/>
  <c r="F28" i="6"/>
  <c r="F27" i="6"/>
  <c r="F26" i="6"/>
  <c r="U26" i="6" s="1"/>
  <c r="F25" i="6"/>
  <c r="F24" i="6"/>
  <c r="F23" i="6"/>
  <c r="U23" i="6" s="1"/>
  <c r="F22" i="6"/>
  <c r="F21" i="6"/>
  <c r="F20" i="6"/>
  <c r="U20" i="6" s="1"/>
  <c r="V20" i="6" s="1"/>
  <c r="F19" i="6"/>
  <c r="F18" i="6"/>
  <c r="F17" i="6"/>
  <c r="U17" i="6" s="1"/>
  <c r="U140" i="6" l="1"/>
  <c r="F104" i="6"/>
  <c r="U103" i="6" s="1"/>
  <c r="F14" i="6"/>
  <c r="U9" i="6"/>
  <c r="V9" i="6" s="1"/>
  <c r="V145" i="6" s="1"/>
  <c r="K139" i="6"/>
  <c r="K110" i="6"/>
  <c r="K58" i="6"/>
  <c r="V148" i="6" l="1"/>
  <c r="V147" i="6"/>
  <c r="W155" i="6"/>
  <c r="W157" i="6" s="1"/>
  <c r="U157" i="6"/>
  <c r="W158" i="6" l="1"/>
  <c r="O140" i="6"/>
  <c r="V140" i="6" s="1"/>
  <c r="U139" i="6"/>
  <c r="O134" i="6"/>
  <c r="V134" i="6" s="1"/>
  <c r="O129" i="6"/>
  <c r="V129" i="6" s="1"/>
  <c r="O124" i="6"/>
  <c r="V124" i="6" s="1"/>
  <c r="O118" i="6"/>
  <c r="V118" i="6" s="1"/>
  <c r="O115" i="6"/>
  <c r="V115" i="6" s="1"/>
  <c r="O111" i="6"/>
  <c r="V111" i="6" s="1"/>
  <c r="O107" i="6"/>
  <c r="V107" i="6" s="1"/>
  <c r="O103" i="6"/>
  <c r="V103" i="6" s="1"/>
  <c r="O99" i="6"/>
  <c r="V99" i="6" s="1"/>
  <c r="O94" i="6"/>
  <c r="V94" i="6" s="1"/>
  <c r="O91" i="6"/>
  <c r="V91" i="6" s="1"/>
  <c r="O87" i="6"/>
  <c r="V87" i="6" s="1"/>
  <c r="O84" i="6"/>
  <c r="V84" i="6" s="1"/>
  <c r="O80" i="6"/>
  <c r="V80" i="6" s="1"/>
  <c r="O77" i="6"/>
  <c r="V77" i="6" s="1"/>
  <c r="O73" i="6"/>
  <c r="V73" i="6" s="1"/>
  <c r="O69" i="6"/>
  <c r="V69" i="6" s="1"/>
  <c r="O66" i="6"/>
  <c r="V66" i="6" s="1"/>
  <c r="O62" i="6"/>
  <c r="V62" i="6" s="1"/>
  <c r="O59" i="6"/>
  <c r="V59" i="6" s="1"/>
  <c r="O55" i="6"/>
  <c r="V55" i="6" s="1"/>
  <c r="O52" i="6"/>
  <c r="V52" i="6" s="1"/>
  <c r="O48" i="6"/>
  <c r="V48" i="6" s="1"/>
  <c r="O45" i="6"/>
  <c r="V45" i="6" s="1"/>
  <c r="O41" i="6"/>
  <c r="V41" i="6" s="1"/>
  <c r="O38" i="6"/>
  <c r="V38" i="6" s="1"/>
  <c r="O34" i="6"/>
  <c r="V34" i="6" s="1"/>
  <c r="O31" i="6"/>
  <c r="V31" i="6" s="1"/>
  <c r="O26" i="6"/>
  <c r="V26" i="6" s="1"/>
  <c r="O23" i="6"/>
  <c r="V23" i="6" s="1"/>
  <c r="O17" i="6"/>
  <c r="V17" i="6" s="1"/>
  <c r="O150" i="6" l="1"/>
  <c r="W156" i="6" l="1"/>
  <c r="W159" i="6" l="1"/>
  <c r="W160" i="6" s="1"/>
  <c r="V151" i="6" s="1"/>
</calcChain>
</file>

<file path=xl/sharedStrings.xml><?xml version="1.0" encoding="utf-8"?>
<sst xmlns="http://schemas.openxmlformats.org/spreadsheetml/2006/main" count="262" uniqueCount="145">
  <si>
    <t>Totaal</t>
  </si>
  <si>
    <t>Procedure</t>
  </si>
  <si>
    <t>1. Oesophagusresectie</t>
  </si>
  <si>
    <t xml:space="preserve">50x VUmc </t>
  </si>
  <si>
    <t>90x AMC</t>
  </si>
  <si>
    <t>2. Maagresectie</t>
  </si>
  <si>
    <t>25x VUmc</t>
  </si>
  <si>
    <t>3. Darmresecties</t>
  </si>
  <si>
    <t>205x VUmc</t>
  </si>
  <si>
    <t>305x AMC</t>
  </si>
  <si>
    <t>4. Whipples</t>
  </si>
  <si>
    <t>40x VUmc</t>
  </si>
  <si>
    <t>70x AMC</t>
  </si>
  <si>
    <t>5. Colonvagina’s</t>
  </si>
  <si>
    <t>20x VUmc</t>
  </si>
  <si>
    <t>0x AMC</t>
  </si>
  <si>
    <t>6. Lobectomie</t>
  </si>
  <si>
    <t>96x VUmc</t>
  </si>
  <si>
    <t>80x AMC</t>
  </si>
  <si>
    <t>7. Niertransplantatie</t>
  </si>
  <si>
    <t>0x VUmc</t>
  </si>
  <si>
    <t>125x AMC</t>
  </si>
  <si>
    <t>8. Brickers</t>
  </si>
  <si>
    <t>35x VUmc</t>
  </si>
  <si>
    <t>9. Leverresecties</t>
  </si>
  <si>
    <t>81x VUmc</t>
  </si>
  <si>
    <t>10. Pancreas Staart Resecties</t>
  </si>
  <si>
    <t>16x VUmc</t>
  </si>
  <si>
    <t>50x AMC</t>
  </si>
  <si>
    <t>11. Zenker Diverticulectomie</t>
  </si>
  <si>
    <t>12. Nefrectomie</t>
  </si>
  <si>
    <t xml:space="preserve">13. MINIMAZE </t>
  </si>
  <si>
    <t>Referentie nr.</t>
  </si>
  <si>
    <t>Omschrijving</t>
  </si>
  <si>
    <t>type</t>
  </si>
  <si>
    <t>a. Open of Hybride</t>
  </si>
  <si>
    <t>b. Laparoscopisch</t>
  </si>
  <si>
    <t xml:space="preserve">      i. Lineair</t>
  </si>
  <si>
    <t>powered</t>
  </si>
  <si>
    <t xml:space="preserve">      ii. Circulair</t>
  </si>
  <si>
    <t>c. Robot</t>
  </si>
  <si>
    <t>a. Open (Totale resectie)</t>
  </si>
  <si>
    <t>b. Laparoscopisch (Totale resectie)</t>
  </si>
  <si>
    <t>a. Hemi-colectomie rechts</t>
  </si>
  <si>
    <t xml:space="preserve">     i. Open</t>
  </si>
  <si>
    <t xml:space="preserve">     ii. Laparoscopisch</t>
  </si>
  <si>
    <t xml:space="preserve">b. Hemi-colectomie links </t>
  </si>
  <si>
    <t>c. Low Anterior procedure</t>
  </si>
  <si>
    <t>d. Rectum + APR</t>
  </si>
  <si>
    <t>e. APR</t>
  </si>
  <si>
    <t>f. TME</t>
  </si>
  <si>
    <t>g. Ileum Pouch</t>
  </si>
  <si>
    <t>a. Open</t>
  </si>
  <si>
    <t>b. Laparoscopisch (VATS lobectomie)</t>
  </si>
  <si>
    <t>c. Wig resectie</t>
  </si>
  <si>
    <t>d. Segmentresecties</t>
  </si>
  <si>
    <t>e. Bullectomie / pleurectomie</t>
  </si>
  <si>
    <t>n.v.t.</t>
  </si>
  <si>
    <t>a. Laparoscopisch</t>
  </si>
  <si>
    <t>nvt</t>
  </si>
  <si>
    <t>a. Endoscopisch</t>
  </si>
  <si>
    <t>VUmc</t>
  </si>
  <si>
    <t>AMC</t>
  </si>
  <si>
    <t>Reload/Cartridge</t>
  </si>
  <si>
    <t>Aantal</t>
  </si>
  <si>
    <t xml:space="preserve">Aantal </t>
  </si>
  <si>
    <t xml:space="preserve">Eis </t>
  </si>
  <si>
    <t>Indicatie huidig aantal per locatie</t>
  </si>
  <si>
    <t>Stapler</t>
  </si>
  <si>
    <t xml:space="preserve">Staplers </t>
  </si>
  <si>
    <t xml:space="preserve">Cartridges/reloads </t>
  </si>
  <si>
    <t>Cartridges/reloads</t>
  </si>
  <si>
    <t>Totaal
Kolom (O x U) incl. BTW</t>
  </si>
  <si>
    <t>* Indicatief aantal procedures per locatie</t>
  </si>
  <si>
    <t>Indicatief aantal totaal</t>
  </si>
  <si>
    <t>Totaal aanbieding Inschrijver incl. BTW</t>
  </si>
  <si>
    <t>Plafondprijs incl. BTW</t>
  </si>
  <si>
    <t>Prijs onder de plafondprijs</t>
  </si>
  <si>
    <t xml:space="preserve">Punten op prijs </t>
  </si>
  <si>
    <t>Inschrijving vs plafond</t>
  </si>
  <si>
    <t>Verbergen</t>
  </si>
  <si>
    <t>Punten op prijs</t>
  </si>
  <si>
    <t>verbergen</t>
  </si>
  <si>
    <t xml:space="preserve">Volledige prijslijst van aangeboden stapling pakket </t>
  </si>
  <si>
    <t>Nieuw Medisch Hulpmiddel</t>
  </si>
  <si>
    <t>Wanneer het product in diverse maten beschikbaar is, wordt u verzocht de hele serie in onderstaande schema op te nemen, voeg wanneer nodig regels toe.</t>
  </si>
  <si>
    <t xml:space="preserve">in dagen </t>
  </si>
  <si>
    <t>Global Trade Item Number</t>
  </si>
  <si>
    <t>Onderstaand dient het volledig Stapling pakket te zijn van Inschrijver.</t>
  </si>
  <si>
    <t>CATEGORIE / type stapler</t>
  </si>
  <si>
    <t>OMSCHRIJVING</t>
  </si>
  <si>
    <t>Referentie NR</t>
  </si>
  <si>
    <t>EENHEID</t>
  </si>
  <si>
    <t>LEVERTIJD</t>
  </si>
  <si>
    <t xml:space="preserve">BTW </t>
  </si>
  <si>
    <t>Fabrikant</t>
  </si>
  <si>
    <t>GTIN primaire eenheid</t>
  </si>
  <si>
    <t>Risico Klasse</t>
  </si>
  <si>
    <t>Circular Stapler</t>
  </si>
  <si>
    <t>Reloads for Circular stapler</t>
  </si>
  <si>
    <t>Linear Stapler</t>
  </si>
  <si>
    <t>Reload for Linear Stapler</t>
  </si>
  <si>
    <t>Singel use Linear Stapler</t>
  </si>
  <si>
    <t>Transverse Cutting Linear Stapler</t>
  </si>
  <si>
    <t>Reload for Transverse Cutting Linear Stapler</t>
  </si>
  <si>
    <t xml:space="preserve">Inschrijver heeft zijn prijslijst integraal opgenomen met zijn volledig portfolio. </t>
  </si>
  <si>
    <t>Aldus naar waarheid ingevuld:</t>
  </si>
  <si>
    <t>op:</t>
  </si>
  <si>
    <t>te:</t>
  </si>
  <si>
    <t>handtekening:</t>
  </si>
  <si>
    <r>
      <t xml:space="preserve">Totale kosten per procedure: Aantal x prijs per stuk incl. BTW
</t>
    </r>
    <r>
      <rPr>
        <i/>
        <sz val="12"/>
        <rFont val="Calibri"/>
        <family val="2"/>
        <scheme val="minor"/>
      </rPr>
      <t xml:space="preserve">Kolom ((B x E) +F)+ Kolom ((G x J)+K) = totale materiaalkosten voor betreffende procedure </t>
    </r>
    <r>
      <rPr>
        <sz val="12"/>
        <rFont val="Calibri"/>
        <family val="2"/>
        <scheme val="minor"/>
      </rPr>
      <t xml:space="preserve">
</t>
    </r>
  </si>
  <si>
    <t>b. Laparoscopisch (distaal/partieel resectie)</t>
  </si>
  <si>
    <t>Totaal prijs incl. BTW</t>
  </si>
  <si>
    <t xml:space="preserve">350 punten bij een inschrijving van </t>
  </si>
  <si>
    <t xml:space="preserve">30% range waarop </t>
  </si>
  <si>
    <t>Referentie</t>
  </si>
  <si>
    <t>Omschrijving Stapler</t>
  </si>
  <si>
    <t>35x AMC</t>
  </si>
  <si>
    <t>Totaal 30% onder plafond</t>
  </si>
  <si>
    <t>Aanbieding Inschrijver</t>
  </si>
  <si>
    <t>60x AMC</t>
  </si>
  <si>
    <t>Bijlage 4 Prijzenblad-werkblad 1</t>
  </si>
  <si>
    <t>Bijlage 4  werkblad 2- Instrumentenlijst t.b.v. productbeoordeling</t>
  </si>
  <si>
    <t>Bijlage 4 werkblad 3 Hulplijst Stapling pakket</t>
  </si>
  <si>
    <r>
      <t>door:</t>
    </r>
    <r>
      <rPr>
        <i/>
        <sz val="10"/>
        <color indexed="8"/>
        <rFont val="Calibri"/>
        <family val="2"/>
        <scheme val="minor"/>
      </rPr>
      <t>(rechtsgeldig vertegenwoordiger)</t>
    </r>
  </si>
  <si>
    <r>
      <t>van (</t>
    </r>
    <r>
      <rPr>
        <i/>
        <sz val="10"/>
        <color indexed="8"/>
        <rFont val="Calibri"/>
        <family val="2"/>
        <scheme val="minor"/>
      </rPr>
      <t>bedrijfsnaam)</t>
    </r>
    <r>
      <rPr>
        <sz val="10"/>
        <color indexed="8"/>
        <rFont val="Calibri"/>
        <family val="2"/>
        <scheme val="minor"/>
      </rPr>
      <t>:</t>
    </r>
  </si>
  <si>
    <t>PRIJS EXCL BTW per besteleenheid</t>
  </si>
  <si>
    <t>NETTO PRIJS incl. BTW per besteleenheid</t>
  </si>
  <si>
    <t>eruit</t>
  </si>
  <si>
    <t>Incl. 21% BTW</t>
  </si>
  <si>
    <t>Incl. 9% BTW</t>
  </si>
  <si>
    <t xml:space="preserve">Prijs per stuk </t>
  </si>
  <si>
    <t>Op:</t>
  </si>
  <si>
    <t>door:(rechtsgeldig vertegenwoordiger)</t>
  </si>
  <si>
    <t>van (bedrijfsnaam):</t>
  </si>
  <si>
    <r>
      <t xml:space="preserve">Onderbouwing advies materiaal keuze </t>
    </r>
    <r>
      <rPr>
        <b/>
        <i/>
        <sz val="12"/>
        <color rgb="FFC00000"/>
        <rFont val="Calibri"/>
        <family val="2"/>
        <scheme val="minor"/>
      </rPr>
      <t>(max. 200x tekens)</t>
    </r>
  </si>
  <si>
    <r>
      <t xml:space="preserve">Totaal Aantal 
</t>
    </r>
    <r>
      <rPr>
        <b/>
        <i/>
        <sz val="11"/>
        <color theme="1"/>
        <rFont val="Calibri"/>
        <family val="2"/>
        <scheme val="minor"/>
      </rPr>
      <t>(optelsom van de diverse procedures waar in Stapler is geadviseerd)</t>
    </r>
  </si>
  <si>
    <t>Inschrijver dient in onderstaande schema de diverse Staplers op te nemen die hij heeft aangeboden in zijn Prijzenblad inclusief het  totaal aantal keer dat het betreffende instrument voorkomt in de diverse procedures.
Onderstaande informatie zal worden gebruikt voor de productbeoordeling en het bepalen van de score van Wens 1: Product beoordeling.</t>
  </si>
  <si>
    <r>
      <t xml:space="preserve">1. Prijzenblad t.b.v. inschrijving Stapling pakket 
2. UMC’s wensen een volledig beeld te krijgen van de staplers en reloads behoefte voor de uitvoering van onderstaande procedures. Leverancier wordt verzocht in Prijzenblad een advies hiervoor af te geven.
3. Inschrijver dient enkel de "blanco" velden in te vullen. Teksten en formules in dit document mogen niet worden gewijzigd.
4. Inschrijver dient  1 artikel per regel in te vullen. 
5. Indien er in dit document te weinig regels zijn bij een bepaalde procedure voor zijn advies dient Inschrijver contact op te nemen met UMC. 
6. Onderbouwing van advies in kolom L dient kort en bondig te zijn, max. 200 tekens.
</t>
    </r>
    <r>
      <rPr>
        <sz val="11"/>
        <color rgb="FFFF0000"/>
        <rFont val="Calibri"/>
        <family val="2"/>
        <scheme val="minor"/>
      </rPr>
      <t xml:space="preserve">7. Een voorgevulde stapler telt als 1 artikel.  Een cartridge die al standaard in een stapler is opgenomen (voorgevulde stapler) wordt niet meer als losse cartridge opgevoerd aangezien deze al is opgenomen in het bedrag van de stapler. Leverancier geeft dit aan in kolom "Onderbouwing advies".
8. Inschrijver kan wanneer noodzakelijk zelf het BTW percentage aanpassen in kolom F. Let op Inschrijver is zelf verantwoordelijk voor de formule en eindberekening.
 </t>
    </r>
    <r>
      <rPr>
        <sz val="11"/>
        <color theme="1"/>
        <rFont val="Calibri"/>
        <family val="2"/>
        <scheme val="minor"/>
      </rPr>
      <t xml:space="preserve">
</t>
    </r>
  </si>
  <si>
    <t>Endoscopic Linear snijdende Stapler</t>
  </si>
  <si>
    <t xml:space="preserve">Reloads for Endoscopic Linear snijdende </t>
  </si>
  <si>
    <t>Linear snijdende Stapler</t>
  </si>
  <si>
    <t>Reloads for Linear snijdende Stapler</t>
  </si>
  <si>
    <t>verbergen test</t>
  </si>
  <si>
    <t>per 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</si>
</sst>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43" formatCode="_ * #,##0.00_ ;_ * \-#,##0.00_ ;_ * &quot;-&quot;??_ ;_ @_ "/>
    <numFmt numFmtId="164" formatCode="_ * #,##0_ ;_ * \-#,##0_ ;_ * &quot;-&quot;??_ ;_ @_ "/>
    <numFmt numFmtId="165" formatCode="&quot;€&quot;#,##0.00"/>
    <numFmt numFmtId="166" formatCode="_-&quot;€&quot;\ * #,##0.00_-;_-&quot;€&quot;\ * #,##0.00\-;_-&quot;€&quot;\ * &quot;-&quot;??_-;_-@_-"/>
    <numFmt numFmtId="167" formatCode="_(&quot;€&quot;* #,##0.00_);_(&quot;€&quot;* \(#,##0.00\);_(&quot;€&quot;*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i/>
      <sz val="11"/>
      <color rgb="FF0070C0"/>
      <name val="Calibri"/>
      <family val="2"/>
      <scheme val="minor"/>
    </font>
    <font>
      <b/>
      <sz val="12"/>
      <color rgb="FFC00000"/>
      <name val="Calibri"/>
      <family val="2"/>
      <scheme val="minor"/>
    </font>
    <font>
      <b/>
      <sz val="11"/>
      <color rgb="FFC00000"/>
      <name val="Calibri"/>
      <family val="2"/>
      <scheme val="minor"/>
    </font>
    <font>
      <sz val="11"/>
      <color rgb="FFC00000"/>
      <name val="Calibri"/>
      <family val="2"/>
      <scheme val="minor"/>
    </font>
    <font>
      <sz val="11"/>
      <name val="Calibri"/>
      <family val="2"/>
      <scheme val="minor"/>
    </font>
    <font>
      <sz val="11"/>
      <color rgb="FFFF0000"/>
      <name val="Calibri"/>
      <family val="2"/>
      <scheme val="minor"/>
    </font>
    <font>
      <b/>
      <i/>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i/>
      <sz val="12"/>
      <name val="Calibri"/>
      <family val="2"/>
      <scheme val="minor"/>
    </font>
    <font>
      <i/>
      <sz val="11"/>
      <color theme="1"/>
      <name val="Calibri"/>
      <family val="2"/>
      <scheme val="minor"/>
    </font>
    <font>
      <sz val="14"/>
      <color rgb="FFFF0000"/>
      <name val="Calibri"/>
      <family val="2"/>
      <scheme val="minor"/>
    </font>
    <font>
      <b/>
      <sz val="11"/>
      <color rgb="FFFF0000"/>
      <name val="Calibri"/>
      <family val="2"/>
      <scheme val="minor"/>
    </font>
    <font>
      <b/>
      <sz val="10"/>
      <color theme="1"/>
      <name val="Calibri"/>
      <family val="2"/>
      <scheme val="minor"/>
    </font>
    <font>
      <i/>
      <sz val="10"/>
      <color rgb="FF0070C0"/>
      <name val="Calibri"/>
      <family val="2"/>
      <scheme val="minor"/>
    </font>
    <font>
      <b/>
      <sz val="10"/>
      <color rgb="FFFFFFFF"/>
      <name val="Calibri"/>
      <family val="2"/>
      <scheme val="minor"/>
    </font>
    <font>
      <i/>
      <sz val="11"/>
      <color rgb="FF44464A"/>
      <name val="Calibri"/>
      <family val="2"/>
      <scheme val="minor"/>
    </font>
    <font>
      <sz val="11"/>
      <color rgb="FF44464A"/>
      <name val="Calibri"/>
      <family val="2"/>
      <scheme val="minor"/>
    </font>
    <font>
      <b/>
      <sz val="10"/>
      <color indexed="8"/>
      <name val="Calibri"/>
      <family val="2"/>
      <scheme val="minor"/>
    </font>
    <font>
      <sz val="10"/>
      <color indexed="8"/>
      <name val="Calibri"/>
      <family val="2"/>
      <scheme val="minor"/>
    </font>
    <font>
      <sz val="12"/>
      <color indexed="8"/>
      <name val="Calibri"/>
      <family val="2"/>
      <scheme val="minor"/>
    </font>
    <font>
      <i/>
      <sz val="10"/>
      <color indexed="8"/>
      <name val="Calibri"/>
      <family val="2"/>
      <scheme val="minor"/>
    </font>
    <font>
      <b/>
      <sz val="12"/>
      <color rgb="FF0A0101"/>
      <name val="Arial"/>
      <family val="2"/>
    </font>
    <font>
      <b/>
      <i/>
      <sz val="12"/>
      <color rgb="FFC0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4"/>
        <bgColor indexed="64"/>
      </patternFill>
    </fill>
    <fill>
      <patternFill patternType="solid">
        <fgColor theme="2"/>
        <bgColor indexed="64"/>
      </patternFill>
    </fill>
    <fill>
      <patternFill patternType="solid">
        <fgColor theme="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00B050"/>
        <bgColor indexed="64"/>
      </patternFill>
    </fill>
    <fill>
      <patternFill patternType="solid">
        <fgColor theme="0"/>
        <bgColor indexed="64"/>
      </patternFill>
    </fill>
    <fill>
      <patternFill patternType="solid">
        <fgColor rgb="FF73B9FC"/>
        <bgColor rgb="FF73B9FC"/>
      </patternFill>
    </fill>
    <fill>
      <patternFill patternType="solid">
        <fgColor indexed="9"/>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D3D3D3"/>
      </left>
      <right style="thin">
        <color rgb="FFD3D3D3"/>
      </right>
      <top style="thin">
        <color rgb="FFD3D3D3"/>
      </top>
      <bottom/>
      <diagonal/>
    </border>
    <border>
      <left/>
      <right style="thin">
        <color rgb="FFD3D3D3"/>
      </right>
      <top style="thin">
        <color rgb="FFD3D3D3"/>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167" fontId="1" fillId="0" borderId="0" applyFont="0" applyFill="0" applyBorder="0" applyAlignment="0" applyProtection="0"/>
  </cellStyleXfs>
  <cellXfs count="187">
    <xf numFmtId="0" fontId="0" fillId="0" borderId="0" xfId="0"/>
    <xf numFmtId="0" fontId="3" fillId="2" borderId="1" xfId="0" applyFont="1" applyFill="1" applyBorder="1" applyAlignment="1">
      <alignment vertical="top"/>
    </xf>
    <xf numFmtId="0" fontId="2" fillId="3"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2" fillId="10" borderId="1" xfId="0" applyFont="1" applyFill="1" applyBorder="1" applyAlignment="1">
      <alignment horizontal="center" vertical="top" wrapText="1"/>
    </xf>
    <xf numFmtId="0" fontId="2" fillId="11" borderId="1" xfId="0" applyFont="1" applyFill="1" applyBorder="1" applyAlignment="1">
      <alignment horizontal="center" vertical="top" wrapText="1"/>
    </xf>
    <xf numFmtId="0" fontId="12" fillId="5" borderId="1" xfId="0" applyFont="1" applyFill="1" applyBorder="1" applyAlignment="1">
      <alignment horizontal="left" vertical="top" wrapText="1"/>
    </xf>
    <xf numFmtId="0" fontId="0" fillId="0" borderId="0" xfId="0" applyFont="1"/>
    <xf numFmtId="0" fontId="0" fillId="0" borderId="0" xfId="0" applyFont="1" applyAlignment="1">
      <alignment vertical="top" wrapText="1"/>
    </xf>
    <xf numFmtId="0" fontId="0" fillId="0" borderId="0" xfId="0" applyFont="1" applyAlignment="1">
      <alignment vertical="top"/>
    </xf>
    <xf numFmtId="0" fontId="2" fillId="0" borderId="0" xfId="0" applyFont="1"/>
    <xf numFmtId="0" fontId="14" fillId="0" borderId="0" xfId="0" applyFont="1" applyAlignment="1">
      <alignment vertical="top"/>
    </xf>
    <xf numFmtId="0" fontId="0" fillId="2" borderId="0" xfId="0" applyFill="1" applyAlignment="1">
      <alignment vertical="top" wrapText="1"/>
    </xf>
    <xf numFmtId="0" fontId="0" fillId="0" borderId="0" xfId="0" applyAlignment="1">
      <alignment vertical="top"/>
    </xf>
    <xf numFmtId="0" fontId="0" fillId="0" borderId="0" xfId="0" applyAlignment="1">
      <alignment vertical="top"/>
    </xf>
    <xf numFmtId="0" fontId="2" fillId="7" borderId="1" xfId="0" applyFont="1" applyFill="1" applyBorder="1" applyAlignment="1">
      <alignment horizontal="center" vertical="top"/>
    </xf>
    <xf numFmtId="0" fontId="0" fillId="7" borderId="1" xfId="0" applyFill="1" applyBorder="1" applyAlignment="1">
      <alignment vertical="top"/>
    </xf>
    <xf numFmtId="44" fontId="0" fillId="7" borderId="1" xfId="3" applyFont="1" applyFill="1" applyBorder="1" applyAlignment="1">
      <alignment vertical="top"/>
    </xf>
    <xf numFmtId="9" fontId="0" fillId="7" borderId="1" xfId="2" applyFont="1" applyFill="1" applyBorder="1" applyAlignment="1">
      <alignment vertical="top"/>
    </xf>
    <xf numFmtId="0" fontId="9" fillId="10" borderId="1" xfId="0" applyFont="1" applyFill="1" applyBorder="1" applyAlignment="1">
      <alignment horizontal="center" vertical="top"/>
    </xf>
    <xf numFmtId="0" fontId="9" fillId="11" borderId="1" xfId="0" applyFont="1" applyFill="1" applyBorder="1" applyAlignment="1">
      <alignment horizontal="center" vertical="top"/>
    </xf>
    <xf numFmtId="0" fontId="9" fillId="7" borderId="1" xfId="0" applyFont="1" applyFill="1" applyBorder="1" applyAlignment="1">
      <alignment horizontal="center" vertical="top"/>
    </xf>
    <xf numFmtId="0" fontId="0" fillId="7" borderId="1" xfId="0" applyFill="1" applyBorder="1" applyAlignment="1">
      <alignment horizontal="center" vertical="top"/>
    </xf>
    <xf numFmtId="0" fontId="0" fillId="8" borderId="1" xfId="0" applyFill="1" applyBorder="1" applyAlignment="1">
      <alignment horizontal="left" vertical="top"/>
    </xf>
    <xf numFmtId="0" fontId="0" fillId="9" borderId="1" xfId="0" applyFill="1" applyBorder="1" applyAlignment="1">
      <alignment vertical="top"/>
    </xf>
    <xf numFmtId="44" fontId="0" fillId="9" borderId="1" xfId="3" applyFont="1" applyFill="1" applyBorder="1" applyAlignment="1">
      <alignment vertical="top"/>
    </xf>
    <xf numFmtId="9" fontId="0" fillId="9" borderId="1" xfId="2" applyFont="1" applyFill="1" applyBorder="1" applyAlignment="1">
      <alignment vertical="top"/>
    </xf>
    <xf numFmtId="0" fontId="0" fillId="9" borderId="1" xfId="0" applyFill="1" applyBorder="1" applyAlignment="1">
      <alignment horizontal="center" vertical="top"/>
    </xf>
    <xf numFmtId="0" fontId="0" fillId="10" borderId="1" xfId="0" applyFill="1" applyBorder="1" applyAlignment="1">
      <alignment horizontal="center" vertical="top"/>
    </xf>
    <xf numFmtId="0" fontId="0" fillId="6" borderId="1" xfId="0" applyFill="1" applyBorder="1" applyAlignment="1">
      <alignment vertical="top"/>
    </xf>
    <xf numFmtId="0" fontId="0" fillId="6" borderId="0" xfId="0" applyFill="1" applyAlignment="1">
      <alignment vertical="top"/>
    </xf>
    <xf numFmtId="0" fontId="0" fillId="11" borderId="1" xfId="0" applyFill="1" applyBorder="1" applyAlignment="1">
      <alignment horizontal="center" vertical="top"/>
    </xf>
    <xf numFmtId="0" fontId="0" fillId="0" borderId="0" xfId="0" applyAlignment="1">
      <alignment horizontal="center" vertical="top"/>
    </xf>
    <xf numFmtId="0" fontId="0" fillId="12" borderId="0" xfId="0" applyFill="1" applyAlignment="1">
      <alignment vertical="top"/>
    </xf>
    <xf numFmtId="44" fontId="0" fillId="12" borderId="0" xfId="3" applyFont="1" applyFill="1" applyAlignment="1">
      <alignment vertical="top"/>
    </xf>
    <xf numFmtId="0" fontId="5" fillId="0" borderId="0" xfId="0" applyFont="1" applyAlignment="1">
      <alignment vertical="top"/>
    </xf>
    <xf numFmtId="44" fontId="5" fillId="0" borderId="0" xfId="3" applyFont="1" applyAlignment="1">
      <alignment vertical="top"/>
    </xf>
    <xf numFmtId="9" fontId="0" fillId="0" borderId="0" xfId="0" applyNumberFormat="1" applyAlignment="1">
      <alignment vertical="top"/>
    </xf>
    <xf numFmtId="0" fontId="14" fillId="6" borderId="0" xfId="0" applyFont="1" applyFill="1" applyAlignment="1">
      <alignment vertical="top"/>
    </xf>
    <xf numFmtId="44" fontId="0" fillId="6" borderId="0" xfId="0" applyNumberFormat="1" applyFill="1" applyAlignment="1">
      <alignment vertical="top"/>
    </xf>
    <xf numFmtId="0" fontId="8" fillId="6" borderId="0" xfId="0" applyFont="1" applyFill="1" applyAlignment="1">
      <alignment vertical="top"/>
    </xf>
    <xf numFmtId="10" fontId="0" fillId="6" borderId="0" xfId="2" applyNumberFormat="1" applyFont="1" applyFill="1" applyAlignment="1">
      <alignment vertical="top"/>
    </xf>
    <xf numFmtId="44" fontId="14" fillId="6" borderId="0" xfId="0" applyNumberFormat="1" applyFont="1" applyFill="1" applyAlignment="1">
      <alignment vertical="top"/>
    </xf>
    <xf numFmtId="164" fontId="5" fillId="0" borderId="0" xfId="1" applyNumberFormat="1" applyFont="1" applyAlignment="1">
      <alignment vertical="top"/>
    </xf>
    <xf numFmtId="166" fontId="0" fillId="12" borderId="1" xfId="0" applyNumberFormat="1" applyFont="1" applyFill="1" applyBorder="1" applyAlignment="1" applyProtection="1">
      <alignment vertical="top"/>
      <protection hidden="1"/>
    </xf>
    <xf numFmtId="165" fontId="0" fillId="12" borderId="1" xfId="0" applyNumberFormat="1" applyFont="1" applyFill="1" applyBorder="1" applyAlignment="1" applyProtection="1">
      <alignment vertical="top"/>
      <protection hidden="1"/>
    </xf>
    <xf numFmtId="165" fontId="0" fillId="12" borderId="1" xfId="0" applyNumberFormat="1" applyFont="1" applyFill="1" applyBorder="1" applyAlignment="1" applyProtection="1">
      <alignment horizontal="left" vertical="top"/>
      <protection hidden="1"/>
    </xf>
    <xf numFmtId="10" fontId="1" fillId="12" borderId="1" xfId="2" applyNumberFormat="1" applyFont="1" applyFill="1" applyBorder="1" applyAlignment="1" applyProtection="1">
      <alignment vertical="top"/>
      <protection hidden="1"/>
    </xf>
    <xf numFmtId="165" fontId="8" fillId="12" borderId="1" xfId="0" applyNumberFormat="1" applyFont="1" applyFill="1" applyBorder="1" applyAlignment="1" applyProtection="1">
      <alignment horizontal="left" vertical="top"/>
      <protection hidden="1"/>
    </xf>
    <xf numFmtId="9" fontId="1" fillId="12" borderId="1" xfId="2" applyFont="1" applyFill="1" applyBorder="1" applyAlignment="1" applyProtection="1">
      <alignment vertical="top"/>
      <protection hidden="1"/>
    </xf>
    <xf numFmtId="1" fontId="8" fillId="12" borderId="1" xfId="2" applyNumberFormat="1" applyFont="1" applyFill="1" applyBorder="1" applyAlignment="1" applyProtection="1">
      <alignment vertical="top"/>
      <protection hidden="1"/>
    </xf>
    <xf numFmtId="1" fontId="8" fillId="12" borderId="1" xfId="0" applyNumberFormat="1" applyFont="1" applyFill="1" applyBorder="1" applyAlignment="1" applyProtection="1">
      <alignment horizontal="left" vertical="top"/>
      <protection hidden="1"/>
    </xf>
    <xf numFmtId="1" fontId="0" fillId="12" borderId="1" xfId="0" applyNumberFormat="1" applyFont="1" applyFill="1" applyBorder="1" applyAlignment="1" applyProtection="1">
      <alignment vertical="top"/>
      <protection hidden="1"/>
    </xf>
    <xf numFmtId="1" fontId="15" fillId="12" borderId="1" xfId="0" applyNumberFormat="1" applyFont="1" applyFill="1" applyBorder="1" applyAlignment="1" applyProtection="1">
      <alignment vertical="top"/>
      <protection hidden="1"/>
    </xf>
    <xf numFmtId="44" fontId="2" fillId="17" borderId="1" xfId="3" applyFont="1" applyFill="1" applyBorder="1" applyAlignment="1">
      <alignment vertical="top"/>
    </xf>
    <xf numFmtId="44" fontId="0" fillId="17" borderId="1" xfId="3" applyFont="1" applyFill="1" applyBorder="1" applyAlignment="1">
      <alignment vertical="top"/>
    </xf>
    <xf numFmtId="0" fontId="2" fillId="0" borderId="0" xfId="0" applyFont="1" applyAlignment="1">
      <alignment vertical="top"/>
    </xf>
    <xf numFmtId="0" fontId="26" fillId="0" borderId="0" xfId="0" applyFont="1"/>
    <xf numFmtId="0" fontId="0" fillId="0" borderId="0" xfId="0" applyFill="1" applyAlignment="1">
      <alignment vertical="top"/>
    </xf>
    <xf numFmtId="0" fontId="0" fillId="8" borderId="23" xfId="0" applyFill="1" applyBorder="1" applyAlignment="1">
      <alignment horizontal="left" vertical="top"/>
    </xf>
    <xf numFmtId="0" fontId="0" fillId="9" borderId="23" xfId="0" applyFill="1" applyBorder="1" applyAlignment="1">
      <alignment vertical="top"/>
    </xf>
    <xf numFmtId="0" fontId="0" fillId="9" borderId="23" xfId="0" applyFill="1" applyBorder="1" applyAlignment="1">
      <alignment horizontal="center" vertical="top"/>
    </xf>
    <xf numFmtId="0" fontId="0" fillId="8" borderId="24" xfId="0" applyFill="1" applyBorder="1" applyAlignment="1">
      <alignment horizontal="left" vertical="top"/>
    </xf>
    <xf numFmtId="0" fontId="2" fillId="7" borderId="23" xfId="0" applyFont="1" applyFill="1" applyBorder="1" applyAlignment="1">
      <alignment horizontal="center" vertical="top"/>
    </xf>
    <xf numFmtId="0" fontId="0" fillId="8" borderId="24" xfId="0" applyFill="1" applyBorder="1" applyAlignment="1">
      <alignment vertical="top"/>
    </xf>
    <xf numFmtId="0" fontId="0" fillId="8" borderId="28" xfId="0" applyFill="1" applyBorder="1" applyAlignment="1">
      <alignment vertical="top"/>
    </xf>
    <xf numFmtId="0" fontId="2" fillId="7" borderId="24" xfId="0" applyFont="1" applyFill="1" applyBorder="1" applyAlignment="1">
      <alignment horizontal="center" vertical="top"/>
    </xf>
    <xf numFmtId="0" fontId="0" fillId="8" borderId="23" xfId="0" applyFill="1" applyBorder="1" applyAlignment="1">
      <alignment vertical="top"/>
    </xf>
    <xf numFmtId="0" fontId="2" fillId="7" borderId="28" xfId="0" applyFont="1" applyFill="1" applyBorder="1" applyAlignment="1">
      <alignment horizontal="center" vertical="top"/>
    </xf>
    <xf numFmtId="0" fontId="0" fillId="17" borderId="25" xfId="0" applyFill="1" applyBorder="1" applyAlignment="1">
      <alignment horizontal="left" vertical="top"/>
    </xf>
    <xf numFmtId="0" fontId="0" fillId="17" borderId="26" xfId="0" applyFill="1" applyBorder="1" applyAlignment="1">
      <alignment horizontal="left" vertical="top"/>
    </xf>
    <xf numFmtId="0" fontId="0" fillId="17" borderId="27" xfId="0" applyFill="1" applyBorder="1" applyAlignment="1">
      <alignment horizontal="left" vertical="top"/>
    </xf>
    <xf numFmtId="0" fontId="0" fillId="17" borderId="25" xfId="0" applyFill="1" applyBorder="1" applyAlignment="1">
      <alignment vertical="top"/>
    </xf>
    <xf numFmtId="0" fontId="0" fillId="17" borderId="26" xfId="0" applyFill="1" applyBorder="1" applyAlignment="1">
      <alignment vertical="top"/>
    </xf>
    <xf numFmtId="0" fontId="0" fillId="17" borderId="27" xfId="0" applyFill="1" applyBorder="1" applyAlignment="1">
      <alignment vertical="top"/>
    </xf>
    <xf numFmtId="0" fontId="7" fillId="17" borderId="1" xfId="0" applyFont="1" applyFill="1" applyBorder="1" applyAlignment="1">
      <alignment horizontal="center" vertical="top"/>
    </xf>
    <xf numFmtId="0" fontId="0" fillId="18" borderId="25" xfId="0" applyFill="1" applyBorder="1" applyAlignment="1">
      <alignment horizontal="left" vertical="top"/>
    </xf>
    <xf numFmtId="0" fontId="0" fillId="18" borderId="26" xfId="0" applyFill="1" applyBorder="1" applyAlignment="1">
      <alignment horizontal="left" vertical="top"/>
    </xf>
    <xf numFmtId="0" fontId="0" fillId="18" borderId="27" xfId="0" applyFill="1" applyBorder="1" applyAlignment="1">
      <alignment horizontal="left" vertical="top"/>
    </xf>
    <xf numFmtId="44" fontId="2" fillId="18" borderId="1" xfId="3" applyFont="1" applyFill="1" applyBorder="1" applyAlignment="1">
      <alignment vertical="top"/>
    </xf>
    <xf numFmtId="0" fontId="7" fillId="18" borderId="1" xfId="0" applyFont="1" applyFill="1" applyBorder="1" applyAlignment="1">
      <alignment horizontal="center" vertical="top"/>
    </xf>
    <xf numFmtId="44" fontId="0" fillId="18" borderId="1" xfId="3" applyFont="1" applyFill="1" applyBorder="1" applyAlignment="1">
      <alignment vertical="top"/>
    </xf>
    <xf numFmtId="0" fontId="0" fillId="18" borderId="25" xfId="0" applyFill="1" applyBorder="1" applyAlignment="1">
      <alignment vertical="top"/>
    </xf>
    <xf numFmtId="0" fontId="0" fillId="18" borderId="26" xfId="0" applyFill="1" applyBorder="1" applyAlignment="1">
      <alignment vertical="top"/>
    </xf>
    <xf numFmtId="0" fontId="0" fillId="18" borderId="31" xfId="0" applyFill="1" applyBorder="1" applyAlignment="1">
      <alignment vertical="top"/>
    </xf>
    <xf numFmtId="0" fontId="0" fillId="18" borderId="1" xfId="0" applyFill="1" applyBorder="1" applyAlignment="1">
      <alignment horizontal="center" vertical="top"/>
    </xf>
    <xf numFmtId="0" fontId="0" fillId="18" borderId="1" xfId="0" applyFill="1" applyBorder="1" applyAlignment="1">
      <alignment vertical="top"/>
    </xf>
    <xf numFmtId="0" fontId="0" fillId="18" borderId="36" xfId="0" applyFill="1" applyBorder="1" applyAlignment="1">
      <alignment horizontal="left" vertical="top"/>
    </xf>
    <xf numFmtId="0" fontId="0" fillId="18" borderId="34" xfId="0" applyFill="1" applyBorder="1" applyAlignment="1">
      <alignment horizontal="left" vertical="top"/>
    </xf>
    <xf numFmtId="0" fontId="0" fillId="18" borderId="35" xfId="0" applyFill="1" applyBorder="1" applyAlignment="1">
      <alignment horizontal="left" vertical="top"/>
    </xf>
    <xf numFmtId="0" fontId="0" fillId="18" borderId="32" xfId="0" applyFill="1" applyBorder="1" applyAlignment="1">
      <alignment vertical="top"/>
    </xf>
    <xf numFmtId="0" fontId="0" fillId="18" borderId="27" xfId="0" applyFill="1" applyBorder="1" applyAlignment="1">
      <alignment vertical="top"/>
    </xf>
    <xf numFmtId="0" fontId="0" fillId="18" borderId="29" xfId="0" applyFill="1" applyBorder="1" applyAlignment="1">
      <alignment vertical="top"/>
    </xf>
    <xf numFmtId="0" fontId="0" fillId="18" borderId="30" xfId="0" applyFill="1" applyBorder="1" applyAlignment="1">
      <alignment vertical="top"/>
    </xf>
    <xf numFmtId="0" fontId="0" fillId="17" borderId="1" xfId="0" applyFill="1" applyBorder="1" applyAlignment="1">
      <alignment horizontal="center" vertical="top"/>
    </xf>
    <xf numFmtId="0" fontId="0" fillId="17" borderId="1" xfId="0" applyFill="1" applyBorder="1" applyAlignment="1">
      <alignment vertical="top"/>
    </xf>
    <xf numFmtId="0" fontId="7" fillId="18" borderId="25" xfId="0" applyFont="1" applyFill="1" applyBorder="1" applyAlignment="1">
      <alignment vertical="top"/>
    </xf>
    <xf numFmtId="0" fontId="0" fillId="17" borderId="32" xfId="0" applyFill="1" applyBorder="1" applyAlignment="1">
      <alignment vertical="top"/>
    </xf>
    <xf numFmtId="0" fontId="0" fillId="17" borderId="33" xfId="0" applyFill="1" applyBorder="1" applyAlignment="1">
      <alignment vertical="top"/>
    </xf>
    <xf numFmtId="0" fontId="0" fillId="17" borderId="34" xfId="0" applyFill="1" applyBorder="1" applyAlignment="1">
      <alignment vertical="top"/>
    </xf>
    <xf numFmtId="0" fontId="0" fillId="17" borderId="35" xfId="0" applyFill="1" applyBorder="1" applyAlignment="1">
      <alignment vertical="top"/>
    </xf>
    <xf numFmtId="0" fontId="0" fillId="16" borderId="37" xfId="0" applyFill="1" applyBorder="1" applyAlignment="1">
      <alignment horizontal="center" vertical="top"/>
    </xf>
    <xf numFmtId="0" fontId="0" fillId="16" borderId="38" xfId="0" applyFill="1" applyBorder="1" applyAlignment="1">
      <alignment vertical="top"/>
    </xf>
    <xf numFmtId="0" fontId="0" fillId="16" borderId="38" xfId="0" applyFill="1" applyBorder="1" applyAlignment="1">
      <alignment horizontal="center" vertical="top"/>
    </xf>
    <xf numFmtId="0" fontId="0" fillId="16" borderId="38" xfId="0" applyFill="1" applyBorder="1" applyAlignment="1">
      <alignment horizontal="right" vertical="top"/>
    </xf>
    <xf numFmtId="44" fontId="2" fillId="16" borderId="39" xfId="3" applyFont="1" applyFill="1" applyBorder="1" applyAlignment="1">
      <alignment vertical="top"/>
    </xf>
    <xf numFmtId="49" fontId="23" fillId="8" borderId="11" xfId="0" applyNumberFormat="1" applyFont="1" applyFill="1" applyBorder="1" applyAlignment="1" applyProtection="1">
      <alignment vertical="top" wrapText="1"/>
      <protection locked="0"/>
    </xf>
    <xf numFmtId="49" fontId="23" fillId="8" borderId="13" xfId="0" applyNumberFormat="1" applyFont="1" applyFill="1" applyBorder="1" applyAlignment="1" applyProtection="1">
      <alignment vertical="top" wrapText="1"/>
      <protection locked="0"/>
    </xf>
    <xf numFmtId="0" fontId="0" fillId="8" borderId="11" xfId="0" applyFill="1" applyBorder="1" applyAlignment="1">
      <alignment vertical="top"/>
    </xf>
    <xf numFmtId="0" fontId="0" fillId="8" borderId="13" xfId="0" applyFill="1" applyBorder="1" applyAlignment="1">
      <alignment vertical="top"/>
    </xf>
    <xf numFmtId="0" fontId="5" fillId="12" borderId="1" xfId="0" applyFont="1" applyFill="1" applyBorder="1" applyAlignment="1" applyProtection="1">
      <alignment horizontal="center" vertical="top" wrapText="1"/>
    </xf>
    <xf numFmtId="0" fontId="0" fillId="12" borderId="1" xfId="0" applyFill="1" applyBorder="1" applyAlignment="1" applyProtection="1">
      <alignment horizontal="left" vertical="top" wrapText="1"/>
    </xf>
    <xf numFmtId="0" fontId="0" fillId="9" borderId="1" xfId="0" applyFill="1" applyBorder="1" applyAlignment="1" applyProtection="1">
      <alignment vertical="top"/>
      <protection locked="0"/>
    </xf>
    <xf numFmtId="44" fontId="0" fillId="9" borderId="1" xfId="3" applyFont="1" applyFill="1" applyBorder="1" applyAlignment="1" applyProtection="1">
      <alignment vertical="top"/>
      <protection locked="0"/>
    </xf>
    <xf numFmtId="0" fontId="0" fillId="0" borderId="1" xfId="0" applyFill="1" applyBorder="1" applyAlignment="1" applyProtection="1">
      <alignment vertical="top"/>
      <protection locked="0"/>
    </xf>
    <xf numFmtId="44" fontId="0" fillId="0" borderId="1" xfId="3" applyFont="1" applyFill="1" applyBorder="1" applyAlignment="1" applyProtection="1">
      <alignment vertical="top"/>
      <protection locked="0"/>
    </xf>
    <xf numFmtId="0" fontId="0" fillId="7" borderId="1" xfId="0" applyFill="1" applyBorder="1" applyAlignment="1" applyProtection="1">
      <alignment vertical="top"/>
      <protection locked="0"/>
    </xf>
    <xf numFmtId="44" fontId="0" fillId="7" borderId="1" xfId="3" applyFont="1" applyFill="1" applyBorder="1" applyAlignment="1" applyProtection="1">
      <alignment vertical="top"/>
      <protection locked="0"/>
    </xf>
    <xf numFmtId="0" fontId="0" fillId="0" borderId="1" xfId="0" applyBorder="1" applyAlignment="1" applyProtection="1">
      <alignment vertical="top"/>
      <protection locked="0"/>
    </xf>
    <xf numFmtId="44" fontId="0" fillId="0" borderId="1" xfId="3" applyFont="1" applyBorder="1" applyAlignment="1" applyProtection="1">
      <alignment vertical="top"/>
      <protection locked="0"/>
    </xf>
    <xf numFmtId="0" fontId="0" fillId="0" borderId="4" xfId="0" applyBorder="1" applyAlignment="1" applyProtection="1">
      <alignment vertical="top"/>
      <protection locked="0"/>
    </xf>
    <xf numFmtId="0" fontId="0" fillId="9" borderId="1" xfId="0" applyFill="1" applyBorder="1" applyAlignment="1" applyProtection="1">
      <alignment horizontal="center" vertical="top"/>
      <protection locked="0"/>
    </xf>
    <xf numFmtId="0" fontId="0" fillId="9" borderId="23" xfId="0" applyFill="1" applyBorder="1" applyAlignment="1" applyProtection="1">
      <alignment horizontal="center" vertical="top"/>
      <protection locked="0"/>
    </xf>
    <xf numFmtId="0" fontId="0" fillId="0" borderId="1" xfId="0" applyFont="1" applyBorder="1" applyProtection="1">
      <protection locked="0"/>
    </xf>
    <xf numFmtId="0" fontId="0" fillId="0" borderId="0" xfId="0" applyFont="1" applyProtection="1">
      <protection locked="0"/>
    </xf>
    <xf numFmtId="0" fontId="16" fillId="0" borderId="0" xfId="4" applyFont="1" applyProtection="1"/>
    <xf numFmtId="0" fontId="0" fillId="0" borderId="0" xfId="0" applyFont="1" applyProtection="1"/>
    <xf numFmtId="0" fontId="18" fillId="0" borderId="0" xfId="0" applyFont="1" applyAlignment="1" applyProtection="1">
      <alignment vertical="top"/>
    </xf>
    <xf numFmtId="0" fontId="0" fillId="0" borderId="0" xfId="4" applyFont="1" applyProtection="1"/>
    <xf numFmtId="0" fontId="14" fillId="0" borderId="0" xfId="4" applyFont="1" applyProtection="1"/>
    <xf numFmtId="0" fontId="19" fillId="14" borderId="6" xfId="0" applyNumberFormat="1" applyFont="1" applyFill="1" applyBorder="1" applyAlignment="1" applyProtection="1">
      <alignment horizontal="left" vertical="top" wrapText="1" readingOrder="1"/>
    </xf>
    <xf numFmtId="0" fontId="19" fillId="14" borderId="7" xfId="0" applyNumberFormat="1" applyFont="1" applyFill="1" applyBorder="1" applyAlignment="1" applyProtection="1">
      <alignment horizontal="left" vertical="top" wrapText="1" readingOrder="1"/>
    </xf>
    <xf numFmtId="0" fontId="20" fillId="13" borderId="4" xfId="0" applyNumberFormat="1" applyFont="1" applyFill="1" applyBorder="1" applyAlignment="1" applyProtection="1">
      <alignment horizontal="left" vertical="top" wrapText="1" readingOrder="1"/>
      <protection locked="0"/>
    </xf>
    <xf numFmtId="0" fontId="21" fillId="13" borderId="4" xfId="0" applyNumberFormat="1" applyFont="1" applyFill="1" applyBorder="1" applyAlignment="1" applyProtection="1">
      <alignment horizontal="left" vertical="top" wrapText="1" readingOrder="1"/>
      <protection locked="0"/>
    </xf>
    <xf numFmtId="0" fontId="21" fillId="13" borderId="1" xfId="0" applyNumberFormat="1" applyFont="1" applyFill="1" applyBorder="1" applyAlignment="1" applyProtection="1">
      <alignment horizontal="left" vertical="top" wrapText="1" readingOrder="1"/>
      <protection locked="0"/>
    </xf>
    <xf numFmtId="167" fontId="21" fillId="13" borderId="1" xfId="5" applyFont="1" applyFill="1" applyBorder="1" applyAlignment="1" applyProtection="1">
      <alignment horizontal="left" vertical="top" wrapText="1" readingOrder="1"/>
      <protection locked="0"/>
    </xf>
    <xf numFmtId="9" fontId="21" fillId="13" borderId="1" xfId="0" applyNumberFormat="1" applyFont="1" applyFill="1" applyBorder="1" applyAlignment="1" applyProtection="1">
      <alignment horizontal="left" vertical="top" wrapText="1" readingOrder="1"/>
      <protection locked="0"/>
    </xf>
    <xf numFmtId="0" fontId="2" fillId="0" borderId="0" xfId="0" applyFont="1" applyProtection="1">
      <protection locked="0"/>
    </xf>
    <xf numFmtId="44" fontId="2" fillId="17" borderId="1" xfId="3" applyFont="1" applyFill="1" applyBorder="1" applyAlignment="1" applyProtection="1">
      <alignment vertical="top"/>
      <protection locked="0"/>
    </xf>
    <xf numFmtId="44" fontId="2" fillId="18" borderId="1" xfId="3" applyFont="1" applyFill="1" applyBorder="1" applyAlignment="1" applyProtection="1">
      <alignment vertical="top"/>
      <protection locked="0"/>
    </xf>
    <xf numFmtId="9" fontId="0" fillId="9" borderId="1" xfId="2" applyFont="1" applyFill="1" applyBorder="1" applyAlignment="1" applyProtection="1">
      <alignment vertical="top"/>
      <protection locked="0"/>
    </xf>
    <xf numFmtId="9" fontId="0" fillId="7" borderId="1" xfId="2" applyFont="1" applyFill="1" applyBorder="1" applyAlignment="1" applyProtection="1">
      <alignment vertical="top"/>
      <protection locked="0"/>
    </xf>
    <xf numFmtId="0" fontId="9" fillId="10" borderId="1" xfId="0" applyFont="1" applyFill="1" applyBorder="1" applyAlignment="1">
      <alignment horizontal="center" vertical="top"/>
    </xf>
    <xf numFmtId="0" fontId="9" fillId="11" borderId="1" xfId="0" applyFont="1" applyFill="1" applyBorder="1" applyAlignment="1">
      <alignment horizontal="center" vertical="top"/>
    </xf>
    <xf numFmtId="0" fontId="0" fillId="13" borderId="14" xfId="0" applyFill="1" applyBorder="1" applyAlignment="1" applyProtection="1">
      <alignment vertical="top" wrapText="1"/>
      <protection locked="0"/>
    </xf>
    <xf numFmtId="0" fontId="0" fillId="13" borderId="15" xfId="0" applyFill="1" applyBorder="1" applyAlignment="1" applyProtection="1">
      <alignment vertical="top" wrapText="1"/>
      <protection locked="0"/>
    </xf>
    <xf numFmtId="0" fontId="0" fillId="2" borderId="0" xfId="0" applyFill="1" applyAlignment="1">
      <alignment vertical="top" wrapText="1"/>
    </xf>
    <xf numFmtId="0" fontId="0" fillId="0" borderId="0" xfId="0" applyAlignment="1">
      <alignment vertical="top" wrapText="1"/>
    </xf>
    <xf numFmtId="0" fontId="0" fillId="0" borderId="0" xfId="0" applyAlignment="1">
      <alignment vertical="top"/>
    </xf>
    <xf numFmtId="0" fontId="10" fillId="3" borderId="2" xfId="0" applyFont="1" applyFill="1" applyBorder="1" applyAlignment="1">
      <alignment horizontal="center" vertical="top" wrapText="1"/>
    </xf>
    <xf numFmtId="0" fontId="10" fillId="3" borderId="5" xfId="0" applyFont="1" applyFill="1" applyBorder="1" applyAlignment="1">
      <alignment horizontal="center" vertical="top" wrapText="1"/>
    </xf>
    <xf numFmtId="0" fontId="11" fillId="0" borderId="5" xfId="0" applyFont="1" applyBorder="1" applyAlignment="1">
      <alignment horizontal="center" vertical="top" wrapText="1"/>
    </xf>
    <xf numFmtId="0" fontId="11" fillId="0" borderId="4" xfId="0" applyFont="1" applyBorder="1" applyAlignment="1">
      <alignment horizontal="center" vertical="top" wrapText="1"/>
    </xf>
    <xf numFmtId="0" fontId="10" fillId="4" borderId="1" xfId="0" applyFont="1" applyFill="1" applyBorder="1" applyAlignment="1">
      <alignment horizontal="center" vertical="top" wrapText="1"/>
    </xf>
    <xf numFmtId="0" fontId="11" fillId="0" borderId="1" xfId="0" applyFont="1" applyBorder="1" applyAlignment="1">
      <alignment horizontal="center" vertical="top"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top" wrapText="1"/>
    </xf>
    <xf numFmtId="0" fontId="5" fillId="5" borderId="1" xfId="0" applyFont="1" applyFill="1" applyBorder="1" applyAlignment="1">
      <alignment horizontal="center" vertical="top" wrapText="1"/>
    </xf>
    <xf numFmtId="0" fontId="6" fillId="0" borderId="1" xfId="0" applyFont="1" applyBorder="1" applyAlignment="1">
      <alignment horizontal="center" vertical="top" wrapText="1"/>
    </xf>
    <xf numFmtId="0" fontId="2" fillId="17" borderId="8" xfId="0" applyFont="1" applyFill="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13" borderId="0" xfId="0" applyFill="1" applyBorder="1" applyAlignment="1" applyProtection="1">
      <alignment vertical="top" wrapText="1"/>
      <protection locked="0"/>
    </xf>
    <xf numFmtId="0" fontId="0" fillId="13" borderId="12" xfId="0" applyFill="1" applyBorder="1" applyAlignment="1" applyProtection="1">
      <alignment vertical="top" wrapText="1"/>
      <protection locked="0"/>
    </xf>
    <xf numFmtId="0" fontId="24" fillId="15" borderId="0" xfId="0" applyFont="1" applyFill="1" applyBorder="1" applyAlignment="1" applyProtection="1">
      <alignment horizontal="left" vertical="top"/>
      <protection locked="0"/>
    </xf>
    <xf numFmtId="0" fontId="24" fillId="15" borderId="12" xfId="0" applyFont="1" applyFill="1" applyBorder="1" applyAlignment="1" applyProtection="1">
      <alignment horizontal="left" vertical="top"/>
      <protection locked="0"/>
    </xf>
    <xf numFmtId="0" fontId="24" fillId="15" borderId="14" xfId="0" applyFont="1" applyFill="1" applyBorder="1" applyAlignment="1" applyProtection="1">
      <alignment horizontal="left" vertical="top"/>
      <protection locked="0"/>
    </xf>
    <xf numFmtId="0" fontId="24" fillId="15" borderId="15" xfId="0" applyFont="1" applyFill="1" applyBorder="1" applyAlignment="1" applyProtection="1">
      <alignment horizontal="left" vertical="top"/>
      <protection locked="0"/>
    </xf>
    <xf numFmtId="0" fontId="0" fillId="2" borderId="16" xfId="0" applyFont="1" applyFill="1" applyBorder="1" applyAlignment="1">
      <alignment vertical="top" wrapText="1"/>
    </xf>
    <xf numFmtId="0" fontId="0" fillId="0" borderId="17" xfId="0" applyFont="1" applyBorder="1" applyAlignment="1">
      <alignment wrapText="1"/>
    </xf>
    <xf numFmtId="0" fontId="0" fillId="0" borderId="18" xfId="0" applyFont="1" applyBorder="1" applyAlignment="1">
      <alignment wrapText="1"/>
    </xf>
    <xf numFmtId="0" fontId="0" fillId="0" borderId="19" xfId="0" applyFont="1" applyBorder="1" applyAlignment="1">
      <alignment wrapText="1"/>
    </xf>
    <xf numFmtId="0" fontId="0" fillId="0" borderId="0" xfId="0" applyFont="1" applyBorder="1" applyAlignment="1">
      <alignment wrapText="1"/>
    </xf>
    <xf numFmtId="0" fontId="0" fillId="0" borderId="20" xfId="0" applyFont="1" applyBorder="1" applyAlignment="1">
      <alignment wrapText="1"/>
    </xf>
    <xf numFmtId="0" fontId="0" fillId="0" borderId="21" xfId="0" applyFont="1" applyBorder="1" applyAlignment="1">
      <alignment wrapText="1"/>
    </xf>
    <xf numFmtId="0" fontId="0" fillId="0" borderId="3" xfId="0" applyFont="1" applyBorder="1" applyAlignment="1">
      <alignment wrapText="1"/>
    </xf>
    <xf numFmtId="0" fontId="0" fillId="0" borderId="22" xfId="0" applyFont="1" applyBorder="1" applyAlignment="1">
      <alignment wrapText="1"/>
    </xf>
    <xf numFmtId="49" fontId="22" fillId="2" borderId="8" xfId="0" applyNumberFormat="1" applyFont="1" applyFill="1" applyBorder="1" applyAlignment="1" applyProtection="1">
      <alignment horizontal="left" vertical="top" wrapText="1"/>
      <protection locked="0"/>
    </xf>
    <xf numFmtId="49" fontId="22" fillId="2" borderId="9" xfId="0" applyNumberFormat="1" applyFont="1" applyFill="1" applyBorder="1" applyAlignment="1" applyProtection="1">
      <alignment horizontal="left" vertical="top" wrapText="1"/>
      <protection locked="0"/>
    </xf>
    <xf numFmtId="49" fontId="22" fillId="2" borderId="10" xfId="0" applyNumberFormat="1" applyFont="1" applyFill="1" applyBorder="1" applyAlignment="1" applyProtection="1">
      <alignment horizontal="left" vertical="top" wrapText="1"/>
      <protection locked="0"/>
    </xf>
    <xf numFmtId="49" fontId="24" fillId="15" borderId="0" xfId="0" applyNumberFormat="1" applyFont="1" applyFill="1" applyBorder="1" applyAlignment="1" applyProtection="1">
      <alignment horizontal="left" vertical="top" wrapText="1"/>
      <protection locked="0"/>
    </xf>
    <xf numFmtId="49" fontId="24" fillId="15" borderId="12" xfId="0" applyNumberFormat="1" applyFont="1" applyFill="1" applyBorder="1" applyAlignment="1" applyProtection="1">
      <alignment horizontal="left" vertical="top" wrapText="1"/>
      <protection locked="0"/>
    </xf>
    <xf numFmtId="9" fontId="12" fillId="15" borderId="0" xfId="0" applyNumberFormat="1" applyFont="1" applyFill="1" applyBorder="1" applyAlignment="1" applyProtection="1">
      <alignment horizontal="left" vertical="top"/>
      <protection locked="0"/>
    </xf>
    <xf numFmtId="9" fontId="12" fillId="15" borderId="12" xfId="0" applyNumberFormat="1" applyFont="1" applyFill="1" applyBorder="1" applyAlignment="1" applyProtection="1">
      <alignment horizontal="left" vertical="top"/>
      <protection locked="0"/>
    </xf>
    <xf numFmtId="0" fontId="17" fillId="13" borderId="0" xfId="0" applyFont="1" applyFill="1" applyAlignment="1">
      <alignment vertical="top"/>
    </xf>
    <xf numFmtId="44" fontId="0" fillId="0" borderId="0" xfId="0" applyNumberFormat="1" applyAlignment="1">
      <alignment vertical="top"/>
    </xf>
  </cellXfs>
  <cellStyles count="6">
    <cellStyle name="Komma" xfId="1" builtinId="3"/>
    <cellStyle name="Procent" xfId="2" builtinId="5"/>
    <cellStyle name="Standaard" xfId="0" builtinId="0"/>
    <cellStyle name="Standaard 4" xfId="4"/>
    <cellStyle name="Valuta" xfId="3" builtinId="4"/>
    <cellStyle name="Valuta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47625</xdr:colOff>
      <xdr:row>7</xdr:row>
      <xdr:rowOff>47625</xdr:rowOff>
    </xdr:to>
    <xdr:pic>
      <xdr:nvPicPr>
        <xdr:cNvPr id="25" name="Afbeelding 24" descr="http://sp-ap-apex1.vumc.nl:8001/OA_HTML/cabo/images/swan/t.g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620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xdr:row>
      <xdr:rowOff>0</xdr:rowOff>
    </xdr:from>
    <xdr:ext cx="47625" cy="47625"/>
    <xdr:pic>
      <xdr:nvPicPr>
        <xdr:cNvPr id="26" name="Afbeelding 25" descr="http://sp-ap-apex1.vumc.nl:8001/OA_HTML/cabo/images/swan/t.gif">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27" name="Afbeelding 26" descr="http://sp-ap-apex1.vumc.nl:8001/OA_HTML/cabo/images/swan/t.gif">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28" name="Afbeelding 27" descr="http://sp-ap-apex1.vumc.nl:8001/OA_HTML/cabo/images/swan/t.g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29" name="Afbeelding 28" descr="http://sp-ap-apex1.vumc.nl:8001/OA_HTML/cabo/images/swan/t.gif">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0" name="Afbeelding 29" descr="http://sp-ap-apex1.vumc.nl:8001/OA_HTML/cabo/images/swan/t.gif">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1" name="Afbeelding 30" descr="http://sp-ap-apex1.vumc.nl:8001/OA_HTML/cabo/images/swan/t.gif">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2" name="Afbeelding 31" descr="http://sp-ap-apex1.vumc.nl:8001/OA_HTML/cabo/images/swan/t.gif">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3" name="Afbeelding 32" descr="http://sp-ap-apex1.vumc.nl:8001/OA_HTML/cabo/images/swan/t.gif">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4" name="Afbeelding 33" descr="http://sp-ap-apex1.vumc.nl:8001/OA_HTML/cabo/images/swan/t.gif">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5" name="Afbeelding 34" descr="http://sp-ap-apex1.vumc.nl:8001/OA_HTML/cabo/images/swan/t.gif">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6" name="Afbeelding 35" descr="http://sp-ap-apex1.vumc.nl:8001/OA_HTML/cabo/images/swan/t.gif">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7" name="Afbeelding 36" descr="http://sp-ap-apex1.vumc.nl:8001/OA_HTML/cabo/images/swan/t.gif">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8" name="Afbeelding 37" descr="http://sp-ap-apex1.vumc.nl:8001/OA_HTML/cabo/images/swan/t.gif">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39" name="Afbeelding 38" descr="http://sp-ap-apex1.vumc.nl:8001/OA_HTML/cabo/images/swan/t.gif">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40" name="Afbeelding 39" descr="http://sp-ap-apex1.vumc.nl:8001/OA_HTML/cabo/images/swan/t.gif">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41" name="Afbeelding 40" descr="http://sp-ap-apex1.vumc.nl:8001/OA_HTML/cabo/images/swan/t.gif">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47625" cy="47625"/>
    <xdr:pic>
      <xdr:nvPicPr>
        <xdr:cNvPr id="42" name="Afbeelding 41" descr="http://sp-ap-apex1.vumc.nl:8001/OA_HTML/cabo/images/swan/t.gif">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240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11</xdr:row>
      <xdr:rowOff>0</xdr:rowOff>
    </xdr:from>
    <xdr:ext cx="47625" cy="47625"/>
    <xdr:pic>
      <xdr:nvPicPr>
        <xdr:cNvPr id="43" name="Afbeelding 42" descr="http://sp-ap-apex1.vumc.nl:8001/OA_HTML/cabo/images/swan/t.gif">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859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15</xdr:row>
      <xdr:rowOff>0</xdr:rowOff>
    </xdr:from>
    <xdr:ext cx="47625" cy="47625"/>
    <xdr:pic>
      <xdr:nvPicPr>
        <xdr:cNvPr id="44" name="Afbeelding 43" descr="http://sp-ap-apex1.vumc.nl:8001/OA_HTML/cabo/images/swan/t.gif">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xdr:row>
      <xdr:rowOff>0</xdr:rowOff>
    </xdr:from>
    <xdr:ext cx="47625" cy="47625"/>
    <xdr:pic>
      <xdr:nvPicPr>
        <xdr:cNvPr id="45" name="Afbeelding 44" descr="http://sp-ap-apex1.vumc.nl:8001/OA_HTML/cabo/images/swan/t.gif">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718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21</xdr:row>
      <xdr:rowOff>0</xdr:rowOff>
    </xdr:from>
    <xdr:ext cx="47625" cy="47625"/>
    <xdr:pic>
      <xdr:nvPicPr>
        <xdr:cNvPr id="46" name="Afbeelding 45" descr="http://sp-ap-apex1.vumc.nl:8001/OA_HTML/cabo/images/swan/t.gif">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9572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23</xdr:row>
      <xdr:rowOff>0</xdr:rowOff>
    </xdr:from>
    <xdr:ext cx="47625" cy="47625"/>
    <xdr:pic>
      <xdr:nvPicPr>
        <xdr:cNvPr id="47" name="Afbeelding 46" descr="http://sp-ap-apex1.vumc.nl:8001/OA_HTML/cabo/images/swan/t.gif">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57675"/>
          <a:ext cx="47625" cy="47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Y165"/>
  <sheetViews>
    <sheetView tabSelected="1" zoomScale="90" zoomScaleNormal="90" workbookViewId="0">
      <pane ySplit="6" topLeftCell="A7" activePane="bottomLeft" state="frozen"/>
      <selection activeCell="D1" sqref="D1"/>
      <selection pane="bottomLeft" activeCell="B9" sqref="B9"/>
    </sheetView>
  </sheetViews>
  <sheetFormatPr defaultRowHeight="15" x14ac:dyDescent="0.25"/>
  <cols>
    <col min="1" max="1" width="40.5703125" style="14" customWidth="1"/>
    <col min="2" max="2" width="6.7109375" style="14" customWidth="1"/>
    <col min="3" max="3" width="11.140625" style="14" customWidth="1"/>
    <col min="4" max="4" width="17.5703125" style="14" customWidth="1"/>
    <col min="5" max="5" width="12.5703125" style="14" customWidth="1"/>
    <col min="6" max="6" width="13.140625" style="14" customWidth="1"/>
    <col min="7" max="7" width="6.7109375" style="14" customWidth="1"/>
    <col min="8" max="8" width="11.85546875" style="14" customWidth="1"/>
    <col min="9" max="9" width="22" style="14" customWidth="1"/>
    <col min="10" max="10" width="12.5703125" style="14" customWidth="1"/>
    <col min="11" max="11" width="12.42578125" style="14" customWidth="1"/>
    <col min="12" max="12" width="21.140625" style="14" customWidth="1"/>
    <col min="13" max="13" width="14.5703125" style="14" hidden="1" customWidth="1"/>
    <col min="14" max="14" width="10.7109375" style="14" hidden="1" customWidth="1"/>
    <col min="15" max="15" width="12.85546875" style="33" customWidth="1"/>
    <col min="16" max="16" width="9" style="14" bestFit="1" customWidth="1"/>
    <col min="17" max="17" width="9.140625" style="33" hidden="1" customWidth="1"/>
    <col min="18" max="18" width="10.42578125" style="33" hidden="1" customWidth="1"/>
    <col min="19" max="19" width="9.140625" style="33" hidden="1" customWidth="1"/>
    <col min="20" max="20" width="6.140625" style="33" hidden="1" customWidth="1"/>
    <col min="21" max="21" width="24.28515625" style="14" customWidth="1"/>
    <col min="22" max="22" width="18" style="14" customWidth="1"/>
    <col min="23" max="23" width="15" style="14" customWidth="1"/>
    <col min="24" max="24" width="22.42578125" style="14" customWidth="1"/>
    <col min="25" max="25" width="13.5703125" style="14" customWidth="1"/>
    <col min="26" max="16384" width="9.140625" style="14"/>
  </cols>
  <sheetData>
    <row r="1" spans="1:25" x14ac:dyDescent="0.25">
      <c r="A1" s="57" t="s">
        <v>121</v>
      </c>
      <c r="M1" s="31" t="s">
        <v>128</v>
      </c>
      <c r="N1" s="31" t="s">
        <v>128</v>
      </c>
      <c r="Q1" s="31" t="s">
        <v>128</v>
      </c>
      <c r="R1" s="31" t="s">
        <v>128</v>
      </c>
      <c r="S1" s="31" t="s">
        <v>128</v>
      </c>
      <c r="T1" s="31" t="s">
        <v>128</v>
      </c>
    </row>
    <row r="2" spans="1:25" x14ac:dyDescent="0.25">
      <c r="A2" s="57"/>
    </row>
    <row r="3" spans="1:25" ht="148.5" customHeight="1" x14ac:dyDescent="0.25">
      <c r="A3" s="147" t="s">
        <v>138</v>
      </c>
      <c r="B3" s="148"/>
      <c r="C3" s="148"/>
      <c r="D3" s="148"/>
      <c r="E3" s="148"/>
      <c r="F3" s="148"/>
      <c r="G3" s="148"/>
      <c r="H3" s="148"/>
      <c r="I3" s="148"/>
      <c r="J3" s="148"/>
      <c r="K3" s="148"/>
      <c r="L3" s="148"/>
      <c r="M3" s="148"/>
      <c r="N3" s="148"/>
      <c r="O3" s="148"/>
      <c r="P3" s="148"/>
      <c r="Q3" s="148"/>
      <c r="R3" s="148"/>
      <c r="S3" s="148"/>
      <c r="T3" s="148"/>
      <c r="U3" s="149"/>
      <c r="V3" s="149"/>
    </row>
    <row r="4" spans="1:25" ht="15.75" x14ac:dyDescent="0.25">
      <c r="A4" s="13"/>
      <c r="B4" s="150" t="s">
        <v>68</v>
      </c>
      <c r="C4" s="151"/>
      <c r="D4" s="151"/>
      <c r="E4" s="152"/>
      <c r="F4" s="153"/>
      <c r="G4" s="154" t="s">
        <v>63</v>
      </c>
      <c r="H4" s="154"/>
      <c r="I4" s="154"/>
      <c r="J4" s="155"/>
      <c r="K4" s="155"/>
      <c r="L4" s="13"/>
      <c r="M4" s="13"/>
      <c r="N4" s="13"/>
      <c r="O4" s="13"/>
      <c r="P4" s="13"/>
      <c r="Q4" s="156" t="s">
        <v>67</v>
      </c>
      <c r="R4" s="157"/>
      <c r="S4" s="157"/>
      <c r="T4" s="157"/>
      <c r="U4" s="13"/>
      <c r="V4" s="13"/>
    </row>
    <row r="5" spans="1:25" ht="134.25" customHeight="1" x14ac:dyDescent="0.25">
      <c r="A5" s="1" t="s">
        <v>1</v>
      </c>
      <c r="B5" s="2" t="s">
        <v>64</v>
      </c>
      <c r="C5" s="2" t="s">
        <v>32</v>
      </c>
      <c r="D5" s="2" t="s">
        <v>33</v>
      </c>
      <c r="E5" s="2" t="s">
        <v>131</v>
      </c>
      <c r="F5" s="2" t="s">
        <v>129</v>
      </c>
      <c r="G5" s="3" t="s">
        <v>65</v>
      </c>
      <c r="H5" s="3" t="s">
        <v>32</v>
      </c>
      <c r="I5" s="3" t="s">
        <v>33</v>
      </c>
      <c r="J5" s="3" t="s">
        <v>131</v>
      </c>
      <c r="K5" s="3" t="s">
        <v>130</v>
      </c>
      <c r="L5" s="4" t="s">
        <v>135</v>
      </c>
      <c r="M5" s="158" t="s">
        <v>73</v>
      </c>
      <c r="N5" s="159"/>
      <c r="O5" s="4" t="s">
        <v>74</v>
      </c>
      <c r="P5" s="4" t="s">
        <v>66</v>
      </c>
      <c r="Q5" s="5" t="s">
        <v>69</v>
      </c>
      <c r="R5" s="5" t="s">
        <v>70</v>
      </c>
      <c r="S5" s="6" t="s">
        <v>69</v>
      </c>
      <c r="T5" s="6" t="s">
        <v>71</v>
      </c>
      <c r="U5" s="7" t="s">
        <v>110</v>
      </c>
      <c r="V5" s="7" t="s">
        <v>72</v>
      </c>
    </row>
    <row r="6" spans="1:25" x14ac:dyDescent="0.25">
      <c r="A6" s="16" t="s">
        <v>2</v>
      </c>
      <c r="B6" s="17"/>
      <c r="C6" s="17"/>
      <c r="D6" s="17"/>
      <c r="E6" s="18"/>
      <c r="F6" s="19"/>
      <c r="G6" s="17"/>
      <c r="H6" s="17"/>
      <c r="I6" s="17"/>
      <c r="J6" s="18"/>
      <c r="K6" s="19"/>
      <c r="L6" s="17"/>
      <c r="M6" s="20" t="s">
        <v>3</v>
      </c>
      <c r="N6" s="21" t="s">
        <v>4</v>
      </c>
      <c r="O6" s="22" t="s">
        <v>0</v>
      </c>
      <c r="P6" s="16" t="s">
        <v>34</v>
      </c>
      <c r="Q6" s="143" t="s">
        <v>61</v>
      </c>
      <c r="R6" s="143"/>
      <c r="S6" s="144" t="s">
        <v>62</v>
      </c>
      <c r="T6" s="144"/>
      <c r="U6" s="16" t="s">
        <v>2</v>
      </c>
      <c r="V6" s="17"/>
    </row>
    <row r="7" spans="1:25" x14ac:dyDescent="0.25">
      <c r="A7" s="24" t="s">
        <v>35</v>
      </c>
      <c r="B7" s="113"/>
      <c r="C7" s="113"/>
      <c r="D7" s="113"/>
      <c r="E7" s="114"/>
      <c r="F7" s="27"/>
      <c r="G7" s="113"/>
      <c r="H7" s="113"/>
      <c r="I7" s="113"/>
      <c r="J7" s="114"/>
      <c r="K7" s="27"/>
      <c r="L7" s="113"/>
      <c r="M7" s="28"/>
      <c r="N7" s="28"/>
      <c r="O7" s="28"/>
      <c r="P7" s="25"/>
      <c r="Q7" s="28"/>
      <c r="R7" s="28"/>
      <c r="S7" s="28"/>
      <c r="T7" s="28"/>
      <c r="U7" s="25"/>
      <c r="V7" s="25"/>
    </row>
    <row r="8" spans="1:25" ht="15.75" thickBot="1" x14ac:dyDescent="0.3">
      <c r="A8" s="60" t="s">
        <v>36</v>
      </c>
      <c r="B8" s="113"/>
      <c r="C8" s="113"/>
      <c r="D8" s="113"/>
      <c r="E8" s="114"/>
      <c r="F8" s="27"/>
      <c r="G8" s="113"/>
      <c r="H8" s="113"/>
      <c r="I8" s="113"/>
      <c r="J8" s="114"/>
      <c r="K8" s="27"/>
      <c r="L8" s="113"/>
      <c r="M8" s="25"/>
      <c r="N8" s="28"/>
      <c r="O8" s="28">
        <v>0</v>
      </c>
      <c r="P8" s="25"/>
      <c r="Q8" s="28"/>
      <c r="R8" s="28"/>
      <c r="S8" s="28"/>
      <c r="T8" s="28"/>
      <c r="U8" s="25"/>
      <c r="V8" s="25"/>
    </row>
    <row r="9" spans="1:25" ht="15.75" x14ac:dyDescent="0.25">
      <c r="A9" s="70" t="s">
        <v>37</v>
      </c>
      <c r="B9" s="115"/>
      <c r="C9" s="115"/>
      <c r="D9" s="115"/>
      <c r="E9" s="116"/>
      <c r="F9" s="139">
        <f>(B9*E9)*1.21</f>
        <v>0</v>
      </c>
      <c r="G9" s="115"/>
      <c r="H9" s="115"/>
      <c r="I9" s="115"/>
      <c r="J9" s="116"/>
      <c r="K9" s="55">
        <f t="shared" ref="K9:K14" si="0">(G9*J9)*1.09</f>
        <v>0</v>
      </c>
      <c r="L9" s="115"/>
      <c r="M9" s="29">
        <v>50</v>
      </c>
      <c r="N9" s="25"/>
      <c r="O9" s="76">
        <v>50</v>
      </c>
      <c r="P9" s="30" t="s">
        <v>38</v>
      </c>
      <c r="Q9" s="29">
        <v>1</v>
      </c>
      <c r="R9" s="29">
        <v>9</v>
      </c>
      <c r="S9" s="28"/>
      <c r="T9" s="28"/>
      <c r="U9" s="56">
        <f>(F9+F10+F11+K9+K10+K11)</f>
        <v>0</v>
      </c>
      <c r="V9" s="56">
        <f>U9*O9</f>
        <v>0</v>
      </c>
      <c r="Y9" s="58"/>
    </row>
    <row r="10" spans="1:25" x14ac:dyDescent="0.25">
      <c r="A10" s="71"/>
      <c r="B10" s="115"/>
      <c r="C10" s="115"/>
      <c r="D10" s="115"/>
      <c r="E10" s="116"/>
      <c r="F10" s="139">
        <f>(B10*E10)*1.21</f>
        <v>0</v>
      </c>
      <c r="G10" s="115"/>
      <c r="H10" s="115"/>
      <c r="I10" s="115"/>
      <c r="J10" s="116"/>
      <c r="K10" s="55">
        <f t="shared" si="0"/>
        <v>0</v>
      </c>
      <c r="L10" s="115"/>
      <c r="M10" s="25"/>
      <c r="N10" s="25"/>
      <c r="O10" s="25"/>
      <c r="P10" s="25"/>
      <c r="Q10" s="25"/>
      <c r="R10" s="25"/>
      <c r="S10" s="28"/>
      <c r="T10" s="28"/>
      <c r="U10" s="26"/>
      <c r="V10" s="26"/>
      <c r="W10" s="59"/>
    </row>
    <row r="11" spans="1:25" ht="15.75" thickBot="1" x14ac:dyDescent="0.3">
      <c r="A11" s="72"/>
      <c r="B11" s="115"/>
      <c r="C11" s="115"/>
      <c r="D11" s="115"/>
      <c r="E11" s="116"/>
      <c r="F11" s="139">
        <f>(B11*E11)*1.21</f>
        <v>0</v>
      </c>
      <c r="G11" s="115"/>
      <c r="H11" s="115"/>
      <c r="I11" s="115"/>
      <c r="J11" s="116"/>
      <c r="K11" s="55">
        <f t="shared" si="0"/>
        <v>0</v>
      </c>
      <c r="L11" s="115"/>
      <c r="M11" s="25"/>
      <c r="N11" s="25"/>
      <c r="O11" s="25"/>
      <c r="P11" s="25"/>
      <c r="Q11" s="25"/>
      <c r="R11" s="25"/>
      <c r="S11" s="28"/>
      <c r="T11" s="28"/>
      <c r="U11" s="26"/>
      <c r="V11" s="26"/>
    </row>
    <row r="12" spans="1:25" x14ac:dyDescent="0.25">
      <c r="A12" s="77" t="s">
        <v>39</v>
      </c>
      <c r="B12" s="115"/>
      <c r="C12" s="115"/>
      <c r="D12" s="115"/>
      <c r="E12" s="116"/>
      <c r="F12" s="140">
        <f>(B12*E12)*1.21</f>
        <v>0</v>
      </c>
      <c r="G12" s="115"/>
      <c r="H12" s="115"/>
      <c r="I12" s="115"/>
      <c r="J12" s="116"/>
      <c r="K12" s="80">
        <f>(G12*J12)*1.09</f>
        <v>0</v>
      </c>
      <c r="L12" s="115"/>
      <c r="M12" s="28"/>
      <c r="N12" s="32">
        <v>90</v>
      </c>
      <c r="O12" s="81">
        <v>90</v>
      </c>
      <c r="P12" s="30" t="s">
        <v>38</v>
      </c>
      <c r="Q12" s="28"/>
      <c r="R12" s="28"/>
      <c r="S12" s="32">
        <v>1</v>
      </c>
      <c r="T12" s="32">
        <v>10</v>
      </c>
      <c r="U12" s="82">
        <f>F12+F13+F14+K12+K13+K14</f>
        <v>0</v>
      </c>
      <c r="V12" s="82">
        <f>U12*O12</f>
        <v>0</v>
      </c>
    </row>
    <row r="13" spans="1:25" x14ac:dyDescent="0.25">
      <c r="A13" s="78"/>
      <c r="B13" s="115"/>
      <c r="C13" s="115"/>
      <c r="D13" s="115"/>
      <c r="E13" s="116"/>
      <c r="F13" s="140">
        <f>(B13*E13)*1.21</f>
        <v>0</v>
      </c>
      <c r="G13" s="115"/>
      <c r="H13" s="115"/>
      <c r="I13" s="115"/>
      <c r="J13" s="116"/>
      <c r="K13" s="80">
        <f>(G13*J13)*1.09</f>
        <v>0</v>
      </c>
      <c r="L13" s="115"/>
      <c r="M13" s="25"/>
      <c r="N13" s="25"/>
      <c r="O13" s="25"/>
      <c r="P13" s="25"/>
      <c r="Q13" s="25"/>
      <c r="R13" s="25"/>
      <c r="S13" s="25"/>
      <c r="T13" s="25"/>
      <c r="U13" s="26"/>
      <c r="V13" s="26"/>
    </row>
    <row r="14" spans="1:25" ht="15.75" thickBot="1" x14ac:dyDescent="0.3">
      <c r="A14" s="79"/>
      <c r="B14" s="115"/>
      <c r="C14" s="115"/>
      <c r="D14" s="115"/>
      <c r="E14" s="116"/>
      <c r="F14" s="140">
        <f t="shared" ref="F14" si="1">(B14*E14)*1.21</f>
        <v>0</v>
      </c>
      <c r="G14" s="115"/>
      <c r="H14" s="115"/>
      <c r="I14" s="115"/>
      <c r="J14" s="116"/>
      <c r="K14" s="80">
        <f t="shared" si="0"/>
        <v>0</v>
      </c>
      <c r="L14" s="115"/>
      <c r="M14" s="25"/>
      <c r="N14" s="25"/>
      <c r="O14" s="25"/>
      <c r="P14" s="25"/>
      <c r="Q14" s="25"/>
      <c r="R14" s="25"/>
      <c r="S14" s="25"/>
      <c r="T14" s="25"/>
      <c r="U14" s="26"/>
      <c r="V14" s="26"/>
    </row>
    <row r="15" spans="1:25" x14ac:dyDescent="0.25">
      <c r="A15" s="63" t="s">
        <v>40</v>
      </c>
      <c r="B15" s="113"/>
      <c r="C15" s="113"/>
      <c r="D15" s="113"/>
      <c r="E15" s="114"/>
      <c r="F15" s="141"/>
      <c r="G15" s="113"/>
      <c r="H15" s="113"/>
      <c r="I15" s="113"/>
      <c r="J15" s="114"/>
      <c r="K15" s="27"/>
      <c r="L15" s="113"/>
      <c r="M15" s="25"/>
      <c r="N15" s="25"/>
      <c r="O15" s="25"/>
      <c r="P15" s="25"/>
      <c r="Q15" s="25"/>
      <c r="R15" s="25"/>
      <c r="S15" s="25"/>
      <c r="T15" s="25"/>
      <c r="U15" s="26"/>
      <c r="V15" s="26"/>
    </row>
    <row r="16" spans="1:25" ht="15.75" thickBot="1" x14ac:dyDescent="0.3">
      <c r="A16" s="64" t="s">
        <v>5</v>
      </c>
      <c r="B16" s="117"/>
      <c r="C16" s="117"/>
      <c r="D16" s="117"/>
      <c r="E16" s="118"/>
      <c r="F16" s="142"/>
      <c r="G16" s="117"/>
      <c r="H16" s="117"/>
      <c r="I16" s="117"/>
      <c r="J16" s="118"/>
      <c r="K16" s="19"/>
      <c r="L16" s="117"/>
      <c r="M16" s="20" t="s">
        <v>6</v>
      </c>
      <c r="N16" s="21" t="s">
        <v>117</v>
      </c>
      <c r="O16" s="22" t="s">
        <v>0</v>
      </c>
      <c r="P16" s="23"/>
      <c r="Q16" s="143" t="s">
        <v>61</v>
      </c>
      <c r="R16" s="143"/>
      <c r="S16" s="144" t="s">
        <v>62</v>
      </c>
      <c r="T16" s="144"/>
      <c r="U16" s="16" t="s">
        <v>5</v>
      </c>
      <c r="V16" s="18"/>
    </row>
    <row r="17" spans="1:22" x14ac:dyDescent="0.25">
      <c r="A17" s="73" t="s">
        <v>41</v>
      </c>
      <c r="B17" s="115"/>
      <c r="C17" s="115"/>
      <c r="D17" s="115"/>
      <c r="E17" s="116"/>
      <c r="F17" s="139">
        <f t="shared" ref="F17:F28" si="2">(B17*E17)*1.21</f>
        <v>0</v>
      </c>
      <c r="G17" s="115"/>
      <c r="H17" s="115"/>
      <c r="I17" s="115"/>
      <c r="J17" s="116"/>
      <c r="K17" s="55">
        <f t="shared" ref="K17:K28" si="3">(G17*J17)*1.09</f>
        <v>0</v>
      </c>
      <c r="L17" s="115"/>
      <c r="M17" s="29">
        <v>15</v>
      </c>
      <c r="N17" s="32">
        <v>5</v>
      </c>
      <c r="O17" s="95">
        <f>M17+N17</f>
        <v>20</v>
      </c>
      <c r="P17" s="96"/>
      <c r="Q17" s="95">
        <v>3</v>
      </c>
      <c r="R17" s="95">
        <v>6</v>
      </c>
      <c r="S17" s="95">
        <v>1</v>
      </c>
      <c r="T17" s="95">
        <v>2</v>
      </c>
      <c r="U17" s="56">
        <f>(F17+F18+F19+K17+K18+K19)</f>
        <v>0</v>
      </c>
      <c r="V17" s="56">
        <f>U17*O17</f>
        <v>0</v>
      </c>
    </row>
    <row r="18" spans="1:22" x14ac:dyDescent="0.25">
      <c r="A18" s="74"/>
      <c r="B18" s="115"/>
      <c r="C18" s="115"/>
      <c r="D18" s="115"/>
      <c r="E18" s="116"/>
      <c r="F18" s="139">
        <f t="shared" si="2"/>
        <v>0</v>
      </c>
      <c r="G18" s="115"/>
      <c r="H18" s="115"/>
      <c r="I18" s="115"/>
      <c r="J18" s="116"/>
      <c r="K18" s="55">
        <f t="shared" si="3"/>
        <v>0</v>
      </c>
      <c r="L18" s="115"/>
      <c r="M18" s="28"/>
      <c r="N18" s="28"/>
      <c r="O18" s="28"/>
      <c r="P18" s="25"/>
      <c r="Q18" s="28"/>
      <c r="R18" s="28"/>
      <c r="S18" s="28"/>
      <c r="T18" s="28"/>
      <c r="U18" s="26"/>
      <c r="V18" s="26"/>
    </row>
    <row r="19" spans="1:22" ht="15.75" thickBot="1" x14ac:dyDescent="0.3">
      <c r="A19" s="75"/>
      <c r="B19" s="115"/>
      <c r="C19" s="115"/>
      <c r="D19" s="115"/>
      <c r="E19" s="116"/>
      <c r="F19" s="139">
        <f t="shared" si="2"/>
        <v>0</v>
      </c>
      <c r="G19" s="115"/>
      <c r="H19" s="115"/>
      <c r="I19" s="115"/>
      <c r="J19" s="116"/>
      <c r="K19" s="55">
        <f t="shared" si="3"/>
        <v>0</v>
      </c>
      <c r="L19" s="115"/>
      <c r="M19" s="28"/>
      <c r="N19" s="25"/>
      <c r="O19" s="25"/>
      <c r="P19" s="25"/>
      <c r="Q19" s="25"/>
      <c r="R19" s="25"/>
      <c r="S19" s="25"/>
      <c r="T19" s="25"/>
      <c r="U19" s="26"/>
      <c r="V19" s="26"/>
    </row>
    <row r="20" spans="1:22" x14ac:dyDescent="0.25">
      <c r="A20" s="83" t="s">
        <v>42</v>
      </c>
      <c r="B20" s="115"/>
      <c r="C20" s="115"/>
      <c r="D20" s="115"/>
      <c r="E20" s="116"/>
      <c r="F20" s="140">
        <f t="shared" si="2"/>
        <v>0</v>
      </c>
      <c r="G20" s="115"/>
      <c r="H20" s="115"/>
      <c r="I20" s="115"/>
      <c r="J20" s="116"/>
      <c r="K20" s="80">
        <f t="shared" si="3"/>
        <v>0</v>
      </c>
      <c r="L20" s="115"/>
      <c r="M20" s="29">
        <v>3</v>
      </c>
      <c r="N20" s="32">
        <v>10</v>
      </c>
      <c r="O20" s="86">
        <v>13</v>
      </c>
      <c r="P20" s="30" t="s">
        <v>38</v>
      </c>
      <c r="Q20" s="29">
        <v>1</v>
      </c>
      <c r="R20" s="29">
        <v>8</v>
      </c>
      <c r="S20" s="32">
        <v>1</v>
      </c>
      <c r="T20" s="32">
        <v>9</v>
      </c>
      <c r="U20" s="82">
        <f>(F20+F21+F22+K20+K21+K22)</f>
        <v>0</v>
      </c>
      <c r="V20" s="82">
        <f>U20*O20</f>
        <v>0</v>
      </c>
    </row>
    <row r="21" spans="1:22" x14ac:dyDescent="0.25">
      <c r="A21" s="84"/>
      <c r="B21" s="119"/>
      <c r="C21" s="119"/>
      <c r="D21" s="119"/>
      <c r="E21" s="120"/>
      <c r="F21" s="140">
        <f t="shared" si="2"/>
        <v>0</v>
      </c>
      <c r="G21" s="119"/>
      <c r="H21" s="119"/>
      <c r="I21" s="119"/>
      <c r="J21" s="120"/>
      <c r="K21" s="80">
        <f t="shared" si="3"/>
        <v>0</v>
      </c>
      <c r="L21" s="119"/>
      <c r="M21" s="28"/>
      <c r="N21" s="28"/>
      <c r="O21" s="25"/>
      <c r="P21" s="25"/>
      <c r="Q21" s="25"/>
      <c r="R21" s="25"/>
      <c r="S21" s="25"/>
      <c r="T21" s="25"/>
      <c r="U21" s="26"/>
      <c r="V21" s="26"/>
    </row>
    <row r="22" spans="1:22" ht="15.75" thickBot="1" x14ac:dyDescent="0.3">
      <c r="A22" s="85"/>
      <c r="B22" s="119"/>
      <c r="C22" s="119"/>
      <c r="D22" s="119"/>
      <c r="E22" s="120"/>
      <c r="F22" s="140">
        <f t="shared" si="2"/>
        <v>0</v>
      </c>
      <c r="G22" s="119"/>
      <c r="H22" s="119"/>
      <c r="I22" s="119"/>
      <c r="J22" s="120"/>
      <c r="K22" s="80">
        <f t="shared" si="3"/>
        <v>0</v>
      </c>
      <c r="L22" s="119"/>
      <c r="M22" s="28"/>
      <c r="N22" s="28"/>
      <c r="O22" s="25"/>
      <c r="P22" s="25"/>
      <c r="Q22" s="25"/>
      <c r="R22" s="25"/>
      <c r="S22" s="25"/>
      <c r="T22" s="25"/>
      <c r="U22" s="26"/>
      <c r="V22" s="26"/>
    </row>
    <row r="23" spans="1:22" x14ac:dyDescent="0.25">
      <c r="A23" s="99" t="s">
        <v>111</v>
      </c>
      <c r="B23" s="121"/>
      <c r="C23" s="119"/>
      <c r="D23" s="119"/>
      <c r="E23" s="120"/>
      <c r="F23" s="139">
        <f t="shared" si="2"/>
        <v>0</v>
      </c>
      <c r="G23" s="119"/>
      <c r="H23" s="119"/>
      <c r="I23" s="119"/>
      <c r="J23" s="120"/>
      <c r="K23" s="55">
        <f t="shared" si="3"/>
        <v>0</v>
      </c>
      <c r="L23" s="119"/>
      <c r="M23" s="29">
        <v>7</v>
      </c>
      <c r="N23" s="28"/>
      <c r="O23" s="95">
        <f>M23+N23</f>
        <v>7</v>
      </c>
      <c r="P23" s="96"/>
      <c r="Q23" s="95">
        <v>1</v>
      </c>
      <c r="R23" s="95">
        <v>7</v>
      </c>
      <c r="S23" s="95"/>
      <c r="T23" s="95"/>
      <c r="U23" s="56">
        <f>(F23+F24+F25+K23+K24+K25)</f>
        <v>0</v>
      </c>
      <c r="V23" s="56">
        <f>U23*O23</f>
        <v>0</v>
      </c>
    </row>
    <row r="24" spans="1:22" x14ac:dyDescent="0.25">
      <c r="A24" s="100"/>
      <c r="B24" s="121"/>
      <c r="C24" s="119"/>
      <c r="D24" s="119"/>
      <c r="E24" s="120"/>
      <c r="F24" s="139">
        <f t="shared" si="2"/>
        <v>0</v>
      </c>
      <c r="G24" s="119"/>
      <c r="H24" s="119"/>
      <c r="I24" s="119"/>
      <c r="J24" s="120"/>
      <c r="K24" s="55">
        <f t="shared" si="3"/>
        <v>0</v>
      </c>
      <c r="L24" s="119"/>
      <c r="M24" s="28"/>
      <c r="N24" s="28"/>
      <c r="O24" s="28"/>
      <c r="P24" s="28"/>
      <c r="Q24" s="28"/>
      <c r="R24" s="28"/>
      <c r="S24" s="28"/>
      <c r="T24" s="28"/>
      <c r="U24" s="28"/>
      <c r="V24" s="28"/>
    </row>
    <row r="25" spans="1:22" ht="15.75" thickBot="1" x14ac:dyDescent="0.3">
      <c r="A25" s="101"/>
      <c r="B25" s="121"/>
      <c r="C25" s="119"/>
      <c r="D25" s="119"/>
      <c r="E25" s="120"/>
      <c r="F25" s="139">
        <f t="shared" si="2"/>
        <v>0</v>
      </c>
      <c r="G25" s="119"/>
      <c r="H25" s="119"/>
      <c r="I25" s="119"/>
      <c r="J25" s="120"/>
      <c r="K25" s="55">
        <f t="shared" si="3"/>
        <v>0</v>
      </c>
      <c r="L25" s="119"/>
      <c r="M25" s="28"/>
      <c r="N25" s="28"/>
      <c r="O25" s="28"/>
      <c r="P25" s="28"/>
      <c r="Q25" s="28"/>
      <c r="R25" s="28"/>
      <c r="S25" s="28"/>
      <c r="T25" s="28"/>
      <c r="U25" s="28"/>
      <c r="V25" s="28"/>
    </row>
    <row r="26" spans="1:22" x14ac:dyDescent="0.25">
      <c r="A26" s="88" t="s">
        <v>37</v>
      </c>
      <c r="B26" s="121"/>
      <c r="C26" s="119"/>
      <c r="D26" s="119"/>
      <c r="E26" s="120"/>
      <c r="F26" s="140">
        <f t="shared" si="2"/>
        <v>0</v>
      </c>
      <c r="G26" s="119"/>
      <c r="H26" s="119"/>
      <c r="I26" s="119"/>
      <c r="J26" s="120"/>
      <c r="K26" s="80">
        <f t="shared" si="3"/>
        <v>0</v>
      </c>
      <c r="L26" s="119"/>
      <c r="M26" s="25"/>
      <c r="N26" s="32">
        <v>20</v>
      </c>
      <c r="O26" s="86">
        <f>M26+N26</f>
        <v>20</v>
      </c>
      <c r="P26" s="87"/>
      <c r="Q26" s="86"/>
      <c r="R26" s="86"/>
      <c r="S26" s="86">
        <v>1</v>
      </c>
      <c r="T26" s="86">
        <v>10</v>
      </c>
      <c r="U26" s="82">
        <f>(F26+F241+F28+K26+K27+K28)</f>
        <v>0</v>
      </c>
      <c r="V26" s="82">
        <f>U26*O26</f>
        <v>0</v>
      </c>
    </row>
    <row r="27" spans="1:22" x14ac:dyDescent="0.25">
      <c r="A27" s="89"/>
      <c r="B27" s="121"/>
      <c r="C27" s="119"/>
      <c r="D27" s="119"/>
      <c r="E27" s="120"/>
      <c r="F27" s="140">
        <f t="shared" si="2"/>
        <v>0</v>
      </c>
      <c r="G27" s="119"/>
      <c r="H27" s="119"/>
      <c r="I27" s="119"/>
      <c r="J27" s="120"/>
      <c r="K27" s="80">
        <f t="shared" si="3"/>
        <v>0</v>
      </c>
      <c r="L27" s="119"/>
      <c r="M27" s="25"/>
      <c r="N27" s="28"/>
      <c r="O27" s="28"/>
      <c r="P27" s="25"/>
      <c r="Q27" s="28"/>
      <c r="R27" s="28"/>
      <c r="S27" s="28"/>
      <c r="T27" s="28"/>
      <c r="U27" s="26"/>
      <c r="V27" s="26"/>
    </row>
    <row r="28" spans="1:22" ht="15.75" thickBot="1" x14ac:dyDescent="0.3">
      <c r="A28" s="90"/>
      <c r="B28" s="121"/>
      <c r="C28" s="119"/>
      <c r="D28" s="119"/>
      <c r="E28" s="120"/>
      <c r="F28" s="140">
        <f t="shared" si="2"/>
        <v>0</v>
      </c>
      <c r="G28" s="119"/>
      <c r="H28" s="119"/>
      <c r="I28" s="119"/>
      <c r="J28" s="120"/>
      <c r="K28" s="80">
        <f t="shared" si="3"/>
        <v>0</v>
      </c>
      <c r="L28" s="119"/>
      <c r="M28" s="25"/>
      <c r="N28" s="28"/>
      <c r="O28" s="28"/>
      <c r="P28" s="25"/>
      <c r="Q28" s="28"/>
      <c r="R28" s="28"/>
      <c r="S28" s="28"/>
      <c r="T28" s="28"/>
      <c r="U28" s="26"/>
      <c r="V28" s="26"/>
    </row>
    <row r="29" spans="1:22" x14ac:dyDescent="0.25">
      <c r="A29" s="67" t="s">
        <v>7</v>
      </c>
      <c r="B29" s="117"/>
      <c r="C29" s="117"/>
      <c r="D29" s="117"/>
      <c r="E29" s="118"/>
      <c r="F29" s="142"/>
      <c r="G29" s="117"/>
      <c r="H29" s="117"/>
      <c r="I29" s="117"/>
      <c r="J29" s="118"/>
      <c r="K29" s="19"/>
      <c r="L29" s="117"/>
      <c r="M29" s="20" t="s">
        <v>8</v>
      </c>
      <c r="N29" s="21" t="s">
        <v>9</v>
      </c>
      <c r="O29" s="22" t="s">
        <v>0</v>
      </c>
      <c r="P29" s="17"/>
      <c r="Q29" s="143" t="s">
        <v>61</v>
      </c>
      <c r="R29" s="143"/>
      <c r="S29" s="144" t="s">
        <v>62</v>
      </c>
      <c r="T29" s="144"/>
      <c r="U29" s="16" t="s">
        <v>7</v>
      </c>
      <c r="V29" s="18"/>
    </row>
    <row r="30" spans="1:22" ht="15.75" thickBot="1" x14ac:dyDescent="0.3">
      <c r="A30" s="68" t="s">
        <v>43</v>
      </c>
      <c r="B30" s="113"/>
      <c r="C30" s="113"/>
      <c r="D30" s="113"/>
      <c r="E30" s="114"/>
      <c r="F30" s="141"/>
      <c r="G30" s="113"/>
      <c r="H30" s="113"/>
      <c r="I30" s="113"/>
      <c r="J30" s="114"/>
      <c r="K30" s="27"/>
      <c r="L30" s="113"/>
      <c r="M30" s="28"/>
      <c r="N30" s="28"/>
      <c r="O30" s="28"/>
      <c r="P30" s="25"/>
      <c r="Q30" s="28"/>
      <c r="R30" s="28"/>
      <c r="S30" s="28"/>
      <c r="T30" s="28"/>
      <c r="U30" s="26"/>
      <c r="V30" s="26"/>
    </row>
    <row r="31" spans="1:22" x14ac:dyDescent="0.25">
      <c r="A31" s="73" t="s">
        <v>44</v>
      </c>
      <c r="B31" s="115"/>
      <c r="C31" s="115"/>
      <c r="D31" s="115"/>
      <c r="E31" s="116"/>
      <c r="F31" s="139">
        <f t="shared" ref="F31:F36" si="4">(B31*E31)*1.21</f>
        <v>0</v>
      </c>
      <c r="G31" s="115"/>
      <c r="H31" s="115"/>
      <c r="I31" s="115"/>
      <c r="J31" s="116"/>
      <c r="K31" s="55">
        <f t="shared" ref="K31:K34" si="5">(G31*J31)*1.09</f>
        <v>0</v>
      </c>
      <c r="L31" s="119"/>
      <c r="M31" s="29">
        <v>25</v>
      </c>
      <c r="N31" s="32">
        <v>5</v>
      </c>
      <c r="O31" s="95">
        <f>M31+N31</f>
        <v>30</v>
      </c>
      <c r="P31" s="96"/>
      <c r="Q31" s="95">
        <v>1</v>
      </c>
      <c r="R31" s="95">
        <v>3</v>
      </c>
      <c r="S31" s="95">
        <v>1</v>
      </c>
      <c r="T31" s="95">
        <v>2</v>
      </c>
      <c r="U31" s="56">
        <f>(F31+F32+F33+K31+K32+K33)</f>
        <v>0</v>
      </c>
      <c r="V31" s="56">
        <f>U31*O31</f>
        <v>0</v>
      </c>
    </row>
    <row r="32" spans="1:22" x14ac:dyDescent="0.25">
      <c r="A32" s="98"/>
      <c r="B32" s="115"/>
      <c r="C32" s="115"/>
      <c r="D32" s="115"/>
      <c r="E32" s="116"/>
      <c r="F32" s="139">
        <f>(B32*E32)*1.21</f>
        <v>0</v>
      </c>
      <c r="G32" s="115"/>
      <c r="H32" s="115"/>
      <c r="I32" s="115"/>
      <c r="J32" s="116"/>
      <c r="K32" s="55">
        <f t="shared" si="5"/>
        <v>0</v>
      </c>
      <c r="L32" s="119"/>
      <c r="M32" s="29"/>
      <c r="N32" s="32"/>
      <c r="O32" s="25"/>
      <c r="P32" s="25"/>
      <c r="Q32" s="25"/>
      <c r="R32" s="25"/>
      <c r="S32" s="25"/>
      <c r="T32" s="25"/>
      <c r="U32" s="25"/>
      <c r="V32" s="25"/>
    </row>
    <row r="33" spans="1:22" ht="15.75" thickBot="1" x14ac:dyDescent="0.3">
      <c r="A33" s="75"/>
      <c r="B33" s="115"/>
      <c r="C33" s="115"/>
      <c r="D33" s="115"/>
      <c r="E33" s="116"/>
      <c r="F33" s="139">
        <f>(B33*E33)*1.21</f>
        <v>0</v>
      </c>
      <c r="G33" s="115"/>
      <c r="H33" s="115"/>
      <c r="I33" s="115"/>
      <c r="J33" s="116"/>
      <c r="K33" s="55">
        <f t="shared" si="5"/>
        <v>0</v>
      </c>
      <c r="L33" s="119"/>
      <c r="M33" s="28"/>
      <c r="N33" s="28"/>
      <c r="O33" s="25"/>
      <c r="P33" s="25"/>
      <c r="Q33" s="25"/>
      <c r="R33" s="25"/>
      <c r="S33" s="25"/>
      <c r="T33" s="25"/>
      <c r="U33" s="26"/>
      <c r="V33" s="26"/>
    </row>
    <row r="34" spans="1:22" x14ac:dyDescent="0.25">
      <c r="A34" s="83" t="s">
        <v>45</v>
      </c>
      <c r="B34" s="119"/>
      <c r="C34" s="119"/>
      <c r="D34" s="119"/>
      <c r="E34" s="120"/>
      <c r="F34" s="140">
        <f>(B34*E34)*1.21</f>
        <v>0</v>
      </c>
      <c r="G34" s="119"/>
      <c r="H34" s="119"/>
      <c r="I34" s="119"/>
      <c r="J34" s="120"/>
      <c r="K34" s="80">
        <f t="shared" si="5"/>
        <v>0</v>
      </c>
      <c r="L34" s="119"/>
      <c r="M34" s="29">
        <v>15</v>
      </c>
      <c r="N34" s="32">
        <v>10</v>
      </c>
      <c r="O34" s="86">
        <f>M34+N34</f>
        <v>25</v>
      </c>
      <c r="P34" s="87"/>
      <c r="Q34" s="86">
        <v>2</v>
      </c>
      <c r="R34" s="86">
        <v>3</v>
      </c>
      <c r="S34" s="86">
        <v>2</v>
      </c>
      <c r="T34" s="86">
        <v>8</v>
      </c>
      <c r="U34" s="82">
        <f>(F34+F35+F36+K34+K35+K36)</f>
        <v>0</v>
      </c>
      <c r="V34" s="82">
        <f>U34*O34</f>
        <v>0</v>
      </c>
    </row>
    <row r="35" spans="1:22" x14ac:dyDescent="0.25">
      <c r="A35" s="91"/>
      <c r="B35" s="119"/>
      <c r="C35" s="119"/>
      <c r="D35" s="119"/>
      <c r="E35" s="120"/>
      <c r="F35" s="140">
        <f t="shared" si="4"/>
        <v>0</v>
      </c>
      <c r="G35" s="119"/>
      <c r="H35" s="119"/>
      <c r="I35" s="119"/>
      <c r="J35" s="120"/>
      <c r="K35" s="80">
        <f>(G35*J35)*1.09</f>
        <v>0</v>
      </c>
      <c r="L35" s="119"/>
      <c r="M35" s="29"/>
      <c r="N35" s="32"/>
      <c r="O35" s="25"/>
      <c r="P35" s="25"/>
      <c r="Q35" s="25"/>
      <c r="R35" s="25"/>
      <c r="S35" s="25"/>
      <c r="T35" s="25"/>
      <c r="U35" s="25"/>
      <c r="V35" s="25"/>
    </row>
    <row r="36" spans="1:22" ht="15.75" thickBot="1" x14ac:dyDescent="0.3">
      <c r="A36" s="92"/>
      <c r="B36" s="119"/>
      <c r="C36" s="119"/>
      <c r="D36" s="119"/>
      <c r="E36" s="120"/>
      <c r="F36" s="140">
        <f t="shared" si="4"/>
        <v>0</v>
      </c>
      <c r="G36" s="119"/>
      <c r="H36" s="119"/>
      <c r="I36" s="119"/>
      <c r="J36" s="120"/>
      <c r="K36" s="80">
        <f>(G36*J36)*1.09</f>
        <v>0</v>
      </c>
      <c r="L36" s="119"/>
      <c r="M36" s="28"/>
      <c r="N36" s="28"/>
      <c r="O36" s="25"/>
      <c r="P36" s="25"/>
      <c r="Q36" s="25"/>
      <c r="R36" s="25"/>
      <c r="S36" s="25"/>
      <c r="T36" s="25"/>
      <c r="U36" s="26"/>
      <c r="V36" s="26"/>
    </row>
    <row r="37" spans="1:22" ht="15.75" thickBot="1" x14ac:dyDescent="0.3">
      <c r="A37" s="66" t="s">
        <v>46</v>
      </c>
      <c r="B37" s="113"/>
      <c r="C37" s="113"/>
      <c r="D37" s="113"/>
      <c r="E37" s="114"/>
      <c r="F37" s="141"/>
      <c r="G37" s="113"/>
      <c r="H37" s="113"/>
      <c r="I37" s="113"/>
      <c r="J37" s="114"/>
      <c r="K37" s="27"/>
      <c r="L37" s="113"/>
      <c r="M37" s="28"/>
      <c r="N37" s="28"/>
      <c r="O37" s="28"/>
      <c r="P37" s="25"/>
      <c r="Q37" s="28"/>
      <c r="R37" s="28"/>
      <c r="S37" s="28"/>
      <c r="T37" s="28"/>
      <c r="U37" s="26"/>
      <c r="V37" s="26"/>
    </row>
    <row r="38" spans="1:22" x14ac:dyDescent="0.25">
      <c r="A38" s="73" t="s">
        <v>44</v>
      </c>
      <c r="B38" s="119"/>
      <c r="C38" s="119"/>
      <c r="D38" s="119"/>
      <c r="E38" s="120"/>
      <c r="F38" s="139">
        <f t="shared" ref="F38:F43" si="6">(B38*E38)*1.21</f>
        <v>0</v>
      </c>
      <c r="G38" s="119"/>
      <c r="H38" s="119"/>
      <c r="I38" s="119"/>
      <c r="J38" s="120"/>
      <c r="K38" s="55">
        <f t="shared" ref="K38:K43" si="7">(G38*J38)*1.09</f>
        <v>0</v>
      </c>
      <c r="L38" s="119"/>
      <c r="M38" s="29">
        <v>9</v>
      </c>
      <c r="N38" s="32">
        <v>10</v>
      </c>
      <c r="O38" s="95">
        <f>M38+N38</f>
        <v>19</v>
      </c>
      <c r="P38" s="96"/>
      <c r="Q38" s="95">
        <v>1</v>
      </c>
      <c r="R38" s="95">
        <v>3</v>
      </c>
      <c r="S38" s="95">
        <v>3</v>
      </c>
      <c r="T38" s="95">
        <v>5</v>
      </c>
      <c r="U38" s="56">
        <f>(F38+F39+F40+K38+K39+K40)</f>
        <v>0</v>
      </c>
      <c r="V38" s="56">
        <f>U38*O38</f>
        <v>0</v>
      </c>
    </row>
    <row r="39" spans="1:22" x14ac:dyDescent="0.25">
      <c r="A39" s="98"/>
      <c r="B39" s="119"/>
      <c r="C39" s="119"/>
      <c r="D39" s="119"/>
      <c r="E39" s="120"/>
      <c r="F39" s="139">
        <f t="shared" si="6"/>
        <v>0</v>
      </c>
      <c r="G39" s="119"/>
      <c r="H39" s="119"/>
      <c r="I39" s="119"/>
      <c r="J39" s="120"/>
      <c r="K39" s="55">
        <f t="shared" si="7"/>
        <v>0</v>
      </c>
      <c r="L39" s="119"/>
      <c r="M39" s="29"/>
      <c r="N39" s="32"/>
      <c r="O39" s="25"/>
      <c r="P39" s="25"/>
      <c r="Q39" s="25"/>
      <c r="R39" s="25"/>
      <c r="S39" s="25"/>
      <c r="T39" s="25"/>
      <c r="U39" s="25"/>
      <c r="V39" s="25"/>
    </row>
    <row r="40" spans="1:22" ht="15.75" thickBot="1" x14ac:dyDescent="0.3">
      <c r="A40" s="75"/>
      <c r="B40" s="119"/>
      <c r="C40" s="119"/>
      <c r="D40" s="119"/>
      <c r="E40" s="120"/>
      <c r="F40" s="139">
        <f t="shared" si="6"/>
        <v>0</v>
      </c>
      <c r="G40" s="119"/>
      <c r="H40" s="119"/>
      <c r="I40" s="119"/>
      <c r="J40" s="120"/>
      <c r="K40" s="55">
        <f t="shared" si="7"/>
        <v>0</v>
      </c>
      <c r="L40" s="119"/>
      <c r="M40" s="28"/>
      <c r="N40" s="28"/>
      <c r="O40" s="25"/>
      <c r="P40" s="25"/>
      <c r="Q40" s="25"/>
      <c r="R40" s="25"/>
      <c r="S40" s="25"/>
      <c r="T40" s="25"/>
      <c r="U40" s="26"/>
      <c r="V40" s="26"/>
    </row>
    <row r="41" spans="1:22" x14ac:dyDescent="0.25">
      <c r="A41" s="83" t="s">
        <v>45</v>
      </c>
      <c r="B41" s="119"/>
      <c r="C41" s="119"/>
      <c r="D41" s="119"/>
      <c r="E41" s="120"/>
      <c r="F41" s="140">
        <f t="shared" si="6"/>
        <v>0</v>
      </c>
      <c r="G41" s="119"/>
      <c r="H41" s="119"/>
      <c r="I41" s="119"/>
      <c r="J41" s="120"/>
      <c r="K41" s="80">
        <f t="shared" si="7"/>
        <v>0</v>
      </c>
      <c r="L41" s="119"/>
      <c r="M41" s="29">
        <v>2</v>
      </c>
      <c r="N41" s="32">
        <v>5</v>
      </c>
      <c r="O41" s="86">
        <f>M41+N41</f>
        <v>7</v>
      </c>
      <c r="P41" s="87"/>
      <c r="Q41" s="86">
        <v>2</v>
      </c>
      <c r="R41" s="86">
        <v>3</v>
      </c>
      <c r="S41" s="86">
        <v>1</v>
      </c>
      <c r="T41" s="86">
        <v>4</v>
      </c>
      <c r="U41" s="82">
        <f>(F41+F42+F43+K41+K42+K43)</f>
        <v>0</v>
      </c>
      <c r="V41" s="82">
        <f>U41*O41</f>
        <v>0</v>
      </c>
    </row>
    <row r="42" spans="1:22" x14ac:dyDescent="0.25">
      <c r="A42" s="91"/>
      <c r="B42" s="119"/>
      <c r="C42" s="119"/>
      <c r="D42" s="119"/>
      <c r="E42" s="120"/>
      <c r="F42" s="140">
        <f t="shared" si="6"/>
        <v>0</v>
      </c>
      <c r="G42" s="119"/>
      <c r="H42" s="119"/>
      <c r="I42" s="119"/>
      <c r="J42" s="120"/>
      <c r="K42" s="80">
        <f t="shared" si="7"/>
        <v>0</v>
      </c>
      <c r="L42" s="119"/>
      <c r="M42" s="29"/>
      <c r="N42" s="32"/>
      <c r="O42" s="25"/>
      <c r="P42" s="25"/>
      <c r="Q42" s="25"/>
      <c r="R42" s="25"/>
      <c r="S42" s="25"/>
      <c r="T42" s="25"/>
      <c r="U42" s="25"/>
      <c r="V42" s="25"/>
    </row>
    <row r="43" spans="1:22" ht="15.75" thickBot="1" x14ac:dyDescent="0.3">
      <c r="A43" s="92"/>
      <c r="B43" s="119"/>
      <c r="C43" s="119"/>
      <c r="D43" s="119"/>
      <c r="E43" s="120"/>
      <c r="F43" s="140">
        <f t="shared" si="6"/>
        <v>0</v>
      </c>
      <c r="G43" s="119"/>
      <c r="H43" s="119"/>
      <c r="I43" s="119"/>
      <c r="J43" s="120"/>
      <c r="K43" s="80">
        <f t="shared" si="7"/>
        <v>0</v>
      </c>
      <c r="L43" s="119"/>
      <c r="M43" s="28"/>
      <c r="N43" s="28"/>
      <c r="O43" s="25"/>
      <c r="P43" s="25"/>
      <c r="Q43" s="25"/>
      <c r="R43" s="25"/>
      <c r="S43" s="25"/>
      <c r="T43" s="25"/>
      <c r="U43" s="26"/>
      <c r="V43" s="26"/>
    </row>
    <row r="44" spans="1:22" ht="15.75" thickBot="1" x14ac:dyDescent="0.3">
      <c r="A44" s="66" t="s">
        <v>47</v>
      </c>
      <c r="B44" s="113"/>
      <c r="C44" s="113"/>
      <c r="D44" s="113"/>
      <c r="E44" s="114"/>
      <c r="F44" s="141"/>
      <c r="G44" s="113"/>
      <c r="H44" s="113"/>
      <c r="I44" s="113"/>
      <c r="J44" s="114"/>
      <c r="K44" s="27"/>
      <c r="L44" s="113"/>
      <c r="M44" s="28"/>
      <c r="N44" s="28"/>
      <c r="O44" s="28"/>
      <c r="P44" s="25"/>
      <c r="Q44" s="28"/>
      <c r="R44" s="28"/>
      <c r="S44" s="28"/>
      <c r="T44" s="28"/>
      <c r="U44" s="26"/>
      <c r="V44" s="26"/>
    </row>
    <row r="45" spans="1:22" x14ac:dyDescent="0.25">
      <c r="A45" s="73" t="s">
        <v>44</v>
      </c>
      <c r="B45" s="119"/>
      <c r="C45" s="119"/>
      <c r="D45" s="119"/>
      <c r="E45" s="120"/>
      <c r="F45" s="139">
        <f t="shared" ref="F45:F50" si="8">(B45*E45)*1.21</f>
        <v>0</v>
      </c>
      <c r="G45" s="119"/>
      <c r="H45" s="119"/>
      <c r="I45" s="119"/>
      <c r="J45" s="120"/>
      <c r="K45" s="55">
        <f t="shared" ref="K45:K50" si="9">(G45*J45)*1.09</f>
        <v>0</v>
      </c>
      <c r="L45" s="119"/>
      <c r="M45" s="29">
        <v>2</v>
      </c>
      <c r="N45" s="32">
        <v>10</v>
      </c>
      <c r="O45" s="95">
        <f>M45+N45</f>
        <v>12</v>
      </c>
      <c r="P45" s="96"/>
      <c r="Q45" s="95">
        <v>2</v>
      </c>
      <c r="R45" s="95">
        <v>3</v>
      </c>
      <c r="S45" s="95">
        <v>3</v>
      </c>
      <c r="T45" s="95">
        <v>1</v>
      </c>
      <c r="U45" s="56">
        <f>(F45+F46+F47+K45+K46+K47)</f>
        <v>0</v>
      </c>
      <c r="V45" s="56">
        <f>U45*O45</f>
        <v>0</v>
      </c>
    </row>
    <row r="46" spans="1:22" x14ac:dyDescent="0.25">
      <c r="A46" s="98"/>
      <c r="B46" s="119"/>
      <c r="C46" s="119"/>
      <c r="D46" s="119"/>
      <c r="E46" s="120"/>
      <c r="F46" s="139">
        <f t="shared" si="8"/>
        <v>0</v>
      </c>
      <c r="G46" s="119"/>
      <c r="H46" s="119"/>
      <c r="I46" s="119"/>
      <c r="J46" s="120"/>
      <c r="K46" s="55">
        <f t="shared" si="9"/>
        <v>0</v>
      </c>
      <c r="L46" s="119"/>
      <c r="M46" s="29"/>
      <c r="N46" s="32"/>
      <c r="O46" s="25"/>
      <c r="P46" s="25"/>
      <c r="Q46" s="25"/>
      <c r="R46" s="25"/>
      <c r="S46" s="25"/>
      <c r="T46" s="25"/>
      <c r="U46" s="25"/>
      <c r="V46" s="25"/>
    </row>
    <row r="47" spans="1:22" ht="15.75" thickBot="1" x14ac:dyDescent="0.3">
      <c r="A47" s="75"/>
      <c r="B47" s="119"/>
      <c r="C47" s="119"/>
      <c r="D47" s="119"/>
      <c r="E47" s="120"/>
      <c r="F47" s="139">
        <f t="shared" si="8"/>
        <v>0</v>
      </c>
      <c r="G47" s="119"/>
      <c r="H47" s="119"/>
      <c r="I47" s="119"/>
      <c r="J47" s="120"/>
      <c r="K47" s="55">
        <f t="shared" si="9"/>
        <v>0</v>
      </c>
      <c r="L47" s="119"/>
      <c r="M47" s="28"/>
      <c r="N47" s="28"/>
      <c r="O47" s="25"/>
      <c r="P47" s="25"/>
      <c r="Q47" s="25"/>
      <c r="R47" s="25"/>
      <c r="S47" s="25"/>
      <c r="T47" s="25"/>
      <c r="U47" s="26"/>
      <c r="V47" s="26"/>
    </row>
    <row r="48" spans="1:22" x14ac:dyDescent="0.25">
      <c r="A48" s="83" t="s">
        <v>45</v>
      </c>
      <c r="B48" s="119"/>
      <c r="C48" s="119"/>
      <c r="D48" s="119"/>
      <c r="E48" s="120"/>
      <c r="F48" s="140">
        <f t="shared" si="8"/>
        <v>0</v>
      </c>
      <c r="G48" s="119"/>
      <c r="H48" s="119"/>
      <c r="I48" s="119"/>
      <c r="J48" s="120"/>
      <c r="K48" s="80">
        <f t="shared" si="9"/>
        <v>0</v>
      </c>
      <c r="L48" s="119"/>
      <c r="M48" s="29">
        <v>6</v>
      </c>
      <c r="N48" s="32">
        <v>90</v>
      </c>
      <c r="O48" s="86">
        <f>M48+N48</f>
        <v>96</v>
      </c>
      <c r="P48" s="87"/>
      <c r="Q48" s="86">
        <v>2</v>
      </c>
      <c r="R48" s="86">
        <v>3</v>
      </c>
      <c r="S48" s="86">
        <v>2</v>
      </c>
      <c r="T48" s="86">
        <v>6</v>
      </c>
      <c r="U48" s="82">
        <f>(F48+F49+F50+K48+K49+K50)</f>
        <v>0</v>
      </c>
      <c r="V48" s="82">
        <f>U48*O48</f>
        <v>0</v>
      </c>
    </row>
    <row r="49" spans="1:22" x14ac:dyDescent="0.25">
      <c r="A49" s="91"/>
      <c r="B49" s="119"/>
      <c r="C49" s="119"/>
      <c r="D49" s="119"/>
      <c r="E49" s="120"/>
      <c r="F49" s="140">
        <f t="shared" si="8"/>
        <v>0</v>
      </c>
      <c r="G49" s="119"/>
      <c r="H49" s="119"/>
      <c r="I49" s="119"/>
      <c r="J49" s="120"/>
      <c r="K49" s="80">
        <f t="shared" si="9"/>
        <v>0</v>
      </c>
      <c r="L49" s="119"/>
      <c r="M49" s="29"/>
      <c r="N49" s="32"/>
      <c r="O49" s="25"/>
      <c r="P49" s="25"/>
      <c r="Q49" s="25"/>
      <c r="R49" s="25"/>
      <c r="S49" s="25"/>
      <c r="T49" s="25"/>
      <c r="U49" s="25"/>
      <c r="V49" s="25"/>
    </row>
    <row r="50" spans="1:22" ht="15.75" thickBot="1" x14ac:dyDescent="0.3">
      <c r="A50" s="92"/>
      <c r="B50" s="119"/>
      <c r="C50" s="119"/>
      <c r="D50" s="119"/>
      <c r="E50" s="120"/>
      <c r="F50" s="140">
        <f t="shared" si="8"/>
        <v>0</v>
      </c>
      <c r="G50" s="119"/>
      <c r="H50" s="119"/>
      <c r="I50" s="119"/>
      <c r="J50" s="120"/>
      <c r="K50" s="80">
        <f t="shared" si="9"/>
        <v>0</v>
      </c>
      <c r="L50" s="119"/>
      <c r="M50" s="28"/>
      <c r="N50" s="28"/>
      <c r="O50" s="25"/>
      <c r="P50" s="25"/>
      <c r="Q50" s="25"/>
      <c r="R50" s="25"/>
      <c r="S50" s="25"/>
      <c r="T50" s="25"/>
      <c r="U50" s="26"/>
      <c r="V50" s="26"/>
    </row>
    <row r="51" spans="1:22" ht="15.75" thickBot="1" x14ac:dyDescent="0.3">
      <c r="A51" s="66" t="s">
        <v>48</v>
      </c>
      <c r="B51" s="113"/>
      <c r="C51" s="113"/>
      <c r="D51" s="113"/>
      <c r="E51" s="114"/>
      <c r="F51" s="141"/>
      <c r="G51" s="113"/>
      <c r="H51" s="113"/>
      <c r="I51" s="113"/>
      <c r="J51" s="114"/>
      <c r="K51" s="27"/>
      <c r="L51" s="113"/>
      <c r="M51" s="28"/>
      <c r="N51" s="28"/>
      <c r="O51" s="28"/>
      <c r="P51" s="25"/>
      <c r="Q51" s="28"/>
      <c r="R51" s="28"/>
      <c r="S51" s="28"/>
      <c r="T51" s="28"/>
      <c r="U51" s="26"/>
      <c r="V51" s="26"/>
    </row>
    <row r="52" spans="1:22" x14ac:dyDescent="0.25">
      <c r="A52" s="73" t="s">
        <v>44</v>
      </c>
      <c r="B52" s="119"/>
      <c r="C52" s="119"/>
      <c r="D52" s="119"/>
      <c r="E52" s="120"/>
      <c r="F52" s="139">
        <f t="shared" ref="F52:F57" si="10">(B52*E52)*1.21</f>
        <v>0</v>
      </c>
      <c r="G52" s="119"/>
      <c r="H52" s="119"/>
      <c r="I52" s="119"/>
      <c r="J52" s="120"/>
      <c r="K52" s="55">
        <f t="shared" ref="K52:K57" si="11">(G52*J52)*1.09</f>
        <v>0</v>
      </c>
      <c r="L52" s="119"/>
      <c r="M52" s="29">
        <v>60</v>
      </c>
      <c r="N52" s="28"/>
      <c r="O52" s="95">
        <f>M52+N52</f>
        <v>60</v>
      </c>
      <c r="P52" s="96"/>
      <c r="Q52" s="95">
        <v>1</v>
      </c>
      <c r="R52" s="95">
        <v>1</v>
      </c>
      <c r="S52" s="95"/>
      <c r="T52" s="95"/>
      <c r="U52" s="56">
        <f>(F52+F53+F54+K52+K53+K54)</f>
        <v>0</v>
      </c>
      <c r="V52" s="56">
        <f>U52*O52</f>
        <v>0</v>
      </c>
    </row>
    <row r="53" spans="1:22" x14ac:dyDescent="0.25">
      <c r="A53" s="98"/>
      <c r="B53" s="119"/>
      <c r="C53" s="119"/>
      <c r="D53" s="119"/>
      <c r="E53" s="120"/>
      <c r="F53" s="139">
        <f t="shared" si="10"/>
        <v>0</v>
      </c>
      <c r="G53" s="119"/>
      <c r="H53" s="119"/>
      <c r="I53" s="119"/>
      <c r="J53" s="120"/>
      <c r="K53" s="55">
        <f t="shared" si="11"/>
        <v>0</v>
      </c>
      <c r="L53" s="119"/>
      <c r="M53" s="29"/>
      <c r="N53" s="28"/>
      <c r="O53" s="25"/>
      <c r="P53" s="25"/>
      <c r="Q53" s="25"/>
      <c r="R53" s="25"/>
      <c r="S53" s="25"/>
      <c r="T53" s="25"/>
      <c r="U53" s="25"/>
      <c r="V53" s="25"/>
    </row>
    <row r="54" spans="1:22" ht="15.75" thickBot="1" x14ac:dyDescent="0.3">
      <c r="A54" s="75"/>
      <c r="B54" s="119"/>
      <c r="C54" s="119"/>
      <c r="D54" s="119"/>
      <c r="E54" s="120"/>
      <c r="F54" s="139">
        <f t="shared" si="10"/>
        <v>0</v>
      </c>
      <c r="G54" s="119"/>
      <c r="H54" s="119"/>
      <c r="I54" s="119"/>
      <c r="J54" s="120"/>
      <c r="K54" s="55">
        <f t="shared" si="11"/>
        <v>0</v>
      </c>
      <c r="L54" s="119"/>
      <c r="M54" s="28"/>
      <c r="N54" s="28"/>
      <c r="O54" s="25"/>
      <c r="P54" s="25"/>
      <c r="Q54" s="25"/>
      <c r="R54" s="25"/>
      <c r="S54" s="25"/>
      <c r="T54" s="25"/>
      <c r="U54" s="25"/>
      <c r="V54" s="25"/>
    </row>
    <row r="55" spans="1:22" x14ac:dyDescent="0.25">
      <c r="A55" s="83" t="s">
        <v>45</v>
      </c>
      <c r="B55" s="119"/>
      <c r="C55" s="119"/>
      <c r="D55" s="119"/>
      <c r="E55" s="120"/>
      <c r="F55" s="140">
        <f t="shared" si="10"/>
        <v>0</v>
      </c>
      <c r="G55" s="119"/>
      <c r="H55" s="119"/>
      <c r="I55" s="119"/>
      <c r="J55" s="120"/>
      <c r="K55" s="80">
        <f t="shared" si="11"/>
        <v>0</v>
      </c>
      <c r="L55" s="119"/>
      <c r="M55" s="29">
        <v>51</v>
      </c>
      <c r="N55" s="32">
        <v>55</v>
      </c>
      <c r="O55" s="86">
        <f>M55+N55</f>
        <v>106</v>
      </c>
      <c r="P55" s="87"/>
      <c r="Q55" s="86">
        <v>1</v>
      </c>
      <c r="R55" s="86">
        <v>1</v>
      </c>
      <c r="S55" s="86">
        <v>3</v>
      </c>
      <c r="T55" s="86">
        <v>7</v>
      </c>
      <c r="U55" s="82">
        <f>(F55+F56+F57+K55+K56+K57)</f>
        <v>0</v>
      </c>
      <c r="V55" s="82">
        <f>U55*O55</f>
        <v>0</v>
      </c>
    </row>
    <row r="56" spans="1:22" x14ac:dyDescent="0.25">
      <c r="A56" s="93"/>
      <c r="B56" s="119"/>
      <c r="C56" s="119"/>
      <c r="D56" s="119"/>
      <c r="E56" s="120"/>
      <c r="F56" s="140">
        <f t="shared" si="10"/>
        <v>0</v>
      </c>
      <c r="G56" s="119"/>
      <c r="H56" s="119"/>
      <c r="I56" s="119"/>
      <c r="J56" s="120"/>
      <c r="K56" s="80">
        <f t="shared" si="11"/>
        <v>0</v>
      </c>
      <c r="L56" s="119"/>
      <c r="M56" s="28"/>
      <c r="N56" s="28"/>
      <c r="O56" s="25"/>
      <c r="P56" s="25"/>
      <c r="Q56" s="25"/>
      <c r="R56" s="25"/>
      <c r="S56" s="25"/>
      <c r="T56" s="25"/>
      <c r="U56" s="26"/>
      <c r="V56" s="26"/>
    </row>
    <row r="57" spans="1:22" ht="15.75" thickBot="1" x14ac:dyDescent="0.3">
      <c r="A57" s="94"/>
      <c r="B57" s="119"/>
      <c r="C57" s="119"/>
      <c r="D57" s="119"/>
      <c r="E57" s="120"/>
      <c r="F57" s="140">
        <f t="shared" si="10"/>
        <v>0</v>
      </c>
      <c r="G57" s="119"/>
      <c r="H57" s="119"/>
      <c r="I57" s="119"/>
      <c r="J57" s="120"/>
      <c r="K57" s="80">
        <f t="shared" si="11"/>
        <v>0</v>
      </c>
      <c r="L57" s="119"/>
      <c r="M57" s="28"/>
      <c r="N57" s="28"/>
      <c r="O57" s="25"/>
      <c r="P57" s="25"/>
      <c r="Q57" s="25"/>
      <c r="R57" s="25"/>
      <c r="S57" s="25"/>
      <c r="T57" s="25"/>
      <c r="U57" s="26"/>
      <c r="V57" s="26"/>
    </row>
    <row r="58" spans="1:22" ht="15.75" thickBot="1" x14ac:dyDescent="0.3">
      <c r="A58" s="66" t="s">
        <v>49</v>
      </c>
      <c r="B58" s="122"/>
      <c r="C58" s="122"/>
      <c r="D58" s="122"/>
      <c r="E58" s="122"/>
      <c r="F58" s="122"/>
      <c r="G58" s="122"/>
      <c r="H58" s="122"/>
      <c r="I58" s="122"/>
      <c r="J58" s="122"/>
      <c r="K58" s="28">
        <f t="shared" ref="K58" si="12">(G58*J58)*1.09</f>
        <v>0</v>
      </c>
      <c r="L58" s="122"/>
      <c r="M58" s="28"/>
      <c r="N58" s="28"/>
      <c r="O58" s="25"/>
      <c r="P58" s="25"/>
      <c r="Q58" s="25"/>
      <c r="R58" s="25"/>
      <c r="S58" s="25"/>
      <c r="T58" s="25"/>
      <c r="U58" s="26"/>
      <c r="V58" s="26"/>
    </row>
    <row r="59" spans="1:22" x14ac:dyDescent="0.25">
      <c r="A59" s="73" t="s">
        <v>50</v>
      </c>
      <c r="B59" s="119"/>
      <c r="C59" s="119"/>
      <c r="D59" s="119"/>
      <c r="E59" s="120"/>
      <c r="F59" s="139">
        <f t="shared" ref="F59:F64" si="13">(B59*E59)*1.21</f>
        <v>0</v>
      </c>
      <c r="G59" s="119"/>
      <c r="H59" s="119"/>
      <c r="I59" s="119"/>
      <c r="J59" s="120"/>
      <c r="K59" s="55">
        <f t="shared" ref="K59:K64" si="14">(G59*J59)*1.09</f>
        <v>0</v>
      </c>
      <c r="L59" s="119"/>
      <c r="M59" s="29">
        <v>35</v>
      </c>
      <c r="N59" s="32">
        <v>80</v>
      </c>
      <c r="O59" s="95">
        <f>M59+N59</f>
        <v>115</v>
      </c>
      <c r="P59" s="96"/>
      <c r="Q59" s="95">
        <v>2</v>
      </c>
      <c r="R59" s="95">
        <v>3</v>
      </c>
      <c r="S59" s="95">
        <v>1</v>
      </c>
      <c r="T59" s="95">
        <v>0</v>
      </c>
      <c r="U59" s="56">
        <f>(F59+F60+F61+K59+K60+K61)</f>
        <v>0</v>
      </c>
      <c r="V59" s="56">
        <f>U59*O59</f>
        <v>0</v>
      </c>
    </row>
    <row r="60" spans="1:22" x14ac:dyDescent="0.25">
      <c r="A60" s="98"/>
      <c r="B60" s="119"/>
      <c r="C60" s="119"/>
      <c r="D60" s="119"/>
      <c r="E60" s="120"/>
      <c r="F60" s="139">
        <f t="shared" si="13"/>
        <v>0</v>
      </c>
      <c r="G60" s="119"/>
      <c r="H60" s="119"/>
      <c r="I60" s="119"/>
      <c r="J60" s="120"/>
      <c r="K60" s="55">
        <f t="shared" si="14"/>
        <v>0</v>
      </c>
      <c r="L60" s="119"/>
      <c r="M60" s="29"/>
      <c r="N60" s="32"/>
      <c r="O60" s="25"/>
      <c r="P60" s="25"/>
      <c r="Q60" s="25"/>
      <c r="R60" s="25"/>
      <c r="S60" s="25"/>
      <c r="T60" s="25"/>
      <c r="U60" s="25"/>
      <c r="V60" s="25"/>
    </row>
    <row r="61" spans="1:22" ht="15.75" thickBot="1" x14ac:dyDescent="0.3">
      <c r="A61" s="75"/>
      <c r="B61" s="119"/>
      <c r="C61" s="119"/>
      <c r="D61" s="119"/>
      <c r="E61" s="120"/>
      <c r="F61" s="139">
        <f t="shared" si="13"/>
        <v>0</v>
      </c>
      <c r="G61" s="119"/>
      <c r="H61" s="119"/>
      <c r="I61" s="119"/>
      <c r="J61" s="120"/>
      <c r="K61" s="55">
        <f t="shared" si="14"/>
        <v>0</v>
      </c>
      <c r="L61" s="119"/>
      <c r="M61" s="28"/>
      <c r="N61" s="28"/>
      <c r="O61" s="25"/>
      <c r="P61" s="25"/>
      <c r="Q61" s="25"/>
      <c r="R61" s="25"/>
      <c r="S61" s="25"/>
      <c r="T61" s="25"/>
      <c r="U61" s="26"/>
      <c r="V61" s="26"/>
    </row>
    <row r="62" spans="1:22" x14ac:dyDescent="0.25">
      <c r="A62" s="97" t="s">
        <v>51</v>
      </c>
      <c r="B62" s="119"/>
      <c r="C62" s="119"/>
      <c r="D62" s="119"/>
      <c r="E62" s="120"/>
      <c r="F62" s="140">
        <f t="shared" si="13"/>
        <v>0</v>
      </c>
      <c r="G62" s="119"/>
      <c r="H62" s="119"/>
      <c r="I62" s="119"/>
      <c r="J62" s="120"/>
      <c r="K62" s="80">
        <f t="shared" si="14"/>
        <v>0</v>
      </c>
      <c r="L62" s="119"/>
      <c r="M62" s="28"/>
      <c r="N62" s="32">
        <v>40</v>
      </c>
      <c r="O62" s="86">
        <f>M62+N62</f>
        <v>40</v>
      </c>
      <c r="P62" s="87"/>
      <c r="Q62" s="86"/>
      <c r="R62" s="86"/>
      <c r="S62" s="86">
        <v>1</v>
      </c>
      <c r="T62" s="86">
        <v>0</v>
      </c>
      <c r="U62" s="82">
        <f>(F62+F63+F64+K62+K63+K64)</f>
        <v>0</v>
      </c>
      <c r="V62" s="82">
        <f>U62*O62</f>
        <v>0</v>
      </c>
    </row>
    <row r="63" spans="1:22" x14ac:dyDescent="0.25">
      <c r="A63" s="84"/>
      <c r="B63" s="119"/>
      <c r="C63" s="119"/>
      <c r="D63" s="119"/>
      <c r="E63" s="120"/>
      <c r="F63" s="140">
        <f t="shared" si="13"/>
        <v>0</v>
      </c>
      <c r="G63" s="119"/>
      <c r="H63" s="119"/>
      <c r="I63" s="119"/>
      <c r="J63" s="120"/>
      <c r="K63" s="80">
        <f t="shared" si="14"/>
        <v>0</v>
      </c>
      <c r="L63" s="119"/>
      <c r="M63" s="25"/>
      <c r="N63" s="28"/>
      <c r="O63" s="25"/>
      <c r="P63" s="25"/>
      <c r="Q63" s="25"/>
      <c r="R63" s="25"/>
      <c r="S63" s="25"/>
      <c r="T63" s="25"/>
      <c r="U63" s="26"/>
      <c r="V63" s="26"/>
    </row>
    <row r="64" spans="1:22" ht="15.75" thickBot="1" x14ac:dyDescent="0.3">
      <c r="A64" s="92"/>
      <c r="B64" s="119"/>
      <c r="C64" s="119"/>
      <c r="D64" s="119"/>
      <c r="E64" s="120"/>
      <c r="F64" s="140">
        <f t="shared" si="13"/>
        <v>0</v>
      </c>
      <c r="G64" s="119"/>
      <c r="H64" s="119"/>
      <c r="I64" s="119"/>
      <c r="J64" s="120"/>
      <c r="K64" s="80">
        <f t="shared" si="14"/>
        <v>0</v>
      </c>
      <c r="L64" s="119"/>
      <c r="M64" s="25"/>
      <c r="N64" s="28"/>
      <c r="O64" s="25"/>
      <c r="P64" s="25"/>
      <c r="Q64" s="25"/>
      <c r="R64" s="25"/>
      <c r="S64" s="25"/>
      <c r="T64" s="25"/>
      <c r="U64" s="26"/>
      <c r="V64" s="26"/>
    </row>
    <row r="65" spans="1:22" ht="15.75" thickBot="1" x14ac:dyDescent="0.3">
      <c r="A65" s="69" t="s">
        <v>10</v>
      </c>
      <c r="B65" s="117"/>
      <c r="C65" s="117"/>
      <c r="D65" s="117"/>
      <c r="E65" s="118"/>
      <c r="F65" s="142"/>
      <c r="G65" s="117"/>
      <c r="H65" s="117"/>
      <c r="I65" s="117"/>
      <c r="J65" s="118"/>
      <c r="K65" s="19"/>
      <c r="L65" s="117"/>
      <c r="M65" s="20" t="s">
        <v>11</v>
      </c>
      <c r="N65" s="21" t="s">
        <v>12</v>
      </c>
      <c r="O65" s="22" t="s">
        <v>0</v>
      </c>
      <c r="P65" s="17"/>
      <c r="Q65" s="143" t="s">
        <v>61</v>
      </c>
      <c r="R65" s="143"/>
      <c r="S65" s="144" t="s">
        <v>62</v>
      </c>
      <c r="T65" s="144"/>
      <c r="U65" s="16" t="s">
        <v>10</v>
      </c>
      <c r="V65" s="18"/>
    </row>
    <row r="66" spans="1:22" x14ac:dyDescent="0.25">
      <c r="A66" s="73" t="s">
        <v>52</v>
      </c>
      <c r="B66" s="119"/>
      <c r="C66" s="119"/>
      <c r="D66" s="119"/>
      <c r="E66" s="120"/>
      <c r="F66" s="139">
        <f t="shared" ref="F66:F71" si="15">(B66*E66)*1.21</f>
        <v>0</v>
      </c>
      <c r="G66" s="119"/>
      <c r="H66" s="119"/>
      <c r="I66" s="119"/>
      <c r="J66" s="120"/>
      <c r="K66" s="55">
        <f t="shared" ref="K66:K71" si="16">(G66*J66)*1.09</f>
        <v>0</v>
      </c>
      <c r="L66" s="119"/>
      <c r="M66" s="29">
        <v>40</v>
      </c>
      <c r="N66" s="32">
        <v>20</v>
      </c>
      <c r="O66" s="95">
        <f>M66+N66</f>
        <v>60</v>
      </c>
      <c r="P66" s="96"/>
      <c r="Q66" s="95">
        <v>1</v>
      </c>
      <c r="R66" s="95">
        <v>1</v>
      </c>
      <c r="S66" s="95">
        <v>1</v>
      </c>
      <c r="T66" s="95">
        <v>1</v>
      </c>
      <c r="U66" s="56">
        <f>(F66+F67+F68+K66+K67+K68)</f>
        <v>0</v>
      </c>
      <c r="V66" s="56">
        <f>U66*O66</f>
        <v>0</v>
      </c>
    </row>
    <row r="67" spans="1:22" x14ac:dyDescent="0.25">
      <c r="A67" s="98"/>
      <c r="B67" s="119"/>
      <c r="C67" s="119"/>
      <c r="D67" s="119"/>
      <c r="E67" s="120"/>
      <c r="F67" s="139">
        <f t="shared" si="15"/>
        <v>0</v>
      </c>
      <c r="G67" s="119"/>
      <c r="H67" s="119"/>
      <c r="I67" s="119"/>
      <c r="J67" s="120"/>
      <c r="K67" s="55">
        <f t="shared" si="16"/>
        <v>0</v>
      </c>
      <c r="L67" s="119"/>
      <c r="M67" s="29"/>
      <c r="N67" s="32"/>
      <c r="O67" s="25"/>
      <c r="P67" s="25"/>
      <c r="Q67" s="25"/>
      <c r="R67" s="25"/>
      <c r="S67" s="25"/>
      <c r="T67" s="25"/>
      <c r="U67" s="25"/>
      <c r="V67" s="25"/>
    </row>
    <row r="68" spans="1:22" ht="15.75" thickBot="1" x14ac:dyDescent="0.3">
      <c r="A68" s="75"/>
      <c r="B68" s="119"/>
      <c r="C68" s="119"/>
      <c r="D68" s="119"/>
      <c r="E68" s="120"/>
      <c r="F68" s="139">
        <f t="shared" si="15"/>
        <v>0</v>
      </c>
      <c r="G68" s="119"/>
      <c r="H68" s="119"/>
      <c r="I68" s="119"/>
      <c r="J68" s="120"/>
      <c r="K68" s="55">
        <f t="shared" si="16"/>
        <v>0</v>
      </c>
      <c r="L68" s="119"/>
      <c r="M68" s="28"/>
      <c r="N68" s="28"/>
      <c r="O68" s="25"/>
      <c r="P68" s="25"/>
      <c r="Q68" s="25"/>
      <c r="R68" s="25"/>
      <c r="S68" s="25"/>
      <c r="T68" s="25"/>
      <c r="U68" s="25"/>
      <c r="V68" s="25"/>
    </row>
    <row r="69" spans="1:22" x14ac:dyDescent="0.25">
      <c r="A69" s="83" t="s">
        <v>36</v>
      </c>
      <c r="B69" s="119"/>
      <c r="C69" s="119"/>
      <c r="D69" s="119"/>
      <c r="E69" s="120"/>
      <c r="F69" s="140">
        <f t="shared" si="15"/>
        <v>0</v>
      </c>
      <c r="G69" s="119"/>
      <c r="H69" s="119"/>
      <c r="I69" s="119"/>
      <c r="J69" s="120"/>
      <c r="K69" s="80">
        <f t="shared" si="16"/>
        <v>0</v>
      </c>
      <c r="L69" s="119"/>
      <c r="M69" s="28">
        <v>0</v>
      </c>
      <c r="N69" s="32">
        <v>50</v>
      </c>
      <c r="O69" s="86">
        <f>M69+N69</f>
        <v>50</v>
      </c>
      <c r="P69" s="87"/>
      <c r="Q69" s="86"/>
      <c r="R69" s="86"/>
      <c r="S69" s="86">
        <v>1</v>
      </c>
      <c r="T69" s="86">
        <v>15</v>
      </c>
      <c r="U69" s="82">
        <f>(F69+F70+F71+K69+K70+K71)</f>
        <v>0</v>
      </c>
      <c r="V69" s="82">
        <f>U69*O69</f>
        <v>0</v>
      </c>
    </row>
    <row r="70" spans="1:22" x14ac:dyDescent="0.25">
      <c r="A70" s="91"/>
      <c r="B70" s="119"/>
      <c r="C70" s="119"/>
      <c r="D70" s="119"/>
      <c r="E70" s="120"/>
      <c r="F70" s="140">
        <f t="shared" si="15"/>
        <v>0</v>
      </c>
      <c r="G70" s="119"/>
      <c r="H70" s="119"/>
      <c r="I70" s="119"/>
      <c r="J70" s="120"/>
      <c r="K70" s="80">
        <f t="shared" si="16"/>
        <v>0</v>
      </c>
      <c r="L70" s="119"/>
      <c r="M70" s="28"/>
      <c r="N70" s="32"/>
      <c r="O70" s="25"/>
      <c r="P70" s="25"/>
      <c r="Q70" s="25"/>
      <c r="R70" s="25"/>
      <c r="S70" s="25"/>
      <c r="T70" s="25"/>
      <c r="U70" s="25"/>
      <c r="V70" s="25"/>
    </row>
    <row r="71" spans="1:22" ht="15.75" thickBot="1" x14ac:dyDescent="0.3">
      <c r="A71" s="92"/>
      <c r="B71" s="119"/>
      <c r="C71" s="119"/>
      <c r="D71" s="119"/>
      <c r="E71" s="120"/>
      <c r="F71" s="140">
        <f t="shared" si="15"/>
        <v>0</v>
      </c>
      <c r="G71" s="119"/>
      <c r="H71" s="119"/>
      <c r="I71" s="119"/>
      <c r="J71" s="120"/>
      <c r="K71" s="80">
        <f t="shared" si="16"/>
        <v>0</v>
      </c>
      <c r="L71" s="119"/>
      <c r="M71" s="28"/>
      <c r="N71" s="28"/>
      <c r="O71" s="25"/>
      <c r="P71" s="25"/>
      <c r="Q71" s="25"/>
      <c r="R71" s="25"/>
      <c r="S71" s="25"/>
      <c r="T71" s="25"/>
      <c r="U71" s="26"/>
      <c r="V71" s="26"/>
    </row>
    <row r="72" spans="1:22" ht="15.75" thickBot="1" x14ac:dyDescent="0.3">
      <c r="A72" s="69" t="s">
        <v>13</v>
      </c>
      <c r="B72" s="117"/>
      <c r="C72" s="117"/>
      <c r="D72" s="117"/>
      <c r="E72" s="118"/>
      <c r="F72" s="142"/>
      <c r="G72" s="117"/>
      <c r="H72" s="117"/>
      <c r="I72" s="117"/>
      <c r="J72" s="118"/>
      <c r="K72" s="19"/>
      <c r="L72" s="117"/>
      <c r="M72" s="20" t="s">
        <v>14</v>
      </c>
      <c r="N72" s="21" t="s">
        <v>15</v>
      </c>
      <c r="O72" s="22" t="s">
        <v>0</v>
      </c>
      <c r="P72" s="17"/>
      <c r="Q72" s="143" t="s">
        <v>61</v>
      </c>
      <c r="R72" s="143"/>
      <c r="S72" s="144" t="s">
        <v>62</v>
      </c>
      <c r="T72" s="144"/>
      <c r="U72" s="16" t="s">
        <v>13</v>
      </c>
      <c r="V72" s="18"/>
    </row>
    <row r="73" spans="1:22" x14ac:dyDescent="0.25">
      <c r="A73" s="73" t="s">
        <v>45</v>
      </c>
      <c r="B73" s="119"/>
      <c r="C73" s="119"/>
      <c r="D73" s="119"/>
      <c r="E73" s="120"/>
      <c r="F73" s="139">
        <f>(B73*E73)*1.21</f>
        <v>0</v>
      </c>
      <c r="G73" s="119"/>
      <c r="H73" s="119"/>
      <c r="I73" s="119"/>
      <c r="J73" s="120"/>
      <c r="K73" s="55">
        <f>(G73*J73)*1.09</f>
        <v>0</v>
      </c>
      <c r="L73" s="119"/>
      <c r="M73" s="29">
        <v>20</v>
      </c>
      <c r="N73" s="28"/>
      <c r="O73" s="95">
        <f>M73+N73</f>
        <v>20</v>
      </c>
      <c r="P73" s="96"/>
      <c r="Q73" s="95">
        <v>1</v>
      </c>
      <c r="R73" s="95">
        <v>3</v>
      </c>
      <c r="S73" s="95"/>
      <c r="T73" s="95"/>
      <c r="U73" s="56">
        <f>(F73+F74+F75+K73+K74+K75)</f>
        <v>0</v>
      </c>
      <c r="V73" s="56">
        <f>U73*O73</f>
        <v>0</v>
      </c>
    </row>
    <row r="74" spans="1:22" x14ac:dyDescent="0.25">
      <c r="A74" s="98"/>
      <c r="B74" s="119"/>
      <c r="C74" s="119"/>
      <c r="D74" s="119"/>
      <c r="E74" s="120"/>
      <c r="F74" s="139">
        <f>(B74*E74)*1.21</f>
        <v>0</v>
      </c>
      <c r="G74" s="119"/>
      <c r="H74" s="119"/>
      <c r="I74" s="119"/>
      <c r="J74" s="120"/>
      <c r="K74" s="55">
        <f>(G74*J74)*1.09</f>
        <v>0</v>
      </c>
      <c r="L74" s="119"/>
      <c r="M74" s="29"/>
      <c r="N74" s="28"/>
      <c r="O74" s="25"/>
      <c r="P74" s="25"/>
      <c r="Q74" s="25"/>
      <c r="R74" s="25"/>
      <c r="S74" s="25"/>
      <c r="T74" s="25"/>
      <c r="U74" s="25"/>
      <c r="V74" s="25"/>
    </row>
    <row r="75" spans="1:22" ht="15.75" thickBot="1" x14ac:dyDescent="0.3">
      <c r="A75" s="75"/>
      <c r="B75" s="119"/>
      <c r="C75" s="119"/>
      <c r="D75" s="119"/>
      <c r="E75" s="120"/>
      <c r="F75" s="139">
        <f>(B75*E75)*1.21</f>
        <v>0</v>
      </c>
      <c r="G75" s="119"/>
      <c r="H75" s="119"/>
      <c r="I75" s="119"/>
      <c r="J75" s="120"/>
      <c r="K75" s="55">
        <f>(G75*J75)*1.09</f>
        <v>0</v>
      </c>
      <c r="L75" s="119"/>
      <c r="M75" s="25"/>
      <c r="N75" s="28"/>
      <c r="O75" s="25"/>
      <c r="P75" s="25"/>
      <c r="Q75" s="25"/>
      <c r="R75" s="25"/>
      <c r="S75" s="25"/>
      <c r="T75" s="25"/>
      <c r="U75" s="26"/>
      <c r="V75" s="26"/>
    </row>
    <row r="76" spans="1:22" ht="15.75" thickBot="1" x14ac:dyDescent="0.3">
      <c r="A76" s="69" t="s">
        <v>16</v>
      </c>
      <c r="B76" s="117"/>
      <c r="C76" s="117"/>
      <c r="D76" s="117"/>
      <c r="E76" s="118"/>
      <c r="F76" s="142"/>
      <c r="G76" s="117"/>
      <c r="H76" s="117"/>
      <c r="I76" s="117"/>
      <c r="J76" s="118"/>
      <c r="K76" s="19"/>
      <c r="L76" s="117"/>
      <c r="M76" s="20" t="s">
        <v>17</v>
      </c>
      <c r="N76" s="21" t="s">
        <v>18</v>
      </c>
      <c r="O76" s="22" t="s">
        <v>0</v>
      </c>
      <c r="P76" s="17"/>
      <c r="Q76" s="143" t="s">
        <v>61</v>
      </c>
      <c r="R76" s="143"/>
      <c r="S76" s="144" t="s">
        <v>62</v>
      </c>
      <c r="T76" s="144"/>
      <c r="U76" s="16" t="s">
        <v>16</v>
      </c>
      <c r="V76" s="18"/>
    </row>
    <row r="77" spans="1:22" x14ac:dyDescent="0.25">
      <c r="A77" s="83" t="s">
        <v>52</v>
      </c>
      <c r="B77" s="119"/>
      <c r="C77" s="119"/>
      <c r="D77" s="119"/>
      <c r="E77" s="120"/>
      <c r="F77" s="140">
        <f t="shared" ref="F77:F82" si="17">(B77*E77)*1.21</f>
        <v>0</v>
      </c>
      <c r="G77" s="119"/>
      <c r="H77" s="119"/>
      <c r="I77" s="119"/>
      <c r="J77" s="120"/>
      <c r="K77" s="80">
        <f t="shared" ref="K77:K82" si="18">(G77*J77)*1.09</f>
        <v>0</v>
      </c>
      <c r="L77" s="119"/>
      <c r="M77" s="29">
        <v>51</v>
      </c>
      <c r="N77" s="28"/>
      <c r="O77" s="86">
        <f>M77+N77</f>
        <v>51</v>
      </c>
      <c r="P77" s="87"/>
      <c r="Q77" s="86">
        <v>1</v>
      </c>
      <c r="R77" s="86">
        <v>6</v>
      </c>
      <c r="S77" s="86"/>
      <c r="T77" s="86"/>
      <c r="U77" s="82">
        <f>(F77+F78+F79+K77+K78+K79)</f>
        <v>0</v>
      </c>
      <c r="V77" s="82">
        <f>U77*O77</f>
        <v>0</v>
      </c>
    </row>
    <row r="78" spans="1:22" x14ac:dyDescent="0.25">
      <c r="A78" s="84"/>
      <c r="B78" s="119"/>
      <c r="C78" s="119"/>
      <c r="D78" s="119"/>
      <c r="E78" s="120"/>
      <c r="F78" s="140">
        <f t="shared" si="17"/>
        <v>0</v>
      </c>
      <c r="G78" s="119"/>
      <c r="H78" s="119"/>
      <c r="I78" s="119"/>
      <c r="J78" s="120"/>
      <c r="K78" s="80">
        <f t="shared" si="18"/>
        <v>0</v>
      </c>
      <c r="L78" s="119"/>
      <c r="M78" s="28"/>
      <c r="N78" s="25"/>
      <c r="O78" s="25"/>
      <c r="P78" s="25"/>
      <c r="Q78" s="25"/>
      <c r="R78" s="25"/>
      <c r="S78" s="25"/>
      <c r="T78" s="25"/>
      <c r="U78" s="26"/>
      <c r="V78" s="26"/>
    </row>
    <row r="79" spans="1:22" ht="15.75" thickBot="1" x14ac:dyDescent="0.3">
      <c r="A79" s="92"/>
      <c r="B79" s="119"/>
      <c r="C79" s="119"/>
      <c r="D79" s="119"/>
      <c r="E79" s="120"/>
      <c r="F79" s="140">
        <f t="shared" si="17"/>
        <v>0</v>
      </c>
      <c r="G79" s="119"/>
      <c r="H79" s="119"/>
      <c r="I79" s="119"/>
      <c r="J79" s="120"/>
      <c r="K79" s="80">
        <f t="shared" si="18"/>
        <v>0</v>
      </c>
      <c r="L79" s="119"/>
      <c r="M79" s="28"/>
      <c r="N79" s="28"/>
      <c r="O79" s="25"/>
      <c r="P79" s="25"/>
      <c r="Q79" s="25"/>
      <c r="R79" s="25"/>
      <c r="S79" s="25"/>
      <c r="T79" s="25"/>
      <c r="U79" s="26"/>
      <c r="V79" s="26"/>
    </row>
    <row r="80" spans="1:22" x14ac:dyDescent="0.25">
      <c r="A80" s="73" t="s">
        <v>53</v>
      </c>
      <c r="B80" s="119"/>
      <c r="C80" s="119"/>
      <c r="D80" s="119"/>
      <c r="E80" s="120"/>
      <c r="F80" s="139">
        <f t="shared" si="17"/>
        <v>0</v>
      </c>
      <c r="G80" s="119"/>
      <c r="H80" s="119"/>
      <c r="I80" s="119"/>
      <c r="J80" s="120"/>
      <c r="K80" s="55">
        <f t="shared" si="18"/>
        <v>0</v>
      </c>
      <c r="L80" s="119"/>
      <c r="M80" s="29">
        <v>9</v>
      </c>
      <c r="N80" s="32">
        <v>25</v>
      </c>
      <c r="O80" s="95">
        <f>M80+N80</f>
        <v>34</v>
      </c>
      <c r="P80" s="96"/>
      <c r="Q80" s="95">
        <v>1</v>
      </c>
      <c r="R80" s="95">
        <v>7</v>
      </c>
      <c r="S80" s="95">
        <v>1</v>
      </c>
      <c r="T80" s="95">
        <v>8</v>
      </c>
      <c r="U80" s="56">
        <f>(F80+F81+F82+K80+K81+K82)</f>
        <v>0</v>
      </c>
      <c r="V80" s="56">
        <f>U80*O80</f>
        <v>0</v>
      </c>
    </row>
    <row r="81" spans="1:22" x14ac:dyDescent="0.25">
      <c r="A81" s="74"/>
      <c r="B81" s="119"/>
      <c r="C81" s="119"/>
      <c r="D81" s="119"/>
      <c r="E81" s="120"/>
      <c r="F81" s="139">
        <f t="shared" si="17"/>
        <v>0</v>
      </c>
      <c r="G81" s="119"/>
      <c r="H81" s="119"/>
      <c r="I81" s="119"/>
      <c r="J81" s="120"/>
      <c r="K81" s="55">
        <f t="shared" si="18"/>
        <v>0</v>
      </c>
      <c r="L81" s="119"/>
      <c r="M81" s="28"/>
      <c r="N81" s="28"/>
      <c r="O81" s="25"/>
      <c r="P81" s="25"/>
      <c r="Q81" s="25"/>
      <c r="R81" s="25"/>
      <c r="S81" s="25"/>
      <c r="T81" s="25"/>
      <c r="U81" s="26"/>
      <c r="V81" s="26"/>
    </row>
    <row r="82" spans="1:22" ht="15.75" thickBot="1" x14ac:dyDescent="0.3">
      <c r="A82" s="75"/>
      <c r="B82" s="119"/>
      <c r="C82" s="119"/>
      <c r="D82" s="119"/>
      <c r="E82" s="120"/>
      <c r="F82" s="139">
        <f t="shared" si="17"/>
        <v>0</v>
      </c>
      <c r="G82" s="119"/>
      <c r="H82" s="119"/>
      <c r="I82" s="119"/>
      <c r="J82" s="120"/>
      <c r="K82" s="55">
        <f t="shared" si="18"/>
        <v>0</v>
      </c>
      <c r="L82" s="119"/>
      <c r="M82" s="28"/>
      <c r="N82" s="25"/>
      <c r="O82" s="25"/>
      <c r="P82" s="25"/>
      <c r="Q82" s="25"/>
      <c r="R82" s="25"/>
      <c r="S82" s="25"/>
      <c r="T82" s="25"/>
      <c r="U82" s="26"/>
      <c r="V82" s="26"/>
    </row>
    <row r="83" spans="1:22" ht="15.75" thickBot="1" x14ac:dyDescent="0.3">
      <c r="A83" s="66" t="s">
        <v>54</v>
      </c>
      <c r="B83" s="113"/>
      <c r="C83" s="113"/>
      <c r="D83" s="113"/>
      <c r="E83" s="114"/>
      <c r="F83" s="141"/>
      <c r="G83" s="113"/>
      <c r="H83" s="113"/>
      <c r="I83" s="113"/>
      <c r="J83" s="114"/>
      <c r="K83" s="27"/>
      <c r="L83" s="113"/>
      <c r="M83" s="28"/>
      <c r="N83" s="28"/>
      <c r="O83" s="28"/>
      <c r="P83" s="25"/>
      <c r="Q83" s="28"/>
      <c r="R83" s="28"/>
      <c r="S83" s="28"/>
      <c r="T83" s="28"/>
      <c r="U83" s="26"/>
      <c r="V83" s="26"/>
    </row>
    <row r="84" spans="1:22" x14ac:dyDescent="0.25">
      <c r="A84" s="83" t="s">
        <v>44</v>
      </c>
      <c r="B84" s="119"/>
      <c r="C84" s="119"/>
      <c r="D84" s="119"/>
      <c r="E84" s="120"/>
      <c r="F84" s="140">
        <f t="shared" ref="F84:F89" si="19">(B84*E84)*1.21</f>
        <v>0</v>
      </c>
      <c r="G84" s="119"/>
      <c r="H84" s="119"/>
      <c r="I84" s="119"/>
      <c r="J84" s="120"/>
      <c r="K84" s="80">
        <f t="shared" ref="K84:K89" si="20">(G84*J84)*1.09</f>
        <v>0</v>
      </c>
      <c r="L84" s="119"/>
      <c r="M84" s="29">
        <v>14</v>
      </c>
      <c r="N84" s="32">
        <v>10</v>
      </c>
      <c r="O84" s="86">
        <f>M84+N84</f>
        <v>24</v>
      </c>
      <c r="P84" s="87"/>
      <c r="Q84" s="86">
        <v>1</v>
      </c>
      <c r="R84" s="86">
        <v>1</v>
      </c>
      <c r="S84" s="86">
        <v>1</v>
      </c>
      <c r="T84" s="86">
        <v>2</v>
      </c>
      <c r="U84" s="82">
        <f>(F84+F85+F86+K84+K85+K86)</f>
        <v>0</v>
      </c>
      <c r="V84" s="82">
        <f>U84*O84</f>
        <v>0</v>
      </c>
    </row>
    <row r="85" spans="1:22" x14ac:dyDescent="0.25">
      <c r="A85" s="91"/>
      <c r="B85" s="119"/>
      <c r="C85" s="119"/>
      <c r="D85" s="119"/>
      <c r="E85" s="120"/>
      <c r="F85" s="140">
        <f t="shared" si="19"/>
        <v>0</v>
      </c>
      <c r="G85" s="119"/>
      <c r="H85" s="119"/>
      <c r="I85" s="119"/>
      <c r="J85" s="120"/>
      <c r="K85" s="80">
        <f t="shared" si="20"/>
        <v>0</v>
      </c>
      <c r="L85" s="119"/>
      <c r="M85" s="29"/>
      <c r="N85" s="32"/>
      <c r="O85" s="25"/>
      <c r="P85" s="25"/>
      <c r="Q85" s="25"/>
      <c r="R85" s="25"/>
      <c r="S85" s="25"/>
      <c r="T85" s="25"/>
      <c r="U85" s="25"/>
      <c r="V85" s="25"/>
    </row>
    <row r="86" spans="1:22" ht="15.75" thickBot="1" x14ac:dyDescent="0.3">
      <c r="A86" s="92"/>
      <c r="B86" s="119"/>
      <c r="C86" s="119"/>
      <c r="D86" s="119"/>
      <c r="E86" s="120"/>
      <c r="F86" s="140">
        <f t="shared" si="19"/>
        <v>0</v>
      </c>
      <c r="G86" s="119"/>
      <c r="H86" s="119"/>
      <c r="I86" s="119"/>
      <c r="J86" s="120"/>
      <c r="K86" s="80">
        <f t="shared" si="20"/>
        <v>0</v>
      </c>
      <c r="L86" s="119"/>
      <c r="M86" s="28"/>
      <c r="N86" s="28"/>
      <c r="O86" s="25"/>
      <c r="P86" s="25"/>
      <c r="Q86" s="25"/>
      <c r="R86" s="25"/>
      <c r="S86" s="25"/>
      <c r="T86" s="25"/>
      <c r="U86" s="26"/>
      <c r="V86" s="26"/>
    </row>
    <row r="87" spans="1:22" x14ac:dyDescent="0.25">
      <c r="A87" s="73" t="s">
        <v>45</v>
      </c>
      <c r="B87" s="119"/>
      <c r="C87" s="119"/>
      <c r="D87" s="119"/>
      <c r="E87" s="120"/>
      <c r="F87" s="139">
        <f t="shared" si="19"/>
        <v>0</v>
      </c>
      <c r="G87" s="119"/>
      <c r="H87" s="119"/>
      <c r="I87" s="119"/>
      <c r="J87" s="120"/>
      <c r="K87" s="55">
        <f t="shared" si="20"/>
        <v>0</v>
      </c>
      <c r="L87" s="119"/>
      <c r="M87" s="29">
        <v>3</v>
      </c>
      <c r="N87" s="32">
        <v>40</v>
      </c>
      <c r="O87" s="95">
        <f>M87+N87</f>
        <v>43</v>
      </c>
      <c r="P87" s="96"/>
      <c r="Q87" s="95">
        <v>1</v>
      </c>
      <c r="R87" s="95">
        <v>5</v>
      </c>
      <c r="S87" s="95">
        <v>1</v>
      </c>
      <c r="T87" s="95">
        <v>4</v>
      </c>
      <c r="U87" s="56">
        <f>(F87+F88+F89+K87+K88+K89)</f>
        <v>0</v>
      </c>
      <c r="V87" s="56">
        <f>U87*O87</f>
        <v>0</v>
      </c>
    </row>
    <row r="88" spans="1:22" x14ac:dyDescent="0.25">
      <c r="A88" s="98"/>
      <c r="B88" s="119"/>
      <c r="C88" s="119"/>
      <c r="D88" s="119"/>
      <c r="E88" s="120"/>
      <c r="F88" s="139">
        <f t="shared" si="19"/>
        <v>0</v>
      </c>
      <c r="G88" s="119"/>
      <c r="H88" s="119"/>
      <c r="I88" s="119"/>
      <c r="J88" s="120"/>
      <c r="K88" s="55">
        <f t="shared" si="20"/>
        <v>0</v>
      </c>
      <c r="L88" s="119"/>
      <c r="M88" s="29"/>
      <c r="N88" s="32"/>
      <c r="O88" s="25"/>
      <c r="P88" s="25"/>
      <c r="Q88" s="25"/>
      <c r="R88" s="25"/>
      <c r="S88" s="25"/>
      <c r="T88" s="25"/>
      <c r="U88" s="25"/>
      <c r="V88" s="25"/>
    </row>
    <row r="89" spans="1:22" ht="15.75" thickBot="1" x14ac:dyDescent="0.3">
      <c r="A89" s="75"/>
      <c r="B89" s="119"/>
      <c r="C89" s="119"/>
      <c r="D89" s="119"/>
      <c r="E89" s="120"/>
      <c r="F89" s="139">
        <f t="shared" si="19"/>
        <v>0</v>
      </c>
      <c r="G89" s="119"/>
      <c r="H89" s="119"/>
      <c r="I89" s="119"/>
      <c r="J89" s="120"/>
      <c r="K89" s="55">
        <f t="shared" si="20"/>
        <v>0</v>
      </c>
      <c r="L89" s="119"/>
      <c r="M89" s="28"/>
      <c r="N89" s="25"/>
      <c r="O89" s="25"/>
      <c r="P89" s="25"/>
      <c r="Q89" s="25"/>
      <c r="R89" s="25"/>
      <c r="S89" s="25"/>
      <c r="T89" s="25"/>
      <c r="U89" s="26"/>
      <c r="V89" s="26"/>
    </row>
    <row r="90" spans="1:22" ht="15.75" thickBot="1" x14ac:dyDescent="0.3">
      <c r="A90" s="66" t="s">
        <v>55</v>
      </c>
      <c r="B90" s="113"/>
      <c r="C90" s="113"/>
      <c r="D90" s="113"/>
      <c r="E90" s="114"/>
      <c r="F90" s="141"/>
      <c r="G90" s="113"/>
      <c r="H90" s="113"/>
      <c r="I90" s="113"/>
      <c r="J90" s="114"/>
      <c r="K90" s="27"/>
      <c r="L90" s="113"/>
      <c r="M90" s="28"/>
      <c r="N90" s="28"/>
      <c r="O90" s="28"/>
      <c r="P90" s="25"/>
      <c r="Q90" s="28"/>
      <c r="R90" s="28"/>
      <c r="S90" s="28"/>
      <c r="T90" s="28"/>
      <c r="U90" s="26"/>
      <c r="V90" s="26"/>
    </row>
    <row r="91" spans="1:22" x14ac:dyDescent="0.25">
      <c r="A91" s="83" t="s">
        <v>52</v>
      </c>
      <c r="B91" s="119"/>
      <c r="C91" s="119"/>
      <c r="D91" s="119"/>
      <c r="E91" s="120"/>
      <c r="F91" s="140">
        <f t="shared" ref="F91:F96" si="21">(B91*E91)*1.21</f>
        <v>0</v>
      </c>
      <c r="G91" s="119"/>
      <c r="H91" s="119"/>
      <c r="I91" s="119"/>
      <c r="J91" s="120"/>
      <c r="K91" s="80">
        <f t="shared" ref="K91:K96" si="22">(G91*J91)*1.09</f>
        <v>0</v>
      </c>
      <c r="L91" s="119"/>
      <c r="M91" s="29">
        <v>10</v>
      </c>
      <c r="N91" s="28"/>
      <c r="O91" s="86">
        <f>M91+N91</f>
        <v>10</v>
      </c>
      <c r="P91" s="87"/>
      <c r="Q91" s="86">
        <v>2</v>
      </c>
      <c r="R91" s="86">
        <v>9</v>
      </c>
      <c r="S91" s="86"/>
      <c r="T91" s="86"/>
      <c r="U91" s="82">
        <f>(F91+F92+F93+K91+K92+K93)</f>
        <v>0</v>
      </c>
      <c r="V91" s="82">
        <f>U91*O91</f>
        <v>0</v>
      </c>
    </row>
    <row r="92" spans="1:22" x14ac:dyDescent="0.25">
      <c r="A92" s="84"/>
      <c r="B92" s="119"/>
      <c r="C92" s="119"/>
      <c r="D92" s="119"/>
      <c r="E92" s="120"/>
      <c r="F92" s="140">
        <f t="shared" si="21"/>
        <v>0</v>
      </c>
      <c r="G92" s="119"/>
      <c r="H92" s="119"/>
      <c r="I92" s="119"/>
      <c r="J92" s="120"/>
      <c r="K92" s="80">
        <f t="shared" si="22"/>
        <v>0</v>
      </c>
      <c r="L92" s="119"/>
      <c r="M92" s="28"/>
      <c r="N92" s="25"/>
      <c r="O92" s="25"/>
      <c r="P92" s="25"/>
      <c r="Q92" s="25"/>
      <c r="R92" s="25"/>
      <c r="S92" s="25"/>
      <c r="T92" s="25"/>
      <c r="U92" s="26"/>
      <c r="V92" s="26"/>
    </row>
    <row r="93" spans="1:22" ht="15.75" thickBot="1" x14ac:dyDescent="0.3">
      <c r="A93" s="92"/>
      <c r="B93" s="119"/>
      <c r="C93" s="119"/>
      <c r="D93" s="119"/>
      <c r="E93" s="120"/>
      <c r="F93" s="140">
        <f t="shared" si="21"/>
        <v>0</v>
      </c>
      <c r="G93" s="119"/>
      <c r="H93" s="119"/>
      <c r="I93" s="119"/>
      <c r="J93" s="120"/>
      <c r="K93" s="80">
        <f t="shared" si="22"/>
        <v>0</v>
      </c>
      <c r="L93" s="119"/>
      <c r="M93" s="28"/>
      <c r="N93" s="25"/>
      <c r="O93" s="25"/>
      <c r="P93" s="25"/>
      <c r="Q93" s="25"/>
      <c r="R93" s="25"/>
      <c r="S93" s="25"/>
      <c r="T93" s="25"/>
      <c r="U93" s="26"/>
      <c r="V93" s="26"/>
    </row>
    <row r="94" spans="1:22" x14ac:dyDescent="0.25">
      <c r="A94" s="73" t="s">
        <v>36</v>
      </c>
      <c r="B94" s="119"/>
      <c r="C94" s="119"/>
      <c r="D94" s="119"/>
      <c r="E94" s="120"/>
      <c r="F94" s="139">
        <f t="shared" si="21"/>
        <v>0</v>
      </c>
      <c r="G94" s="119"/>
      <c r="H94" s="119"/>
      <c r="I94" s="119"/>
      <c r="J94" s="120"/>
      <c r="K94" s="55">
        <f t="shared" si="22"/>
        <v>0</v>
      </c>
      <c r="L94" s="119"/>
      <c r="M94" s="29">
        <v>5</v>
      </c>
      <c r="N94" s="28"/>
      <c r="O94" s="95">
        <f>M94+N94</f>
        <v>5</v>
      </c>
      <c r="P94" s="96"/>
      <c r="Q94" s="95">
        <v>1</v>
      </c>
      <c r="R94" s="95">
        <v>4</v>
      </c>
      <c r="S94" s="95"/>
      <c r="T94" s="95"/>
      <c r="U94" s="56">
        <f>(F94+F95+F96+K94+K95+K96)</f>
        <v>0</v>
      </c>
      <c r="V94" s="56">
        <f>U94*O94</f>
        <v>0</v>
      </c>
    </row>
    <row r="95" spans="1:22" x14ac:dyDescent="0.25">
      <c r="A95" s="74"/>
      <c r="B95" s="119"/>
      <c r="C95" s="119"/>
      <c r="D95" s="119"/>
      <c r="E95" s="120"/>
      <c r="F95" s="139">
        <f t="shared" si="21"/>
        <v>0</v>
      </c>
      <c r="G95" s="119"/>
      <c r="H95" s="119"/>
      <c r="I95" s="119"/>
      <c r="J95" s="120"/>
      <c r="K95" s="55">
        <f t="shared" si="22"/>
        <v>0</v>
      </c>
      <c r="L95" s="119"/>
      <c r="M95" s="28"/>
      <c r="N95" s="25"/>
      <c r="O95" s="25"/>
      <c r="P95" s="25"/>
      <c r="Q95" s="25"/>
      <c r="R95" s="25"/>
      <c r="S95" s="25"/>
      <c r="T95" s="25"/>
      <c r="U95" s="26"/>
      <c r="V95" s="26"/>
    </row>
    <row r="96" spans="1:22" ht="15.75" thickBot="1" x14ac:dyDescent="0.3">
      <c r="A96" s="75"/>
      <c r="B96" s="119"/>
      <c r="C96" s="119"/>
      <c r="D96" s="119"/>
      <c r="E96" s="120"/>
      <c r="F96" s="139">
        <f t="shared" si="21"/>
        <v>0</v>
      </c>
      <c r="G96" s="119"/>
      <c r="H96" s="119"/>
      <c r="I96" s="119"/>
      <c r="J96" s="120"/>
      <c r="K96" s="55">
        <f t="shared" si="22"/>
        <v>0</v>
      </c>
      <c r="L96" s="119"/>
      <c r="M96" s="28"/>
      <c r="N96" s="25"/>
      <c r="O96" s="25"/>
      <c r="P96" s="25"/>
      <c r="Q96" s="25"/>
      <c r="R96" s="25"/>
      <c r="S96" s="25"/>
      <c r="T96" s="25"/>
      <c r="U96" s="26"/>
      <c r="V96" s="26"/>
    </row>
    <row r="97" spans="1:22" x14ac:dyDescent="0.25">
      <c r="A97" s="65" t="s">
        <v>56</v>
      </c>
      <c r="B97" s="113"/>
      <c r="C97" s="113"/>
      <c r="D97" s="113"/>
      <c r="E97" s="114"/>
      <c r="F97" s="141"/>
      <c r="G97" s="113"/>
      <c r="H97" s="113"/>
      <c r="I97" s="113"/>
      <c r="J97" s="114"/>
      <c r="K97" s="27"/>
      <c r="L97" s="113"/>
      <c r="M97" s="28"/>
      <c r="N97" s="28"/>
      <c r="O97" s="28"/>
      <c r="P97" s="25"/>
      <c r="Q97" s="28"/>
      <c r="R97" s="28"/>
      <c r="S97" s="28"/>
      <c r="T97" s="28"/>
      <c r="U97" s="26"/>
      <c r="V97" s="26"/>
    </row>
    <row r="98" spans="1:22" ht="15.75" thickBot="1" x14ac:dyDescent="0.3">
      <c r="A98" s="68" t="s">
        <v>44</v>
      </c>
      <c r="B98" s="113"/>
      <c r="C98" s="113"/>
      <c r="D98" s="113"/>
      <c r="E98" s="114"/>
      <c r="F98" s="141"/>
      <c r="G98" s="113"/>
      <c r="H98" s="113"/>
      <c r="I98" s="113"/>
      <c r="J98" s="114"/>
      <c r="K98" s="27"/>
      <c r="L98" s="113"/>
      <c r="M98" s="28" t="s">
        <v>57</v>
      </c>
      <c r="N98" s="28"/>
      <c r="O98" s="28"/>
      <c r="P98" s="25"/>
      <c r="Q98" s="28"/>
      <c r="R98" s="28"/>
      <c r="S98" s="28"/>
      <c r="T98" s="28"/>
      <c r="U98" s="26"/>
      <c r="V98" s="26"/>
    </row>
    <row r="99" spans="1:22" x14ac:dyDescent="0.25">
      <c r="A99" s="83" t="s">
        <v>45</v>
      </c>
      <c r="B99" s="119"/>
      <c r="C99" s="119"/>
      <c r="D99" s="119"/>
      <c r="E99" s="120"/>
      <c r="F99" s="140">
        <f>(B99*E99)*1.21</f>
        <v>0</v>
      </c>
      <c r="G99" s="119"/>
      <c r="H99" s="119"/>
      <c r="I99" s="119"/>
      <c r="J99" s="120"/>
      <c r="K99" s="80">
        <f>(G99*J99)*1.09</f>
        <v>0</v>
      </c>
      <c r="L99" s="119"/>
      <c r="M99" s="29">
        <v>4</v>
      </c>
      <c r="N99" s="32">
        <v>5</v>
      </c>
      <c r="O99" s="86">
        <f>M99+N99</f>
        <v>9</v>
      </c>
      <c r="P99" s="87"/>
      <c r="Q99" s="86">
        <v>1</v>
      </c>
      <c r="R99" s="86">
        <v>4</v>
      </c>
      <c r="S99" s="86">
        <v>1</v>
      </c>
      <c r="T99" s="86">
        <v>4</v>
      </c>
      <c r="U99" s="82">
        <f>(F99+F100+F101+K99+K100+K101)</f>
        <v>0</v>
      </c>
      <c r="V99" s="82">
        <f>U99*O99</f>
        <v>0</v>
      </c>
    </row>
    <row r="100" spans="1:22" x14ac:dyDescent="0.25">
      <c r="A100" s="91"/>
      <c r="B100" s="119"/>
      <c r="C100" s="119"/>
      <c r="D100" s="119"/>
      <c r="E100" s="120"/>
      <c r="F100" s="140">
        <f>(B100*E100)*1.21</f>
        <v>0</v>
      </c>
      <c r="G100" s="119"/>
      <c r="H100" s="119"/>
      <c r="I100" s="119"/>
      <c r="J100" s="120"/>
      <c r="K100" s="80">
        <f>(G100*J100)*1.09</f>
        <v>0</v>
      </c>
      <c r="L100" s="119"/>
      <c r="M100" s="29"/>
      <c r="N100" s="32"/>
      <c r="O100" s="25"/>
      <c r="P100" s="25"/>
      <c r="Q100" s="25"/>
      <c r="R100" s="25"/>
      <c r="S100" s="25"/>
      <c r="T100" s="25"/>
      <c r="U100" s="25"/>
      <c r="V100" s="25"/>
    </row>
    <row r="101" spans="1:22" ht="15.75" thickBot="1" x14ac:dyDescent="0.3">
      <c r="A101" s="92"/>
      <c r="B101" s="119"/>
      <c r="C101" s="119"/>
      <c r="D101" s="119"/>
      <c r="E101" s="120"/>
      <c r="F101" s="140">
        <f>(B101*E101)*1.21</f>
        <v>0</v>
      </c>
      <c r="G101" s="119"/>
      <c r="H101" s="119"/>
      <c r="I101" s="119"/>
      <c r="J101" s="120"/>
      <c r="K101" s="80">
        <f>(G101*J101)*1.09</f>
        <v>0</v>
      </c>
      <c r="L101" s="119"/>
      <c r="M101" s="28"/>
      <c r="N101" s="25"/>
      <c r="O101" s="25"/>
      <c r="P101" s="25"/>
      <c r="Q101" s="25"/>
      <c r="R101" s="25"/>
      <c r="S101" s="25"/>
      <c r="T101" s="25"/>
      <c r="U101" s="26"/>
      <c r="V101" s="26"/>
    </row>
    <row r="102" spans="1:22" ht="15.75" thickBot="1" x14ac:dyDescent="0.3">
      <c r="A102" s="69" t="s">
        <v>19</v>
      </c>
      <c r="B102" s="117"/>
      <c r="C102" s="117"/>
      <c r="D102" s="117"/>
      <c r="E102" s="118"/>
      <c r="F102" s="142"/>
      <c r="G102" s="117"/>
      <c r="H102" s="117"/>
      <c r="I102" s="117"/>
      <c r="J102" s="118"/>
      <c r="K102" s="19"/>
      <c r="L102" s="117"/>
      <c r="M102" s="20" t="s">
        <v>20</v>
      </c>
      <c r="N102" s="21" t="s">
        <v>21</v>
      </c>
      <c r="O102" s="22" t="s">
        <v>0</v>
      </c>
      <c r="P102" s="17"/>
      <c r="Q102" s="143" t="s">
        <v>61</v>
      </c>
      <c r="R102" s="143"/>
      <c r="S102" s="144" t="s">
        <v>62</v>
      </c>
      <c r="T102" s="144"/>
      <c r="U102" s="16" t="s">
        <v>19</v>
      </c>
      <c r="V102" s="18"/>
    </row>
    <row r="103" spans="1:22" x14ac:dyDescent="0.25">
      <c r="A103" s="73" t="s">
        <v>58</v>
      </c>
      <c r="B103" s="119"/>
      <c r="C103" s="119"/>
      <c r="D103" s="119"/>
      <c r="E103" s="120"/>
      <c r="F103" s="139">
        <f>(B103*E103)*1.21</f>
        <v>0</v>
      </c>
      <c r="G103" s="119"/>
      <c r="H103" s="119"/>
      <c r="I103" s="119"/>
      <c r="J103" s="120"/>
      <c r="K103" s="55">
        <f>(G103*J103)*1.09</f>
        <v>0</v>
      </c>
      <c r="L103" s="119"/>
      <c r="M103" s="28"/>
      <c r="N103" s="32">
        <v>125</v>
      </c>
      <c r="O103" s="95">
        <f>M103+N103</f>
        <v>125</v>
      </c>
      <c r="P103" s="96"/>
      <c r="Q103" s="95"/>
      <c r="R103" s="95"/>
      <c r="S103" s="95">
        <v>1</v>
      </c>
      <c r="T103" s="95">
        <v>4</v>
      </c>
      <c r="U103" s="56">
        <f>(F103+F104+F105+K103+K104+K105)</f>
        <v>0</v>
      </c>
      <c r="V103" s="56">
        <f>U103*O103</f>
        <v>0</v>
      </c>
    </row>
    <row r="104" spans="1:22" x14ac:dyDescent="0.25">
      <c r="A104" s="74"/>
      <c r="B104" s="119"/>
      <c r="C104" s="119"/>
      <c r="D104" s="119"/>
      <c r="E104" s="120"/>
      <c r="F104" s="139">
        <f t="shared" ref="F104" si="23">(B104*E104)*1.21</f>
        <v>0</v>
      </c>
      <c r="G104" s="119"/>
      <c r="H104" s="119"/>
      <c r="I104" s="119"/>
      <c r="J104" s="120"/>
      <c r="K104" s="55">
        <f>(G104*J104)*1.09</f>
        <v>0</v>
      </c>
      <c r="L104" s="119"/>
      <c r="M104" s="28"/>
      <c r="N104" s="28"/>
      <c r="O104" s="28"/>
      <c r="P104" s="25"/>
      <c r="Q104" s="28"/>
      <c r="R104" s="28"/>
      <c r="S104" s="28"/>
      <c r="T104" s="28"/>
      <c r="U104" s="26"/>
      <c r="V104" s="26"/>
    </row>
    <row r="105" spans="1:22" x14ac:dyDescent="0.25">
      <c r="A105" s="74"/>
      <c r="B105" s="119"/>
      <c r="C105" s="119"/>
      <c r="D105" s="119"/>
      <c r="E105" s="120"/>
      <c r="F105" s="139">
        <f>(B105*E105)*1.21</f>
        <v>0</v>
      </c>
      <c r="G105" s="119"/>
      <c r="H105" s="119"/>
      <c r="I105" s="119"/>
      <c r="J105" s="120"/>
      <c r="K105" s="55">
        <f>(G105*J105)*1.09</f>
        <v>0</v>
      </c>
      <c r="L105" s="119"/>
      <c r="M105" s="28" t="s">
        <v>57</v>
      </c>
      <c r="N105" s="28"/>
      <c r="O105" s="28"/>
      <c r="P105" s="25"/>
      <c r="Q105" s="28"/>
      <c r="R105" s="28"/>
      <c r="S105" s="28"/>
      <c r="T105" s="28"/>
      <c r="U105" s="26"/>
      <c r="V105" s="26"/>
    </row>
    <row r="106" spans="1:22" ht="15.75" thickBot="1" x14ac:dyDescent="0.3">
      <c r="A106" s="69" t="s">
        <v>22</v>
      </c>
      <c r="B106" s="117"/>
      <c r="C106" s="117"/>
      <c r="D106" s="117"/>
      <c r="E106" s="118"/>
      <c r="F106" s="142"/>
      <c r="G106" s="117"/>
      <c r="H106" s="117"/>
      <c r="I106" s="117"/>
      <c r="J106" s="118"/>
      <c r="K106" s="19"/>
      <c r="L106" s="117"/>
      <c r="M106" s="20" t="s">
        <v>23</v>
      </c>
      <c r="N106" s="21" t="s">
        <v>15</v>
      </c>
      <c r="O106" s="22" t="s">
        <v>0</v>
      </c>
      <c r="P106" s="17"/>
      <c r="Q106" s="143" t="s">
        <v>61</v>
      </c>
      <c r="R106" s="143"/>
      <c r="S106" s="144" t="s">
        <v>62</v>
      </c>
      <c r="T106" s="144"/>
      <c r="U106" s="16" t="s">
        <v>22</v>
      </c>
      <c r="V106" s="18"/>
    </row>
    <row r="107" spans="1:22" x14ac:dyDescent="0.25">
      <c r="A107" s="83" t="s">
        <v>52</v>
      </c>
      <c r="B107" s="119"/>
      <c r="C107" s="119"/>
      <c r="D107" s="119"/>
      <c r="E107" s="120"/>
      <c r="F107" s="140">
        <f>(B107*E107)*1.21</f>
        <v>0</v>
      </c>
      <c r="G107" s="119"/>
      <c r="H107" s="119"/>
      <c r="I107" s="119"/>
      <c r="J107" s="120"/>
      <c r="K107" s="80">
        <f>(G107*J107)*1.09</f>
        <v>0</v>
      </c>
      <c r="L107" s="119"/>
      <c r="M107" s="29">
        <v>10</v>
      </c>
      <c r="N107" s="28"/>
      <c r="O107" s="86">
        <f>M107+N107</f>
        <v>10</v>
      </c>
      <c r="P107" s="87"/>
      <c r="Q107" s="86">
        <v>2</v>
      </c>
      <c r="R107" s="86">
        <v>2</v>
      </c>
      <c r="S107" s="86"/>
      <c r="T107" s="86"/>
      <c r="U107" s="82">
        <f>(F107+F108+F109+K107+K108+K109)</f>
        <v>0</v>
      </c>
      <c r="V107" s="82">
        <f>U107*O107</f>
        <v>0</v>
      </c>
    </row>
    <row r="108" spans="1:22" x14ac:dyDescent="0.25">
      <c r="A108" s="91"/>
      <c r="B108" s="119"/>
      <c r="C108" s="119"/>
      <c r="D108" s="119"/>
      <c r="E108" s="120"/>
      <c r="F108" s="140">
        <f>(B108*E108)*1.21</f>
        <v>0</v>
      </c>
      <c r="G108" s="119"/>
      <c r="H108" s="119"/>
      <c r="I108" s="119"/>
      <c r="J108" s="120"/>
      <c r="K108" s="80">
        <f>(G108*J108)*1.09</f>
        <v>0</v>
      </c>
      <c r="L108" s="119"/>
      <c r="M108" s="29"/>
      <c r="N108" s="28"/>
      <c r="O108" s="25"/>
      <c r="P108" s="25"/>
      <c r="Q108" s="25"/>
      <c r="R108" s="25"/>
      <c r="S108" s="25"/>
      <c r="T108" s="25"/>
      <c r="U108" s="25"/>
      <c r="V108" s="25"/>
    </row>
    <row r="109" spans="1:22" ht="15.75" thickBot="1" x14ac:dyDescent="0.3">
      <c r="A109" s="92"/>
      <c r="B109" s="119"/>
      <c r="C109" s="119"/>
      <c r="D109" s="119"/>
      <c r="E109" s="120"/>
      <c r="F109" s="140">
        <f>(B109*E109)*1.21</f>
        <v>0</v>
      </c>
      <c r="G109" s="119"/>
      <c r="H109" s="119"/>
      <c r="I109" s="119"/>
      <c r="J109" s="120"/>
      <c r="K109" s="80">
        <f>(G109*J109)*1.09</f>
        <v>0</v>
      </c>
      <c r="L109" s="119"/>
      <c r="M109" s="28"/>
      <c r="N109" s="25"/>
      <c r="O109" s="25"/>
      <c r="P109" s="25"/>
      <c r="Q109" s="25"/>
      <c r="R109" s="25"/>
      <c r="S109" s="25"/>
      <c r="T109" s="25"/>
      <c r="U109" s="26"/>
      <c r="V109" s="26"/>
    </row>
    <row r="110" spans="1:22" ht="15.75" thickBot="1" x14ac:dyDescent="0.3">
      <c r="A110" s="66" t="s">
        <v>36</v>
      </c>
      <c r="B110" s="122"/>
      <c r="C110" s="122"/>
      <c r="D110" s="122"/>
      <c r="E110" s="122"/>
      <c r="F110" s="122"/>
      <c r="G110" s="122"/>
      <c r="H110" s="122"/>
      <c r="I110" s="122"/>
      <c r="J110" s="122"/>
      <c r="K110" s="28">
        <f t="shared" ref="K110" si="24">(G110*J110)*1.09</f>
        <v>0</v>
      </c>
      <c r="L110" s="122"/>
      <c r="M110" s="28" t="s">
        <v>59</v>
      </c>
      <c r="N110" s="28"/>
      <c r="O110" s="25"/>
      <c r="P110" s="25"/>
      <c r="Q110" s="25"/>
      <c r="R110" s="25"/>
      <c r="S110" s="25"/>
      <c r="T110" s="25"/>
      <c r="U110" s="26"/>
      <c r="V110" s="26"/>
    </row>
    <row r="111" spans="1:22" x14ac:dyDescent="0.25">
      <c r="A111" s="73" t="s">
        <v>40</v>
      </c>
      <c r="B111" s="119"/>
      <c r="C111" s="119"/>
      <c r="D111" s="119"/>
      <c r="E111" s="120"/>
      <c r="F111" s="139">
        <f>(B111*E111)*1.21</f>
        <v>0</v>
      </c>
      <c r="G111" s="119"/>
      <c r="H111" s="119"/>
      <c r="I111" s="119"/>
      <c r="J111" s="120"/>
      <c r="K111" s="55">
        <f>(G111*J111)*1.09</f>
        <v>0</v>
      </c>
      <c r="L111" s="119"/>
      <c r="M111" s="29">
        <v>25</v>
      </c>
      <c r="N111" s="28"/>
      <c r="O111" s="95">
        <f>M111+N111</f>
        <v>25</v>
      </c>
      <c r="P111" s="96"/>
      <c r="Q111" s="95">
        <v>1</v>
      </c>
      <c r="R111" s="95">
        <v>5</v>
      </c>
      <c r="S111" s="95"/>
      <c r="T111" s="95"/>
      <c r="U111" s="56">
        <f>(F111+F112+F113+K111+K112+K113)</f>
        <v>0</v>
      </c>
      <c r="V111" s="56">
        <f>U111*O111</f>
        <v>0</v>
      </c>
    </row>
    <row r="112" spans="1:22" x14ac:dyDescent="0.25">
      <c r="A112" s="98"/>
      <c r="B112" s="119"/>
      <c r="C112" s="119"/>
      <c r="D112" s="119"/>
      <c r="E112" s="120"/>
      <c r="F112" s="139">
        <f>(B112*E112)*1.21</f>
        <v>0</v>
      </c>
      <c r="G112" s="119"/>
      <c r="H112" s="119"/>
      <c r="I112" s="119"/>
      <c r="J112" s="120"/>
      <c r="K112" s="55">
        <f>(G112*J112)*1.09</f>
        <v>0</v>
      </c>
      <c r="L112" s="119"/>
      <c r="M112" s="29"/>
      <c r="N112" s="28"/>
      <c r="O112" s="25"/>
      <c r="P112" s="25"/>
      <c r="Q112" s="25"/>
      <c r="R112" s="25"/>
      <c r="S112" s="25"/>
      <c r="T112" s="25"/>
      <c r="U112" s="25"/>
      <c r="V112" s="25"/>
    </row>
    <row r="113" spans="1:22" ht="15.75" thickBot="1" x14ac:dyDescent="0.3">
      <c r="A113" s="75"/>
      <c r="B113" s="119"/>
      <c r="C113" s="119"/>
      <c r="D113" s="119"/>
      <c r="E113" s="120"/>
      <c r="F113" s="139">
        <f>(B113*E113)*1.21</f>
        <v>0</v>
      </c>
      <c r="G113" s="119"/>
      <c r="H113" s="119"/>
      <c r="I113" s="119"/>
      <c r="J113" s="120"/>
      <c r="K113" s="55">
        <f>(G113*J113)*1.09</f>
        <v>0</v>
      </c>
      <c r="L113" s="119"/>
      <c r="M113" s="28"/>
      <c r="N113" s="25"/>
      <c r="O113" s="28"/>
      <c r="P113" s="25"/>
      <c r="Q113" s="25"/>
      <c r="R113" s="25"/>
      <c r="S113" s="25"/>
      <c r="T113" s="25"/>
      <c r="U113" s="26"/>
      <c r="V113" s="26"/>
    </row>
    <row r="114" spans="1:22" ht="15.75" thickBot="1" x14ac:dyDescent="0.3">
      <c r="A114" s="69" t="s">
        <v>24</v>
      </c>
      <c r="B114" s="117"/>
      <c r="C114" s="117"/>
      <c r="D114" s="117"/>
      <c r="E114" s="118"/>
      <c r="F114" s="142"/>
      <c r="G114" s="117"/>
      <c r="H114" s="117"/>
      <c r="I114" s="117"/>
      <c r="J114" s="118"/>
      <c r="K114" s="19"/>
      <c r="L114" s="117"/>
      <c r="M114" s="20" t="s">
        <v>25</v>
      </c>
      <c r="N114" s="21" t="s">
        <v>18</v>
      </c>
      <c r="O114" s="22" t="s">
        <v>0</v>
      </c>
      <c r="P114" s="17"/>
      <c r="Q114" s="143" t="s">
        <v>61</v>
      </c>
      <c r="R114" s="143"/>
      <c r="S114" s="144" t="s">
        <v>62</v>
      </c>
      <c r="T114" s="144"/>
      <c r="U114" s="16" t="s">
        <v>24</v>
      </c>
      <c r="V114" s="18"/>
    </row>
    <row r="115" spans="1:22" x14ac:dyDescent="0.25">
      <c r="A115" s="83" t="s">
        <v>52</v>
      </c>
      <c r="B115" s="119"/>
      <c r="C115" s="119"/>
      <c r="D115" s="119"/>
      <c r="E115" s="120"/>
      <c r="F115" s="140">
        <f t="shared" ref="F115:F120" si="25">(B115*E115)*1.21</f>
        <v>0</v>
      </c>
      <c r="G115" s="119"/>
      <c r="H115" s="119"/>
      <c r="I115" s="119"/>
      <c r="J115" s="120"/>
      <c r="K115" s="80">
        <f t="shared" ref="K115:K120" si="26">(G115*J115)*1.09</f>
        <v>0</v>
      </c>
      <c r="L115" s="119"/>
      <c r="M115" s="29">
        <v>63</v>
      </c>
      <c r="N115" s="32">
        <v>50</v>
      </c>
      <c r="O115" s="86">
        <f>M115+N115</f>
        <v>113</v>
      </c>
      <c r="P115" s="87"/>
      <c r="Q115" s="86">
        <v>1</v>
      </c>
      <c r="R115" s="86">
        <v>2</v>
      </c>
      <c r="S115" s="86">
        <v>1</v>
      </c>
      <c r="T115" s="86">
        <v>1</v>
      </c>
      <c r="U115" s="82">
        <f>(F115+F116+F117+K115+K116+K117)</f>
        <v>0</v>
      </c>
      <c r="V115" s="82">
        <f>U115*O115</f>
        <v>0</v>
      </c>
    </row>
    <row r="116" spans="1:22" x14ac:dyDescent="0.25">
      <c r="A116" s="91"/>
      <c r="B116" s="119"/>
      <c r="C116" s="119"/>
      <c r="D116" s="119"/>
      <c r="E116" s="120"/>
      <c r="F116" s="140">
        <f t="shared" si="25"/>
        <v>0</v>
      </c>
      <c r="G116" s="119"/>
      <c r="H116" s="119"/>
      <c r="I116" s="119"/>
      <c r="J116" s="120"/>
      <c r="K116" s="80">
        <f t="shared" si="26"/>
        <v>0</v>
      </c>
      <c r="L116" s="119"/>
      <c r="M116" s="29"/>
      <c r="N116" s="32"/>
      <c r="O116" s="25"/>
      <c r="P116" s="25"/>
      <c r="Q116" s="25"/>
      <c r="R116" s="25"/>
      <c r="S116" s="25"/>
      <c r="T116" s="25"/>
      <c r="U116" s="25"/>
      <c r="V116" s="25"/>
    </row>
    <row r="117" spans="1:22" ht="15.75" thickBot="1" x14ac:dyDescent="0.3">
      <c r="A117" s="92"/>
      <c r="B117" s="119"/>
      <c r="C117" s="119"/>
      <c r="D117" s="119"/>
      <c r="E117" s="120"/>
      <c r="F117" s="140">
        <f t="shared" si="25"/>
        <v>0</v>
      </c>
      <c r="G117" s="119"/>
      <c r="H117" s="119"/>
      <c r="I117" s="119"/>
      <c r="J117" s="120"/>
      <c r="K117" s="80">
        <f t="shared" si="26"/>
        <v>0</v>
      </c>
      <c r="L117" s="119"/>
      <c r="M117" s="25"/>
      <c r="N117" s="28"/>
      <c r="O117" s="25"/>
      <c r="P117" s="25"/>
      <c r="Q117" s="25"/>
      <c r="R117" s="25"/>
      <c r="S117" s="25"/>
      <c r="T117" s="25"/>
      <c r="U117" s="26"/>
      <c r="V117" s="26"/>
    </row>
    <row r="118" spans="1:22" x14ac:dyDescent="0.25">
      <c r="A118" s="73" t="s">
        <v>36</v>
      </c>
      <c r="B118" s="119"/>
      <c r="C118" s="119"/>
      <c r="D118" s="119"/>
      <c r="E118" s="120"/>
      <c r="F118" s="139">
        <f t="shared" si="25"/>
        <v>0</v>
      </c>
      <c r="G118" s="119"/>
      <c r="H118" s="119"/>
      <c r="I118" s="119"/>
      <c r="J118" s="120"/>
      <c r="K118" s="55">
        <f t="shared" si="26"/>
        <v>0</v>
      </c>
      <c r="L118" s="119"/>
      <c r="M118" s="29">
        <v>18</v>
      </c>
      <c r="N118" s="32">
        <v>30</v>
      </c>
      <c r="O118" s="95">
        <f>M118+N118</f>
        <v>48</v>
      </c>
      <c r="P118" s="96"/>
      <c r="Q118" s="95">
        <v>1</v>
      </c>
      <c r="R118" s="95">
        <v>2</v>
      </c>
      <c r="S118" s="95">
        <v>1</v>
      </c>
      <c r="T118" s="95">
        <v>4</v>
      </c>
      <c r="U118" s="56">
        <f>(F118+F119+F120+K118+K119+K120)</f>
        <v>0</v>
      </c>
      <c r="V118" s="56">
        <f>U118*O118</f>
        <v>0</v>
      </c>
    </row>
    <row r="119" spans="1:22" x14ac:dyDescent="0.25">
      <c r="A119" s="98"/>
      <c r="B119" s="119"/>
      <c r="C119" s="119"/>
      <c r="D119" s="119"/>
      <c r="E119" s="120"/>
      <c r="F119" s="139">
        <f t="shared" si="25"/>
        <v>0</v>
      </c>
      <c r="G119" s="119"/>
      <c r="H119" s="119"/>
      <c r="I119" s="119"/>
      <c r="J119" s="120"/>
      <c r="K119" s="55">
        <f t="shared" si="26"/>
        <v>0</v>
      </c>
      <c r="L119" s="119"/>
      <c r="M119" s="29"/>
      <c r="N119" s="32"/>
      <c r="O119" s="25"/>
      <c r="P119" s="25"/>
      <c r="Q119" s="25"/>
      <c r="R119" s="25"/>
      <c r="S119" s="25"/>
      <c r="T119" s="25"/>
      <c r="U119" s="25"/>
      <c r="V119" s="25"/>
    </row>
    <row r="120" spans="1:22" ht="15.75" thickBot="1" x14ac:dyDescent="0.3">
      <c r="A120" s="75"/>
      <c r="B120" s="119"/>
      <c r="C120" s="119"/>
      <c r="D120" s="119"/>
      <c r="E120" s="120"/>
      <c r="F120" s="139">
        <f t="shared" si="25"/>
        <v>0</v>
      </c>
      <c r="G120" s="119"/>
      <c r="H120" s="119"/>
      <c r="I120" s="119"/>
      <c r="J120" s="120"/>
      <c r="K120" s="55">
        <f t="shared" si="26"/>
        <v>0</v>
      </c>
      <c r="L120" s="119"/>
      <c r="M120" s="25"/>
      <c r="N120" s="28"/>
      <c r="O120" s="25"/>
      <c r="P120" s="25"/>
      <c r="Q120" s="25"/>
      <c r="R120" s="25"/>
      <c r="S120" s="25"/>
      <c r="T120" s="25"/>
      <c r="U120" s="26"/>
      <c r="V120" s="26"/>
    </row>
    <row r="121" spans="1:22" x14ac:dyDescent="0.25">
      <c r="A121" s="65" t="s">
        <v>40</v>
      </c>
      <c r="B121" s="122"/>
      <c r="C121" s="122"/>
      <c r="D121" s="122"/>
      <c r="E121" s="122"/>
      <c r="F121" s="122"/>
      <c r="G121" s="122"/>
      <c r="H121" s="122"/>
      <c r="I121" s="122"/>
      <c r="J121" s="122"/>
      <c r="K121" s="28"/>
      <c r="L121" s="122"/>
      <c r="M121" s="28" t="s">
        <v>59</v>
      </c>
      <c r="N121" s="28"/>
      <c r="O121" s="25"/>
      <c r="P121" s="25"/>
      <c r="Q121" s="25"/>
      <c r="R121" s="25"/>
      <c r="S121" s="25"/>
      <c r="T121" s="25"/>
      <c r="U121" s="26"/>
      <c r="V121" s="26"/>
    </row>
    <row r="122" spans="1:22" x14ac:dyDescent="0.25">
      <c r="A122" s="16" t="s">
        <v>26</v>
      </c>
      <c r="B122" s="117"/>
      <c r="C122" s="117"/>
      <c r="D122" s="117"/>
      <c r="E122" s="118"/>
      <c r="F122" s="142"/>
      <c r="G122" s="117"/>
      <c r="H122" s="117"/>
      <c r="I122" s="117"/>
      <c r="J122" s="118"/>
      <c r="K122" s="19"/>
      <c r="L122" s="117"/>
      <c r="M122" s="20" t="s">
        <v>27</v>
      </c>
      <c r="N122" s="21" t="s">
        <v>28</v>
      </c>
      <c r="O122" s="22" t="s">
        <v>0</v>
      </c>
      <c r="P122" s="17"/>
      <c r="Q122" s="143" t="s">
        <v>61</v>
      </c>
      <c r="R122" s="143"/>
      <c r="S122" s="144" t="s">
        <v>62</v>
      </c>
      <c r="T122" s="144"/>
      <c r="U122" s="16" t="s">
        <v>26</v>
      </c>
      <c r="V122" s="18"/>
    </row>
    <row r="123" spans="1:22" ht="15.75" thickBot="1" x14ac:dyDescent="0.3">
      <c r="A123" s="68" t="s">
        <v>52</v>
      </c>
      <c r="B123" s="113"/>
      <c r="C123" s="113"/>
      <c r="D123" s="113"/>
      <c r="E123" s="114"/>
      <c r="F123" s="141"/>
      <c r="G123" s="113"/>
      <c r="H123" s="113"/>
      <c r="I123" s="113"/>
      <c r="J123" s="114"/>
      <c r="K123" s="27"/>
      <c r="L123" s="113"/>
      <c r="M123" s="28" t="s">
        <v>59</v>
      </c>
      <c r="N123" s="28"/>
      <c r="O123" s="25"/>
      <c r="P123" s="25"/>
      <c r="Q123" s="25"/>
      <c r="R123" s="25"/>
      <c r="S123" s="25"/>
      <c r="T123" s="25"/>
      <c r="U123" s="26"/>
      <c r="V123" s="26"/>
    </row>
    <row r="124" spans="1:22" x14ac:dyDescent="0.25">
      <c r="A124" s="83" t="s">
        <v>36</v>
      </c>
      <c r="B124" s="119"/>
      <c r="C124" s="119"/>
      <c r="D124" s="119"/>
      <c r="E124" s="120"/>
      <c r="F124" s="140">
        <f>(B124*E124)*1.21</f>
        <v>0</v>
      </c>
      <c r="G124" s="119"/>
      <c r="H124" s="119"/>
      <c r="I124" s="119"/>
      <c r="J124" s="120"/>
      <c r="K124" s="80">
        <f>(G124*J124)*1.09</f>
        <v>0</v>
      </c>
      <c r="L124" s="119"/>
      <c r="M124" s="29">
        <v>16</v>
      </c>
      <c r="N124" s="32">
        <v>50</v>
      </c>
      <c r="O124" s="86">
        <f>M124+N124</f>
        <v>66</v>
      </c>
      <c r="P124" s="87"/>
      <c r="Q124" s="86">
        <v>1</v>
      </c>
      <c r="R124" s="86">
        <v>5</v>
      </c>
      <c r="S124" s="86">
        <v>1</v>
      </c>
      <c r="T124" s="86">
        <v>6</v>
      </c>
      <c r="U124" s="82">
        <f>(F124+F125+F126+K124+K125+K126)</f>
        <v>0</v>
      </c>
      <c r="V124" s="82">
        <f>U124*O124</f>
        <v>0</v>
      </c>
    </row>
    <row r="125" spans="1:22" x14ac:dyDescent="0.25">
      <c r="A125" s="84"/>
      <c r="B125" s="119"/>
      <c r="C125" s="119"/>
      <c r="D125" s="119"/>
      <c r="E125" s="120"/>
      <c r="F125" s="140">
        <f>(B125*E125)*1.21</f>
        <v>0</v>
      </c>
      <c r="G125" s="119"/>
      <c r="H125" s="119"/>
      <c r="I125" s="119"/>
      <c r="J125" s="120"/>
      <c r="K125" s="80">
        <f>(G125*J125)*1.09</f>
        <v>0</v>
      </c>
      <c r="L125" s="119"/>
      <c r="M125" s="28"/>
      <c r="N125" s="28"/>
      <c r="O125" s="25"/>
      <c r="P125" s="25"/>
      <c r="Q125" s="25"/>
      <c r="R125" s="25"/>
      <c r="S125" s="25"/>
      <c r="T125" s="25"/>
      <c r="U125" s="26"/>
      <c r="V125" s="26"/>
    </row>
    <row r="126" spans="1:22" ht="15.75" thickBot="1" x14ac:dyDescent="0.3">
      <c r="A126" s="92"/>
      <c r="B126" s="119"/>
      <c r="C126" s="119"/>
      <c r="D126" s="119"/>
      <c r="E126" s="120"/>
      <c r="F126" s="140">
        <f>(B126*E126)*1.21</f>
        <v>0</v>
      </c>
      <c r="G126" s="119"/>
      <c r="H126" s="119"/>
      <c r="I126" s="119"/>
      <c r="J126" s="120"/>
      <c r="K126" s="80">
        <f>(G126*J126)*1.09</f>
        <v>0</v>
      </c>
      <c r="L126" s="119"/>
      <c r="M126" s="28"/>
      <c r="N126" s="28"/>
      <c r="O126" s="25"/>
      <c r="P126" s="25"/>
      <c r="Q126" s="25"/>
      <c r="R126" s="25"/>
      <c r="S126" s="25"/>
      <c r="T126" s="25"/>
      <c r="U126" s="26"/>
      <c r="V126" s="26"/>
    </row>
    <row r="127" spans="1:22" x14ac:dyDescent="0.25">
      <c r="A127" s="65" t="s">
        <v>40</v>
      </c>
      <c r="B127" s="113"/>
      <c r="C127" s="113"/>
      <c r="D127" s="113"/>
      <c r="E127" s="113"/>
      <c r="F127" s="113"/>
      <c r="G127" s="113"/>
      <c r="H127" s="113"/>
      <c r="I127" s="113"/>
      <c r="J127" s="113"/>
      <c r="K127" s="25"/>
      <c r="L127" s="113"/>
      <c r="M127" s="28">
        <v>0</v>
      </c>
      <c r="N127" s="28"/>
      <c r="O127" s="25"/>
      <c r="P127" s="25"/>
      <c r="Q127" s="25"/>
      <c r="R127" s="25"/>
      <c r="S127" s="25"/>
      <c r="T127" s="25"/>
      <c r="U127" s="26"/>
      <c r="V127" s="26"/>
    </row>
    <row r="128" spans="1:22" ht="15.75" thickBot="1" x14ac:dyDescent="0.3">
      <c r="A128" s="64" t="s">
        <v>29</v>
      </c>
      <c r="B128" s="117"/>
      <c r="C128" s="117"/>
      <c r="D128" s="117"/>
      <c r="E128" s="118"/>
      <c r="F128" s="142"/>
      <c r="G128" s="117"/>
      <c r="H128" s="117"/>
      <c r="I128" s="117"/>
      <c r="J128" s="118"/>
      <c r="K128" s="19"/>
      <c r="L128" s="117"/>
      <c r="M128" s="20" t="s">
        <v>14</v>
      </c>
      <c r="N128" s="21" t="s">
        <v>15</v>
      </c>
      <c r="O128" s="22" t="s">
        <v>0</v>
      </c>
      <c r="P128" s="17"/>
      <c r="Q128" s="143" t="s">
        <v>61</v>
      </c>
      <c r="R128" s="143"/>
      <c r="S128" s="144" t="s">
        <v>62</v>
      </c>
      <c r="T128" s="144"/>
      <c r="U128" s="16" t="s">
        <v>29</v>
      </c>
      <c r="V128" s="18"/>
    </row>
    <row r="129" spans="1:23" x14ac:dyDescent="0.25">
      <c r="A129" s="73" t="s">
        <v>60</v>
      </c>
      <c r="B129" s="119"/>
      <c r="C129" s="119"/>
      <c r="D129" s="119"/>
      <c r="E129" s="120"/>
      <c r="F129" s="139">
        <f>(B129*E129)*1.21</f>
        <v>0</v>
      </c>
      <c r="G129" s="119"/>
      <c r="H129" s="119"/>
      <c r="I129" s="119"/>
      <c r="J129" s="120"/>
      <c r="K129" s="55">
        <f>(G129*J129)*1.09</f>
        <v>0</v>
      </c>
      <c r="L129" s="119"/>
      <c r="M129" s="29">
        <v>20</v>
      </c>
      <c r="N129" s="28"/>
      <c r="O129" s="95">
        <f>M129+N129</f>
        <v>20</v>
      </c>
      <c r="P129" s="96"/>
      <c r="Q129" s="95">
        <v>1</v>
      </c>
      <c r="R129" s="95">
        <v>1</v>
      </c>
      <c r="S129" s="95"/>
      <c r="T129" s="95"/>
      <c r="U129" s="56">
        <f>(F129+F130+F131+K129+K130+K131)</f>
        <v>0</v>
      </c>
      <c r="V129" s="56">
        <f>U129*O129</f>
        <v>0</v>
      </c>
    </row>
    <row r="130" spans="1:23" x14ac:dyDescent="0.25">
      <c r="A130" s="98"/>
      <c r="B130" s="119"/>
      <c r="C130" s="119"/>
      <c r="D130" s="119"/>
      <c r="E130" s="120"/>
      <c r="F130" s="139">
        <f>(B130*E130)*1.21</f>
        <v>0</v>
      </c>
      <c r="G130" s="119"/>
      <c r="H130" s="119"/>
      <c r="I130" s="119"/>
      <c r="J130" s="120"/>
      <c r="K130" s="55">
        <f>(G130*J130)*1.09</f>
        <v>0</v>
      </c>
      <c r="L130" s="119"/>
      <c r="M130" s="29"/>
      <c r="N130" s="28"/>
      <c r="O130" s="25"/>
      <c r="P130" s="25"/>
      <c r="Q130" s="25"/>
      <c r="R130" s="25"/>
      <c r="S130" s="25"/>
      <c r="T130" s="25"/>
      <c r="U130" s="25"/>
      <c r="V130" s="25"/>
    </row>
    <row r="131" spans="1:23" ht="15.75" thickBot="1" x14ac:dyDescent="0.3">
      <c r="A131" s="75"/>
      <c r="B131" s="119"/>
      <c r="C131" s="119"/>
      <c r="D131" s="119"/>
      <c r="E131" s="120"/>
      <c r="F131" s="139">
        <f>(B131*E131)*1.21</f>
        <v>0</v>
      </c>
      <c r="G131" s="119"/>
      <c r="H131" s="119"/>
      <c r="I131" s="119"/>
      <c r="J131" s="120"/>
      <c r="K131" s="55">
        <f>(G131*J131)*1.09</f>
        <v>0</v>
      </c>
      <c r="L131" s="119"/>
      <c r="M131" s="28"/>
      <c r="N131" s="25"/>
      <c r="O131" s="25"/>
      <c r="P131" s="25"/>
      <c r="Q131" s="25"/>
      <c r="R131" s="25"/>
      <c r="S131" s="25"/>
      <c r="T131" s="25"/>
      <c r="U131" s="26"/>
      <c r="V131" s="26"/>
    </row>
    <row r="132" spans="1:23" x14ac:dyDescent="0.25">
      <c r="A132" s="67" t="s">
        <v>30</v>
      </c>
      <c r="B132" s="117"/>
      <c r="C132" s="117"/>
      <c r="D132" s="117"/>
      <c r="E132" s="118"/>
      <c r="F132" s="142"/>
      <c r="G132" s="117"/>
      <c r="H132" s="117"/>
      <c r="I132" s="117"/>
      <c r="J132" s="118"/>
      <c r="K132" s="19"/>
      <c r="L132" s="117"/>
      <c r="M132" s="20" t="s">
        <v>20</v>
      </c>
      <c r="N132" s="21" t="s">
        <v>28</v>
      </c>
      <c r="O132" s="22" t="s">
        <v>0</v>
      </c>
      <c r="P132" s="17"/>
      <c r="Q132" s="143" t="s">
        <v>61</v>
      </c>
      <c r="R132" s="143"/>
      <c r="S132" s="144" t="s">
        <v>62</v>
      </c>
      <c r="T132" s="144"/>
      <c r="U132" s="16" t="s">
        <v>30</v>
      </c>
      <c r="V132" s="18"/>
    </row>
    <row r="133" spans="1:23" ht="15.75" thickBot="1" x14ac:dyDescent="0.3">
      <c r="A133" s="68" t="s">
        <v>52</v>
      </c>
      <c r="B133" s="113"/>
      <c r="C133" s="113"/>
      <c r="D133" s="113"/>
      <c r="E133" s="114"/>
      <c r="F133" s="141"/>
      <c r="G133" s="113"/>
      <c r="H133" s="113"/>
      <c r="I133" s="113"/>
      <c r="J133" s="114"/>
      <c r="K133" s="27"/>
      <c r="L133" s="113"/>
      <c r="M133" s="28" t="s">
        <v>59</v>
      </c>
      <c r="N133" s="28"/>
      <c r="O133" s="25"/>
      <c r="P133" s="25"/>
      <c r="Q133" s="25"/>
      <c r="R133" s="25"/>
      <c r="S133" s="25"/>
      <c r="T133" s="25"/>
      <c r="U133" s="26"/>
      <c r="V133" s="26"/>
    </row>
    <row r="134" spans="1:23" x14ac:dyDescent="0.25">
      <c r="A134" s="83" t="s">
        <v>36</v>
      </c>
      <c r="B134" s="115"/>
      <c r="C134" s="115"/>
      <c r="D134" s="115"/>
      <c r="E134" s="116"/>
      <c r="F134" s="140">
        <f>(B134*E134)*1.21</f>
        <v>0</v>
      </c>
      <c r="G134" s="115"/>
      <c r="H134" s="115"/>
      <c r="I134" s="115"/>
      <c r="J134" s="116"/>
      <c r="K134" s="80">
        <f>(G134*J134)*1.09</f>
        <v>0</v>
      </c>
      <c r="L134" s="119"/>
      <c r="M134" s="28">
        <v>0</v>
      </c>
      <c r="N134" s="32">
        <v>50</v>
      </c>
      <c r="O134" s="86">
        <f>M134+N134</f>
        <v>50</v>
      </c>
      <c r="P134" s="87"/>
      <c r="Q134" s="86"/>
      <c r="R134" s="86"/>
      <c r="S134" s="86">
        <v>1</v>
      </c>
      <c r="T134" s="86">
        <v>2</v>
      </c>
      <c r="U134" s="82">
        <f>(F134+F135+F136+K134+K135+K136)</f>
        <v>0</v>
      </c>
      <c r="V134" s="82">
        <f>U134*O134</f>
        <v>0</v>
      </c>
    </row>
    <row r="135" spans="1:23" x14ac:dyDescent="0.25">
      <c r="A135" s="91"/>
      <c r="B135" s="115"/>
      <c r="C135" s="115"/>
      <c r="D135" s="115"/>
      <c r="E135" s="116"/>
      <c r="F135" s="140">
        <f>(B135*E135)*1.21</f>
        <v>0</v>
      </c>
      <c r="G135" s="115"/>
      <c r="H135" s="115"/>
      <c r="I135" s="115"/>
      <c r="J135" s="116"/>
      <c r="K135" s="80">
        <f>(G135*J135)*1.09</f>
        <v>0</v>
      </c>
      <c r="L135" s="119"/>
      <c r="M135" s="28"/>
      <c r="N135" s="32"/>
      <c r="O135" s="25"/>
      <c r="P135" s="25"/>
      <c r="Q135" s="25"/>
      <c r="R135" s="25"/>
      <c r="S135" s="25"/>
      <c r="T135" s="25"/>
      <c r="U135" s="25"/>
      <c r="V135" s="25"/>
    </row>
    <row r="136" spans="1:23" ht="15.75" thickBot="1" x14ac:dyDescent="0.3">
      <c r="A136" s="92"/>
      <c r="B136" s="115"/>
      <c r="C136" s="115"/>
      <c r="D136" s="115"/>
      <c r="E136" s="116"/>
      <c r="F136" s="140">
        <f>(B136*E136)*1.21</f>
        <v>0</v>
      </c>
      <c r="G136" s="115"/>
      <c r="H136" s="115"/>
      <c r="I136" s="115"/>
      <c r="J136" s="116"/>
      <c r="K136" s="80">
        <f>(G136*J136)*1.09</f>
        <v>0</v>
      </c>
      <c r="L136" s="119"/>
      <c r="M136" s="28"/>
      <c r="N136" s="28"/>
      <c r="O136" s="28"/>
      <c r="P136" s="28"/>
      <c r="Q136" s="28"/>
      <c r="R136" s="28"/>
      <c r="S136" s="28"/>
      <c r="T136" s="28"/>
      <c r="U136" s="28"/>
      <c r="V136" s="28"/>
    </row>
    <row r="137" spans="1:23" x14ac:dyDescent="0.25">
      <c r="A137" s="65" t="s">
        <v>40</v>
      </c>
      <c r="B137" s="122"/>
      <c r="C137" s="122"/>
      <c r="D137" s="122"/>
      <c r="E137" s="122"/>
      <c r="F137" s="122"/>
      <c r="G137" s="122"/>
      <c r="H137" s="122"/>
      <c r="I137" s="122"/>
      <c r="J137" s="122"/>
      <c r="K137" s="28"/>
      <c r="L137" s="122"/>
      <c r="M137" s="28"/>
      <c r="N137" s="28"/>
      <c r="O137" s="25"/>
      <c r="P137" s="25"/>
      <c r="Q137" s="25"/>
      <c r="R137" s="25"/>
      <c r="S137" s="25"/>
      <c r="T137" s="25"/>
      <c r="U137" s="26"/>
      <c r="V137" s="26"/>
    </row>
    <row r="138" spans="1:23" x14ac:dyDescent="0.25">
      <c r="A138" s="16" t="s">
        <v>31</v>
      </c>
      <c r="B138" s="117"/>
      <c r="C138" s="117"/>
      <c r="D138" s="117"/>
      <c r="E138" s="118"/>
      <c r="F138" s="142"/>
      <c r="G138" s="117"/>
      <c r="H138" s="117"/>
      <c r="I138" s="117"/>
      <c r="J138" s="118"/>
      <c r="K138" s="19"/>
      <c r="L138" s="117"/>
      <c r="M138" s="20" t="s">
        <v>20</v>
      </c>
      <c r="N138" s="21" t="s">
        <v>120</v>
      </c>
      <c r="O138" s="22" t="s">
        <v>0</v>
      </c>
      <c r="P138" s="17"/>
      <c r="Q138" s="143" t="s">
        <v>61</v>
      </c>
      <c r="R138" s="143"/>
      <c r="S138" s="144" t="s">
        <v>62</v>
      </c>
      <c r="T138" s="144"/>
      <c r="U138" s="16" t="s">
        <v>31</v>
      </c>
      <c r="V138" s="18"/>
    </row>
    <row r="139" spans="1:23" x14ac:dyDescent="0.25">
      <c r="A139" s="68" t="s">
        <v>52</v>
      </c>
      <c r="B139" s="123"/>
      <c r="C139" s="123"/>
      <c r="D139" s="123"/>
      <c r="E139" s="123"/>
      <c r="F139" s="123"/>
      <c r="G139" s="123"/>
      <c r="H139" s="123"/>
      <c r="I139" s="123"/>
      <c r="J139" s="123"/>
      <c r="K139" s="62">
        <f>(G139*J139)*1.09</f>
        <v>0</v>
      </c>
      <c r="L139" s="123"/>
      <c r="M139" s="61"/>
      <c r="N139" s="61"/>
      <c r="O139" s="61"/>
      <c r="P139" s="61"/>
      <c r="Q139" s="61"/>
      <c r="R139" s="61"/>
      <c r="S139" s="61"/>
      <c r="T139" s="61"/>
      <c r="U139" s="61">
        <f>F139+O139</f>
        <v>0</v>
      </c>
      <c r="V139" s="61"/>
    </row>
    <row r="140" spans="1:23" x14ac:dyDescent="0.25">
      <c r="A140" s="96" t="s">
        <v>36</v>
      </c>
      <c r="B140" s="115"/>
      <c r="C140" s="115"/>
      <c r="D140" s="115"/>
      <c r="E140" s="116"/>
      <c r="F140" s="139">
        <f>(B140*E140)*1.21</f>
        <v>0</v>
      </c>
      <c r="G140" s="115"/>
      <c r="H140" s="115"/>
      <c r="I140" s="115"/>
      <c r="J140" s="116"/>
      <c r="K140" s="55">
        <f>(G140*J140)*1.09</f>
        <v>0</v>
      </c>
      <c r="L140" s="119"/>
      <c r="M140" s="25"/>
      <c r="N140" s="32">
        <v>60</v>
      </c>
      <c r="O140" s="95">
        <f>M140+N140</f>
        <v>60</v>
      </c>
      <c r="P140" s="96"/>
      <c r="Q140" s="95"/>
      <c r="R140" s="95"/>
      <c r="S140" s="95">
        <v>1</v>
      </c>
      <c r="T140" s="95">
        <v>1</v>
      </c>
      <c r="U140" s="56">
        <f>(F140+F141+F142+K140+K141+K142)</f>
        <v>0</v>
      </c>
      <c r="V140" s="56">
        <f>U140*O140</f>
        <v>0</v>
      </c>
    </row>
    <row r="141" spans="1:23" x14ac:dyDescent="0.25">
      <c r="A141" s="96"/>
      <c r="B141" s="115"/>
      <c r="C141" s="115"/>
      <c r="D141" s="115"/>
      <c r="E141" s="116"/>
      <c r="F141" s="139">
        <f>(B141*E141)*1.21</f>
        <v>0</v>
      </c>
      <c r="G141" s="115"/>
      <c r="H141" s="115"/>
      <c r="I141" s="115"/>
      <c r="J141" s="116"/>
      <c r="K141" s="55">
        <f>(G141*J141)*1.09</f>
        <v>0</v>
      </c>
      <c r="L141" s="119"/>
      <c r="M141" s="25"/>
      <c r="N141" s="32"/>
      <c r="O141" s="25"/>
      <c r="P141" s="25"/>
      <c r="Q141" s="25"/>
      <c r="R141" s="25"/>
      <c r="S141" s="25"/>
      <c r="T141" s="25"/>
      <c r="U141" s="25"/>
      <c r="V141" s="25"/>
    </row>
    <row r="142" spans="1:23" x14ac:dyDescent="0.25">
      <c r="A142" s="96"/>
      <c r="B142" s="115"/>
      <c r="C142" s="115"/>
      <c r="D142" s="115"/>
      <c r="E142" s="116"/>
      <c r="F142" s="139">
        <f>(B142*E142)*1.21</f>
        <v>0</v>
      </c>
      <c r="G142" s="115"/>
      <c r="H142" s="115"/>
      <c r="I142" s="115"/>
      <c r="J142" s="116"/>
      <c r="K142" s="55">
        <f>(G142*J142)*1.09</f>
        <v>0</v>
      </c>
      <c r="L142" s="119"/>
      <c r="M142" s="25"/>
      <c r="N142" s="32"/>
      <c r="O142" s="25"/>
      <c r="P142" s="25"/>
      <c r="Q142" s="25"/>
      <c r="R142" s="25"/>
      <c r="S142" s="25"/>
      <c r="T142" s="25"/>
      <c r="U142" s="25"/>
      <c r="V142" s="25"/>
    </row>
    <row r="143" spans="1:23" ht="15.75" thickBot="1" x14ac:dyDescent="0.3">
      <c r="O143" s="15"/>
      <c r="P143" s="15"/>
      <c r="U143" s="15"/>
      <c r="V143" s="15"/>
    </row>
    <row r="144" spans="1:23" ht="15.75" hidden="1" thickBot="1" x14ac:dyDescent="0.3">
      <c r="P144" s="15"/>
      <c r="U144" s="34" t="s">
        <v>75</v>
      </c>
      <c r="V144" s="35">
        <v>1286000</v>
      </c>
      <c r="W144" s="41" t="s">
        <v>143</v>
      </c>
    </row>
    <row r="145" spans="1:25" ht="15.75" thickBot="1" x14ac:dyDescent="0.3">
      <c r="O145" s="102"/>
      <c r="P145" s="103"/>
      <c r="Q145" s="104"/>
      <c r="R145" s="104"/>
      <c r="S145" s="104"/>
      <c r="T145" s="104"/>
      <c r="U145" s="105" t="s">
        <v>75</v>
      </c>
      <c r="V145" s="106">
        <f>SUM(V9:V140)</f>
        <v>0</v>
      </c>
    </row>
    <row r="146" spans="1:25" hidden="1" x14ac:dyDescent="0.25">
      <c r="U146" s="36" t="s">
        <v>76</v>
      </c>
      <c r="V146" s="37">
        <v>1386000</v>
      </c>
      <c r="W146" s="38"/>
    </row>
    <row r="147" spans="1:25" hidden="1" x14ac:dyDescent="0.25">
      <c r="U147" s="39" t="s">
        <v>77</v>
      </c>
      <c r="V147" s="40">
        <f>V145-V146</f>
        <v>-1386000</v>
      </c>
      <c r="W147" s="41" t="s">
        <v>82</v>
      </c>
    </row>
    <row r="148" spans="1:25" hidden="1" x14ac:dyDescent="0.25">
      <c r="U148" s="31" t="s">
        <v>79</v>
      </c>
      <c r="V148" s="42">
        <f>V145/V146</f>
        <v>0</v>
      </c>
      <c r="W148" s="41" t="s">
        <v>82</v>
      </c>
    </row>
    <row r="149" spans="1:25" hidden="1" x14ac:dyDescent="0.25">
      <c r="U149" s="39" t="s">
        <v>113</v>
      </c>
      <c r="V149" s="43">
        <f>V146*0.7</f>
        <v>970199.99999999988</v>
      </c>
      <c r="W149" s="41" t="s">
        <v>82</v>
      </c>
      <c r="Y149" s="14" t="s">
        <v>144</v>
      </c>
    </row>
    <row r="150" spans="1:25" hidden="1" x14ac:dyDescent="0.25">
      <c r="O150" s="33">
        <f>SUM(O7:O140)</f>
        <v>1533</v>
      </c>
      <c r="U150" s="39" t="s">
        <v>114</v>
      </c>
      <c r="V150" s="43">
        <f>V146-V149</f>
        <v>415800.00000000012</v>
      </c>
      <c r="W150" s="41" t="s">
        <v>82</v>
      </c>
      <c r="Y150" s="186">
        <f>V150/350</f>
        <v>1188.0000000000002</v>
      </c>
    </row>
    <row r="151" spans="1:25" hidden="1" x14ac:dyDescent="0.25">
      <c r="U151" s="36" t="s">
        <v>78</v>
      </c>
      <c r="V151" s="44">
        <f>W160</f>
        <v>350</v>
      </c>
    </row>
    <row r="152" spans="1:25" hidden="1" x14ac:dyDescent="0.25">
      <c r="U152" s="12"/>
      <c r="V152" s="12"/>
    </row>
    <row r="154" spans="1:25" ht="32.25" customHeight="1" x14ac:dyDescent="0.25">
      <c r="U154" s="111" t="s">
        <v>76</v>
      </c>
      <c r="V154" s="111" t="s">
        <v>118</v>
      </c>
      <c r="W154" s="111" t="s">
        <v>119</v>
      </c>
      <c r="X154" s="112"/>
    </row>
    <row r="155" spans="1:25" x14ac:dyDescent="0.25">
      <c r="U155" s="45">
        <f>V146</f>
        <v>1386000</v>
      </c>
      <c r="V155" s="46">
        <f>V149</f>
        <v>970199.99999999988</v>
      </c>
      <c r="W155" s="46">
        <f>V145</f>
        <v>0</v>
      </c>
      <c r="X155" s="47" t="s">
        <v>112</v>
      </c>
    </row>
    <row r="156" spans="1:25" ht="15.75" thickBot="1" x14ac:dyDescent="0.3">
      <c r="U156" s="48">
        <v>1</v>
      </c>
      <c r="V156" s="48">
        <f>V155/U155</f>
        <v>0.7</v>
      </c>
      <c r="W156" s="48">
        <f>+U156*W155/U155</f>
        <v>0</v>
      </c>
      <c r="X156" s="49"/>
    </row>
    <row r="157" spans="1:25" hidden="1" x14ac:dyDescent="0.25">
      <c r="U157" s="46">
        <f>+U155-U155</f>
        <v>0</v>
      </c>
      <c r="V157" s="46">
        <f>+U155-V155</f>
        <v>415800.00000000012</v>
      </c>
      <c r="W157" s="46">
        <f>+U155-W155</f>
        <v>1386000</v>
      </c>
      <c r="X157" s="49" t="s">
        <v>80</v>
      </c>
    </row>
    <row r="158" spans="1:25" hidden="1" x14ac:dyDescent="0.25">
      <c r="U158" s="50">
        <v>0</v>
      </c>
      <c r="V158" s="50">
        <v>1</v>
      </c>
      <c r="W158" s="50">
        <f>+(U157-W157)/(U157-V157)</f>
        <v>3.3333333333333326</v>
      </c>
      <c r="X158" s="49" t="s">
        <v>80</v>
      </c>
    </row>
    <row r="159" spans="1:25" ht="15.75" hidden="1" thickBot="1" x14ac:dyDescent="0.3">
      <c r="U159" s="51">
        <v>0</v>
      </c>
      <c r="V159" s="51">
        <v>350</v>
      </c>
      <c r="W159" s="51">
        <f>+V159*W157/V157</f>
        <v>1166.6666666666663</v>
      </c>
      <c r="X159" s="52" t="s">
        <v>80</v>
      </c>
    </row>
    <row r="160" spans="1:25" ht="18.75" x14ac:dyDescent="0.25">
      <c r="A160" s="160" t="s">
        <v>106</v>
      </c>
      <c r="B160" s="161"/>
      <c r="C160" s="161"/>
      <c r="D160" s="161"/>
      <c r="E160" s="161"/>
      <c r="F160" s="162"/>
      <c r="U160" s="53">
        <v>0</v>
      </c>
      <c r="V160" s="53">
        <v>350</v>
      </c>
      <c r="W160" s="54">
        <f>IF(AND(W155&lt;=U155,W155&gt;=V155),W159,350)</f>
        <v>350</v>
      </c>
      <c r="X160" s="47" t="s">
        <v>81</v>
      </c>
    </row>
    <row r="161" spans="1:6" x14ac:dyDescent="0.25">
      <c r="A161" s="109" t="s">
        <v>132</v>
      </c>
      <c r="B161" s="163"/>
      <c r="C161" s="163"/>
      <c r="D161" s="163"/>
      <c r="E161" s="163"/>
      <c r="F161" s="164"/>
    </row>
    <row r="162" spans="1:6" x14ac:dyDescent="0.25">
      <c r="A162" s="109" t="s">
        <v>108</v>
      </c>
      <c r="B162" s="163"/>
      <c r="C162" s="163"/>
      <c r="D162" s="163"/>
      <c r="E162" s="163"/>
      <c r="F162" s="164"/>
    </row>
    <row r="163" spans="1:6" x14ac:dyDescent="0.25">
      <c r="A163" s="109" t="s">
        <v>133</v>
      </c>
      <c r="B163" s="163"/>
      <c r="C163" s="163"/>
      <c r="D163" s="163"/>
      <c r="E163" s="163"/>
      <c r="F163" s="164"/>
    </row>
    <row r="164" spans="1:6" x14ac:dyDescent="0.25">
      <c r="A164" s="109" t="s">
        <v>134</v>
      </c>
      <c r="B164" s="163"/>
      <c r="C164" s="163"/>
      <c r="D164" s="163"/>
      <c r="E164" s="163"/>
      <c r="F164" s="164"/>
    </row>
    <row r="165" spans="1:6" ht="15.75" thickBot="1" x14ac:dyDescent="0.3">
      <c r="A165" s="110" t="s">
        <v>109</v>
      </c>
      <c r="B165" s="145"/>
      <c r="C165" s="145"/>
      <c r="D165" s="145"/>
      <c r="E165" s="145"/>
      <c r="F165" s="146"/>
    </row>
  </sheetData>
  <sheetProtection algorithmName="SHA-512" hashValue="0Qjw1WrswqrJ3MPaHBqBLUvBSZQvNnh2SaFY0S0rdqYt1rL3IuN3THYfu/iqVcqGijjvFADChSBzdjMuLJlr9Q==" saltValue="H9t2EmWCJtqceQd0qLdd8w==" spinCount="100000" sheet="1" objects="1" scenarios="1"/>
  <mergeCells count="37">
    <mergeCell ref="A160:F160"/>
    <mergeCell ref="B161:F161"/>
    <mergeCell ref="B162:F162"/>
    <mergeCell ref="B163:F163"/>
    <mergeCell ref="B164:F164"/>
    <mergeCell ref="B165:F165"/>
    <mergeCell ref="Q6:R6"/>
    <mergeCell ref="S6:T6"/>
    <mergeCell ref="A3:V3"/>
    <mergeCell ref="B4:F4"/>
    <mergeCell ref="G4:K4"/>
    <mergeCell ref="Q4:T4"/>
    <mergeCell ref="M5:N5"/>
    <mergeCell ref="Q16:R16"/>
    <mergeCell ref="S16:T16"/>
    <mergeCell ref="Q29:R29"/>
    <mergeCell ref="S29:T29"/>
    <mergeCell ref="Q65:R65"/>
    <mergeCell ref="S65:T65"/>
    <mergeCell ref="Q72:R72"/>
    <mergeCell ref="S72:T72"/>
    <mergeCell ref="Q76:R76"/>
    <mergeCell ref="S76:T76"/>
    <mergeCell ref="Q102:R102"/>
    <mergeCell ref="S102:T102"/>
    <mergeCell ref="Q106:R106"/>
    <mergeCell ref="S106:T106"/>
    <mergeCell ref="Q132:R132"/>
    <mergeCell ref="S132:T132"/>
    <mergeCell ref="Q138:R138"/>
    <mergeCell ref="S138:T138"/>
    <mergeCell ref="Q114:R114"/>
    <mergeCell ref="S114:T114"/>
    <mergeCell ref="Q122:R122"/>
    <mergeCell ref="S122:T122"/>
    <mergeCell ref="Q128:R128"/>
    <mergeCell ref="S128:T1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K31"/>
  <sheetViews>
    <sheetView workbookViewId="0">
      <selection activeCell="A15" sqref="A15:C18"/>
    </sheetView>
  </sheetViews>
  <sheetFormatPr defaultRowHeight="15" x14ac:dyDescent="0.25"/>
  <cols>
    <col min="1" max="1" width="37.7109375" style="8" customWidth="1"/>
    <col min="2" max="2" width="21.85546875" style="8" customWidth="1"/>
    <col min="3" max="3" width="30.85546875" style="8" customWidth="1"/>
    <col min="4" max="16384" width="9.140625" style="8"/>
  </cols>
  <sheetData>
    <row r="1" spans="1:11" x14ac:dyDescent="0.25">
      <c r="A1" s="11" t="s">
        <v>122</v>
      </c>
    </row>
    <row r="3" spans="1:11" x14ac:dyDescent="0.25">
      <c r="A3" s="169" t="s">
        <v>137</v>
      </c>
      <c r="B3" s="170"/>
      <c r="C3" s="171"/>
      <c r="D3" s="9"/>
      <c r="E3" s="9"/>
      <c r="F3" s="9"/>
      <c r="G3" s="9"/>
      <c r="H3" s="9"/>
      <c r="I3" s="9"/>
      <c r="J3" s="10"/>
      <c r="K3" s="10"/>
    </row>
    <row r="4" spans="1:11" x14ac:dyDescent="0.25">
      <c r="A4" s="172"/>
      <c r="B4" s="173"/>
      <c r="C4" s="174"/>
    </row>
    <row r="5" spans="1:11" x14ac:dyDescent="0.25">
      <c r="A5" s="172"/>
      <c r="B5" s="173"/>
      <c r="C5" s="174"/>
    </row>
    <row r="6" spans="1:11" x14ac:dyDescent="0.25">
      <c r="A6" s="172"/>
      <c r="B6" s="173"/>
      <c r="C6" s="174"/>
    </row>
    <row r="7" spans="1:11" x14ac:dyDescent="0.25">
      <c r="A7" s="175"/>
      <c r="B7" s="176"/>
      <c r="C7" s="177"/>
    </row>
    <row r="8" spans="1:11" ht="60" x14ac:dyDescent="0.25">
      <c r="A8" s="2" t="s">
        <v>116</v>
      </c>
      <c r="B8" s="2" t="s">
        <v>115</v>
      </c>
      <c r="C8" s="2" t="s">
        <v>136</v>
      </c>
    </row>
    <row r="9" spans="1:11" x14ac:dyDescent="0.25">
      <c r="A9" s="124"/>
      <c r="B9" s="124"/>
      <c r="C9" s="124"/>
    </row>
    <row r="10" spans="1:11" x14ac:dyDescent="0.25">
      <c r="A10" s="124"/>
      <c r="B10" s="124"/>
      <c r="C10" s="124"/>
    </row>
    <row r="11" spans="1:11" x14ac:dyDescent="0.25">
      <c r="A11" s="124"/>
      <c r="B11" s="124"/>
      <c r="C11" s="124"/>
    </row>
    <row r="12" spans="1:11" x14ac:dyDescent="0.25">
      <c r="A12" s="124"/>
      <c r="B12" s="124"/>
      <c r="C12" s="124"/>
    </row>
    <row r="13" spans="1:11" x14ac:dyDescent="0.25">
      <c r="A13" s="124"/>
      <c r="B13" s="124"/>
      <c r="C13" s="124"/>
    </row>
    <row r="14" spans="1:11" x14ac:dyDescent="0.25">
      <c r="A14" s="124"/>
      <c r="B14" s="124"/>
      <c r="C14" s="124"/>
    </row>
    <row r="15" spans="1:11" x14ac:dyDescent="0.25">
      <c r="A15" s="124"/>
      <c r="B15" s="124"/>
      <c r="C15" s="124"/>
    </row>
    <row r="16" spans="1:11" x14ac:dyDescent="0.25">
      <c r="A16" s="124"/>
      <c r="B16" s="124"/>
      <c r="C16" s="124"/>
    </row>
    <row r="17" spans="1:3" x14ac:dyDescent="0.25">
      <c r="A17" s="124"/>
      <c r="B17" s="124"/>
      <c r="C17" s="124"/>
    </row>
    <row r="18" spans="1:3" x14ac:dyDescent="0.25">
      <c r="A18" s="124"/>
      <c r="B18" s="124"/>
      <c r="C18" s="124"/>
    </row>
    <row r="19" spans="1:3" x14ac:dyDescent="0.25">
      <c r="A19" s="124"/>
      <c r="B19" s="124"/>
      <c r="C19" s="124"/>
    </row>
    <row r="20" spans="1:3" x14ac:dyDescent="0.25">
      <c r="A20" s="124"/>
      <c r="B20" s="124"/>
      <c r="C20" s="124"/>
    </row>
    <row r="21" spans="1:3" x14ac:dyDescent="0.25">
      <c r="A21" s="124"/>
      <c r="B21" s="124"/>
      <c r="C21" s="124"/>
    </row>
    <row r="22" spans="1:3" x14ac:dyDescent="0.25">
      <c r="A22" s="124"/>
      <c r="B22" s="124"/>
      <c r="C22" s="124"/>
    </row>
    <row r="25" spans="1:3" ht="15.75" thickBot="1" x14ac:dyDescent="0.3"/>
    <row r="26" spans="1:3" x14ac:dyDescent="0.25">
      <c r="A26" s="178" t="s">
        <v>106</v>
      </c>
      <c r="B26" s="179"/>
      <c r="C26" s="180"/>
    </row>
    <row r="27" spans="1:3" ht="15.75" x14ac:dyDescent="0.25">
      <c r="A27" s="107" t="s">
        <v>107</v>
      </c>
      <c r="B27" s="181"/>
      <c r="C27" s="182"/>
    </row>
    <row r="28" spans="1:3" ht="15.75" x14ac:dyDescent="0.25">
      <c r="A28" s="107" t="s">
        <v>108</v>
      </c>
      <c r="B28" s="183"/>
      <c r="C28" s="184"/>
    </row>
    <row r="29" spans="1:3" ht="15.75" x14ac:dyDescent="0.25">
      <c r="A29" s="107" t="s">
        <v>124</v>
      </c>
      <c r="B29" s="183"/>
      <c r="C29" s="184"/>
    </row>
    <row r="30" spans="1:3" ht="15.75" x14ac:dyDescent="0.25">
      <c r="A30" s="107" t="s">
        <v>125</v>
      </c>
      <c r="B30" s="165"/>
      <c r="C30" s="166"/>
    </row>
    <row r="31" spans="1:3" ht="16.5" thickBot="1" x14ac:dyDescent="0.3">
      <c r="A31" s="108" t="s">
        <v>109</v>
      </c>
      <c r="B31" s="167"/>
      <c r="C31" s="168"/>
    </row>
  </sheetData>
  <sheetProtection algorithmName="SHA-512" hashValue="j7MIEX3JFqE02bQI5BQev1+rGoUKgFnbPNf2eh0+pG80RDJfhpPE/ecmzcMyWNcSQY4Knyk8SJwWq17ZdIBP+w==" saltValue="F2p4FTmK2bMpHue1epX1Ag==" spinCount="100000" sheet="1" objects="1" scenarios="1"/>
  <mergeCells count="7">
    <mergeCell ref="B30:C30"/>
    <mergeCell ref="B31:C31"/>
    <mergeCell ref="A3:C7"/>
    <mergeCell ref="A26:C26"/>
    <mergeCell ref="B27:C27"/>
    <mergeCell ref="B28:C28"/>
    <mergeCell ref="B29:C2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K45"/>
  <sheetViews>
    <sheetView workbookViewId="0">
      <selection activeCell="A29" sqref="A29"/>
    </sheetView>
  </sheetViews>
  <sheetFormatPr defaultRowHeight="15" x14ac:dyDescent="0.25"/>
  <cols>
    <col min="1" max="1" width="46.7109375" style="8" customWidth="1"/>
    <col min="2" max="2" width="28.42578125" style="8" customWidth="1"/>
    <col min="3" max="6" width="12.5703125" style="8" customWidth="1"/>
    <col min="7" max="7" width="4.85546875" style="8" bestFit="1" customWidth="1"/>
    <col min="8" max="9" width="12.5703125" style="8" customWidth="1"/>
    <col min="10" max="10" width="26" style="8" customWidth="1"/>
    <col min="11" max="11" width="12.5703125" style="8" customWidth="1"/>
    <col min="12" max="16384" width="9.140625" style="8"/>
  </cols>
  <sheetData>
    <row r="1" spans="1:11" x14ac:dyDescent="0.25">
      <c r="A1" s="11" t="s">
        <v>123</v>
      </c>
    </row>
    <row r="2" spans="1:11" x14ac:dyDescent="0.25">
      <c r="A2" s="11"/>
    </row>
    <row r="3" spans="1:11" x14ac:dyDescent="0.25">
      <c r="A3" s="185" t="s">
        <v>83</v>
      </c>
      <c r="B3" s="185"/>
      <c r="C3" s="185"/>
      <c r="D3" s="185"/>
    </row>
    <row r="4" spans="1:11" x14ac:dyDescent="0.25">
      <c r="A4" s="126" t="s">
        <v>84</v>
      </c>
      <c r="B4" s="127"/>
      <c r="C4" s="127"/>
      <c r="D4" s="127"/>
      <c r="E4" s="127"/>
      <c r="F4" s="127"/>
      <c r="G4" s="127"/>
      <c r="H4" s="127"/>
      <c r="I4" s="127"/>
      <c r="J4" s="127"/>
      <c r="K4" s="127"/>
    </row>
    <row r="5" spans="1:11" x14ac:dyDescent="0.25">
      <c r="A5" s="128" t="s">
        <v>85</v>
      </c>
      <c r="B5" s="127"/>
      <c r="C5" s="127"/>
      <c r="D5" s="127"/>
      <c r="E5" s="127"/>
      <c r="F5" s="127"/>
      <c r="G5" s="129"/>
      <c r="H5" s="129"/>
      <c r="I5" s="129"/>
      <c r="J5" s="127"/>
      <c r="K5" s="127"/>
    </row>
    <row r="6" spans="1:11" x14ac:dyDescent="0.25">
      <c r="A6" s="128" t="s">
        <v>88</v>
      </c>
      <c r="B6" s="127"/>
      <c r="C6" s="127"/>
      <c r="D6" s="127"/>
      <c r="E6" s="127"/>
      <c r="F6" s="130" t="s">
        <v>86</v>
      </c>
      <c r="G6" s="129"/>
      <c r="H6" s="129"/>
      <c r="I6" s="129"/>
      <c r="J6" s="130" t="s">
        <v>87</v>
      </c>
      <c r="K6" s="127"/>
    </row>
    <row r="7" spans="1:11" ht="38.25" x14ac:dyDescent="0.25">
      <c r="A7" s="131" t="s">
        <v>89</v>
      </c>
      <c r="B7" s="132" t="s">
        <v>90</v>
      </c>
      <c r="C7" s="131" t="s">
        <v>91</v>
      </c>
      <c r="D7" s="131" t="s">
        <v>92</v>
      </c>
      <c r="E7" s="131" t="s">
        <v>126</v>
      </c>
      <c r="F7" s="131" t="s">
        <v>93</v>
      </c>
      <c r="G7" s="131" t="s">
        <v>94</v>
      </c>
      <c r="H7" s="131" t="s">
        <v>127</v>
      </c>
      <c r="I7" s="131" t="s">
        <v>95</v>
      </c>
      <c r="J7" s="131" t="s">
        <v>96</v>
      </c>
      <c r="K7" s="131" t="s">
        <v>97</v>
      </c>
    </row>
    <row r="8" spans="1:11" x14ac:dyDescent="0.25">
      <c r="A8" s="133" t="s">
        <v>139</v>
      </c>
      <c r="B8" s="134"/>
      <c r="C8" s="135"/>
      <c r="D8" s="135"/>
      <c r="E8" s="136"/>
      <c r="F8" s="135"/>
      <c r="G8" s="137"/>
      <c r="H8" s="136"/>
      <c r="I8" s="136"/>
      <c r="J8" s="136"/>
      <c r="K8" s="136"/>
    </row>
    <row r="9" spans="1:11" x14ac:dyDescent="0.25">
      <c r="A9" s="133"/>
      <c r="B9" s="134"/>
      <c r="C9" s="135"/>
      <c r="D9" s="135"/>
      <c r="E9" s="136"/>
      <c r="F9" s="135"/>
      <c r="G9" s="137"/>
      <c r="H9" s="136"/>
      <c r="I9" s="136"/>
      <c r="J9" s="136"/>
      <c r="K9" s="136"/>
    </row>
    <row r="10" spans="1:11" x14ac:dyDescent="0.25">
      <c r="A10" s="133" t="s">
        <v>140</v>
      </c>
      <c r="B10" s="134"/>
      <c r="C10" s="135"/>
      <c r="D10" s="135"/>
      <c r="E10" s="136"/>
      <c r="F10" s="135"/>
      <c r="G10" s="137"/>
      <c r="H10" s="136"/>
      <c r="I10" s="136"/>
      <c r="J10" s="136"/>
      <c r="K10" s="136"/>
    </row>
    <row r="11" spans="1:11" x14ac:dyDescent="0.25">
      <c r="A11" s="133"/>
      <c r="B11" s="134"/>
      <c r="C11" s="135"/>
      <c r="D11" s="135"/>
      <c r="E11" s="136"/>
      <c r="F11" s="135"/>
      <c r="G11" s="137"/>
      <c r="H11" s="136"/>
      <c r="I11" s="136"/>
      <c r="J11" s="136"/>
      <c r="K11" s="136"/>
    </row>
    <row r="12" spans="1:11" x14ac:dyDescent="0.25">
      <c r="A12" s="133" t="s">
        <v>98</v>
      </c>
      <c r="B12" s="134"/>
      <c r="C12" s="135"/>
      <c r="D12" s="135"/>
      <c r="E12" s="136"/>
      <c r="F12" s="135"/>
      <c r="G12" s="137"/>
      <c r="H12" s="136"/>
      <c r="I12" s="136"/>
      <c r="J12" s="136"/>
      <c r="K12" s="136"/>
    </row>
    <row r="13" spans="1:11" x14ac:dyDescent="0.25">
      <c r="A13" s="133"/>
      <c r="B13" s="134"/>
      <c r="C13" s="135"/>
      <c r="D13" s="135"/>
      <c r="E13" s="136"/>
      <c r="F13" s="135"/>
      <c r="G13" s="137"/>
      <c r="H13" s="136"/>
      <c r="I13" s="136"/>
      <c r="J13" s="136"/>
      <c r="K13" s="136"/>
    </row>
    <row r="14" spans="1:11" x14ac:dyDescent="0.25">
      <c r="A14" s="133" t="s">
        <v>99</v>
      </c>
      <c r="B14" s="134"/>
      <c r="C14" s="135"/>
      <c r="D14" s="135"/>
      <c r="E14" s="136"/>
      <c r="F14" s="135"/>
      <c r="G14" s="135"/>
      <c r="H14" s="136"/>
      <c r="I14" s="136"/>
      <c r="J14" s="136"/>
      <c r="K14" s="136"/>
    </row>
    <row r="15" spans="1:11" x14ac:dyDescent="0.25">
      <c r="A15" s="133"/>
      <c r="B15" s="134"/>
      <c r="C15" s="135"/>
      <c r="D15" s="135"/>
      <c r="E15" s="136"/>
      <c r="F15" s="135"/>
      <c r="G15" s="135"/>
      <c r="H15" s="136"/>
      <c r="I15" s="136"/>
      <c r="J15" s="136"/>
      <c r="K15" s="136"/>
    </row>
    <row r="16" spans="1:11" x14ac:dyDescent="0.25">
      <c r="A16" s="133" t="s">
        <v>100</v>
      </c>
      <c r="B16" s="134"/>
      <c r="C16" s="135"/>
      <c r="D16" s="135"/>
      <c r="E16" s="136"/>
      <c r="F16" s="135"/>
      <c r="G16" s="135"/>
      <c r="H16" s="136"/>
      <c r="I16" s="136"/>
      <c r="J16" s="136"/>
      <c r="K16" s="136"/>
    </row>
    <row r="17" spans="1:11" x14ac:dyDescent="0.25">
      <c r="A17" s="133"/>
      <c r="B17" s="134"/>
      <c r="C17" s="135"/>
      <c r="D17" s="135"/>
      <c r="E17" s="136"/>
      <c r="F17" s="135"/>
      <c r="G17" s="135"/>
      <c r="H17" s="136"/>
      <c r="I17" s="136"/>
      <c r="J17" s="136"/>
      <c r="K17" s="136"/>
    </row>
    <row r="18" spans="1:11" x14ac:dyDescent="0.25">
      <c r="A18" s="133" t="s">
        <v>101</v>
      </c>
      <c r="B18" s="134"/>
      <c r="C18" s="135"/>
      <c r="D18" s="135"/>
      <c r="E18" s="136"/>
      <c r="F18" s="135"/>
      <c r="G18" s="135"/>
      <c r="H18" s="136"/>
      <c r="I18" s="136"/>
      <c r="J18" s="136"/>
      <c r="K18" s="136"/>
    </row>
    <row r="19" spans="1:11" x14ac:dyDescent="0.25">
      <c r="A19" s="133"/>
      <c r="B19" s="134"/>
      <c r="C19" s="135"/>
      <c r="D19" s="135"/>
      <c r="E19" s="136"/>
      <c r="F19" s="135"/>
      <c r="G19" s="135"/>
      <c r="H19" s="136"/>
      <c r="I19" s="136"/>
      <c r="J19" s="136"/>
      <c r="K19" s="136"/>
    </row>
    <row r="20" spans="1:11" x14ac:dyDescent="0.25">
      <c r="A20" s="133" t="s">
        <v>102</v>
      </c>
      <c r="B20" s="134"/>
      <c r="C20" s="135"/>
      <c r="D20" s="135"/>
      <c r="E20" s="136"/>
      <c r="F20" s="135"/>
      <c r="G20" s="135"/>
      <c r="H20" s="136"/>
      <c r="I20" s="136"/>
      <c r="J20" s="136"/>
      <c r="K20" s="136"/>
    </row>
    <row r="21" spans="1:11" x14ac:dyDescent="0.25">
      <c r="A21" s="133"/>
      <c r="B21" s="134"/>
      <c r="C21" s="135"/>
      <c r="D21" s="135"/>
      <c r="E21" s="136"/>
      <c r="F21" s="135"/>
      <c r="G21" s="135"/>
      <c r="H21" s="136"/>
      <c r="I21" s="136"/>
      <c r="J21" s="136"/>
      <c r="K21" s="136"/>
    </row>
    <row r="22" spans="1:11" x14ac:dyDescent="0.25">
      <c r="A22" s="133" t="s">
        <v>103</v>
      </c>
      <c r="B22" s="134"/>
      <c r="C22" s="135"/>
      <c r="D22" s="135"/>
      <c r="E22" s="136"/>
      <c r="F22" s="135"/>
      <c r="G22" s="135"/>
      <c r="H22" s="136"/>
      <c r="I22" s="136"/>
      <c r="J22" s="136"/>
      <c r="K22" s="136"/>
    </row>
    <row r="23" spans="1:11" x14ac:dyDescent="0.25">
      <c r="A23" s="133"/>
      <c r="B23" s="134"/>
      <c r="C23" s="135"/>
      <c r="D23" s="135"/>
      <c r="E23" s="136"/>
      <c r="F23" s="135"/>
      <c r="G23" s="135"/>
      <c r="H23" s="136"/>
      <c r="I23" s="136"/>
      <c r="J23" s="136"/>
      <c r="K23" s="136"/>
    </row>
    <row r="24" spans="1:11" x14ac:dyDescent="0.25">
      <c r="A24" s="133" t="s">
        <v>104</v>
      </c>
      <c r="B24" s="134"/>
      <c r="C24" s="135"/>
      <c r="D24" s="135"/>
      <c r="E24" s="136"/>
      <c r="F24" s="135"/>
      <c r="G24" s="135"/>
      <c r="H24" s="136"/>
      <c r="I24" s="136"/>
      <c r="J24" s="136"/>
      <c r="K24" s="136"/>
    </row>
    <row r="25" spans="1:11" x14ac:dyDescent="0.25">
      <c r="A25" s="133"/>
      <c r="B25" s="134"/>
      <c r="C25" s="135"/>
      <c r="D25" s="135"/>
      <c r="E25" s="136"/>
      <c r="F25" s="135"/>
      <c r="G25" s="135"/>
      <c r="H25" s="136"/>
      <c r="I25" s="136"/>
      <c r="J25" s="136"/>
      <c r="K25" s="136"/>
    </row>
    <row r="26" spans="1:11" x14ac:dyDescent="0.25">
      <c r="A26" s="133" t="s">
        <v>141</v>
      </c>
      <c r="B26" s="134"/>
      <c r="C26" s="135"/>
      <c r="D26" s="135"/>
      <c r="E26" s="136"/>
      <c r="F26" s="135"/>
      <c r="G26" s="135"/>
      <c r="H26" s="136"/>
      <c r="I26" s="136"/>
      <c r="J26" s="136"/>
      <c r="K26" s="136"/>
    </row>
    <row r="27" spans="1:11" x14ac:dyDescent="0.25">
      <c r="A27" s="133"/>
      <c r="B27" s="134"/>
      <c r="C27" s="135"/>
      <c r="D27" s="135"/>
      <c r="E27" s="136"/>
      <c r="F27" s="135"/>
      <c r="G27" s="135"/>
      <c r="H27" s="136"/>
      <c r="I27" s="136"/>
      <c r="J27" s="136"/>
      <c r="K27" s="136"/>
    </row>
    <row r="28" spans="1:11" x14ac:dyDescent="0.25">
      <c r="A28" s="133" t="s">
        <v>142</v>
      </c>
      <c r="B28" s="134"/>
      <c r="C28" s="135"/>
      <c r="D28" s="135"/>
      <c r="E28" s="136"/>
      <c r="F28" s="135"/>
      <c r="G28" s="135"/>
      <c r="H28" s="136"/>
      <c r="I28" s="136"/>
      <c r="J28" s="136"/>
      <c r="K28" s="136"/>
    </row>
    <row r="29" spans="1:11" x14ac:dyDescent="0.25">
      <c r="A29" s="133"/>
      <c r="B29" s="134"/>
      <c r="C29" s="135"/>
      <c r="D29" s="135"/>
      <c r="E29" s="136"/>
      <c r="F29" s="135"/>
      <c r="G29" s="135"/>
      <c r="H29" s="136"/>
      <c r="I29" s="136"/>
      <c r="J29" s="136"/>
      <c r="K29" s="136"/>
    </row>
    <row r="30" spans="1:11" x14ac:dyDescent="0.25">
      <c r="A30" s="133"/>
      <c r="B30" s="134"/>
      <c r="C30" s="135"/>
      <c r="D30" s="135"/>
      <c r="E30" s="136"/>
      <c r="F30" s="135"/>
      <c r="G30" s="135"/>
      <c r="H30" s="136"/>
      <c r="I30" s="136"/>
      <c r="J30" s="136"/>
      <c r="K30" s="136"/>
    </row>
    <row r="31" spans="1:11" x14ac:dyDescent="0.25">
      <c r="A31" s="133"/>
      <c r="B31" s="134"/>
      <c r="C31" s="135"/>
      <c r="D31" s="135"/>
      <c r="E31" s="136"/>
      <c r="F31" s="135"/>
      <c r="G31" s="135"/>
      <c r="H31" s="136"/>
      <c r="I31" s="136"/>
      <c r="J31" s="136"/>
      <c r="K31" s="136"/>
    </row>
    <row r="32" spans="1:11" x14ac:dyDescent="0.25">
      <c r="A32" s="133"/>
      <c r="B32" s="134"/>
      <c r="C32" s="135"/>
      <c r="D32" s="135"/>
      <c r="E32" s="136"/>
      <c r="F32" s="135"/>
      <c r="G32" s="135"/>
      <c r="H32" s="136"/>
      <c r="I32" s="136"/>
      <c r="J32" s="136"/>
      <c r="K32" s="136"/>
    </row>
    <row r="33" spans="1:11" x14ac:dyDescent="0.25">
      <c r="A33" s="133"/>
      <c r="B33" s="134"/>
      <c r="C33" s="135"/>
      <c r="D33" s="135"/>
      <c r="E33" s="136"/>
      <c r="F33" s="135"/>
      <c r="G33" s="135"/>
      <c r="H33" s="136"/>
      <c r="I33" s="136"/>
      <c r="J33" s="136"/>
      <c r="K33" s="136"/>
    </row>
    <row r="34" spans="1:11" x14ac:dyDescent="0.25">
      <c r="A34" s="133"/>
      <c r="B34" s="134"/>
      <c r="C34" s="135"/>
      <c r="D34" s="135"/>
      <c r="E34" s="136"/>
      <c r="F34" s="135"/>
      <c r="G34" s="135"/>
      <c r="H34" s="136"/>
      <c r="I34" s="136"/>
      <c r="J34" s="136"/>
      <c r="K34" s="136"/>
    </row>
    <row r="35" spans="1:11" x14ac:dyDescent="0.25">
      <c r="A35" s="133"/>
      <c r="B35" s="134"/>
      <c r="C35" s="135"/>
      <c r="D35" s="135"/>
      <c r="E35" s="136"/>
      <c r="F35" s="135"/>
      <c r="G35" s="135"/>
      <c r="H35" s="136"/>
      <c r="I35" s="136"/>
      <c r="J35" s="136"/>
      <c r="K35" s="136"/>
    </row>
    <row r="36" spans="1:11" x14ac:dyDescent="0.25">
      <c r="A36" s="133"/>
      <c r="B36" s="134"/>
      <c r="C36" s="135"/>
      <c r="D36" s="135"/>
      <c r="E36" s="136"/>
      <c r="F36" s="135"/>
      <c r="G36" s="135"/>
      <c r="H36" s="136"/>
      <c r="I36" s="136"/>
      <c r="J36" s="136"/>
      <c r="K36" s="136"/>
    </row>
    <row r="37" spans="1:11" x14ac:dyDescent="0.25">
      <c r="A37" s="125"/>
      <c r="B37" s="125"/>
      <c r="C37" s="125"/>
      <c r="D37" s="125"/>
      <c r="E37" s="125"/>
      <c r="F37" s="125"/>
      <c r="G37" s="125"/>
      <c r="H37" s="125"/>
      <c r="I37" s="125"/>
      <c r="J37" s="125"/>
      <c r="K37" s="125"/>
    </row>
    <row r="38" spans="1:11" x14ac:dyDescent="0.25">
      <c r="A38" s="138" t="s">
        <v>105</v>
      </c>
      <c r="B38" s="125"/>
      <c r="C38" s="125"/>
      <c r="D38" s="125"/>
      <c r="E38" s="125"/>
      <c r="F38" s="125"/>
      <c r="G38" s="125"/>
      <c r="H38" s="125"/>
      <c r="I38" s="125"/>
      <c r="J38" s="125"/>
      <c r="K38" s="125"/>
    </row>
    <row r="39" spans="1:11" ht="15.75" thickBot="1" x14ac:dyDescent="0.3"/>
    <row r="40" spans="1:11" x14ac:dyDescent="0.25">
      <c r="A40" s="178" t="s">
        <v>106</v>
      </c>
      <c r="B40" s="179"/>
      <c r="C40" s="180"/>
    </row>
    <row r="41" spans="1:11" ht="15.75" x14ac:dyDescent="0.25">
      <c r="A41" s="107" t="s">
        <v>107</v>
      </c>
      <c r="B41" s="181"/>
      <c r="C41" s="182"/>
    </row>
    <row r="42" spans="1:11" ht="15.75" x14ac:dyDescent="0.25">
      <c r="A42" s="107" t="s">
        <v>108</v>
      </c>
      <c r="B42" s="183"/>
      <c r="C42" s="184"/>
    </row>
    <row r="43" spans="1:11" ht="15.75" x14ac:dyDescent="0.25">
      <c r="A43" s="107" t="s">
        <v>124</v>
      </c>
      <c r="B43" s="183"/>
      <c r="C43" s="184"/>
    </row>
    <row r="44" spans="1:11" ht="15.75" x14ac:dyDescent="0.25">
      <c r="A44" s="107" t="s">
        <v>125</v>
      </c>
      <c r="B44" s="165"/>
      <c r="C44" s="166"/>
    </row>
    <row r="45" spans="1:11" ht="16.5" thickBot="1" x14ac:dyDescent="0.3">
      <c r="A45" s="108" t="s">
        <v>109</v>
      </c>
      <c r="B45" s="167"/>
      <c r="C45" s="168"/>
    </row>
  </sheetData>
  <sheetProtection algorithmName="SHA-512" hashValue="/uZQUX0nqiDxeDkapBnm50mRtkvjjESyjOhgSzM0Nekm32FwtvFah9i8gFEwZDjC+gEsDVuuB1zH8Zt0OUtL8g==" saltValue="zXwa1Ggac08GOH91ede4ng==" spinCount="100000" sheet="1" objects="1" scenarios="1"/>
  <mergeCells count="7">
    <mergeCell ref="B44:C44"/>
    <mergeCell ref="B45:C45"/>
    <mergeCell ref="A3:D3"/>
    <mergeCell ref="A40:C40"/>
    <mergeCell ref="B41:C41"/>
    <mergeCell ref="B42:C42"/>
    <mergeCell ref="B43:C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Prijzenblad</vt:lpstr>
      <vt:lpstr>2. Instrumenten lijst </vt:lpstr>
      <vt:lpstr>3. Hulplijst</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Dupont, EC</dc:creator>
  <cp:lastModifiedBy>Dupont, EC</cp:lastModifiedBy>
  <cp:lastPrinted>2019-06-03T13:00:31Z</cp:lastPrinted>
  <dcterms:created xsi:type="dcterms:W3CDTF">2019-03-26T11:11:25Z</dcterms:created>
  <dcterms:modified xsi:type="dcterms:W3CDTF">2019-11-11T13:22:47Z</dcterms:modified>
</cp:coreProperties>
</file>