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50835" windowHeight="17700"/>
  </bookViews>
  <sheets>
    <sheet name="Doetinchem" sheetId="1" r:id="rId1"/>
    <sheet name="Aalten" sheetId="2" r:id="rId2"/>
    <sheet name="Groenlo" sheetId="3" r:id="rId3"/>
    <sheet name="Vorden" sheetId="4" r:id="rId4"/>
    <sheet name="Winterswijk" sheetId="5" r:id="rId5"/>
  </sheets>
  <calcPr calcId="145621"/>
</workbook>
</file>

<file path=xl/calcChain.xml><?xml version="1.0" encoding="utf-8"?>
<calcChain xmlns="http://schemas.openxmlformats.org/spreadsheetml/2006/main">
  <c r="G51" i="5" l="1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6" i="1"/>
  <c r="D143" i="1" l="1"/>
  <c r="B143" i="1"/>
  <c r="B142" i="1"/>
  <c r="B141" i="1"/>
  <c r="D140" i="1"/>
  <c r="B140" i="1"/>
  <c r="B139" i="1"/>
  <c r="B138" i="1"/>
  <c r="B137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D141" i="1"/>
  <c r="E141" i="1" s="1"/>
  <c r="D142" i="1"/>
  <c r="E142" i="1" s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D139" i="1"/>
  <c r="E139" i="1" s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D138" i="1"/>
  <c r="E138" i="1" s="1"/>
  <c r="F18" i="1"/>
  <c r="F17" i="1"/>
  <c r="F16" i="1"/>
  <c r="F15" i="1"/>
  <c r="F14" i="1"/>
  <c r="D137" i="1"/>
  <c r="F13" i="1"/>
  <c r="F12" i="1"/>
  <c r="F11" i="1"/>
  <c r="F10" i="1"/>
  <c r="F9" i="1"/>
  <c r="F8" i="1"/>
  <c r="F7" i="1"/>
  <c r="F6" i="1"/>
  <c r="D35" i="2"/>
  <c r="E35" i="2" s="1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D38" i="2" s="1"/>
  <c r="F9" i="2"/>
  <c r="F8" i="2"/>
  <c r="F7" i="2"/>
  <c r="B35" i="2" s="1"/>
  <c r="F6" i="2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B54" i="3" s="1"/>
  <c r="F6" i="3"/>
  <c r="B39" i="4"/>
  <c r="F6" i="4"/>
  <c r="F7" i="4"/>
  <c r="B44" i="4" s="1"/>
  <c r="F8" i="4"/>
  <c r="D43" i="4" s="1"/>
  <c r="F9" i="4"/>
  <c r="B43" i="4" s="1"/>
  <c r="F10" i="4"/>
  <c r="D45" i="4" s="1"/>
  <c r="F11" i="4"/>
  <c r="B45" i="4" s="1"/>
  <c r="F12" i="4"/>
  <c r="B42" i="4" s="1"/>
  <c r="F13" i="4"/>
  <c r="D44" i="4" s="1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B55" i="5"/>
  <c r="E45" i="4" l="1"/>
  <c r="E43" i="4"/>
  <c r="E140" i="1"/>
  <c r="B144" i="1"/>
  <c r="E143" i="1"/>
  <c r="E137" i="1"/>
  <c r="D144" i="1"/>
  <c r="B33" i="2"/>
  <c r="D33" i="2"/>
  <c r="E33" i="2" s="1"/>
  <c r="B36" i="2"/>
  <c r="B38" i="2"/>
  <c r="E38" i="2" s="1"/>
  <c r="D36" i="2"/>
  <c r="B34" i="2"/>
  <c r="D34" i="2"/>
  <c r="B37" i="2"/>
  <c r="B32" i="2"/>
  <c r="D37" i="2"/>
  <c r="E37" i="2" s="1"/>
  <c r="D32" i="2"/>
  <c r="D54" i="3"/>
  <c r="E54" i="3" s="1"/>
  <c r="B57" i="3"/>
  <c r="B52" i="3"/>
  <c r="D57" i="3"/>
  <c r="E57" i="3" s="1"/>
  <c r="D52" i="3"/>
  <c r="B55" i="3"/>
  <c r="D55" i="3"/>
  <c r="B53" i="3"/>
  <c r="D53" i="3"/>
  <c r="B56" i="3"/>
  <c r="B51" i="3"/>
  <c r="D56" i="3"/>
  <c r="E56" i="3" s="1"/>
  <c r="D51" i="3"/>
  <c r="E44" i="4"/>
  <c r="D39" i="4"/>
  <c r="D42" i="4"/>
  <c r="E42" i="4" s="1"/>
  <c r="B40" i="4"/>
  <c r="D40" i="4"/>
  <c r="B41" i="4"/>
  <c r="D41" i="4"/>
  <c r="B46" i="4" l="1"/>
  <c r="E41" i="4"/>
  <c r="E40" i="4"/>
  <c r="E55" i="3"/>
  <c r="B58" i="3"/>
  <c r="E53" i="3"/>
  <c r="E36" i="2"/>
  <c r="E144" i="1"/>
  <c r="B145" i="1" s="1"/>
  <c r="E34" i="2"/>
  <c r="E32" i="2"/>
  <c r="D39" i="2"/>
  <c r="B39" i="2"/>
  <c r="D58" i="3"/>
  <c r="E51" i="3"/>
  <c r="E52" i="3"/>
  <c r="E39" i="4"/>
  <c r="D46" i="4"/>
  <c r="D145" i="1" l="1"/>
  <c r="E39" i="2"/>
  <c r="B40" i="2" s="1"/>
  <c r="E58" i="3"/>
  <c r="B59" i="3" s="1"/>
  <c r="E46" i="4"/>
  <c r="B47" i="4" s="1"/>
  <c r="D47" i="4"/>
  <c r="D40" i="2" l="1"/>
  <c r="D59" i="3"/>
  <c r="F7" i="5" l="1"/>
  <c r="B61" i="5" s="1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6" i="5"/>
  <c r="B60" i="5" s="1"/>
  <c r="D56" i="5" l="1"/>
  <c r="D55" i="5"/>
  <c r="E55" i="5" s="1"/>
  <c r="D57" i="5"/>
  <c r="B56" i="5"/>
  <c r="D58" i="5"/>
  <c r="B57" i="5"/>
  <c r="D59" i="5"/>
  <c r="E59" i="5" s="1"/>
  <c r="B58" i="5"/>
  <c r="D60" i="5"/>
  <c r="B59" i="5"/>
  <c r="D61" i="5"/>
  <c r="E61" i="5" s="1"/>
  <c r="E60" i="5"/>
  <c r="D62" i="5" l="1"/>
  <c r="E56" i="5"/>
  <c r="B62" i="5"/>
  <c r="E57" i="5"/>
  <c r="E58" i="5"/>
  <c r="E62" i="5"/>
  <c r="D63" i="5" s="1"/>
  <c r="B63" i="5" l="1"/>
</calcChain>
</file>

<file path=xl/sharedStrings.xml><?xml version="1.0" encoding="utf-8"?>
<sst xmlns="http://schemas.openxmlformats.org/spreadsheetml/2006/main" count="662" uniqueCount="24">
  <si>
    <t>Dag</t>
  </si>
  <si>
    <t>Begin</t>
  </si>
  <si>
    <t>Eind</t>
  </si>
  <si>
    <t>Voertuig</t>
  </si>
  <si>
    <t>Transportrolstoel</t>
  </si>
  <si>
    <t>Maandag</t>
  </si>
  <si>
    <t>Rolstoelbus</t>
  </si>
  <si>
    <t>J</t>
  </si>
  <si>
    <t>Dinsdag</t>
  </si>
  <si>
    <t>Woensdag</t>
  </si>
  <si>
    <t>Donderdag</t>
  </si>
  <si>
    <t>Vrijdag</t>
  </si>
  <si>
    <t>Zaterdag</t>
  </si>
  <si>
    <t>Zondag</t>
  </si>
  <si>
    <t>Personenauto</t>
  </si>
  <si>
    <t>Bijlage 10.1 Rooster Basispunt Doetinchem</t>
  </si>
  <si>
    <t>Bijlage 10.2 Rooster Basispunt Aalten</t>
  </si>
  <si>
    <t>Bijlage 10.3 Rooster Basispunt Groenlo</t>
  </si>
  <si>
    <t>Bijlage 10.5 Rooster Basispunt Winterswijk</t>
  </si>
  <si>
    <t>Bijlage 10.4 Rooster Basispunt Vorden</t>
  </si>
  <si>
    <t>Duur</t>
  </si>
  <si>
    <t>Totaal</t>
  </si>
  <si>
    <t>Verhouding</t>
  </si>
  <si>
    <t>Aantal 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</si>
</sst>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5" x14ac:knownFonts="1">
    <font>
      <sz val="11"/>
      <color theme="1"/>
      <name val="Calibri"/>
      <family val="2"/>
      <scheme val="minor"/>
    </font>
    <font>
      <b/>
      <sz val="16"/>
      <color rgb="FF0B79BF"/>
      <name val="Calibri"/>
      <family val="2"/>
      <scheme val="minor"/>
    </font>
    <font>
      <b/>
      <sz val="12"/>
      <color rgb="FF0B79BF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C28"/>
        <bgColor indexed="64"/>
      </patternFill>
    </fill>
  </fills>
  <borders count="29">
    <border>
      <left/>
      <right/>
      <top/>
      <bottom/>
      <diagonal/>
    </border>
    <border>
      <left style="thick">
        <color rgb="FFD3DC28"/>
      </left>
      <right/>
      <top style="thin">
        <color rgb="FFD3DC28"/>
      </top>
      <bottom style="thin">
        <color rgb="FFD3DC28"/>
      </bottom>
      <diagonal/>
    </border>
    <border>
      <left/>
      <right/>
      <top style="thin">
        <color rgb="FFD3DC28"/>
      </top>
      <bottom style="thin">
        <color rgb="FFD3DC28"/>
      </bottom>
      <diagonal/>
    </border>
    <border>
      <left/>
      <right style="thin">
        <color rgb="FFD3DC28"/>
      </right>
      <top style="thin">
        <color rgb="FFD3DC28"/>
      </top>
      <bottom style="thin">
        <color rgb="FFD3DC28"/>
      </bottom>
      <diagonal/>
    </border>
    <border>
      <left style="thick">
        <color rgb="FF0B79BF"/>
      </left>
      <right style="thin">
        <color rgb="FF0B79BF"/>
      </right>
      <top style="thick">
        <color rgb="FF0B79BF"/>
      </top>
      <bottom style="thin">
        <color rgb="FF0B79BF"/>
      </bottom>
      <diagonal/>
    </border>
    <border>
      <left style="thin">
        <color rgb="FF0B79BF"/>
      </left>
      <right style="thin">
        <color rgb="FF0B79BF"/>
      </right>
      <top style="thick">
        <color rgb="FF0B79BF"/>
      </top>
      <bottom style="thin">
        <color rgb="FF0B79BF"/>
      </bottom>
      <diagonal/>
    </border>
    <border>
      <left style="thin">
        <color rgb="FF0B79BF"/>
      </left>
      <right style="thick">
        <color rgb="FF0B79BF"/>
      </right>
      <top style="thick">
        <color rgb="FF0B79BF"/>
      </top>
      <bottom style="thin">
        <color rgb="FF0B79BF"/>
      </bottom>
      <diagonal/>
    </border>
    <border>
      <left style="thick">
        <color rgb="FF0B79BF"/>
      </left>
      <right style="thin">
        <color rgb="FF0B79BF"/>
      </right>
      <top style="thick">
        <color rgb="FF0B79BF"/>
      </top>
      <bottom style="thick">
        <color rgb="FF0B79BF"/>
      </bottom>
      <diagonal/>
    </border>
    <border>
      <left style="thin">
        <color rgb="FF0B79BF"/>
      </left>
      <right style="thin">
        <color rgb="FF0B79BF"/>
      </right>
      <top style="thick">
        <color rgb="FF0B79BF"/>
      </top>
      <bottom style="thick">
        <color rgb="FF0B79BF"/>
      </bottom>
      <diagonal/>
    </border>
    <border>
      <left style="thin">
        <color rgb="FF0B79BF"/>
      </left>
      <right style="thick">
        <color rgb="FF0B79BF"/>
      </right>
      <top style="thick">
        <color rgb="FF0B79BF"/>
      </top>
      <bottom style="thick">
        <color rgb="FF0B79BF"/>
      </bottom>
      <diagonal/>
    </border>
    <border>
      <left style="thick">
        <color rgb="FF0B79BF"/>
      </left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 style="thick">
        <color rgb="FF0B79BF"/>
      </right>
      <top style="thin">
        <color rgb="FF0B79BF"/>
      </top>
      <bottom style="thin">
        <color rgb="FF0B79BF"/>
      </bottom>
      <diagonal/>
    </border>
    <border>
      <left style="thick">
        <color rgb="FF0B79BF"/>
      </left>
      <right style="thin">
        <color rgb="FF0B79BF"/>
      </right>
      <top style="thin">
        <color rgb="FF0B79BF"/>
      </top>
      <bottom style="thick">
        <color rgb="FF0B79BF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ck">
        <color rgb="FF0B79BF"/>
      </bottom>
      <diagonal/>
    </border>
    <border>
      <left style="thin">
        <color rgb="FF0B79BF"/>
      </left>
      <right style="thick">
        <color rgb="FF0B79BF"/>
      </right>
      <top style="thin">
        <color rgb="FF0B79BF"/>
      </top>
      <bottom style="thick">
        <color rgb="FF0B79BF"/>
      </bottom>
      <diagonal/>
    </border>
    <border>
      <left style="thin">
        <color rgb="FF0B79BF"/>
      </left>
      <right/>
      <top style="thick">
        <color rgb="FF0B79BF"/>
      </top>
      <bottom style="thick">
        <color rgb="FF0B79BF"/>
      </bottom>
      <diagonal/>
    </border>
    <border>
      <left/>
      <right style="thin">
        <color rgb="FF0B79BF"/>
      </right>
      <top style="thick">
        <color rgb="FF0B79BF"/>
      </top>
      <bottom style="thick">
        <color rgb="FF0B79BF"/>
      </bottom>
      <diagonal/>
    </border>
    <border>
      <left/>
      <right/>
      <top style="thick">
        <color rgb="FF0B79BF"/>
      </top>
      <bottom style="thick">
        <color rgb="FF0B79BF"/>
      </bottom>
      <diagonal/>
    </border>
    <border>
      <left style="thin">
        <color rgb="FF0B79BF"/>
      </left>
      <right/>
      <top style="thick">
        <color rgb="FF0B79BF"/>
      </top>
      <bottom style="thin">
        <color rgb="FF0B79BF"/>
      </bottom>
      <diagonal/>
    </border>
    <border>
      <left/>
      <right style="thin">
        <color rgb="FF0B79BF"/>
      </right>
      <top style="thick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 style="thin">
        <color rgb="FF0B79BF"/>
      </bottom>
      <diagonal/>
    </border>
    <border>
      <left/>
      <right style="thick">
        <color rgb="FF0B79BF"/>
      </right>
      <top style="thick">
        <color rgb="FF0B79BF"/>
      </top>
      <bottom style="thick">
        <color rgb="FF0B79BF"/>
      </bottom>
      <diagonal/>
    </border>
    <border>
      <left style="thick">
        <color rgb="FF0B79BF"/>
      </left>
      <right/>
      <top style="thick">
        <color rgb="FF0B79BF"/>
      </top>
      <bottom/>
      <diagonal/>
    </border>
    <border>
      <left style="thick">
        <color rgb="FF0B79BF"/>
      </left>
      <right/>
      <top/>
      <bottom style="thick">
        <color rgb="FF0B79BF"/>
      </bottom>
      <diagonal/>
    </border>
    <border>
      <left style="thick">
        <color rgb="FF0B79BF"/>
      </left>
      <right/>
      <top style="thick">
        <color rgb="FF0B79BF"/>
      </top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thick">
        <color rgb="FF0B79BF"/>
      </bottom>
      <diagonal/>
    </border>
    <border>
      <left/>
      <right style="thin">
        <color rgb="FF0B79BF"/>
      </right>
      <top style="thin">
        <color rgb="FF0B79BF"/>
      </top>
      <bottom style="thick">
        <color rgb="FF0B79BF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2">
    <xf numFmtId="0" fontId="0" fillId="0" borderId="0" xfId="0"/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14" fontId="0" fillId="0" borderId="4" xfId="0" applyNumberFormat="1" applyBorder="1"/>
    <xf numFmtId="20" fontId="0" fillId="0" borderId="5" xfId="0" applyNumberFormat="1" applyBorder="1"/>
    <xf numFmtId="0" fontId="0" fillId="0" borderId="5" xfId="0" applyBorder="1"/>
    <xf numFmtId="14" fontId="0" fillId="0" borderId="10" xfId="0" applyNumberFormat="1" applyBorder="1"/>
    <xf numFmtId="20" fontId="0" fillId="0" borderId="11" xfId="0" applyNumberFormat="1" applyBorder="1"/>
    <xf numFmtId="0" fontId="0" fillId="0" borderId="11" xfId="0" applyBorder="1"/>
    <xf numFmtId="14" fontId="0" fillId="0" borderId="13" xfId="0" applyNumberFormat="1" applyBorder="1"/>
    <xf numFmtId="20" fontId="0" fillId="0" borderId="14" xfId="0" applyNumberFormat="1" applyBorder="1"/>
    <xf numFmtId="0" fontId="0" fillId="0" borderId="14" xfId="0" applyBorder="1"/>
    <xf numFmtId="0" fontId="0" fillId="0" borderId="0" xfId="0" applyAlignment="1">
      <alignment horizontal="center"/>
    </xf>
    <xf numFmtId="0" fontId="2" fillId="2" borderId="9" xfId="0" applyFont="1" applyFill="1" applyBorder="1" applyAlignment="1">
      <alignment horizontal="left" vertical="center" wrapText="1"/>
    </xf>
    <xf numFmtId="0" fontId="0" fillId="0" borderId="0" xfId="0" applyNumberFormat="1"/>
    <xf numFmtId="0" fontId="1" fillId="0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" fillId="2" borderId="9" xfId="0" applyFont="1" applyFill="1" applyBorder="1" applyAlignment="1">
      <alignment vertical="center" wrapText="1"/>
    </xf>
    <xf numFmtId="14" fontId="4" fillId="0" borderId="7" xfId="0" applyNumberFormat="1" applyFont="1" applyBorder="1"/>
    <xf numFmtId="0" fontId="4" fillId="0" borderId="8" xfId="0" applyFont="1" applyBorder="1"/>
    <xf numFmtId="0" fontId="4" fillId="0" borderId="9" xfId="0" applyFont="1" applyBorder="1"/>
    <xf numFmtId="9" fontId="4" fillId="0" borderId="9" xfId="2" applyFont="1" applyBorder="1"/>
    <xf numFmtId="0" fontId="4" fillId="0" borderId="24" xfId="0" applyFont="1" applyBorder="1"/>
    <xf numFmtId="0" fontId="2" fillId="2" borderId="8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165" fontId="0" fillId="0" borderId="11" xfId="1" applyNumberFormat="1" applyFont="1" applyBorder="1"/>
    <xf numFmtId="165" fontId="0" fillId="0" borderId="12" xfId="1" applyNumberFormat="1" applyFont="1" applyBorder="1"/>
    <xf numFmtId="165" fontId="0" fillId="0" borderId="14" xfId="1" applyNumberFormat="1" applyFont="1" applyBorder="1"/>
    <xf numFmtId="165" fontId="0" fillId="0" borderId="15" xfId="1" applyNumberFormat="1" applyFont="1" applyBorder="1"/>
    <xf numFmtId="165" fontId="4" fillId="0" borderId="8" xfId="1" applyNumberFormat="1" applyFont="1" applyBorder="1"/>
    <xf numFmtId="165" fontId="4" fillId="0" borderId="9" xfId="1" applyNumberFormat="1" applyFont="1" applyBorder="1"/>
    <xf numFmtId="165" fontId="0" fillId="0" borderId="5" xfId="1" applyNumberFormat="1" applyFont="1" applyBorder="1"/>
    <xf numFmtId="165" fontId="0" fillId="0" borderId="6" xfId="1" applyNumberFormat="1" applyFon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5" fontId="0" fillId="0" borderId="6" xfId="1" applyNumberFormat="1" applyFont="1" applyBorder="1" applyAlignment="1">
      <alignment horizontal="right"/>
    </xf>
    <xf numFmtId="165" fontId="0" fillId="0" borderId="12" xfId="1" applyNumberFormat="1" applyFont="1" applyBorder="1" applyAlignment="1">
      <alignment horizontal="right"/>
    </xf>
    <xf numFmtId="165" fontId="0" fillId="0" borderId="15" xfId="1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165" fontId="0" fillId="0" borderId="19" xfId="1" applyNumberFormat="1" applyFont="1" applyBorder="1"/>
    <xf numFmtId="165" fontId="0" fillId="0" borderId="20" xfId="1" applyNumberFormat="1" applyFont="1" applyBorder="1"/>
    <xf numFmtId="165" fontId="0" fillId="0" borderId="27" xfId="1" applyNumberFormat="1" applyFont="1" applyBorder="1"/>
    <xf numFmtId="165" fontId="0" fillId="0" borderId="28" xfId="1" applyNumberFormat="1" applyFont="1" applyBorder="1"/>
    <xf numFmtId="165" fontId="4" fillId="0" borderId="16" xfId="1" applyNumberFormat="1" applyFont="1" applyBorder="1"/>
    <xf numFmtId="165" fontId="4" fillId="0" borderId="17" xfId="1" applyNumberFormat="1" applyFont="1" applyBorder="1"/>
    <xf numFmtId="9" fontId="4" fillId="0" borderId="16" xfId="2" applyFont="1" applyBorder="1"/>
    <xf numFmtId="9" fontId="4" fillId="0" borderId="17" xfId="2" applyFont="1" applyBorder="1"/>
    <xf numFmtId="165" fontId="0" fillId="0" borderId="21" xfId="1" applyNumberFormat="1" applyFont="1" applyBorder="1"/>
    <xf numFmtId="165" fontId="0" fillId="0" borderId="22" xfId="1" applyNumberFormat="1" applyFon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0" fillId="0" borderId="21" xfId="0" applyNumberFormat="1" applyBorder="1"/>
    <xf numFmtId="164" fontId="0" fillId="0" borderId="22" xfId="0" applyNumberFormat="1" applyBorder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962025</xdr:colOff>
      <xdr:row>0</xdr:row>
      <xdr:rowOff>0</xdr:rowOff>
    </xdr:from>
    <xdr:to>
      <xdr:col>3</xdr:col>
      <xdr:colOff>965835</xdr:colOff>
      <xdr:row>0</xdr:row>
      <xdr:rowOff>188595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0"/>
          <a:ext cx="889635" cy="3790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371475</xdr:colOff>
      <xdr:row>0</xdr:row>
      <xdr:rowOff>0</xdr:rowOff>
    </xdr:from>
    <xdr:to>
      <xdr:col>4</xdr:col>
      <xdr:colOff>1259944</xdr:colOff>
      <xdr:row>0</xdr:row>
      <xdr:rowOff>379095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0"/>
          <a:ext cx="888469" cy="37909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962025</xdr:colOff>
      <xdr:row>0</xdr:row>
      <xdr:rowOff>0</xdr:rowOff>
    </xdr:from>
    <xdr:to>
      <xdr:col>3</xdr:col>
      <xdr:colOff>965835</xdr:colOff>
      <xdr:row>0</xdr:row>
      <xdr:rowOff>188595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0"/>
          <a:ext cx="3810" cy="1885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371475</xdr:colOff>
      <xdr:row>0</xdr:row>
      <xdr:rowOff>0</xdr:rowOff>
    </xdr:from>
    <xdr:to>
      <xdr:col>5</xdr:col>
      <xdr:colOff>0</xdr:colOff>
      <xdr:row>0</xdr:row>
      <xdr:rowOff>379095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0"/>
          <a:ext cx="888469" cy="37909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962025</xdr:colOff>
      <xdr:row>0</xdr:row>
      <xdr:rowOff>0</xdr:rowOff>
    </xdr:from>
    <xdr:to>
      <xdr:col>3</xdr:col>
      <xdr:colOff>965835</xdr:colOff>
      <xdr:row>0</xdr:row>
      <xdr:rowOff>188595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0"/>
          <a:ext cx="3810" cy="1885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361950</xdr:colOff>
      <xdr:row>0</xdr:row>
      <xdr:rowOff>0</xdr:rowOff>
    </xdr:from>
    <xdr:to>
      <xdr:col>4</xdr:col>
      <xdr:colOff>1250419</xdr:colOff>
      <xdr:row>0</xdr:row>
      <xdr:rowOff>379095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0"/>
          <a:ext cx="888469" cy="37909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962025</xdr:colOff>
      <xdr:row>0</xdr:row>
      <xdr:rowOff>0</xdr:rowOff>
    </xdr:from>
    <xdr:to>
      <xdr:col>3</xdr:col>
      <xdr:colOff>965835</xdr:colOff>
      <xdr:row>0</xdr:row>
      <xdr:rowOff>188595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0"/>
          <a:ext cx="3810" cy="1885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361950</xdr:colOff>
      <xdr:row>0</xdr:row>
      <xdr:rowOff>0</xdr:rowOff>
    </xdr:from>
    <xdr:to>
      <xdr:col>4</xdr:col>
      <xdr:colOff>1250419</xdr:colOff>
      <xdr:row>0</xdr:row>
      <xdr:rowOff>379095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0"/>
          <a:ext cx="888469" cy="37909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962025</xdr:colOff>
      <xdr:row>0</xdr:row>
      <xdr:rowOff>0</xdr:rowOff>
    </xdr:from>
    <xdr:to>
      <xdr:col>3</xdr:col>
      <xdr:colOff>965835</xdr:colOff>
      <xdr:row>0</xdr:row>
      <xdr:rowOff>188595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0"/>
          <a:ext cx="3810" cy="18859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361950</xdr:colOff>
      <xdr:row>0</xdr:row>
      <xdr:rowOff>0</xdr:rowOff>
    </xdr:from>
    <xdr:to>
      <xdr:col>4</xdr:col>
      <xdr:colOff>1250419</xdr:colOff>
      <xdr:row>0</xdr:row>
      <xdr:rowOff>379095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0"/>
          <a:ext cx="888469" cy="379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abSelected="1" workbookViewId="0"/>
  </sheetViews>
  <sheetFormatPr defaultColWidth="11.42578125" defaultRowHeight="15" x14ac:dyDescent="0.25"/>
  <cols>
    <col min="2" max="3" width="7.7109375" customWidth="1"/>
    <col min="4" max="4" width="14.7109375" customWidth="1"/>
    <col min="5" max="5" width="19" style="12" customWidth="1"/>
    <col min="6" max="6" width="18.85546875" style="12" hidden="1" customWidth="1"/>
    <col min="7" max="7" width="9.140625"/>
  </cols>
  <sheetData>
    <row r="1" spans="1:7" ht="45.75" customHeight="1" x14ac:dyDescent="0.25"/>
    <row r="2" spans="1:7" ht="21" x14ac:dyDescent="0.25">
      <c r="A2" s="45" t="s">
        <v>15</v>
      </c>
      <c r="B2" s="46"/>
      <c r="C2" s="46"/>
      <c r="D2" s="46"/>
      <c r="E2" s="47"/>
      <c r="F2" s="15"/>
    </row>
    <row r="4" spans="1:7" ht="15.75" thickBot="1" x14ac:dyDescent="0.3"/>
    <row r="5" spans="1:7" ht="30" customHeight="1" thickTop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4" t="s">
        <v>4</v>
      </c>
      <c r="F5" s="16"/>
      <c r="G5" s="13" t="s">
        <v>20</v>
      </c>
    </row>
    <row r="6" spans="1:7" ht="15.75" thickTop="1" x14ac:dyDescent="0.25">
      <c r="A6" s="3" t="s">
        <v>5</v>
      </c>
      <c r="B6" s="4">
        <v>0.29166666666666669</v>
      </c>
      <c r="C6" s="4">
        <v>0.64583333333333337</v>
      </c>
      <c r="D6" s="5" t="s">
        <v>6</v>
      </c>
      <c r="E6" s="25" t="s">
        <v>7</v>
      </c>
      <c r="F6" s="17" t="str">
        <f>CONCATENATE(A6,D6)</f>
        <v>MaandagRolstoelbus</v>
      </c>
      <c r="G6" s="42">
        <f>(IF(HOUR(C6)=0,24,IF(HOUR(C6)=1,25,HOUR(C6)))+(MINUTE(C6)/60))-(HOUR(B6)+(MINUTE(B6)/60))</f>
        <v>8.5</v>
      </c>
    </row>
    <row r="7" spans="1:7" x14ac:dyDescent="0.25">
      <c r="A7" s="6" t="s">
        <v>5</v>
      </c>
      <c r="B7" s="7">
        <v>0.25</v>
      </c>
      <c r="C7" s="7">
        <v>0.47916666666666669</v>
      </c>
      <c r="D7" s="8" t="s">
        <v>6</v>
      </c>
      <c r="E7" s="26"/>
      <c r="F7" s="17" t="str">
        <f t="shared" ref="F7:F70" si="0">CONCATENATE(A7,D7)</f>
        <v>MaandagRolstoelbus</v>
      </c>
      <c r="G7" s="43">
        <f t="shared" ref="G7:G70" si="1">(IF(HOUR(C7)=0,24,IF(HOUR(C7)=1,25,HOUR(C7)))+(MINUTE(C7)/60))-(HOUR(B7)+(MINUTE(B7)/60))</f>
        <v>5.5</v>
      </c>
    </row>
    <row r="8" spans="1:7" x14ac:dyDescent="0.25">
      <c r="A8" s="6" t="s">
        <v>5</v>
      </c>
      <c r="B8" s="7">
        <v>0.3125</v>
      </c>
      <c r="C8" s="7">
        <v>0.6875</v>
      </c>
      <c r="D8" s="8" t="s">
        <v>6</v>
      </c>
      <c r="E8" s="26"/>
      <c r="F8" s="17" t="str">
        <f t="shared" si="0"/>
        <v>MaandagRolstoelbus</v>
      </c>
      <c r="G8" s="43">
        <f t="shared" si="1"/>
        <v>9</v>
      </c>
    </row>
    <row r="9" spans="1:7" x14ac:dyDescent="0.25">
      <c r="A9" s="6" t="s">
        <v>5</v>
      </c>
      <c r="B9" s="7">
        <v>0.3125</v>
      </c>
      <c r="C9" s="7">
        <v>0.66666666666666663</v>
      </c>
      <c r="D9" s="8" t="s">
        <v>6</v>
      </c>
      <c r="E9" s="26"/>
      <c r="F9" s="17" t="str">
        <f t="shared" si="0"/>
        <v>MaandagRolstoelbus</v>
      </c>
      <c r="G9" s="43">
        <f t="shared" si="1"/>
        <v>8.5</v>
      </c>
    </row>
    <row r="10" spans="1:7" x14ac:dyDescent="0.25">
      <c r="A10" s="6" t="s">
        <v>5</v>
      </c>
      <c r="B10" s="7">
        <v>0.35416666666666669</v>
      </c>
      <c r="C10" s="7">
        <v>0.6875</v>
      </c>
      <c r="D10" s="8" t="s">
        <v>6</v>
      </c>
      <c r="E10" s="26"/>
      <c r="F10" s="17" t="str">
        <f t="shared" si="0"/>
        <v>MaandagRolstoelbus</v>
      </c>
      <c r="G10" s="43">
        <f t="shared" si="1"/>
        <v>8</v>
      </c>
    </row>
    <row r="11" spans="1:7" x14ac:dyDescent="0.25">
      <c r="A11" s="6" t="s">
        <v>5</v>
      </c>
      <c r="B11" s="7">
        <v>0.35416666666666669</v>
      </c>
      <c r="C11" s="7">
        <v>0.6875</v>
      </c>
      <c r="D11" s="8" t="s">
        <v>6</v>
      </c>
      <c r="E11" s="26"/>
      <c r="F11" s="17" t="str">
        <f t="shared" si="0"/>
        <v>MaandagRolstoelbus</v>
      </c>
      <c r="G11" s="43">
        <f t="shared" si="1"/>
        <v>8</v>
      </c>
    </row>
    <row r="12" spans="1:7" x14ac:dyDescent="0.25">
      <c r="A12" s="6" t="s">
        <v>5</v>
      </c>
      <c r="B12" s="7">
        <v>0.35416666666666669</v>
      </c>
      <c r="C12" s="7">
        <v>0.6875</v>
      </c>
      <c r="D12" s="8" t="s">
        <v>6</v>
      </c>
      <c r="E12" s="26"/>
      <c r="F12" s="17" t="str">
        <f t="shared" si="0"/>
        <v>MaandagRolstoelbus</v>
      </c>
      <c r="G12" s="43">
        <f t="shared" si="1"/>
        <v>8</v>
      </c>
    </row>
    <row r="13" spans="1:7" x14ac:dyDescent="0.25">
      <c r="A13" s="6" t="s">
        <v>5</v>
      </c>
      <c r="B13" s="7">
        <v>0.375</v>
      </c>
      <c r="C13" s="7">
        <v>0.79166666666666663</v>
      </c>
      <c r="D13" s="8" t="s">
        <v>6</v>
      </c>
      <c r="E13" s="26"/>
      <c r="F13" s="17" t="str">
        <f t="shared" si="0"/>
        <v>MaandagRolstoelbus</v>
      </c>
      <c r="G13" s="43">
        <f t="shared" si="1"/>
        <v>10</v>
      </c>
    </row>
    <row r="14" spans="1:7" x14ac:dyDescent="0.25">
      <c r="A14" s="6" t="s">
        <v>5</v>
      </c>
      <c r="B14" s="7">
        <v>0.52083333333333337</v>
      </c>
      <c r="C14" s="7">
        <v>0.91666666666666663</v>
      </c>
      <c r="D14" s="8" t="s">
        <v>6</v>
      </c>
      <c r="E14" s="26"/>
      <c r="F14" s="17" t="str">
        <f t="shared" si="0"/>
        <v>MaandagRolstoelbus</v>
      </c>
      <c r="G14" s="43">
        <f t="shared" si="1"/>
        <v>9.5</v>
      </c>
    </row>
    <row r="15" spans="1:7" x14ac:dyDescent="0.25">
      <c r="A15" s="6" t="s">
        <v>5</v>
      </c>
      <c r="B15" s="7">
        <v>0.64583333333333337</v>
      </c>
      <c r="C15" s="7">
        <v>0</v>
      </c>
      <c r="D15" s="8" t="s">
        <v>6</v>
      </c>
      <c r="E15" s="26"/>
      <c r="F15" s="17" t="str">
        <f t="shared" si="0"/>
        <v>MaandagRolstoelbus</v>
      </c>
      <c r="G15" s="43">
        <f t="shared" si="1"/>
        <v>8.5</v>
      </c>
    </row>
    <row r="16" spans="1:7" x14ac:dyDescent="0.25">
      <c r="A16" s="6" t="s">
        <v>5</v>
      </c>
      <c r="B16" s="7">
        <v>0.66666666666666663</v>
      </c>
      <c r="C16" s="7">
        <v>4.1666666666666664E-2</v>
      </c>
      <c r="D16" s="8" t="s">
        <v>6</v>
      </c>
      <c r="E16" s="26" t="s">
        <v>7</v>
      </c>
      <c r="F16" s="17" t="str">
        <f t="shared" si="0"/>
        <v>MaandagRolstoelbus</v>
      </c>
      <c r="G16" s="43">
        <f t="shared" si="1"/>
        <v>9</v>
      </c>
    </row>
    <row r="17" spans="1:7" x14ac:dyDescent="0.25">
      <c r="A17" s="6" t="s">
        <v>5</v>
      </c>
      <c r="B17" s="7">
        <v>0.70833333333333337</v>
      </c>
      <c r="C17" s="7">
        <v>0.9375</v>
      </c>
      <c r="D17" s="8" t="s">
        <v>6</v>
      </c>
      <c r="E17" s="26"/>
      <c r="F17" s="17" t="str">
        <f t="shared" si="0"/>
        <v>MaandagRolstoelbus</v>
      </c>
      <c r="G17" s="43">
        <f t="shared" si="1"/>
        <v>5.5</v>
      </c>
    </row>
    <row r="18" spans="1:7" x14ac:dyDescent="0.25">
      <c r="A18" s="6" t="s">
        <v>8</v>
      </c>
      <c r="B18" s="7">
        <v>0.29166666666666669</v>
      </c>
      <c r="C18" s="7">
        <v>0.64583333333333337</v>
      </c>
      <c r="D18" s="8" t="s">
        <v>6</v>
      </c>
      <c r="E18" s="26" t="s">
        <v>7</v>
      </c>
      <c r="F18" s="17" t="str">
        <f t="shared" si="0"/>
        <v>DinsdagRolstoelbus</v>
      </c>
      <c r="G18" s="43">
        <f t="shared" si="1"/>
        <v>8.5</v>
      </c>
    </row>
    <row r="19" spans="1:7" x14ac:dyDescent="0.25">
      <c r="A19" s="6" t="s">
        <v>8</v>
      </c>
      <c r="B19" s="7">
        <v>0.25</v>
      </c>
      <c r="C19" s="7">
        <v>0.47916666666666669</v>
      </c>
      <c r="D19" s="8" t="s">
        <v>6</v>
      </c>
      <c r="E19" s="26"/>
      <c r="F19" s="17" t="str">
        <f t="shared" si="0"/>
        <v>DinsdagRolstoelbus</v>
      </c>
      <c r="G19" s="43">
        <f t="shared" si="1"/>
        <v>5.5</v>
      </c>
    </row>
    <row r="20" spans="1:7" x14ac:dyDescent="0.25">
      <c r="A20" s="6" t="s">
        <v>8</v>
      </c>
      <c r="B20" s="7">
        <v>0.3125</v>
      </c>
      <c r="C20" s="7">
        <v>0.6875</v>
      </c>
      <c r="D20" s="8" t="s">
        <v>6</v>
      </c>
      <c r="E20" s="26"/>
      <c r="F20" s="17" t="str">
        <f t="shared" si="0"/>
        <v>DinsdagRolstoelbus</v>
      </c>
      <c r="G20" s="43">
        <f t="shared" si="1"/>
        <v>9</v>
      </c>
    </row>
    <row r="21" spans="1:7" x14ac:dyDescent="0.25">
      <c r="A21" s="6" t="s">
        <v>8</v>
      </c>
      <c r="B21" s="7">
        <v>0.3125</v>
      </c>
      <c r="C21" s="7">
        <v>0.66666666666666663</v>
      </c>
      <c r="D21" s="8" t="s">
        <v>6</v>
      </c>
      <c r="E21" s="26"/>
      <c r="F21" s="17" t="str">
        <f t="shared" si="0"/>
        <v>DinsdagRolstoelbus</v>
      </c>
      <c r="G21" s="43">
        <f t="shared" si="1"/>
        <v>8.5</v>
      </c>
    </row>
    <row r="22" spans="1:7" x14ac:dyDescent="0.25">
      <c r="A22" s="6" t="s">
        <v>8</v>
      </c>
      <c r="B22" s="7">
        <v>0.35416666666666669</v>
      </c>
      <c r="C22" s="7">
        <v>0.6875</v>
      </c>
      <c r="D22" s="8" t="s">
        <v>6</v>
      </c>
      <c r="E22" s="26"/>
      <c r="F22" s="17" t="str">
        <f t="shared" si="0"/>
        <v>DinsdagRolstoelbus</v>
      </c>
      <c r="G22" s="43">
        <f t="shared" si="1"/>
        <v>8</v>
      </c>
    </row>
    <row r="23" spans="1:7" x14ac:dyDescent="0.25">
      <c r="A23" s="6" t="s">
        <v>8</v>
      </c>
      <c r="B23" s="7">
        <v>0.35416666666666669</v>
      </c>
      <c r="C23" s="7">
        <v>0.6875</v>
      </c>
      <c r="D23" s="8" t="s">
        <v>6</v>
      </c>
      <c r="E23" s="26"/>
      <c r="F23" s="17" t="str">
        <f t="shared" si="0"/>
        <v>DinsdagRolstoelbus</v>
      </c>
      <c r="G23" s="43">
        <f t="shared" si="1"/>
        <v>8</v>
      </c>
    </row>
    <row r="24" spans="1:7" x14ac:dyDescent="0.25">
      <c r="A24" s="6" t="s">
        <v>8</v>
      </c>
      <c r="B24" s="7">
        <v>0.35416666666666669</v>
      </c>
      <c r="C24" s="7">
        <v>0.6875</v>
      </c>
      <c r="D24" s="8" t="s">
        <v>6</v>
      </c>
      <c r="E24" s="26"/>
      <c r="F24" s="17" t="str">
        <f t="shared" si="0"/>
        <v>DinsdagRolstoelbus</v>
      </c>
      <c r="G24" s="43">
        <f t="shared" si="1"/>
        <v>8</v>
      </c>
    </row>
    <row r="25" spans="1:7" x14ac:dyDescent="0.25">
      <c r="A25" s="6" t="s">
        <v>8</v>
      </c>
      <c r="B25" s="7">
        <v>0.375</v>
      </c>
      <c r="C25" s="7">
        <v>0.79166666666666663</v>
      </c>
      <c r="D25" s="8" t="s">
        <v>6</v>
      </c>
      <c r="E25" s="26"/>
      <c r="F25" s="17" t="str">
        <f t="shared" si="0"/>
        <v>DinsdagRolstoelbus</v>
      </c>
      <c r="G25" s="43">
        <f t="shared" si="1"/>
        <v>10</v>
      </c>
    </row>
    <row r="26" spans="1:7" x14ac:dyDescent="0.25">
      <c r="A26" s="6" t="s">
        <v>8</v>
      </c>
      <c r="B26" s="7">
        <v>0.52083333333333337</v>
      </c>
      <c r="C26" s="7">
        <v>0.91666666666666663</v>
      </c>
      <c r="D26" s="8" t="s">
        <v>6</v>
      </c>
      <c r="E26" s="26"/>
      <c r="F26" s="17" t="str">
        <f t="shared" si="0"/>
        <v>DinsdagRolstoelbus</v>
      </c>
      <c r="G26" s="43">
        <f t="shared" si="1"/>
        <v>9.5</v>
      </c>
    </row>
    <row r="27" spans="1:7" x14ac:dyDescent="0.25">
      <c r="A27" s="6" t="s">
        <v>8</v>
      </c>
      <c r="B27" s="7">
        <v>0.64583333333333337</v>
      </c>
      <c r="C27" s="7">
        <v>0</v>
      </c>
      <c r="D27" s="8" t="s">
        <v>6</v>
      </c>
      <c r="E27" s="26"/>
      <c r="F27" s="17" t="str">
        <f t="shared" si="0"/>
        <v>DinsdagRolstoelbus</v>
      </c>
      <c r="G27" s="43">
        <f t="shared" si="1"/>
        <v>8.5</v>
      </c>
    </row>
    <row r="28" spans="1:7" x14ac:dyDescent="0.25">
      <c r="A28" s="6" t="s">
        <v>8</v>
      </c>
      <c r="B28" s="7">
        <v>0.66666666666666663</v>
      </c>
      <c r="C28" s="7">
        <v>4.1666666666666664E-2</v>
      </c>
      <c r="D28" s="8" t="s">
        <v>6</v>
      </c>
      <c r="E28" s="26" t="s">
        <v>7</v>
      </c>
      <c r="F28" s="17" t="str">
        <f t="shared" si="0"/>
        <v>DinsdagRolstoelbus</v>
      </c>
      <c r="G28" s="43">
        <f t="shared" si="1"/>
        <v>9</v>
      </c>
    </row>
    <row r="29" spans="1:7" x14ac:dyDescent="0.25">
      <c r="A29" s="6" t="s">
        <v>8</v>
      </c>
      <c r="B29" s="7">
        <v>0.70833333333333337</v>
      </c>
      <c r="C29" s="7">
        <v>0.9375</v>
      </c>
      <c r="D29" s="8" t="s">
        <v>6</v>
      </c>
      <c r="E29" s="26"/>
      <c r="F29" s="17" t="str">
        <f t="shared" si="0"/>
        <v>DinsdagRolstoelbus</v>
      </c>
      <c r="G29" s="43">
        <f t="shared" si="1"/>
        <v>5.5</v>
      </c>
    </row>
    <row r="30" spans="1:7" x14ac:dyDescent="0.25">
      <c r="A30" s="6" t="s">
        <v>8</v>
      </c>
      <c r="B30" s="7">
        <v>0.75</v>
      </c>
      <c r="C30" s="7">
        <v>0.9375</v>
      </c>
      <c r="D30" s="8" t="s">
        <v>6</v>
      </c>
      <c r="E30" s="26"/>
      <c r="F30" s="17" t="str">
        <f t="shared" si="0"/>
        <v>DinsdagRolstoelbus</v>
      </c>
      <c r="G30" s="43">
        <f t="shared" si="1"/>
        <v>4.5</v>
      </c>
    </row>
    <row r="31" spans="1:7" x14ac:dyDescent="0.25">
      <c r="A31" s="6" t="s">
        <v>9</v>
      </c>
      <c r="B31" s="7">
        <v>0.29166666666666669</v>
      </c>
      <c r="C31" s="7">
        <v>0.64583333333333337</v>
      </c>
      <c r="D31" s="8" t="s">
        <v>6</v>
      </c>
      <c r="E31" s="26" t="s">
        <v>7</v>
      </c>
      <c r="F31" s="17" t="str">
        <f t="shared" si="0"/>
        <v>WoensdagRolstoelbus</v>
      </c>
      <c r="G31" s="43">
        <f t="shared" si="1"/>
        <v>8.5</v>
      </c>
    </row>
    <row r="32" spans="1:7" x14ac:dyDescent="0.25">
      <c r="A32" s="6" t="s">
        <v>9</v>
      </c>
      <c r="B32" s="7">
        <v>0.25</v>
      </c>
      <c r="C32" s="7">
        <v>0.47916666666666669</v>
      </c>
      <c r="D32" s="8" t="s">
        <v>6</v>
      </c>
      <c r="E32" s="26"/>
      <c r="F32" s="17" t="str">
        <f t="shared" si="0"/>
        <v>WoensdagRolstoelbus</v>
      </c>
      <c r="G32" s="43">
        <f t="shared" si="1"/>
        <v>5.5</v>
      </c>
    </row>
    <row r="33" spans="1:7" x14ac:dyDescent="0.25">
      <c r="A33" s="6" t="s">
        <v>9</v>
      </c>
      <c r="B33" s="7">
        <v>0.3125</v>
      </c>
      <c r="C33" s="7">
        <v>0.6875</v>
      </c>
      <c r="D33" s="8" t="s">
        <v>6</v>
      </c>
      <c r="E33" s="26"/>
      <c r="F33" s="17" t="str">
        <f t="shared" si="0"/>
        <v>WoensdagRolstoelbus</v>
      </c>
      <c r="G33" s="43">
        <f t="shared" si="1"/>
        <v>9</v>
      </c>
    </row>
    <row r="34" spans="1:7" x14ac:dyDescent="0.25">
      <c r="A34" s="6" t="s">
        <v>9</v>
      </c>
      <c r="B34" s="7">
        <v>0.3125</v>
      </c>
      <c r="C34" s="7">
        <v>0.66666666666666663</v>
      </c>
      <c r="D34" s="8" t="s">
        <v>6</v>
      </c>
      <c r="E34" s="26"/>
      <c r="F34" s="17" t="str">
        <f t="shared" si="0"/>
        <v>WoensdagRolstoelbus</v>
      </c>
      <c r="G34" s="43">
        <f t="shared" si="1"/>
        <v>8.5</v>
      </c>
    </row>
    <row r="35" spans="1:7" x14ac:dyDescent="0.25">
      <c r="A35" s="6" t="s">
        <v>9</v>
      </c>
      <c r="B35" s="7">
        <v>0.35416666666666669</v>
      </c>
      <c r="C35" s="7">
        <v>0.6875</v>
      </c>
      <c r="D35" s="8" t="s">
        <v>6</v>
      </c>
      <c r="E35" s="26"/>
      <c r="F35" s="17" t="str">
        <f t="shared" si="0"/>
        <v>WoensdagRolstoelbus</v>
      </c>
      <c r="G35" s="43">
        <f t="shared" si="1"/>
        <v>8</v>
      </c>
    </row>
    <row r="36" spans="1:7" x14ac:dyDescent="0.25">
      <c r="A36" s="6" t="s">
        <v>9</v>
      </c>
      <c r="B36" s="7">
        <v>0.35416666666666669</v>
      </c>
      <c r="C36" s="7">
        <v>0.6875</v>
      </c>
      <c r="D36" s="8" t="s">
        <v>6</v>
      </c>
      <c r="E36" s="26"/>
      <c r="F36" s="17" t="str">
        <f t="shared" si="0"/>
        <v>WoensdagRolstoelbus</v>
      </c>
      <c r="G36" s="43">
        <f t="shared" si="1"/>
        <v>8</v>
      </c>
    </row>
    <row r="37" spans="1:7" x14ac:dyDescent="0.25">
      <c r="A37" s="6" t="s">
        <v>9</v>
      </c>
      <c r="B37" s="7">
        <v>0.35416666666666669</v>
      </c>
      <c r="C37" s="7">
        <v>0.6875</v>
      </c>
      <c r="D37" s="8" t="s">
        <v>6</v>
      </c>
      <c r="E37" s="26"/>
      <c r="F37" s="17" t="str">
        <f t="shared" si="0"/>
        <v>WoensdagRolstoelbus</v>
      </c>
      <c r="G37" s="43">
        <f t="shared" si="1"/>
        <v>8</v>
      </c>
    </row>
    <row r="38" spans="1:7" x14ac:dyDescent="0.25">
      <c r="A38" s="6" t="s">
        <v>9</v>
      </c>
      <c r="B38" s="7">
        <v>0.375</v>
      </c>
      <c r="C38" s="7">
        <v>0.79166666666666663</v>
      </c>
      <c r="D38" s="8" t="s">
        <v>6</v>
      </c>
      <c r="E38" s="26"/>
      <c r="F38" s="17" t="str">
        <f t="shared" si="0"/>
        <v>WoensdagRolstoelbus</v>
      </c>
      <c r="G38" s="43">
        <f t="shared" si="1"/>
        <v>10</v>
      </c>
    </row>
    <row r="39" spans="1:7" x14ac:dyDescent="0.25">
      <c r="A39" s="6" t="s">
        <v>9</v>
      </c>
      <c r="B39" s="7">
        <v>0.52083333333333337</v>
      </c>
      <c r="C39" s="7">
        <v>0.91666666666666663</v>
      </c>
      <c r="D39" s="8" t="s">
        <v>6</v>
      </c>
      <c r="E39" s="26"/>
      <c r="F39" s="17" t="str">
        <f t="shared" si="0"/>
        <v>WoensdagRolstoelbus</v>
      </c>
      <c r="G39" s="43">
        <f t="shared" si="1"/>
        <v>9.5</v>
      </c>
    </row>
    <row r="40" spans="1:7" x14ac:dyDescent="0.25">
      <c r="A40" s="6" t="s">
        <v>9</v>
      </c>
      <c r="B40" s="7">
        <v>0.64583333333333337</v>
      </c>
      <c r="C40" s="7">
        <v>0</v>
      </c>
      <c r="D40" s="8" t="s">
        <v>6</v>
      </c>
      <c r="E40" s="26"/>
      <c r="F40" s="17" t="str">
        <f t="shared" si="0"/>
        <v>WoensdagRolstoelbus</v>
      </c>
      <c r="G40" s="43">
        <f t="shared" si="1"/>
        <v>8.5</v>
      </c>
    </row>
    <row r="41" spans="1:7" x14ac:dyDescent="0.25">
      <c r="A41" s="6" t="s">
        <v>9</v>
      </c>
      <c r="B41" s="7">
        <v>0.66666666666666663</v>
      </c>
      <c r="C41" s="7">
        <v>4.1666666666666664E-2</v>
      </c>
      <c r="D41" s="8" t="s">
        <v>6</v>
      </c>
      <c r="E41" s="26" t="s">
        <v>7</v>
      </c>
      <c r="F41" s="17" t="str">
        <f t="shared" si="0"/>
        <v>WoensdagRolstoelbus</v>
      </c>
      <c r="G41" s="43">
        <f t="shared" si="1"/>
        <v>9</v>
      </c>
    </row>
    <row r="42" spans="1:7" x14ac:dyDescent="0.25">
      <c r="A42" s="6" t="s">
        <v>9</v>
      </c>
      <c r="B42" s="7">
        <v>0.70833333333333337</v>
      </c>
      <c r="C42" s="7">
        <v>0.9375</v>
      </c>
      <c r="D42" s="8" t="s">
        <v>6</v>
      </c>
      <c r="E42" s="26"/>
      <c r="F42" s="17" t="str">
        <f t="shared" si="0"/>
        <v>WoensdagRolstoelbus</v>
      </c>
      <c r="G42" s="43">
        <f t="shared" si="1"/>
        <v>5.5</v>
      </c>
    </row>
    <row r="43" spans="1:7" x14ac:dyDescent="0.25">
      <c r="A43" s="6" t="s">
        <v>9</v>
      </c>
      <c r="B43" s="7">
        <v>0.75</v>
      </c>
      <c r="C43" s="7">
        <v>0.9375</v>
      </c>
      <c r="D43" s="8" t="s">
        <v>6</v>
      </c>
      <c r="E43" s="26"/>
      <c r="F43" s="17" t="str">
        <f t="shared" si="0"/>
        <v>WoensdagRolstoelbus</v>
      </c>
      <c r="G43" s="43">
        <f t="shared" si="1"/>
        <v>4.5</v>
      </c>
    </row>
    <row r="44" spans="1:7" x14ac:dyDescent="0.25">
      <c r="A44" s="6" t="s">
        <v>10</v>
      </c>
      <c r="B44" s="7">
        <v>0.29166666666666669</v>
      </c>
      <c r="C44" s="7">
        <v>0.64583333333333337</v>
      </c>
      <c r="D44" s="8" t="s">
        <v>6</v>
      </c>
      <c r="E44" s="26"/>
      <c r="F44" s="17" t="str">
        <f t="shared" si="0"/>
        <v>DonderdagRolstoelbus</v>
      </c>
      <c r="G44" s="43">
        <f t="shared" si="1"/>
        <v>8.5</v>
      </c>
    </row>
    <row r="45" spans="1:7" x14ac:dyDescent="0.25">
      <c r="A45" s="6" t="s">
        <v>10</v>
      </c>
      <c r="B45" s="7">
        <v>0.25</v>
      </c>
      <c r="C45" s="7">
        <v>0.47916666666666669</v>
      </c>
      <c r="D45" s="8" t="s">
        <v>6</v>
      </c>
      <c r="E45" s="26"/>
      <c r="F45" s="17" t="str">
        <f t="shared" si="0"/>
        <v>DonderdagRolstoelbus</v>
      </c>
      <c r="G45" s="43">
        <f t="shared" si="1"/>
        <v>5.5</v>
      </c>
    </row>
    <row r="46" spans="1:7" x14ac:dyDescent="0.25">
      <c r="A46" s="6" t="s">
        <v>10</v>
      </c>
      <c r="B46" s="7">
        <v>0.3125</v>
      </c>
      <c r="C46" s="7">
        <v>0.6875</v>
      </c>
      <c r="D46" s="8" t="s">
        <v>6</v>
      </c>
      <c r="E46" s="26" t="s">
        <v>7</v>
      </c>
      <c r="F46" s="17" t="str">
        <f t="shared" si="0"/>
        <v>DonderdagRolstoelbus</v>
      </c>
      <c r="G46" s="43">
        <f t="shared" si="1"/>
        <v>9</v>
      </c>
    </row>
    <row r="47" spans="1:7" x14ac:dyDescent="0.25">
      <c r="A47" s="6" t="s">
        <v>10</v>
      </c>
      <c r="B47" s="7">
        <v>0.3125</v>
      </c>
      <c r="C47" s="7">
        <v>0.66666666666666663</v>
      </c>
      <c r="D47" s="8" t="s">
        <v>6</v>
      </c>
      <c r="E47" s="26"/>
      <c r="F47" s="17" t="str">
        <f t="shared" si="0"/>
        <v>DonderdagRolstoelbus</v>
      </c>
      <c r="G47" s="43">
        <f t="shared" si="1"/>
        <v>8.5</v>
      </c>
    </row>
    <row r="48" spans="1:7" x14ac:dyDescent="0.25">
      <c r="A48" s="6" t="s">
        <v>10</v>
      </c>
      <c r="B48" s="7">
        <v>0.35416666666666669</v>
      </c>
      <c r="C48" s="7">
        <v>0.6875</v>
      </c>
      <c r="D48" s="8" t="s">
        <v>6</v>
      </c>
      <c r="E48" s="26"/>
      <c r="F48" s="17" t="str">
        <f t="shared" si="0"/>
        <v>DonderdagRolstoelbus</v>
      </c>
      <c r="G48" s="43">
        <f t="shared" si="1"/>
        <v>8</v>
      </c>
    </row>
    <row r="49" spans="1:7" x14ac:dyDescent="0.25">
      <c r="A49" s="6" t="s">
        <v>10</v>
      </c>
      <c r="B49" s="7">
        <v>0.35416666666666669</v>
      </c>
      <c r="C49" s="7">
        <v>0.6875</v>
      </c>
      <c r="D49" s="8" t="s">
        <v>6</v>
      </c>
      <c r="E49" s="26"/>
      <c r="F49" s="17" t="str">
        <f t="shared" si="0"/>
        <v>DonderdagRolstoelbus</v>
      </c>
      <c r="G49" s="43">
        <f t="shared" si="1"/>
        <v>8</v>
      </c>
    </row>
    <row r="50" spans="1:7" x14ac:dyDescent="0.25">
      <c r="A50" s="6" t="s">
        <v>10</v>
      </c>
      <c r="B50" s="7">
        <v>0.35416666666666669</v>
      </c>
      <c r="C50" s="7">
        <v>0.6875</v>
      </c>
      <c r="D50" s="8" t="s">
        <v>6</v>
      </c>
      <c r="E50" s="26"/>
      <c r="F50" s="17" t="str">
        <f t="shared" si="0"/>
        <v>DonderdagRolstoelbus</v>
      </c>
      <c r="G50" s="43">
        <f t="shared" si="1"/>
        <v>8</v>
      </c>
    </row>
    <row r="51" spans="1:7" x14ac:dyDescent="0.25">
      <c r="A51" s="6" t="s">
        <v>10</v>
      </c>
      <c r="B51" s="7">
        <v>0.375</v>
      </c>
      <c r="C51" s="7">
        <v>0.79166666666666663</v>
      </c>
      <c r="D51" s="8" t="s">
        <v>6</v>
      </c>
      <c r="E51" s="26"/>
      <c r="F51" s="17" t="str">
        <f t="shared" si="0"/>
        <v>DonderdagRolstoelbus</v>
      </c>
      <c r="G51" s="43">
        <f t="shared" si="1"/>
        <v>10</v>
      </c>
    </row>
    <row r="52" spans="1:7" x14ac:dyDescent="0.25">
      <c r="A52" s="6" t="s">
        <v>10</v>
      </c>
      <c r="B52" s="7">
        <v>0.52083333333333337</v>
      </c>
      <c r="C52" s="7">
        <v>0.91666666666666663</v>
      </c>
      <c r="D52" s="8" t="s">
        <v>6</v>
      </c>
      <c r="E52" s="26"/>
      <c r="F52" s="17" t="str">
        <f t="shared" si="0"/>
        <v>DonderdagRolstoelbus</v>
      </c>
      <c r="G52" s="43">
        <f t="shared" si="1"/>
        <v>9.5</v>
      </c>
    </row>
    <row r="53" spans="1:7" x14ac:dyDescent="0.25">
      <c r="A53" s="6" t="s">
        <v>10</v>
      </c>
      <c r="B53" s="7">
        <v>0.64583333333333337</v>
      </c>
      <c r="C53" s="7">
        <v>0</v>
      </c>
      <c r="D53" s="8" t="s">
        <v>6</v>
      </c>
      <c r="E53" s="26"/>
      <c r="F53" s="17" t="str">
        <f t="shared" si="0"/>
        <v>DonderdagRolstoelbus</v>
      </c>
      <c r="G53" s="43">
        <f t="shared" si="1"/>
        <v>8.5</v>
      </c>
    </row>
    <row r="54" spans="1:7" x14ac:dyDescent="0.25">
      <c r="A54" s="6" t="s">
        <v>10</v>
      </c>
      <c r="B54" s="7">
        <v>0.66666666666666663</v>
      </c>
      <c r="C54" s="7">
        <v>4.1666666666666664E-2</v>
      </c>
      <c r="D54" s="8" t="s">
        <v>6</v>
      </c>
      <c r="E54" s="26" t="s">
        <v>7</v>
      </c>
      <c r="F54" s="17" t="str">
        <f t="shared" si="0"/>
        <v>DonderdagRolstoelbus</v>
      </c>
      <c r="G54" s="43">
        <f t="shared" si="1"/>
        <v>9</v>
      </c>
    </row>
    <row r="55" spans="1:7" x14ac:dyDescent="0.25">
      <c r="A55" s="6" t="s">
        <v>10</v>
      </c>
      <c r="B55" s="7">
        <v>0.70833333333333337</v>
      </c>
      <c r="C55" s="7">
        <v>0.9375</v>
      </c>
      <c r="D55" s="8" t="s">
        <v>6</v>
      </c>
      <c r="E55" s="26"/>
      <c r="F55" s="17" t="str">
        <f t="shared" si="0"/>
        <v>DonderdagRolstoelbus</v>
      </c>
      <c r="G55" s="43">
        <f t="shared" si="1"/>
        <v>5.5</v>
      </c>
    </row>
    <row r="56" spans="1:7" x14ac:dyDescent="0.25">
      <c r="A56" s="6" t="s">
        <v>11</v>
      </c>
      <c r="B56" s="7">
        <v>0.29166666666666669</v>
      </c>
      <c r="C56" s="7">
        <v>0.64583333333333337</v>
      </c>
      <c r="D56" s="8" t="s">
        <v>6</v>
      </c>
      <c r="E56" s="26" t="s">
        <v>7</v>
      </c>
      <c r="F56" s="17" t="str">
        <f t="shared" si="0"/>
        <v>VrijdagRolstoelbus</v>
      </c>
      <c r="G56" s="43">
        <f t="shared" si="1"/>
        <v>8.5</v>
      </c>
    </row>
    <row r="57" spans="1:7" x14ac:dyDescent="0.25">
      <c r="A57" s="6" t="s">
        <v>11</v>
      </c>
      <c r="B57" s="7">
        <v>0.25</v>
      </c>
      <c r="C57" s="7">
        <v>0.47916666666666669</v>
      </c>
      <c r="D57" s="8" t="s">
        <v>6</v>
      </c>
      <c r="E57" s="26"/>
      <c r="F57" s="17" t="str">
        <f t="shared" si="0"/>
        <v>VrijdagRolstoelbus</v>
      </c>
      <c r="G57" s="43">
        <f t="shared" si="1"/>
        <v>5.5</v>
      </c>
    </row>
    <row r="58" spans="1:7" x14ac:dyDescent="0.25">
      <c r="A58" s="6" t="s">
        <v>11</v>
      </c>
      <c r="B58" s="7">
        <v>0.3125</v>
      </c>
      <c r="C58" s="7">
        <v>0.6875</v>
      </c>
      <c r="D58" s="8" t="s">
        <v>6</v>
      </c>
      <c r="E58" s="26"/>
      <c r="F58" s="17" t="str">
        <f t="shared" si="0"/>
        <v>VrijdagRolstoelbus</v>
      </c>
      <c r="G58" s="43">
        <f t="shared" si="1"/>
        <v>9</v>
      </c>
    </row>
    <row r="59" spans="1:7" x14ac:dyDescent="0.25">
      <c r="A59" s="6" t="s">
        <v>11</v>
      </c>
      <c r="B59" s="7">
        <v>0.3125</v>
      </c>
      <c r="C59" s="7">
        <v>0.66666666666666663</v>
      </c>
      <c r="D59" s="8" t="s">
        <v>6</v>
      </c>
      <c r="E59" s="26"/>
      <c r="F59" s="17" t="str">
        <f t="shared" si="0"/>
        <v>VrijdagRolstoelbus</v>
      </c>
      <c r="G59" s="43">
        <f t="shared" si="1"/>
        <v>8.5</v>
      </c>
    </row>
    <row r="60" spans="1:7" x14ac:dyDescent="0.25">
      <c r="A60" s="6" t="s">
        <v>11</v>
      </c>
      <c r="B60" s="7">
        <v>0.35416666666666669</v>
      </c>
      <c r="C60" s="7">
        <v>0.6875</v>
      </c>
      <c r="D60" s="8" t="s">
        <v>6</v>
      </c>
      <c r="E60" s="26"/>
      <c r="F60" s="17" t="str">
        <f t="shared" si="0"/>
        <v>VrijdagRolstoelbus</v>
      </c>
      <c r="G60" s="43">
        <f t="shared" si="1"/>
        <v>8</v>
      </c>
    </row>
    <row r="61" spans="1:7" x14ac:dyDescent="0.25">
      <c r="A61" s="6" t="s">
        <v>11</v>
      </c>
      <c r="B61" s="7">
        <v>0.35416666666666669</v>
      </c>
      <c r="C61" s="7">
        <v>0.6875</v>
      </c>
      <c r="D61" s="8" t="s">
        <v>6</v>
      </c>
      <c r="E61" s="26"/>
      <c r="F61" s="17" t="str">
        <f t="shared" si="0"/>
        <v>VrijdagRolstoelbus</v>
      </c>
      <c r="G61" s="43">
        <f t="shared" si="1"/>
        <v>8</v>
      </c>
    </row>
    <row r="62" spans="1:7" x14ac:dyDescent="0.25">
      <c r="A62" s="6" t="s">
        <v>11</v>
      </c>
      <c r="B62" s="7">
        <v>0.35416666666666669</v>
      </c>
      <c r="C62" s="7">
        <v>0.6875</v>
      </c>
      <c r="D62" s="8" t="s">
        <v>6</v>
      </c>
      <c r="E62" s="26"/>
      <c r="F62" s="17" t="str">
        <f t="shared" si="0"/>
        <v>VrijdagRolstoelbus</v>
      </c>
      <c r="G62" s="43">
        <f t="shared" si="1"/>
        <v>8</v>
      </c>
    </row>
    <row r="63" spans="1:7" x14ac:dyDescent="0.25">
      <c r="A63" s="6" t="s">
        <v>11</v>
      </c>
      <c r="B63" s="7">
        <v>0.375</v>
      </c>
      <c r="C63" s="7">
        <v>0.79166666666666663</v>
      </c>
      <c r="D63" s="8" t="s">
        <v>6</v>
      </c>
      <c r="E63" s="26"/>
      <c r="F63" s="17" t="str">
        <f t="shared" si="0"/>
        <v>VrijdagRolstoelbus</v>
      </c>
      <c r="G63" s="43">
        <f t="shared" si="1"/>
        <v>10</v>
      </c>
    </row>
    <row r="64" spans="1:7" x14ac:dyDescent="0.25">
      <c r="A64" s="6" t="s">
        <v>11</v>
      </c>
      <c r="B64" s="7">
        <v>0.52083333333333337</v>
      </c>
      <c r="C64" s="7">
        <v>0.91666666666666663</v>
      </c>
      <c r="D64" s="8" t="s">
        <v>6</v>
      </c>
      <c r="E64" s="26"/>
      <c r="F64" s="17" t="str">
        <f t="shared" si="0"/>
        <v>VrijdagRolstoelbus</v>
      </c>
      <c r="G64" s="43">
        <f t="shared" si="1"/>
        <v>9.5</v>
      </c>
    </row>
    <row r="65" spans="1:7" x14ac:dyDescent="0.25">
      <c r="A65" s="6" t="s">
        <v>11</v>
      </c>
      <c r="B65" s="7">
        <v>0.64583333333333337</v>
      </c>
      <c r="C65" s="7">
        <v>0</v>
      </c>
      <c r="D65" s="8" t="s">
        <v>6</v>
      </c>
      <c r="E65" s="26"/>
      <c r="F65" s="17" t="str">
        <f t="shared" si="0"/>
        <v>VrijdagRolstoelbus</v>
      </c>
      <c r="G65" s="43">
        <f t="shared" si="1"/>
        <v>8.5</v>
      </c>
    </row>
    <row r="66" spans="1:7" x14ac:dyDescent="0.25">
      <c r="A66" s="6" t="s">
        <v>11</v>
      </c>
      <c r="B66" s="7">
        <v>0.66666666666666663</v>
      </c>
      <c r="C66" s="7">
        <v>4.1666666666666664E-2</v>
      </c>
      <c r="D66" s="8" t="s">
        <v>6</v>
      </c>
      <c r="E66" s="26" t="s">
        <v>7</v>
      </c>
      <c r="F66" s="17" t="str">
        <f t="shared" si="0"/>
        <v>VrijdagRolstoelbus</v>
      </c>
      <c r="G66" s="43">
        <f t="shared" si="1"/>
        <v>9</v>
      </c>
    </row>
    <row r="67" spans="1:7" x14ac:dyDescent="0.25">
      <c r="A67" s="6" t="s">
        <v>11</v>
      </c>
      <c r="B67" s="7">
        <v>0.70833333333333337</v>
      </c>
      <c r="C67" s="7">
        <v>0.9375</v>
      </c>
      <c r="D67" s="8" t="s">
        <v>6</v>
      </c>
      <c r="E67" s="26"/>
      <c r="F67" s="17" t="str">
        <f t="shared" si="0"/>
        <v>VrijdagRolstoelbus</v>
      </c>
      <c r="G67" s="43">
        <f t="shared" si="1"/>
        <v>5.5</v>
      </c>
    </row>
    <row r="68" spans="1:7" x14ac:dyDescent="0.25">
      <c r="A68" s="6" t="s">
        <v>12</v>
      </c>
      <c r="B68" s="7">
        <v>0.25</v>
      </c>
      <c r="C68" s="7">
        <v>0.60416666666666663</v>
      </c>
      <c r="D68" s="8" t="s">
        <v>6</v>
      </c>
      <c r="E68" s="26"/>
      <c r="F68" s="17" t="str">
        <f t="shared" si="0"/>
        <v>ZaterdagRolstoelbus</v>
      </c>
      <c r="G68" s="43">
        <f t="shared" si="1"/>
        <v>8.5</v>
      </c>
    </row>
    <row r="69" spans="1:7" x14ac:dyDescent="0.25">
      <c r="A69" s="6" t="s">
        <v>12</v>
      </c>
      <c r="B69" s="7">
        <v>0.3125</v>
      </c>
      <c r="C69" s="7">
        <v>0.66666666666666663</v>
      </c>
      <c r="D69" s="8" t="s">
        <v>6</v>
      </c>
      <c r="E69" s="26" t="s">
        <v>7</v>
      </c>
      <c r="F69" s="17" t="str">
        <f t="shared" si="0"/>
        <v>ZaterdagRolstoelbus</v>
      </c>
      <c r="G69" s="43">
        <f t="shared" si="1"/>
        <v>8.5</v>
      </c>
    </row>
    <row r="70" spans="1:7" x14ac:dyDescent="0.25">
      <c r="A70" s="6" t="s">
        <v>12</v>
      </c>
      <c r="B70" s="7">
        <v>0.35416666666666669</v>
      </c>
      <c r="C70" s="7">
        <v>0.6875</v>
      </c>
      <c r="D70" s="8" t="s">
        <v>6</v>
      </c>
      <c r="E70" s="26"/>
      <c r="F70" s="17" t="str">
        <f t="shared" si="0"/>
        <v>ZaterdagRolstoelbus</v>
      </c>
      <c r="G70" s="43">
        <f t="shared" si="1"/>
        <v>8</v>
      </c>
    </row>
    <row r="71" spans="1:7" x14ac:dyDescent="0.25">
      <c r="A71" s="6" t="s">
        <v>12</v>
      </c>
      <c r="B71" s="7">
        <v>0.35416666666666669</v>
      </c>
      <c r="C71" s="7">
        <v>0.6875</v>
      </c>
      <c r="D71" s="8" t="s">
        <v>6</v>
      </c>
      <c r="E71" s="26"/>
      <c r="F71" s="17" t="str">
        <f t="shared" ref="F71:F133" si="2">CONCATENATE(A71,D71)</f>
        <v>ZaterdagRolstoelbus</v>
      </c>
      <c r="G71" s="43">
        <f t="shared" ref="G71:G133" si="3">(IF(HOUR(C71)=0,24,IF(HOUR(C71)=1,25,HOUR(C71)))+(MINUTE(C71)/60))-(HOUR(B71)+(MINUTE(B71)/60))</f>
        <v>8</v>
      </c>
    </row>
    <row r="72" spans="1:7" x14ac:dyDescent="0.25">
      <c r="A72" s="6" t="s">
        <v>12</v>
      </c>
      <c r="B72" s="7">
        <v>0.35416666666666669</v>
      </c>
      <c r="C72" s="7">
        <v>0.6875</v>
      </c>
      <c r="D72" s="8" t="s">
        <v>6</v>
      </c>
      <c r="E72" s="26"/>
      <c r="F72" s="17" t="str">
        <f t="shared" si="2"/>
        <v>ZaterdagRolstoelbus</v>
      </c>
      <c r="G72" s="43">
        <f t="shared" si="3"/>
        <v>8</v>
      </c>
    </row>
    <row r="73" spans="1:7" x14ac:dyDescent="0.25">
      <c r="A73" s="6" t="s">
        <v>12</v>
      </c>
      <c r="B73" s="7">
        <v>0.47916666666666669</v>
      </c>
      <c r="C73" s="7">
        <v>0.79166666666666663</v>
      </c>
      <c r="D73" s="8" t="s">
        <v>6</v>
      </c>
      <c r="E73" s="26"/>
      <c r="F73" s="17" t="str">
        <f t="shared" si="2"/>
        <v>ZaterdagRolstoelbus</v>
      </c>
      <c r="G73" s="43">
        <f t="shared" si="3"/>
        <v>7.5</v>
      </c>
    </row>
    <row r="74" spans="1:7" x14ac:dyDescent="0.25">
      <c r="A74" s="6" t="s">
        <v>12</v>
      </c>
      <c r="B74" s="7">
        <v>0.47916666666666669</v>
      </c>
      <c r="C74" s="7">
        <v>0.79166666666666663</v>
      </c>
      <c r="D74" s="8" t="s">
        <v>6</v>
      </c>
      <c r="E74" s="26"/>
      <c r="F74" s="17" t="str">
        <f t="shared" si="2"/>
        <v>ZaterdagRolstoelbus</v>
      </c>
      <c r="G74" s="43">
        <f t="shared" si="3"/>
        <v>7.5</v>
      </c>
    </row>
    <row r="75" spans="1:7" x14ac:dyDescent="0.25">
      <c r="A75" s="6" t="s">
        <v>12</v>
      </c>
      <c r="B75" s="7">
        <v>0.47916666666666669</v>
      </c>
      <c r="C75" s="7">
        <v>0.79166666666666663</v>
      </c>
      <c r="D75" s="8" t="s">
        <v>6</v>
      </c>
      <c r="E75" s="26"/>
      <c r="F75" s="17" t="str">
        <f t="shared" si="2"/>
        <v>ZaterdagRolstoelbus</v>
      </c>
      <c r="G75" s="43">
        <f t="shared" si="3"/>
        <v>7.5</v>
      </c>
    </row>
    <row r="76" spans="1:7" x14ac:dyDescent="0.25">
      <c r="A76" s="6" t="s">
        <v>12</v>
      </c>
      <c r="B76" s="7">
        <v>0.75</v>
      </c>
      <c r="C76" s="7">
        <v>4.1666666666666664E-2</v>
      </c>
      <c r="D76" s="8" t="s">
        <v>6</v>
      </c>
      <c r="E76" s="26" t="s">
        <v>7</v>
      </c>
      <c r="F76" s="17" t="str">
        <f t="shared" si="2"/>
        <v>ZaterdagRolstoelbus</v>
      </c>
      <c r="G76" s="43">
        <f t="shared" si="3"/>
        <v>7</v>
      </c>
    </row>
    <row r="77" spans="1:7" x14ac:dyDescent="0.25">
      <c r="A77" s="6" t="s">
        <v>12</v>
      </c>
      <c r="B77" s="7">
        <v>0.75</v>
      </c>
      <c r="C77" s="7">
        <v>4.1666666666666664E-2</v>
      </c>
      <c r="D77" s="8" t="s">
        <v>6</v>
      </c>
      <c r="E77" s="26"/>
      <c r="F77" s="17" t="str">
        <f t="shared" si="2"/>
        <v>ZaterdagRolstoelbus</v>
      </c>
      <c r="G77" s="43">
        <f t="shared" si="3"/>
        <v>7</v>
      </c>
    </row>
    <row r="78" spans="1:7" x14ac:dyDescent="0.25">
      <c r="A78" s="6" t="s">
        <v>12</v>
      </c>
      <c r="B78" s="7">
        <v>0.75</v>
      </c>
      <c r="C78" s="7">
        <v>4.1666666666666664E-2</v>
      </c>
      <c r="D78" s="8" t="s">
        <v>6</v>
      </c>
      <c r="E78" s="26"/>
      <c r="F78" s="17" t="str">
        <f t="shared" si="2"/>
        <v>ZaterdagRolstoelbus</v>
      </c>
      <c r="G78" s="43">
        <f t="shared" si="3"/>
        <v>7</v>
      </c>
    </row>
    <row r="79" spans="1:7" x14ac:dyDescent="0.25">
      <c r="A79" s="6" t="s">
        <v>13</v>
      </c>
      <c r="B79" s="7">
        <v>0.25</v>
      </c>
      <c r="C79" s="7">
        <v>0.60416666666666663</v>
      </c>
      <c r="D79" s="8" t="s">
        <v>6</v>
      </c>
      <c r="E79" s="26"/>
      <c r="F79" s="17" t="str">
        <f t="shared" si="2"/>
        <v>ZondagRolstoelbus</v>
      </c>
      <c r="G79" s="43">
        <f t="shared" si="3"/>
        <v>8.5</v>
      </c>
    </row>
    <row r="80" spans="1:7" x14ac:dyDescent="0.25">
      <c r="A80" s="6" t="s">
        <v>13</v>
      </c>
      <c r="B80" s="7">
        <v>0.33333333333333331</v>
      </c>
      <c r="C80" s="7">
        <v>0.6875</v>
      </c>
      <c r="D80" s="8" t="s">
        <v>6</v>
      </c>
      <c r="E80" s="26"/>
      <c r="F80" s="17" t="str">
        <f t="shared" si="2"/>
        <v>ZondagRolstoelbus</v>
      </c>
      <c r="G80" s="43">
        <f t="shared" si="3"/>
        <v>8.5</v>
      </c>
    </row>
    <row r="81" spans="1:7" x14ac:dyDescent="0.25">
      <c r="A81" s="6" t="s">
        <v>13</v>
      </c>
      <c r="B81" s="7">
        <v>0.29166666666666669</v>
      </c>
      <c r="C81" s="7">
        <v>0.64583333333333337</v>
      </c>
      <c r="D81" s="8" t="s">
        <v>6</v>
      </c>
      <c r="E81" s="26" t="s">
        <v>7</v>
      </c>
      <c r="F81" s="17" t="str">
        <f t="shared" si="2"/>
        <v>ZondagRolstoelbus</v>
      </c>
      <c r="G81" s="43">
        <f t="shared" si="3"/>
        <v>8.5</v>
      </c>
    </row>
    <row r="82" spans="1:7" x14ac:dyDescent="0.25">
      <c r="A82" s="6" t="s">
        <v>13</v>
      </c>
      <c r="B82" s="7">
        <v>0.35416666666666669</v>
      </c>
      <c r="C82" s="7">
        <v>0.75</v>
      </c>
      <c r="D82" s="8" t="s">
        <v>6</v>
      </c>
      <c r="E82" s="26"/>
      <c r="F82" s="17" t="str">
        <f t="shared" si="2"/>
        <v>ZondagRolstoelbus</v>
      </c>
      <c r="G82" s="43">
        <f t="shared" si="3"/>
        <v>9.5</v>
      </c>
    </row>
    <row r="83" spans="1:7" x14ac:dyDescent="0.25">
      <c r="A83" s="6" t="s">
        <v>13</v>
      </c>
      <c r="B83" s="7">
        <v>0.39583333333333331</v>
      </c>
      <c r="C83" s="7">
        <v>0.8125</v>
      </c>
      <c r="D83" s="8" t="s">
        <v>6</v>
      </c>
      <c r="E83" s="26"/>
      <c r="F83" s="17" t="str">
        <f t="shared" si="2"/>
        <v>ZondagRolstoelbus</v>
      </c>
      <c r="G83" s="43">
        <f t="shared" si="3"/>
        <v>10</v>
      </c>
    </row>
    <row r="84" spans="1:7" x14ac:dyDescent="0.25">
      <c r="A84" s="6" t="s">
        <v>13</v>
      </c>
      <c r="B84" s="7">
        <v>0.41666666666666669</v>
      </c>
      <c r="C84" s="7">
        <v>0.83333333333333337</v>
      </c>
      <c r="D84" s="8" t="s">
        <v>6</v>
      </c>
      <c r="E84" s="26"/>
      <c r="F84" s="17" t="str">
        <f t="shared" si="2"/>
        <v>ZondagRolstoelbus</v>
      </c>
      <c r="G84" s="43">
        <f t="shared" si="3"/>
        <v>10</v>
      </c>
    </row>
    <row r="85" spans="1:7" x14ac:dyDescent="0.25">
      <c r="A85" s="6" t="s">
        <v>13</v>
      </c>
      <c r="B85" s="7">
        <v>0.39583333333333331</v>
      </c>
      <c r="C85" s="7">
        <v>0.8125</v>
      </c>
      <c r="D85" s="8" t="s">
        <v>6</v>
      </c>
      <c r="E85" s="26"/>
      <c r="F85" s="17" t="str">
        <f t="shared" si="2"/>
        <v>ZondagRolstoelbus</v>
      </c>
      <c r="G85" s="43">
        <f t="shared" si="3"/>
        <v>10</v>
      </c>
    </row>
    <row r="86" spans="1:7" x14ac:dyDescent="0.25">
      <c r="A86" s="6" t="s">
        <v>13</v>
      </c>
      <c r="B86" s="7">
        <v>0.52083333333333337</v>
      </c>
      <c r="C86" s="7">
        <v>0.91666666666666663</v>
      </c>
      <c r="D86" s="8" t="s">
        <v>6</v>
      </c>
      <c r="E86" s="26"/>
      <c r="F86" s="17" t="str">
        <f t="shared" si="2"/>
        <v>ZondagRolstoelbus</v>
      </c>
      <c r="G86" s="43">
        <f t="shared" si="3"/>
        <v>9.5</v>
      </c>
    </row>
    <row r="87" spans="1:7" x14ac:dyDescent="0.25">
      <c r="A87" s="6" t="s">
        <v>13</v>
      </c>
      <c r="B87" s="7">
        <v>0.66666666666666663</v>
      </c>
      <c r="C87" s="7">
        <v>0</v>
      </c>
      <c r="D87" s="8" t="s">
        <v>6</v>
      </c>
      <c r="E87" s="26"/>
      <c r="F87" s="17" t="str">
        <f t="shared" si="2"/>
        <v>ZondagRolstoelbus</v>
      </c>
      <c r="G87" s="43">
        <f t="shared" si="3"/>
        <v>8</v>
      </c>
    </row>
    <row r="88" spans="1:7" x14ac:dyDescent="0.25">
      <c r="A88" s="6" t="s">
        <v>13</v>
      </c>
      <c r="B88" s="7">
        <v>0.66666666666666663</v>
      </c>
      <c r="C88" s="7">
        <v>0</v>
      </c>
      <c r="D88" s="8" t="s">
        <v>6</v>
      </c>
      <c r="E88" s="26"/>
      <c r="F88" s="17" t="str">
        <f t="shared" si="2"/>
        <v>ZondagRolstoelbus</v>
      </c>
      <c r="G88" s="43">
        <f t="shared" si="3"/>
        <v>8</v>
      </c>
    </row>
    <row r="89" spans="1:7" x14ac:dyDescent="0.25">
      <c r="A89" s="6" t="s">
        <v>13</v>
      </c>
      <c r="B89" s="7">
        <v>0.66666666666666663</v>
      </c>
      <c r="C89" s="7">
        <v>4.1666666666666664E-2</v>
      </c>
      <c r="D89" s="8" t="s">
        <v>6</v>
      </c>
      <c r="E89" s="26" t="s">
        <v>7</v>
      </c>
      <c r="F89" s="17" t="str">
        <f t="shared" si="2"/>
        <v>ZondagRolstoelbus</v>
      </c>
      <c r="G89" s="43">
        <f t="shared" si="3"/>
        <v>9</v>
      </c>
    </row>
    <row r="90" spans="1:7" x14ac:dyDescent="0.25">
      <c r="A90" s="6" t="s">
        <v>5</v>
      </c>
      <c r="B90" s="7">
        <v>0.29166666666666669</v>
      </c>
      <c r="C90" s="7">
        <v>0.66666666666666663</v>
      </c>
      <c r="D90" s="8" t="s">
        <v>14</v>
      </c>
      <c r="E90" s="26"/>
      <c r="F90" s="17" t="str">
        <f t="shared" si="2"/>
        <v>MaandagPersonenauto</v>
      </c>
      <c r="G90" s="43">
        <f t="shared" si="3"/>
        <v>9</v>
      </c>
    </row>
    <row r="91" spans="1:7" x14ac:dyDescent="0.25">
      <c r="A91" s="6" t="s">
        <v>5</v>
      </c>
      <c r="B91" s="7">
        <v>0.3125</v>
      </c>
      <c r="C91" s="7">
        <v>0.66666666666666663</v>
      </c>
      <c r="D91" s="8" t="s">
        <v>14</v>
      </c>
      <c r="E91" s="26"/>
      <c r="F91" s="17" t="str">
        <f t="shared" si="2"/>
        <v>MaandagPersonenauto</v>
      </c>
      <c r="G91" s="43">
        <f t="shared" si="3"/>
        <v>8.5</v>
      </c>
    </row>
    <row r="92" spans="1:7" x14ac:dyDescent="0.25">
      <c r="A92" s="6" t="s">
        <v>5</v>
      </c>
      <c r="B92" s="7">
        <v>0.35416666666666669</v>
      </c>
      <c r="C92" s="7">
        <v>0.6875</v>
      </c>
      <c r="D92" s="8" t="s">
        <v>14</v>
      </c>
      <c r="E92" s="26"/>
      <c r="F92" s="17" t="str">
        <f t="shared" si="2"/>
        <v>MaandagPersonenauto</v>
      </c>
      <c r="G92" s="43">
        <f t="shared" si="3"/>
        <v>8</v>
      </c>
    </row>
    <row r="93" spans="1:7" x14ac:dyDescent="0.25">
      <c r="A93" s="6" t="s">
        <v>5</v>
      </c>
      <c r="B93" s="7">
        <v>0.4375</v>
      </c>
      <c r="C93" s="7">
        <v>0.79166666666666663</v>
      </c>
      <c r="D93" s="8" t="s">
        <v>14</v>
      </c>
      <c r="E93" s="26"/>
      <c r="F93" s="17" t="str">
        <f t="shared" si="2"/>
        <v>MaandagPersonenauto</v>
      </c>
      <c r="G93" s="43">
        <f t="shared" si="3"/>
        <v>8.5</v>
      </c>
    </row>
    <row r="94" spans="1:7" x14ac:dyDescent="0.25">
      <c r="A94" s="6" t="s">
        <v>5</v>
      </c>
      <c r="B94" s="7">
        <v>0.35416666666666669</v>
      </c>
      <c r="C94" s="7">
        <v>0.6875</v>
      </c>
      <c r="D94" s="8" t="s">
        <v>14</v>
      </c>
      <c r="E94" s="26"/>
      <c r="F94" s="17" t="str">
        <f t="shared" si="2"/>
        <v>MaandagPersonenauto</v>
      </c>
      <c r="G94" s="43">
        <f t="shared" si="3"/>
        <v>8</v>
      </c>
    </row>
    <row r="95" spans="1:7" x14ac:dyDescent="0.25">
      <c r="A95" s="6" t="s">
        <v>5</v>
      </c>
      <c r="B95" s="7">
        <v>0.375</v>
      </c>
      <c r="C95" s="7">
        <v>0.79166666666666663</v>
      </c>
      <c r="D95" s="8" t="s">
        <v>14</v>
      </c>
      <c r="E95" s="26"/>
      <c r="F95" s="17" t="str">
        <f t="shared" si="2"/>
        <v>MaandagPersonenauto</v>
      </c>
      <c r="G95" s="43">
        <f t="shared" si="3"/>
        <v>10</v>
      </c>
    </row>
    <row r="96" spans="1:7" x14ac:dyDescent="0.25">
      <c r="A96" s="6" t="s">
        <v>5</v>
      </c>
      <c r="B96" s="7">
        <v>0.64583333333333337</v>
      </c>
      <c r="C96" s="7">
        <v>0</v>
      </c>
      <c r="D96" s="8" t="s">
        <v>14</v>
      </c>
      <c r="E96" s="26"/>
      <c r="F96" s="17" t="str">
        <f t="shared" si="2"/>
        <v>MaandagPersonenauto</v>
      </c>
      <c r="G96" s="43">
        <f t="shared" si="3"/>
        <v>8.5</v>
      </c>
    </row>
    <row r="97" spans="1:7" x14ac:dyDescent="0.25">
      <c r="A97" s="6" t="s">
        <v>8</v>
      </c>
      <c r="B97" s="7">
        <v>0.29166666666666669</v>
      </c>
      <c r="C97" s="7">
        <v>0.66666666666666663</v>
      </c>
      <c r="D97" s="8" t="s">
        <v>14</v>
      </c>
      <c r="E97" s="26"/>
      <c r="F97" s="17" t="str">
        <f t="shared" si="2"/>
        <v>DinsdagPersonenauto</v>
      </c>
      <c r="G97" s="43">
        <f t="shared" si="3"/>
        <v>9</v>
      </c>
    </row>
    <row r="98" spans="1:7" x14ac:dyDescent="0.25">
      <c r="A98" s="6" t="s">
        <v>8</v>
      </c>
      <c r="B98" s="7">
        <v>0.3125</v>
      </c>
      <c r="C98" s="7">
        <v>0.66666666666666663</v>
      </c>
      <c r="D98" s="8" t="s">
        <v>14</v>
      </c>
      <c r="E98" s="26"/>
      <c r="F98" s="17" t="str">
        <f t="shared" si="2"/>
        <v>DinsdagPersonenauto</v>
      </c>
      <c r="G98" s="43">
        <f t="shared" si="3"/>
        <v>8.5</v>
      </c>
    </row>
    <row r="99" spans="1:7" x14ac:dyDescent="0.25">
      <c r="A99" s="6" t="s">
        <v>8</v>
      </c>
      <c r="B99" s="7">
        <v>0.35416666666666669</v>
      </c>
      <c r="C99" s="7">
        <v>0.6875</v>
      </c>
      <c r="D99" s="8" t="s">
        <v>14</v>
      </c>
      <c r="E99" s="26"/>
      <c r="F99" s="17" t="str">
        <f t="shared" si="2"/>
        <v>DinsdagPersonenauto</v>
      </c>
      <c r="G99" s="43">
        <f t="shared" si="3"/>
        <v>8</v>
      </c>
    </row>
    <row r="100" spans="1:7" x14ac:dyDescent="0.25">
      <c r="A100" s="6" t="s">
        <v>8</v>
      </c>
      <c r="B100" s="7">
        <v>0.4375</v>
      </c>
      <c r="C100" s="7">
        <v>0.79166666666666663</v>
      </c>
      <c r="D100" s="8" t="s">
        <v>14</v>
      </c>
      <c r="E100" s="26"/>
      <c r="F100" s="17" t="str">
        <f t="shared" si="2"/>
        <v>DinsdagPersonenauto</v>
      </c>
      <c r="G100" s="43">
        <f t="shared" si="3"/>
        <v>8.5</v>
      </c>
    </row>
    <row r="101" spans="1:7" x14ac:dyDescent="0.25">
      <c r="A101" s="6" t="s">
        <v>8</v>
      </c>
      <c r="B101" s="7">
        <v>0.35416666666666669</v>
      </c>
      <c r="C101" s="7">
        <v>0.6875</v>
      </c>
      <c r="D101" s="8" t="s">
        <v>14</v>
      </c>
      <c r="E101" s="26"/>
      <c r="F101" s="17" t="str">
        <f t="shared" si="2"/>
        <v>DinsdagPersonenauto</v>
      </c>
      <c r="G101" s="43">
        <f t="shared" si="3"/>
        <v>8</v>
      </c>
    </row>
    <row r="102" spans="1:7" x14ac:dyDescent="0.25">
      <c r="A102" s="6" t="s">
        <v>8</v>
      </c>
      <c r="B102" s="7">
        <v>0.375</v>
      </c>
      <c r="C102" s="7">
        <v>0.79166666666666663</v>
      </c>
      <c r="D102" s="8" t="s">
        <v>14</v>
      </c>
      <c r="E102" s="26"/>
      <c r="F102" s="17" t="str">
        <f t="shared" si="2"/>
        <v>DinsdagPersonenauto</v>
      </c>
      <c r="G102" s="43">
        <f t="shared" si="3"/>
        <v>10</v>
      </c>
    </row>
    <row r="103" spans="1:7" x14ac:dyDescent="0.25">
      <c r="A103" s="6" t="s">
        <v>8</v>
      </c>
      <c r="B103" s="7">
        <v>0.64583333333333337</v>
      </c>
      <c r="C103" s="7">
        <v>0</v>
      </c>
      <c r="D103" s="8" t="s">
        <v>14</v>
      </c>
      <c r="E103" s="26"/>
      <c r="F103" s="17" t="str">
        <f t="shared" si="2"/>
        <v>DinsdagPersonenauto</v>
      </c>
      <c r="G103" s="43">
        <f t="shared" si="3"/>
        <v>8.5</v>
      </c>
    </row>
    <row r="104" spans="1:7" x14ac:dyDescent="0.25">
      <c r="A104" s="6" t="s">
        <v>9</v>
      </c>
      <c r="B104" s="7">
        <v>0.29166666666666669</v>
      </c>
      <c r="C104" s="7">
        <v>0.66666666666666663</v>
      </c>
      <c r="D104" s="8" t="s">
        <v>14</v>
      </c>
      <c r="E104" s="26"/>
      <c r="F104" s="17" t="str">
        <f t="shared" si="2"/>
        <v>WoensdagPersonenauto</v>
      </c>
      <c r="G104" s="43">
        <f t="shared" si="3"/>
        <v>9</v>
      </c>
    </row>
    <row r="105" spans="1:7" x14ac:dyDescent="0.25">
      <c r="A105" s="6" t="s">
        <v>9</v>
      </c>
      <c r="B105" s="7">
        <v>0.3125</v>
      </c>
      <c r="C105" s="7">
        <v>0.66666666666666663</v>
      </c>
      <c r="D105" s="8" t="s">
        <v>14</v>
      </c>
      <c r="E105" s="26"/>
      <c r="F105" s="17" t="str">
        <f t="shared" si="2"/>
        <v>WoensdagPersonenauto</v>
      </c>
      <c r="G105" s="43">
        <f t="shared" si="3"/>
        <v>8.5</v>
      </c>
    </row>
    <row r="106" spans="1:7" x14ac:dyDescent="0.25">
      <c r="A106" s="6" t="s">
        <v>9</v>
      </c>
      <c r="B106" s="7">
        <v>0.35416666666666669</v>
      </c>
      <c r="C106" s="7">
        <v>0.6875</v>
      </c>
      <c r="D106" s="8" t="s">
        <v>14</v>
      </c>
      <c r="E106" s="26"/>
      <c r="F106" s="17" t="str">
        <f t="shared" si="2"/>
        <v>WoensdagPersonenauto</v>
      </c>
      <c r="G106" s="43">
        <f t="shared" si="3"/>
        <v>8</v>
      </c>
    </row>
    <row r="107" spans="1:7" x14ac:dyDescent="0.25">
      <c r="A107" s="6" t="s">
        <v>9</v>
      </c>
      <c r="B107" s="7">
        <v>0.375</v>
      </c>
      <c r="C107" s="7">
        <v>0.79166666666666663</v>
      </c>
      <c r="D107" s="8" t="s">
        <v>14</v>
      </c>
      <c r="E107" s="26"/>
      <c r="F107" s="17" t="str">
        <f t="shared" si="2"/>
        <v>WoensdagPersonenauto</v>
      </c>
      <c r="G107" s="43">
        <f t="shared" si="3"/>
        <v>10</v>
      </c>
    </row>
    <row r="108" spans="1:7" x14ac:dyDescent="0.25">
      <c r="A108" s="6" t="s">
        <v>9</v>
      </c>
      <c r="B108" s="7">
        <v>0.35416666666666669</v>
      </c>
      <c r="C108" s="7">
        <v>0.6875</v>
      </c>
      <c r="D108" s="8" t="s">
        <v>14</v>
      </c>
      <c r="E108" s="26"/>
      <c r="F108" s="17" t="str">
        <f t="shared" si="2"/>
        <v>WoensdagPersonenauto</v>
      </c>
      <c r="G108" s="43">
        <f t="shared" si="3"/>
        <v>8</v>
      </c>
    </row>
    <row r="109" spans="1:7" x14ac:dyDescent="0.25">
      <c r="A109" s="6" t="s">
        <v>9</v>
      </c>
      <c r="B109" s="7">
        <v>0.4375</v>
      </c>
      <c r="C109" s="7">
        <v>0.79166666666666663</v>
      </c>
      <c r="D109" s="8" t="s">
        <v>14</v>
      </c>
      <c r="E109" s="26"/>
      <c r="F109" s="17" t="str">
        <f t="shared" si="2"/>
        <v>WoensdagPersonenauto</v>
      </c>
      <c r="G109" s="43">
        <f t="shared" si="3"/>
        <v>8.5</v>
      </c>
    </row>
    <row r="110" spans="1:7" x14ac:dyDescent="0.25">
      <c r="A110" s="6" t="s">
        <v>9</v>
      </c>
      <c r="B110" s="7">
        <v>0.64583333333333337</v>
      </c>
      <c r="C110" s="7">
        <v>0</v>
      </c>
      <c r="D110" s="8" t="s">
        <v>14</v>
      </c>
      <c r="E110" s="26"/>
      <c r="F110" s="17" t="str">
        <f t="shared" si="2"/>
        <v>WoensdagPersonenauto</v>
      </c>
      <c r="G110" s="43">
        <f t="shared" si="3"/>
        <v>8.5</v>
      </c>
    </row>
    <row r="111" spans="1:7" x14ac:dyDescent="0.25">
      <c r="A111" s="6" t="s">
        <v>10</v>
      </c>
      <c r="B111" s="7">
        <v>0.29166666666666669</v>
      </c>
      <c r="C111" s="7">
        <v>0.66666666666666663</v>
      </c>
      <c r="D111" s="8" t="s">
        <v>14</v>
      </c>
      <c r="E111" s="26"/>
      <c r="F111" s="17" t="str">
        <f t="shared" si="2"/>
        <v>DonderdagPersonenauto</v>
      </c>
      <c r="G111" s="43">
        <f t="shared" si="3"/>
        <v>9</v>
      </c>
    </row>
    <row r="112" spans="1:7" x14ac:dyDescent="0.25">
      <c r="A112" s="6" t="s">
        <v>10</v>
      </c>
      <c r="B112" s="7">
        <v>0.3125</v>
      </c>
      <c r="C112" s="7">
        <v>0.66666666666666663</v>
      </c>
      <c r="D112" s="8" t="s">
        <v>14</v>
      </c>
      <c r="E112" s="26"/>
      <c r="F112" s="17" t="str">
        <f t="shared" si="2"/>
        <v>DonderdagPersonenauto</v>
      </c>
      <c r="G112" s="43">
        <f t="shared" si="3"/>
        <v>8.5</v>
      </c>
    </row>
    <row r="113" spans="1:7" x14ac:dyDescent="0.25">
      <c r="A113" s="6" t="s">
        <v>10</v>
      </c>
      <c r="B113" s="7">
        <v>0.35416666666666669</v>
      </c>
      <c r="C113" s="7">
        <v>0.6875</v>
      </c>
      <c r="D113" s="8" t="s">
        <v>14</v>
      </c>
      <c r="E113" s="26"/>
      <c r="F113" s="17" t="str">
        <f t="shared" si="2"/>
        <v>DonderdagPersonenauto</v>
      </c>
      <c r="G113" s="43">
        <f t="shared" si="3"/>
        <v>8</v>
      </c>
    </row>
    <row r="114" spans="1:7" x14ac:dyDescent="0.25">
      <c r="A114" s="6" t="s">
        <v>10</v>
      </c>
      <c r="B114" s="7">
        <v>0.375</v>
      </c>
      <c r="C114" s="7">
        <v>0.79166666666666663</v>
      </c>
      <c r="D114" s="8" t="s">
        <v>14</v>
      </c>
      <c r="E114" s="26"/>
      <c r="F114" s="17" t="str">
        <f t="shared" si="2"/>
        <v>DonderdagPersonenauto</v>
      </c>
      <c r="G114" s="43">
        <f t="shared" si="3"/>
        <v>10</v>
      </c>
    </row>
    <row r="115" spans="1:7" x14ac:dyDescent="0.25">
      <c r="A115" s="6" t="s">
        <v>10</v>
      </c>
      <c r="B115" s="7">
        <v>0.35416666666666669</v>
      </c>
      <c r="C115" s="7">
        <v>0.6875</v>
      </c>
      <c r="D115" s="8" t="s">
        <v>14</v>
      </c>
      <c r="E115" s="26"/>
      <c r="F115" s="17" t="str">
        <f t="shared" si="2"/>
        <v>DonderdagPersonenauto</v>
      </c>
      <c r="G115" s="43">
        <f t="shared" si="3"/>
        <v>8</v>
      </c>
    </row>
    <row r="116" spans="1:7" x14ac:dyDescent="0.25">
      <c r="A116" s="6" t="s">
        <v>10</v>
      </c>
      <c r="B116" s="7">
        <v>0.4375</v>
      </c>
      <c r="C116" s="7">
        <v>0.79166666666666663</v>
      </c>
      <c r="D116" s="8" t="s">
        <v>14</v>
      </c>
      <c r="E116" s="26"/>
      <c r="F116" s="17" t="str">
        <f t="shared" si="2"/>
        <v>DonderdagPersonenauto</v>
      </c>
      <c r="G116" s="43">
        <f t="shared" si="3"/>
        <v>8.5</v>
      </c>
    </row>
    <row r="117" spans="1:7" x14ac:dyDescent="0.25">
      <c r="A117" s="6" t="s">
        <v>10</v>
      </c>
      <c r="B117" s="7">
        <v>0.64583333333333337</v>
      </c>
      <c r="C117" s="7">
        <v>0</v>
      </c>
      <c r="D117" s="8" t="s">
        <v>14</v>
      </c>
      <c r="E117" s="26"/>
      <c r="F117" s="17" t="str">
        <f t="shared" si="2"/>
        <v>DonderdagPersonenauto</v>
      </c>
      <c r="G117" s="43">
        <f t="shared" si="3"/>
        <v>8.5</v>
      </c>
    </row>
    <row r="118" spans="1:7" x14ac:dyDescent="0.25">
      <c r="A118" s="6" t="s">
        <v>11</v>
      </c>
      <c r="B118" s="7">
        <v>0.29166666666666669</v>
      </c>
      <c r="C118" s="7">
        <v>0.66666666666666663</v>
      </c>
      <c r="D118" s="8" t="s">
        <v>14</v>
      </c>
      <c r="E118" s="26"/>
      <c r="F118" s="17" t="str">
        <f t="shared" si="2"/>
        <v>VrijdagPersonenauto</v>
      </c>
      <c r="G118" s="43">
        <f t="shared" si="3"/>
        <v>9</v>
      </c>
    </row>
    <row r="119" spans="1:7" x14ac:dyDescent="0.25">
      <c r="A119" s="6" t="s">
        <v>11</v>
      </c>
      <c r="B119" s="7">
        <v>0.3125</v>
      </c>
      <c r="C119" s="7">
        <v>0.66666666666666663</v>
      </c>
      <c r="D119" s="8" t="s">
        <v>14</v>
      </c>
      <c r="E119" s="26"/>
      <c r="F119" s="17" t="str">
        <f t="shared" si="2"/>
        <v>VrijdagPersonenauto</v>
      </c>
      <c r="G119" s="43">
        <f t="shared" si="3"/>
        <v>8.5</v>
      </c>
    </row>
    <row r="120" spans="1:7" x14ac:dyDescent="0.25">
      <c r="A120" s="6" t="s">
        <v>11</v>
      </c>
      <c r="B120" s="7">
        <v>0.35416666666666669</v>
      </c>
      <c r="C120" s="7">
        <v>0.6875</v>
      </c>
      <c r="D120" s="8" t="s">
        <v>14</v>
      </c>
      <c r="E120" s="26"/>
      <c r="F120" s="17" t="str">
        <f t="shared" si="2"/>
        <v>VrijdagPersonenauto</v>
      </c>
      <c r="G120" s="43">
        <f t="shared" si="3"/>
        <v>8</v>
      </c>
    </row>
    <row r="121" spans="1:7" x14ac:dyDescent="0.25">
      <c r="A121" s="6" t="s">
        <v>11</v>
      </c>
      <c r="B121" s="7">
        <v>0.375</v>
      </c>
      <c r="C121" s="7">
        <v>0.79166666666666663</v>
      </c>
      <c r="D121" s="8" t="s">
        <v>14</v>
      </c>
      <c r="E121" s="26"/>
      <c r="F121" s="17" t="str">
        <f t="shared" si="2"/>
        <v>VrijdagPersonenauto</v>
      </c>
      <c r="G121" s="43">
        <f t="shared" si="3"/>
        <v>10</v>
      </c>
    </row>
    <row r="122" spans="1:7" x14ac:dyDescent="0.25">
      <c r="A122" s="6" t="s">
        <v>11</v>
      </c>
      <c r="B122" s="7">
        <v>0.35416666666666669</v>
      </c>
      <c r="C122" s="7">
        <v>0.6875</v>
      </c>
      <c r="D122" s="8" t="s">
        <v>14</v>
      </c>
      <c r="E122" s="26"/>
      <c r="F122" s="17" t="str">
        <f t="shared" si="2"/>
        <v>VrijdagPersonenauto</v>
      </c>
      <c r="G122" s="43">
        <f t="shared" si="3"/>
        <v>8</v>
      </c>
    </row>
    <row r="123" spans="1:7" x14ac:dyDescent="0.25">
      <c r="A123" s="6" t="s">
        <v>11</v>
      </c>
      <c r="B123" s="7">
        <v>0.4375</v>
      </c>
      <c r="C123" s="7">
        <v>0.79166666666666663</v>
      </c>
      <c r="D123" s="8" t="s">
        <v>14</v>
      </c>
      <c r="E123" s="26"/>
      <c r="F123" s="17" t="str">
        <f t="shared" si="2"/>
        <v>VrijdagPersonenauto</v>
      </c>
      <c r="G123" s="43">
        <f t="shared" si="3"/>
        <v>8.5</v>
      </c>
    </row>
    <row r="124" spans="1:7" x14ac:dyDescent="0.25">
      <c r="A124" s="6" t="s">
        <v>11</v>
      </c>
      <c r="B124" s="7">
        <v>0.64583333333333337</v>
      </c>
      <c r="C124" s="7">
        <v>0</v>
      </c>
      <c r="D124" s="8" t="s">
        <v>14</v>
      </c>
      <c r="E124" s="26"/>
      <c r="F124" s="17" t="str">
        <f t="shared" si="2"/>
        <v>VrijdagPersonenauto</v>
      </c>
      <c r="G124" s="43">
        <f t="shared" si="3"/>
        <v>8.5</v>
      </c>
    </row>
    <row r="125" spans="1:7" x14ac:dyDescent="0.25">
      <c r="A125" s="6" t="s">
        <v>12</v>
      </c>
      <c r="B125" s="7">
        <v>0.35416666666666669</v>
      </c>
      <c r="C125" s="7">
        <v>0.6875</v>
      </c>
      <c r="D125" s="8" t="s">
        <v>14</v>
      </c>
      <c r="E125" s="26"/>
      <c r="F125" s="17" t="str">
        <f t="shared" si="2"/>
        <v>ZaterdagPersonenauto</v>
      </c>
      <c r="G125" s="43">
        <f t="shared" si="3"/>
        <v>8</v>
      </c>
    </row>
    <row r="126" spans="1:7" x14ac:dyDescent="0.25">
      <c r="A126" s="6" t="s">
        <v>12</v>
      </c>
      <c r="B126" s="7">
        <v>0.35416666666666669</v>
      </c>
      <c r="C126" s="7">
        <v>0.6875</v>
      </c>
      <c r="D126" s="8" t="s">
        <v>14</v>
      </c>
      <c r="E126" s="26"/>
      <c r="F126" s="17" t="str">
        <f t="shared" si="2"/>
        <v>ZaterdagPersonenauto</v>
      </c>
      <c r="G126" s="43">
        <f t="shared" si="3"/>
        <v>8</v>
      </c>
    </row>
    <row r="127" spans="1:7" x14ac:dyDescent="0.25">
      <c r="A127" s="6" t="s">
        <v>12</v>
      </c>
      <c r="B127" s="7">
        <v>0.66666666666666663</v>
      </c>
      <c r="C127" s="7">
        <v>0.91666666666666663</v>
      </c>
      <c r="D127" s="8" t="s">
        <v>14</v>
      </c>
      <c r="E127" s="26"/>
      <c r="F127" s="17" t="str">
        <f t="shared" si="2"/>
        <v>ZaterdagPersonenauto</v>
      </c>
      <c r="G127" s="43">
        <f t="shared" si="3"/>
        <v>6</v>
      </c>
    </row>
    <row r="128" spans="1:7" x14ac:dyDescent="0.25">
      <c r="A128" s="6" t="s">
        <v>12</v>
      </c>
      <c r="B128" s="7">
        <v>0.75</v>
      </c>
      <c r="C128" s="7">
        <v>4.1666666666666664E-2</v>
      </c>
      <c r="D128" s="8" t="s">
        <v>14</v>
      </c>
      <c r="E128" s="26"/>
      <c r="F128" s="17" t="str">
        <f t="shared" si="2"/>
        <v>ZaterdagPersonenauto</v>
      </c>
      <c r="G128" s="43">
        <f t="shared" si="3"/>
        <v>7</v>
      </c>
    </row>
    <row r="129" spans="1:7" x14ac:dyDescent="0.25">
      <c r="A129" s="6" t="s">
        <v>13</v>
      </c>
      <c r="B129" s="7">
        <v>0.41666666666666669</v>
      </c>
      <c r="C129" s="7">
        <v>0.83333333333333337</v>
      </c>
      <c r="D129" s="8" t="s">
        <v>14</v>
      </c>
      <c r="E129" s="26"/>
      <c r="F129" s="17" t="str">
        <f t="shared" si="2"/>
        <v>ZondagPersonenauto</v>
      </c>
      <c r="G129" s="43">
        <f t="shared" si="3"/>
        <v>10</v>
      </c>
    </row>
    <row r="130" spans="1:7" x14ac:dyDescent="0.25">
      <c r="A130" s="6" t="s">
        <v>13</v>
      </c>
      <c r="B130" s="7">
        <v>0.39583333333333331</v>
      </c>
      <c r="C130" s="7">
        <v>0.8125</v>
      </c>
      <c r="D130" s="8" t="s">
        <v>14</v>
      </c>
      <c r="E130" s="26"/>
      <c r="F130" s="17" t="str">
        <f t="shared" si="2"/>
        <v>ZondagPersonenauto</v>
      </c>
      <c r="G130" s="43">
        <f t="shared" si="3"/>
        <v>10</v>
      </c>
    </row>
    <row r="131" spans="1:7" x14ac:dyDescent="0.25">
      <c r="A131" s="6" t="s">
        <v>13</v>
      </c>
      <c r="B131" s="7">
        <v>0.39583333333333331</v>
      </c>
      <c r="C131" s="7">
        <v>0.8125</v>
      </c>
      <c r="D131" s="8" t="s">
        <v>14</v>
      </c>
      <c r="E131" s="26"/>
      <c r="F131" s="17" t="str">
        <f t="shared" si="2"/>
        <v>ZondagPersonenauto</v>
      </c>
      <c r="G131" s="43">
        <f t="shared" si="3"/>
        <v>10</v>
      </c>
    </row>
    <row r="132" spans="1:7" x14ac:dyDescent="0.25">
      <c r="A132" s="6" t="s">
        <v>13</v>
      </c>
      <c r="B132" s="7">
        <v>0.39583333333333331</v>
      </c>
      <c r="C132" s="7">
        <v>0.8125</v>
      </c>
      <c r="D132" s="8" t="s">
        <v>14</v>
      </c>
      <c r="E132" s="26"/>
      <c r="F132" s="17" t="str">
        <f t="shared" si="2"/>
        <v>ZondagPersonenauto</v>
      </c>
      <c r="G132" s="43">
        <f t="shared" si="3"/>
        <v>10</v>
      </c>
    </row>
    <row r="133" spans="1:7" ht="15.75" thickBot="1" x14ac:dyDescent="0.3">
      <c r="A133" s="9" t="s">
        <v>13</v>
      </c>
      <c r="B133" s="10">
        <v>0.66666666666666663</v>
      </c>
      <c r="C133" s="10">
        <v>4.1666666666666664E-2</v>
      </c>
      <c r="D133" s="11" t="s">
        <v>14</v>
      </c>
      <c r="E133" s="27"/>
      <c r="F133" s="17" t="str">
        <f t="shared" si="2"/>
        <v>ZondagPersonenauto</v>
      </c>
      <c r="G133" s="44">
        <f t="shared" si="3"/>
        <v>9</v>
      </c>
    </row>
    <row r="134" spans="1:7" ht="33.75" customHeight="1" thickTop="1" thickBot="1" x14ac:dyDescent="0.3"/>
    <row r="135" spans="1:7" ht="17.25" thickTop="1" thickBot="1" x14ac:dyDescent="0.3">
      <c r="A135" s="48"/>
      <c r="B135" s="50" t="s">
        <v>23</v>
      </c>
      <c r="C135" s="51"/>
      <c r="D135" s="51"/>
      <c r="E135" s="52"/>
    </row>
    <row r="136" spans="1:7" ht="17.25" thickTop="1" thickBot="1" x14ac:dyDescent="0.3">
      <c r="A136" s="49"/>
      <c r="B136" s="50" t="s">
        <v>14</v>
      </c>
      <c r="C136" s="53"/>
      <c r="D136" s="2" t="s">
        <v>6</v>
      </c>
      <c r="E136" s="18" t="s">
        <v>21</v>
      </c>
    </row>
    <row r="137" spans="1:7" ht="15.75" thickTop="1" x14ac:dyDescent="0.25">
      <c r="A137" s="3" t="s">
        <v>5</v>
      </c>
      <c r="B137" s="54">
        <f>SUMIF($F:$F,"MaandagPersonenauto",$G:$G)</f>
        <v>60.5</v>
      </c>
      <c r="C137" s="55"/>
      <c r="D137" s="34">
        <f>SUMIF($F:$F,"MaandagRolstoelbus",$G:$G)</f>
        <v>98</v>
      </c>
      <c r="E137" s="35">
        <f t="shared" ref="E137:E144" si="4">D137+B137</f>
        <v>158.5</v>
      </c>
    </row>
    <row r="138" spans="1:7" x14ac:dyDescent="0.25">
      <c r="A138" s="6" t="s">
        <v>8</v>
      </c>
      <c r="B138" s="62">
        <f>SUMIF($F:$F,"DinsdagPersonenauto",$G:$G)</f>
        <v>60.5</v>
      </c>
      <c r="C138" s="63"/>
      <c r="D138" s="28">
        <f>SUMIF($F:$F,"DinsdagRolstoelbus",$G:$G)</f>
        <v>102.5</v>
      </c>
      <c r="E138" s="29">
        <f t="shared" si="4"/>
        <v>163</v>
      </c>
    </row>
    <row r="139" spans="1:7" x14ac:dyDescent="0.25">
      <c r="A139" s="6" t="s">
        <v>9</v>
      </c>
      <c r="B139" s="62">
        <f>SUMIF($F:$F,"WoensdagPersonenauto",$G:$G)</f>
        <v>60.5</v>
      </c>
      <c r="C139" s="63"/>
      <c r="D139" s="28">
        <f>SUMIF($F:$F,"WoensdagRolstoelbus",$G:$G)</f>
        <v>102.5</v>
      </c>
      <c r="E139" s="29">
        <f t="shared" si="4"/>
        <v>163</v>
      </c>
    </row>
    <row r="140" spans="1:7" x14ac:dyDescent="0.25">
      <c r="A140" s="6" t="s">
        <v>10</v>
      </c>
      <c r="B140" s="62">
        <f>SUMIF($F:$F,"DonderdagPersonenauto",$G:$G)</f>
        <v>60.5</v>
      </c>
      <c r="C140" s="63"/>
      <c r="D140" s="28">
        <f>SUMIF($F:$F,"DonderdagRolstoelbus",$G:$G)</f>
        <v>98</v>
      </c>
      <c r="E140" s="29">
        <f t="shared" si="4"/>
        <v>158.5</v>
      </c>
    </row>
    <row r="141" spans="1:7" x14ac:dyDescent="0.25">
      <c r="A141" s="6" t="s">
        <v>11</v>
      </c>
      <c r="B141" s="62">
        <f>SUMIF($F:$F,"VrijdagPersonenauto",$G:$G)</f>
        <v>60.5</v>
      </c>
      <c r="C141" s="63"/>
      <c r="D141" s="28">
        <f>SUMIF($F:$F,"VrijdagRolstoelbus",$G:$G)</f>
        <v>98</v>
      </c>
      <c r="E141" s="29">
        <f t="shared" si="4"/>
        <v>158.5</v>
      </c>
    </row>
    <row r="142" spans="1:7" x14ac:dyDescent="0.25">
      <c r="A142" s="6" t="s">
        <v>12</v>
      </c>
      <c r="B142" s="62">
        <f>SUMIF($F:$F,"ZaterdagPersonenauto",$G:$G)</f>
        <v>29</v>
      </c>
      <c r="C142" s="63"/>
      <c r="D142" s="28">
        <f>SUMIF($F:$F,"ZaterdagRolstoelbus",$G:$G)</f>
        <v>84.5</v>
      </c>
      <c r="E142" s="29">
        <f t="shared" si="4"/>
        <v>113.5</v>
      </c>
    </row>
    <row r="143" spans="1:7" ht="15.75" thickBot="1" x14ac:dyDescent="0.3">
      <c r="A143" s="9" t="s">
        <v>13</v>
      </c>
      <c r="B143" s="56">
        <f>SUMIF($F:$F,"ZondagPersonenauto",$G:$G)</f>
        <v>49</v>
      </c>
      <c r="C143" s="57"/>
      <c r="D143" s="30">
        <f>SUMIF($F:$F,"ZondagRolstoelbus",$G:$G)</f>
        <v>99.5</v>
      </c>
      <c r="E143" s="31">
        <f t="shared" si="4"/>
        <v>148.5</v>
      </c>
    </row>
    <row r="144" spans="1:7" ht="16.5" thickTop="1" thickBot="1" x14ac:dyDescent="0.3">
      <c r="A144" s="19" t="s">
        <v>21</v>
      </c>
      <c r="B144" s="58">
        <f>SUM(B137:C143)</f>
        <v>380.5</v>
      </c>
      <c r="C144" s="59"/>
      <c r="D144" s="32">
        <f>SUM(D137:D143)</f>
        <v>683</v>
      </c>
      <c r="E144" s="33">
        <f t="shared" si="4"/>
        <v>1063.5</v>
      </c>
    </row>
    <row r="145" spans="1:5" ht="16.5" thickTop="1" thickBot="1" x14ac:dyDescent="0.3">
      <c r="A145" s="19" t="s">
        <v>22</v>
      </c>
      <c r="B145" s="60">
        <f>B144/E144</f>
        <v>0.35778091208274565</v>
      </c>
      <c r="C145" s="61"/>
      <c r="D145" s="22">
        <f>D144/E144</f>
        <v>0.64221908791725435</v>
      </c>
      <c r="E145" s="23"/>
    </row>
    <row r="146" spans="1:5" ht="15.75" thickTop="1" x14ac:dyDescent="0.25"/>
  </sheetData>
  <mergeCells count="13">
    <mergeCell ref="B143:C143"/>
    <mergeCell ref="B144:C144"/>
    <mergeCell ref="B145:C145"/>
    <mergeCell ref="B138:C138"/>
    <mergeCell ref="B139:C139"/>
    <mergeCell ref="B140:C140"/>
    <mergeCell ref="B141:C141"/>
    <mergeCell ref="B142:C142"/>
    <mergeCell ref="A2:E2"/>
    <mergeCell ref="A135:A136"/>
    <mergeCell ref="B135:E135"/>
    <mergeCell ref="B136:C136"/>
    <mergeCell ref="B137:C13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G6" sqref="G6"/>
    </sheetView>
  </sheetViews>
  <sheetFormatPr defaultRowHeight="15" x14ac:dyDescent="0.25"/>
  <cols>
    <col min="1" max="1" width="11.42578125" customWidth="1"/>
    <col min="2" max="3" width="7.7109375" customWidth="1"/>
    <col min="4" max="4" width="14.7109375" customWidth="1"/>
    <col min="5" max="5" width="18.85546875" style="12" customWidth="1"/>
    <col min="6" max="6" width="18.85546875" style="12" hidden="1" customWidth="1"/>
  </cols>
  <sheetData>
    <row r="1" spans="1:7" ht="45.75" customHeight="1" x14ac:dyDescent="0.25"/>
    <row r="2" spans="1:7" ht="21" x14ac:dyDescent="0.25">
      <c r="A2" s="45" t="s">
        <v>16</v>
      </c>
      <c r="B2" s="46"/>
      <c r="C2" s="46"/>
      <c r="D2" s="46"/>
      <c r="E2" s="47"/>
      <c r="F2" s="15"/>
    </row>
    <row r="4" spans="1:7" ht="15.75" thickBot="1" x14ac:dyDescent="0.3"/>
    <row r="5" spans="1:7" ht="30" customHeight="1" thickTop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4" t="s">
        <v>4</v>
      </c>
      <c r="F5" s="16"/>
      <c r="G5" s="13" t="s">
        <v>20</v>
      </c>
    </row>
    <row r="6" spans="1:7" ht="15.75" thickTop="1" x14ac:dyDescent="0.25">
      <c r="A6" s="3" t="s">
        <v>5</v>
      </c>
      <c r="B6" s="4">
        <v>0.3125</v>
      </c>
      <c r="C6" s="4">
        <v>0.66666666666666663</v>
      </c>
      <c r="D6" s="5" t="s">
        <v>6</v>
      </c>
      <c r="E6" s="25"/>
      <c r="F6" s="17" t="str">
        <f>CONCATENATE(A6,D6)</f>
        <v>MaandagRolstoelbus</v>
      </c>
      <c r="G6" s="42">
        <f t="shared" ref="G6:G28" si="0">(IF(HOUR(C6)=0,24,IF(HOUR(C6)=1,25,HOUR(C6)))+(MINUTE(C6)/60))-(HOUR(B6)+(MINUTE(B6)/60))</f>
        <v>8.5</v>
      </c>
    </row>
    <row r="7" spans="1:7" x14ac:dyDescent="0.25">
      <c r="A7" s="6" t="s">
        <v>5</v>
      </c>
      <c r="B7" s="7">
        <v>0.4375</v>
      </c>
      <c r="C7" s="7">
        <v>0.72916666666666663</v>
      </c>
      <c r="D7" s="8" t="s">
        <v>6</v>
      </c>
      <c r="E7" s="26"/>
      <c r="F7" s="17" t="str">
        <f t="shared" ref="F7:F28" si="1">CONCATENATE(A7,D7)</f>
        <v>MaandagRolstoelbus</v>
      </c>
      <c r="G7" s="43">
        <f t="shared" si="0"/>
        <v>7</v>
      </c>
    </row>
    <row r="8" spans="1:7" x14ac:dyDescent="0.25">
      <c r="A8" s="6" t="s">
        <v>5</v>
      </c>
      <c r="B8" s="7">
        <v>0.70833333333333337</v>
      </c>
      <c r="C8" s="7">
        <v>4.1666666666666664E-2</v>
      </c>
      <c r="D8" s="8" t="s">
        <v>14</v>
      </c>
      <c r="E8" s="26"/>
      <c r="F8" s="17" t="str">
        <f t="shared" si="1"/>
        <v>MaandagPersonenauto</v>
      </c>
      <c r="G8" s="43">
        <f t="shared" si="0"/>
        <v>8</v>
      </c>
    </row>
    <row r="9" spans="1:7" x14ac:dyDescent="0.25">
      <c r="A9" s="6" t="s">
        <v>8</v>
      </c>
      <c r="B9" s="7">
        <v>0.3125</v>
      </c>
      <c r="C9" s="7">
        <v>0.66666666666666663</v>
      </c>
      <c r="D9" s="8" t="s">
        <v>14</v>
      </c>
      <c r="E9" s="26"/>
      <c r="F9" s="17" t="str">
        <f t="shared" si="1"/>
        <v>DinsdagPersonenauto</v>
      </c>
      <c r="G9" s="43">
        <f t="shared" si="0"/>
        <v>8.5</v>
      </c>
    </row>
    <row r="10" spans="1:7" x14ac:dyDescent="0.25">
      <c r="A10" s="6" t="s">
        <v>8</v>
      </c>
      <c r="B10" s="7">
        <v>0.4375</v>
      </c>
      <c r="C10" s="7">
        <v>0.79166666666666663</v>
      </c>
      <c r="D10" s="8" t="s">
        <v>6</v>
      </c>
      <c r="E10" s="26"/>
      <c r="F10" s="17" t="str">
        <f t="shared" si="1"/>
        <v>DinsdagRolstoelbus</v>
      </c>
      <c r="G10" s="43">
        <f t="shared" si="0"/>
        <v>8.5</v>
      </c>
    </row>
    <row r="11" spans="1:7" x14ac:dyDescent="0.25">
      <c r="A11" s="6" t="s">
        <v>8</v>
      </c>
      <c r="B11" s="7">
        <v>0.70833333333333337</v>
      </c>
      <c r="C11" s="7">
        <v>4.1666666666666664E-2</v>
      </c>
      <c r="D11" s="8" t="s">
        <v>14</v>
      </c>
      <c r="E11" s="26"/>
      <c r="F11" s="17" t="str">
        <f t="shared" si="1"/>
        <v>DinsdagPersonenauto</v>
      </c>
      <c r="G11" s="43">
        <f t="shared" si="0"/>
        <v>8</v>
      </c>
    </row>
    <row r="12" spans="1:7" x14ac:dyDescent="0.25">
      <c r="A12" s="6" t="s">
        <v>8</v>
      </c>
      <c r="B12" s="7">
        <v>0.75</v>
      </c>
      <c r="C12" s="7">
        <v>0.9375</v>
      </c>
      <c r="D12" s="8" t="s">
        <v>6</v>
      </c>
      <c r="E12" s="26"/>
      <c r="F12" s="17" t="str">
        <f t="shared" si="1"/>
        <v>DinsdagRolstoelbus</v>
      </c>
      <c r="G12" s="43">
        <f t="shared" si="0"/>
        <v>4.5</v>
      </c>
    </row>
    <row r="13" spans="1:7" x14ac:dyDescent="0.25">
      <c r="A13" s="6" t="s">
        <v>9</v>
      </c>
      <c r="B13" s="7">
        <v>0.3125</v>
      </c>
      <c r="C13" s="7">
        <v>0.66666666666666663</v>
      </c>
      <c r="D13" s="8" t="s">
        <v>14</v>
      </c>
      <c r="E13" s="26"/>
      <c r="F13" s="17" t="str">
        <f t="shared" si="1"/>
        <v>WoensdagPersonenauto</v>
      </c>
      <c r="G13" s="43">
        <f t="shared" si="0"/>
        <v>8.5</v>
      </c>
    </row>
    <row r="14" spans="1:7" x14ac:dyDescent="0.25">
      <c r="A14" s="6" t="s">
        <v>9</v>
      </c>
      <c r="B14" s="7">
        <v>0.4375</v>
      </c>
      <c r="C14" s="7">
        <v>0.79166666666666663</v>
      </c>
      <c r="D14" s="8" t="s">
        <v>6</v>
      </c>
      <c r="E14" s="26"/>
      <c r="F14" s="17" t="str">
        <f t="shared" si="1"/>
        <v>WoensdagRolstoelbus</v>
      </c>
      <c r="G14" s="43">
        <f t="shared" si="0"/>
        <v>8.5</v>
      </c>
    </row>
    <row r="15" spans="1:7" x14ac:dyDescent="0.25">
      <c r="A15" s="6" t="s">
        <v>9</v>
      </c>
      <c r="B15" s="7">
        <v>0.70833333333333337</v>
      </c>
      <c r="C15" s="7">
        <v>4.1666666666666664E-2</v>
      </c>
      <c r="D15" s="8" t="s">
        <v>14</v>
      </c>
      <c r="E15" s="26"/>
      <c r="F15" s="17" t="str">
        <f t="shared" si="1"/>
        <v>WoensdagPersonenauto</v>
      </c>
      <c r="G15" s="43">
        <f t="shared" si="0"/>
        <v>8</v>
      </c>
    </row>
    <row r="16" spans="1:7" x14ac:dyDescent="0.25">
      <c r="A16" s="6" t="s">
        <v>9</v>
      </c>
      <c r="B16" s="7">
        <v>0.75</v>
      </c>
      <c r="C16" s="7">
        <v>0.9375</v>
      </c>
      <c r="D16" s="8" t="s">
        <v>6</v>
      </c>
      <c r="E16" s="26"/>
      <c r="F16" s="17" t="str">
        <f t="shared" si="1"/>
        <v>WoensdagRolstoelbus</v>
      </c>
      <c r="G16" s="43">
        <f t="shared" si="0"/>
        <v>4.5</v>
      </c>
    </row>
    <row r="17" spans="1:7" x14ac:dyDescent="0.25">
      <c r="A17" s="6" t="s">
        <v>10</v>
      </c>
      <c r="B17" s="7">
        <v>0.3125</v>
      </c>
      <c r="C17" s="7">
        <v>0.66666666666666663</v>
      </c>
      <c r="D17" s="8" t="s">
        <v>6</v>
      </c>
      <c r="E17" s="26"/>
      <c r="F17" s="17" t="str">
        <f t="shared" si="1"/>
        <v>DonderdagRolstoelbus</v>
      </c>
      <c r="G17" s="43">
        <f t="shared" si="0"/>
        <v>8.5</v>
      </c>
    </row>
    <row r="18" spans="1:7" x14ac:dyDescent="0.25">
      <c r="A18" s="6" t="s">
        <v>10</v>
      </c>
      <c r="B18" s="7">
        <v>0.4375</v>
      </c>
      <c r="C18" s="7">
        <v>0.72916666666666663</v>
      </c>
      <c r="D18" s="8" t="s">
        <v>6</v>
      </c>
      <c r="E18" s="26"/>
      <c r="F18" s="17" t="str">
        <f t="shared" si="1"/>
        <v>DonderdagRolstoelbus</v>
      </c>
      <c r="G18" s="43">
        <f t="shared" si="0"/>
        <v>7</v>
      </c>
    </row>
    <row r="19" spans="1:7" x14ac:dyDescent="0.25">
      <c r="A19" s="6" t="s">
        <v>10</v>
      </c>
      <c r="B19" s="7">
        <v>0.70833333333333337</v>
      </c>
      <c r="C19" s="7">
        <v>4.1666666666666664E-2</v>
      </c>
      <c r="D19" s="8" t="s">
        <v>14</v>
      </c>
      <c r="E19" s="26"/>
      <c r="F19" s="17" t="str">
        <f t="shared" si="1"/>
        <v>DonderdagPersonenauto</v>
      </c>
      <c r="G19" s="43">
        <f t="shared" si="0"/>
        <v>8</v>
      </c>
    </row>
    <row r="20" spans="1:7" x14ac:dyDescent="0.25">
      <c r="A20" s="6" t="s">
        <v>11</v>
      </c>
      <c r="B20" s="7">
        <v>0.3125</v>
      </c>
      <c r="C20" s="7">
        <v>0.66666666666666663</v>
      </c>
      <c r="D20" s="8" t="s">
        <v>14</v>
      </c>
      <c r="E20" s="26"/>
      <c r="F20" s="17" t="str">
        <f t="shared" si="1"/>
        <v>VrijdagPersonenauto</v>
      </c>
      <c r="G20" s="43">
        <f t="shared" si="0"/>
        <v>8.5</v>
      </c>
    </row>
    <row r="21" spans="1:7" x14ac:dyDescent="0.25">
      <c r="A21" s="6" t="s">
        <v>11</v>
      </c>
      <c r="B21" s="7">
        <v>0.4375</v>
      </c>
      <c r="C21" s="7">
        <v>0.79166666666666663</v>
      </c>
      <c r="D21" s="8" t="s">
        <v>6</v>
      </c>
      <c r="E21" s="26"/>
      <c r="F21" s="17" t="str">
        <f t="shared" si="1"/>
        <v>VrijdagRolstoelbus</v>
      </c>
      <c r="G21" s="43">
        <f t="shared" si="0"/>
        <v>8.5</v>
      </c>
    </row>
    <row r="22" spans="1:7" x14ac:dyDescent="0.25">
      <c r="A22" s="6" t="s">
        <v>11</v>
      </c>
      <c r="B22" s="7">
        <v>0.70833333333333337</v>
      </c>
      <c r="C22" s="7">
        <v>4.1666666666666664E-2</v>
      </c>
      <c r="D22" s="8" t="s">
        <v>14</v>
      </c>
      <c r="E22" s="26"/>
      <c r="F22" s="17" t="str">
        <f t="shared" si="1"/>
        <v>VrijdagPersonenauto</v>
      </c>
      <c r="G22" s="43">
        <f t="shared" si="0"/>
        <v>8</v>
      </c>
    </row>
    <row r="23" spans="1:7" x14ac:dyDescent="0.25">
      <c r="A23" s="6" t="s">
        <v>12</v>
      </c>
      <c r="B23" s="7">
        <v>0.3125</v>
      </c>
      <c r="C23" s="7">
        <v>0.66666666666666663</v>
      </c>
      <c r="D23" s="8" t="s">
        <v>6</v>
      </c>
      <c r="E23" s="26"/>
      <c r="F23" s="17" t="str">
        <f t="shared" si="1"/>
        <v>ZaterdagRolstoelbus</v>
      </c>
      <c r="G23" s="43">
        <f t="shared" si="0"/>
        <v>8.5</v>
      </c>
    </row>
    <row r="24" spans="1:7" x14ac:dyDescent="0.25">
      <c r="A24" s="6" t="s">
        <v>12</v>
      </c>
      <c r="B24" s="7">
        <v>0.47916666666666669</v>
      </c>
      <c r="C24" s="7">
        <v>0.79166666666666663</v>
      </c>
      <c r="D24" s="8" t="s">
        <v>14</v>
      </c>
      <c r="E24" s="26"/>
      <c r="F24" s="17" t="str">
        <f t="shared" si="1"/>
        <v>ZaterdagPersonenauto</v>
      </c>
      <c r="G24" s="43">
        <f t="shared" si="0"/>
        <v>7.5</v>
      </c>
    </row>
    <row r="25" spans="1:7" x14ac:dyDescent="0.25">
      <c r="A25" s="6" t="s">
        <v>12</v>
      </c>
      <c r="B25" s="7">
        <v>0.47916666666666669</v>
      </c>
      <c r="C25" s="7">
        <v>0.79166666666666663</v>
      </c>
      <c r="D25" s="8" t="s">
        <v>14</v>
      </c>
      <c r="E25" s="26"/>
      <c r="F25" s="17" t="str">
        <f t="shared" si="1"/>
        <v>ZaterdagPersonenauto</v>
      </c>
      <c r="G25" s="43">
        <f t="shared" si="0"/>
        <v>7.5</v>
      </c>
    </row>
    <row r="26" spans="1:7" x14ac:dyDescent="0.25">
      <c r="A26" s="6" t="s">
        <v>12</v>
      </c>
      <c r="B26" s="7">
        <v>0.75</v>
      </c>
      <c r="C26" s="7">
        <v>4.1666666666666664E-2</v>
      </c>
      <c r="D26" s="8" t="s">
        <v>6</v>
      </c>
      <c r="E26" s="26"/>
      <c r="F26" s="17" t="str">
        <f t="shared" si="1"/>
        <v>ZaterdagRolstoelbus</v>
      </c>
      <c r="G26" s="43">
        <f t="shared" si="0"/>
        <v>7</v>
      </c>
    </row>
    <row r="27" spans="1:7" x14ac:dyDescent="0.25">
      <c r="A27" s="6" t="s">
        <v>13</v>
      </c>
      <c r="B27" s="7">
        <v>0.39583333333333331</v>
      </c>
      <c r="C27" s="7">
        <v>0.8125</v>
      </c>
      <c r="D27" s="8" t="s">
        <v>14</v>
      </c>
      <c r="E27" s="26"/>
      <c r="F27" s="17" t="str">
        <f t="shared" si="1"/>
        <v>ZondagPersonenauto</v>
      </c>
      <c r="G27" s="43">
        <f t="shared" si="0"/>
        <v>10</v>
      </c>
    </row>
    <row r="28" spans="1:7" ht="15.75" thickBot="1" x14ac:dyDescent="0.3">
      <c r="A28" s="9" t="s">
        <v>13</v>
      </c>
      <c r="B28" s="10">
        <v>0.5</v>
      </c>
      <c r="C28" s="10">
        <v>0.66666666666666663</v>
      </c>
      <c r="D28" s="11" t="s">
        <v>6</v>
      </c>
      <c r="E28" s="27"/>
      <c r="F28" s="17" t="str">
        <f t="shared" si="1"/>
        <v>ZondagRolstoelbus</v>
      </c>
      <c r="G28" s="44">
        <f t="shared" si="0"/>
        <v>4</v>
      </c>
    </row>
    <row r="29" spans="1:7" ht="33.75" customHeight="1" thickTop="1" thickBot="1" x14ac:dyDescent="0.3"/>
    <row r="30" spans="1:7" ht="17.25" thickTop="1" thickBot="1" x14ac:dyDescent="0.3">
      <c r="A30" s="48"/>
      <c r="B30" s="50" t="s">
        <v>23</v>
      </c>
      <c r="C30" s="51"/>
      <c r="D30" s="51"/>
      <c r="E30" s="52"/>
    </row>
    <row r="31" spans="1:7" ht="17.25" thickTop="1" thickBot="1" x14ac:dyDescent="0.3">
      <c r="A31" s="49"/>
      <c r="B31" s="50" t="s">
        <v>14</v>
      </c>
      <c r="C31" s="53"/>
      <c r="D31" s="2" t="s">
        <v>6</v>
      </c>
      <c r="E31" s="18" t="s">
        <v>21</v>
      </c>
    </row>
    <row r="32" spans="1:7" ht="15.75" thickTop="1" x14ac:dyDescent="0.25">
      <c r="A32" s="3" t="s">
        <v>5</v>
      </c>
      <c r="B32" s="64">
        <f>SUMIF($F:$F,"MaandagPersonenauto",$G:$G)</f>
        <v>8</v>
      </c>
      <c r="C32" s="65"/>
      <c r="D32" s="36">
        <f>SUMIF($F:$F,"MaandagRolstoelbus",$G:$G)</f>
        <v>15.5</v>
      </c>
      <c r="E32" s="37">
        <f t="shared" ref="E32:E39" si="2">D32+B32</f>
        <v>23.5</v>
      </c>
    </row>
    <row r="33" spans="1:5" x14ac:dyDescent="0.25">
      <c r="A33" s="6" t="s">
        <v>8</v>
      </c>
      <c r="B33" s="70">
        <f>SUMIF($F:$F,"DinsdagPersonenauto",$G:$G)</f>
        <v>16.5</v>
      </c>
      <c r="C33" s="71"/>
      <c r="D33" s="38">
        <f>SUMIF($F:$F,"DinsdagRolstoelbus",$G:$G)</f>
        <v>13</v>
      </c>
      <c r="E33" s="39">
        <f t="shared" si="2"/>
        <v>29.5</v>
      </c>
    </row>
    <row r="34" spans="1:5" x14ac:dyDescent="0.25">
      <c r="A34" s="6" t="s">
        <v>9</v>
      </c>
      <c r="B34" s="70">
        <f>SUMIF($F:$F,"WoensdagPersonenauto",$G:$G)</f>
        <v>16.5</v>
      </c>
      <c r="C34" s="71"/>
      <c r="D34" s="38">
        <f>SUMIF($F:$F,"WoensdagRolstoelbus",$G:$G)</f>
        <v>13</v>
      </c>
      <c r="E34" s="39">
        <f t="shared" si="2"/>
        <v>29.5</v>
      </c>
    </row>
    <row r="35" spans="1:5" x14ac:dyDescent="0.25">
      <c r="A35" s="6" t="s">
        <v>10</v>
      </c>
      <c r="B35" s="70">
        <f>SUMIF($F:$F,"DonderdagPersonenauto",$G:$G)</f>
        <v>8</v>
      </c>
      <c r="C35" s="71"/>
      <c r="D35" s="38">
        <f>SUMIF($F:$F,"DonderdagRolstoelbus",$G:$G)</f>
        <v>15.5</v>
      </c>
      <c r="E35" s="39">
        <f t="shared" si="2"/>
        <v>23.5</v>
      </c>
    </row>
    <row r="36" spans="1:5" x14ac:dyDescent="0.25">
      <c r="A36" s="6" t="s">
        <v>11</v>
      </c>
      <c r="B36" s="70">
        <f>SUMIF($F:$F,"VrijdagPersonenauto",$G:$G)</f>
        <v>16.5</v>
      </c>
      <c r="C36" s="71"/>
      <c r="D36" s="38">
        <f>SUMIF($F:$F,"VrijdagRolstoelbus",$G:$G)</f>
        <v>8.5</v>
      </c>
      <c r="E36" s="39">
        <f t="shared" si="2"/>
        <v>25</v>
      </c>
    </row>
    <row r="37" spans="1:5" x14ac:dyDescent="0.25">
      <c r="A37" s="6" t="s">
        <v>12</v>
      </c>
      <c r="B37" s="70">
        <f>SUMIF($F:$F,"ZaterdagPersonenauto",$G:$G)</f>
        <v>15</v>
      </c>
      <c r="C37" s="71"/>
      <c r="D37" s="38">
        <f>SUMIF($F:$F,"ZaterdagRolstoelbus",$G:$G)</f>
        <v>15.5</v>
      </c>
      <c r="E37" s="39">
        <f t="shared" si="2"/>
        <v>30.5</v>
      </c>
    </row>
    <row r="38" spans="1:5" ht="15.75" thickBot="1" x14ac:dyDescent="0.3">
      <c r="A38" s="9" t="s">
        <v>13</v>
      </c>
      <c r="B38" s="66">
        <f>SUMIF($F:$F,"ZondagPersonenauto",$G:$G)</f>
        <v>10</v>
      </c>
      <c r="C38" s="67"/>
      <c r="D38" s="40">
        <f>SUMIF($F:$F,"ZondagRolstoelbus",$G:$G)</f>
        <v>4</v>
      </c>
      <c r="E38" s="41">
        <f t="shared" si="2"/>
        <v>14</v>
      </c>
    </row>
    <row r="39" spans="1:5" ht="16.5" thickTop="1" thickBot="1" x14ac:dyDescent="0.3">
      <c r="A39" s="19" t="s">
        <v>21</v>
      </c>
      <c r="B39" s="68">
        <f>SUM(B32:C38)</f>
        <v>90.5</v>
      </c>
      <c r="C39" s="69"/>
      <c r="D39" s="20">
        <f>SUM(D32:D38)</f>
        <v>85</v>
      </c>
      <c r="E39" s="21">
        <f t="shared" si="2"/>
        <v>175.5</v>
      </c>
    </row>
    <row r="40" spans="1:5" ht="16.5" thickTop="1" thickBot="1" x14ac:dyDescent="0.3">
      <c r="A40" s="19" t="s">
        <v>22</v>
      </c>
      <c r="B40" s="60">
        <f>B39/E39</f>
        <v>0.51566951566951569</v>
      </c>
      <c r="C40" s="61"/>
      <c r="D40" s="22">
        <f>D39/E39</f>
        <v>0.48433048433048431</v>
      </c>
      <c r="E40" s="23"/>
    </row>
    <row r="41" spans="1:5" ht="15.75" thickTop="1" x14ac:dyDescent="0.25"/>
  </sheetData>
  <mergeCells count="13">
    <mergeCell ref="B38:C38"/>
    <mergeCell ref="B39:C39"/>
    <mergeCell ref="B40:C40"/>
    <mergeCell ref="B33:C33"/>
    <mergeCell ref="B34:C34"/>
    <mergeCell ref="B35:C35"/>
    <mergeCell ref="B36:C36"/>
    <mergeCell ref="B37:C37"/>
    <mergeCell ref="A2:E2"/>
    <mergeCell ref="A30:A31"/>
    <mergeCell ref="B30:E30"/>
    <mergeCell ref="B31:C31"/>
    <mergeCell ref="B32:C3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16" workbookViewId="0">
      <selection activeCell="G30" sqref="G30"/>
    </sheetView>
  </sheetViews>
  <sheetFormatPr defaultRowHeight="15" x14ac:dyDescent="0.25"/>
  <cols>
    <col min="1" max="1" width="11.42578125" customWidth="1"/>
    <col min="2" max="3" width="7.7109375" customWidth="1"/>
    <col min="4" max="4" width="14.7109375" customWidth="1"/>
    <col min="5" max="5" width="18.85546875" style="12" customWidth="1"/>
    <col min="6" max="6" width="18.85546875" style="12" hidden="1" customWidth="1"/>
  </cols>
  <sheetData>
    <row r="1" spans="1:7" ht="45.75" customHeight="1" x14ac:dyDescent="0.25"/>
    <row r="2" spans="1:7" ht="21" x14ac:dyDescent="0.25">
      <c r="A2" s="45" t="s">
        <v>17</v>
      </c>
      <c r="B2" s="46"/>
      <c r="C2" s="46"/>
      <c r="D2" s="46"/>
      <c r="E2" s="47"/>
      <c r="F2" s="15"/>
    </row>
    <row r="4" spans="1:7" ht="15.75" thickBot="1" x14ac:dyDescent="0.3"/>
    <row r="5" spans="1:7" ht="30" customHeight="1" thickTop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4" t="s">
        <v>4</v>
      </c>
      <c r="F5" s="16"/>
      <c r="G5" s="13" t="s">
        <v>20</v>
      </c>
    </row>
    <row r="6" spans="1:7" ht="15.75" thickTop="1" x14ac:dyDescent="0.25">
      <c r="A6" s="3" t="s">
        <v>5</v>
      </c>
      <c r="B6" s="4">
        <v>0.25</v>
      </c>
      <c r="C6" s="4">
        <v>0.625</v>
      </c>
      <c r="D6" s="5" t="s">
        <v>6</v>
      </c>
      <c r="E6" s="25" t="s">
        <v>7</v>
      </c>
      <c r="F6" s="17" t="str">
        <f>CONCATENATE(A6,D6)</f>
        <v>MaandagRolstoelbus</v>
      </c>
      <c r="G6" s="42">
        <f t="shared" ref="G6:G47" si="0">(IF(HOUR(C6)=0,24,IF(HOUR(C6)=1,25,HOUR(C6)))+(MINUTE(C6)/60))-(HOUR(B6)+(MINUTE(B6)/60))</f>
        <v>9</v>
      </c>
    </row>
    <row r="7" spans="1:7" x14ac:dyDescent="0.25">
      <c r="A7" s="6" t="s">
        <v>5</v>
      </c>
      <c r="B7" s="7">
        <v>0.25</v>
      </c>
      <c r="C7" s="7">
        <v>0.66666666666666663</v>
      </c>
      <c r="D7" s="8" t="s">
        <v>6</v>
      </c>
      <c r="E7" s="26"/>
      <c r="F7" s="17" t="str">
        <f t="shared" ref="F7:F47" si="1">CONCATENATE(A7,D7)</f>
        <v>MaandagRolstoelbus</v>
      </c>
      <c r="G7" s="43">
        <f t="shared" si="0"/>
        <v>10</v>
      </c>
    </row>
    <row r="8" spans="1:7" x14ac:dyDescent="0.25">
      <c r="A8" s="6" t="s">
        <v>5</v>
      </c>
      <c r="B8" s="7">
        <v>0.29166666666666669</v>
      </c>
      <c r="C8" s="7">
        <v>0.625</v>
      </c>
      <c r="D8" s="8" t="s">
        <v>6</v>
      </c>
      <c r="E8" s="26"/>
      <c r="F8" s="17" t="str">
        <f t="shared" si="1"/>
        <v>MaandagRolstoelbus</v>
      </c>
      <c r="G8" s="43">
        <f t="shared" si="0"/>
        <v>8</v>
      </c>
    </row>
    <row r="9" spans="1:7" x14ac:dyDescent="0.25">
      <c r="A9" s="6" t="s">
        <v>5</v>
      </c>
      <c r="B9" s="7">
        <v>0.4375</v>
      </c>
      <c r="C9" s="7">
        <v>0.79166666666666663</v>
      </c>
      <c r="D9" s="8" t="s">
        <v>14</v>
      </c>
      <c r="E9" s="26"/>
      <c r="F9" s="17" t="str">
        <f t="shared" si="1"/>
        <v>MaandagPersonenauto</v>
      </c>
      <c r="G9" s="43">
        <f t="shared" si="0"/>
        <v>8.5</v>
      </c>
    </row>
    <row r="10" spans="1:7" x14ac:dyDescent="0.25">
      <c r="A10" s="6" t="s">
        <v>5</v>
      </c>
      <c r="B10" s="7">
        <v>0.64583333333333337</v>
      </c>
      <c r="C10" s="7">
        <v>0.91666666666666663</v>
      </c>
      <c r="D10" s="8" t="s">
        <v>6</v>
      </c>
      <c r="E10" s="26"/>
      <c r="F10" s="17" t="str">
        <f t="shared" si="1"/>
        <v>MaandagRolstoelbus</v>
      </c>
      <c r="G10" s="43">
        <f t="shared" si="0"/>
        <v>6.5</v>
      </c>
    </row>
    <row r="11" spans="1:7" x14ac:dyDescent="0.25">
      <c r="A11" s="6" t="s">
        <v>5</v>
      </c>
      <c r="B11" s="7">
        <v>0.64583333333333337</v>
      </c>
      <c r="C11" s="7">
        <v>0.91666666666666663</v>
      </c>
      <c r="D11" s="8" t="s">
        <v>6</v>
      </c>
      <c r="E11" s="26"/>
      <c r="F11" s="17" t="str">
        <f t="shared" si="1"/>
        <v>MaandagRolstoelbus</v>
      </c>
      <c r="G11" s="43">
        <f t="shared" si="0"/>
        <v>6.5</v>
      </c>
    </row>
    <row r="12" spans="1:7" x14ac:dyDescent="0.25">
      <c r="A12" s="6" t="s">
        <v>8</v>
      </c>
      <c r="B12" s="7">
        <v>0.25</v>
      </c>
      <c r="C12" s="7">
        <v>0.625</v>
      </c>
      <c r="D12" s="8" t="s">
        <v>6</v>
      </c>
      <c r="E12" s="26"/>
      <c r="F12" s="17" t="str">
        <f t="shared" si="1"/>
        <v>DinsdagRolstoelbus</v>
      </c>
      <c r="G12" s="43">
        <f t="shared" si="0"/>
        <v>9</v>
      </c>
    </row>
    <row r="13" spans="1:7" x14ac:dyDescent="0.25">
      <c r="A13" s="6" t="s">
        <v>8</v>
      </c>
      <c r="B13" s="7">
        <v>0.3125</v>
      </c>
      <c r="C13" s="7">
        <v>0.66666666666666663</v>
      </c>
      <c r="D13" s="8" t="s">
        <v>6</v>
      </c>
      <c r="E13" s="26"/>
      <c r="F13" s="17" t="str">
        <f t="shared" si="1"/>
        <v>DinsdagRolstoelbus</v>
      </c>
      <c r="G13" s="43">
        <f t="shared" si="0"/>
        <v>8.5</v>
      </c>
    </row>
    <row r="14" spans="1:7" x14ac:dyDescent="0.25">
      <c r="A14" s="6" t="s">
        <v>8</v>
      </c>
      <c r="B14" s="7">
        <v>0.3125</v>
      </c>
      <c r="C14" s="7">
        <v>0.66666666666666663</v>
      </c>
      <c r="D14" s="8" t="s">
        <v>14</v>
      </c>
      <c r="E14" s="26"/>
      <c r="F14" s="17" t="str">
        <f t="shared" si="1"/>
        <v>DinsdagPersonenauto</v>
      </c>
      <c r="G14" s="43">
        <f t="shared" si="0"/>
        <v>8.5</v>
      </c>
    </row>
    <row r="15" spans="1:7" x14ac:dyDescent="0.25">
      <c r="A15" s="6" t="s">
        <v>8</v>
      </c>
      <c r="B15" s="7">
        <v>0.4375</v>
      </c>
      <c r="C15" s="7">
        <v>0.79166666666666663</v>
      </c>
      <c r="D15" s="8" t="s">
        <v>6</v>
      </c>
      <c r="E15" s="26"/>
      <c r="F15" s="17" t="str">
        <f t="shared" si="1"/>
        <v>DinsdagRolstoelbus</v>
      </c>
      <c r="G15" s="43">
        <f t="shared" si="0"/>
        <v>8.5</v>
      </c>
    </row>
    <row r="16" spans="1:7" x14ac:dyDescent="0.25">
      <c r="A16" s="6" t="s">
        <v>8</v>
      </c>
      <c r="B16" s="7">
        <v>0.64583333333333337</v>
      </c>
      <c r="C16" s="7">
        <v>0.91666666666666663</v>
      </c>
      <c r="D16" s="8" t="s">
        <v>6</v>
      </c>
      <c r="E16" s="26"/>
      <c r="F16" s="17" t="str">
        <f t="shared" si="1"/>
        <v>DinsdagRolstoelbus</v>
      </c>
      <c r="G16" s="43">
        <f t="shared" si="0"/>
        <v>6.5</v>
      </c>
    </row>
    <row r="17" spans="1:7" x14ac:dyDescent="0.25">
      <c r="A17" s="6" t="s">
        <v>8</v>
      </c>
      <c r="B17" s="7">
        <v>0.64583333333333337</v>
      </c>
      <c r="C17" s="7">
        <v>0.91666666666666663</v>
      </c>
      <c r="D17" s="8" t="s">
        <v>6</v>
      </c>
      <c r="E17" s="26" t="s">
        <v>7</v>
      </c>
      <c r="F17" s="17" t="str">
        <f t="shared" si="1"/>
        <v>DinsdagRolstoelbus</v>
      </c>
      <c r="G17" s="43">
        <f t="shared" si="0"/>
        <v>6.5</v>
      </c>
    </row>
    <row r="18" spans="1:7" x14ac:dyDescent="0.25">
      <c r="A18" s="6" t="s">
        <v>9</v>
      </c>
      <c r="B18" s="7">
        <v>0.25</v>
      </c>
      <c r="C18" s="7">
        <v>0.625</v>
      </c>
      <c r="D18" s="8" t="s">
        <v>6</v>
      </c>
      <c r="E18" s="26" t="s">
        <v>7</v>
      </c>
      <c r="F18" s="17" t="str">
        <f t="shared" si="1"/>
        <v>WoensdagRolstoelbus</v>
      </c>
      <c r="G18" s="43">
        <f t="shared" si="0"/>
        <v>9</v>
      </c>
    </row>
    <row r="19" spans="1:7" x14ac:dyDescent="0.25">
      <c r="A19" s="6" t="s">
        <v>9</v>
      </c>
      <c r="B19" s="7">
        <v>0.3125</v>
      </c>
      <c r="C19" s="7">
        <v>0.66666666666666663</v>
      </c>
      <c r="D19" s="8" t="s">
        <v>6</v>
      </c>
      <c r="E19" s="26"/>
      <c r="F19" s="17" t="str">
        <f t="shared" si="1"/>
        <v>WoensdagRolstoelbus</v>
      </c>
      <c r="G19" s="43">
        <f t="shared" si="0"/>
        <v>8.5</v>
      </c>
    </row>
    <row r="20" spans="1:7" x14ac:dyDescent="0.25">
      <c r="A20" s="6" t="s">
        <v>9</v>
      </c>
      <c r="B20" s="7">
        <v>0.3125</v>
      </c>
      <c r="C20" s="7">
        <v>0.66666666666666663</v>
      </c>
      <c r="D20" s="8" t="s">
        <v>14</v>
      </c>
      <c r="E20" s="26"/>
      <c r="F20" s="17" t="str">
        <f t="shared" si="1"/>
        <v>WoensdagPersonenauto</v>
      </c>
      <c r="G20" s="43">
        <f t="shared" si="0"/>
        <v>8.5</v>
      </c>
    </row>
    <row r="21" spans="1:7" x14ac:dyDescent="0.25">
      <c r="A21" s="6" t="s">
        <v>9</v>
      </c>
      <c r="B21" s="7">
        <v>0.4375</v>
      </c>
      <c r="C21" s="7">
        <v>0.79166666666666663</v>
      </c>
      <c r="D21" s="8" t="s">
        <v>6</v>
      </c>
      <c r="E21" s="26"/>
      <c r="F21" s="17" t="str">
        <f t="shared" si="1"/>
        <v>WoensdagRolstoelbus</v>
      </c>
      <c r="G21" s="43">
        <f t="shared" si="0"/>
        <v>8.5</v>
      </c>
    </row>
    <row r="22" spans="1:7" x14ac:dyDescent="0.25">
      <c r="A22" s="6" t="s">
        <v>9</v>
      </c>
      <c r="B22" s="7">
        <v>0.64583333333333337</v>
      </c>
      <c r="C22" s="7">
        <v>0.91666666666666663</v>
      </c>
      <c r="D22" s="8" t="s">
        <v>6</v>
      </c>
      <c r="E22" s="26"/>
      <c r="F22" s="17" t="str">
        <f t="shared" si="1"/>
        <v>WoensdagRolstoelbus</v>
      </c>
      <c r="G22" s="43">
        <f t="shared" si="0"/>
        <v>6.5</v>
      </c>
    </row>
    <row r="23" spans="1:7" x14ac:dyDescent="0.25">
      <c r="A23" s="6" t="s">
        <v>9</v>
      </c>
      <c r="B23" s="7">
        <v>0.64583333333333337</v>
      </c>
      <c r="C23" s="7">
        <v>0.91666666666666663</v>
      </c>
      <c r="D23" s="8" t="s">
        <v>6</v>
      </c>
      <c r="E23" s="26"/>
      <c r="F23" s="17" t="str">
        <f t="shared" si="1"/>
        <v>WoensdagRolstoelbus</v>
      </c>
      <c r="G23" s="43">
        <f t="shared" si="0"/>
        <v>6.5</v>
      </c>
    </row>
    <row r="24" spans="1:7" x14ac:dyDescent="0.25">
      <c r="A24" s="6" t="s">
        <v>10</v>
      </c>
      <c r="B24" s="7">
        <v>0.25</v>
      </c>
      <c r="C24" s="7">
        <v>0.625</v>
      </c>
      <c r="D24" s="8" t="s">
        <v>6</v>
      </c>
      <c r="E24" s="26"/>
      <c r="F24" s="17" t="str">
        <f t="shared" si="1"/>
        <v>DonderdagRolstoelbus</v>
      </c>
      <c r="G24" s="43">
        <f t="shared" si="0"/>
        <v>9</v>
      </c>
    </row>
    <row r="25" spans="1:7" x14ac:dyDescent="0.25">
      <c r="A25" s="6" t="s">
        <v>10</v>
      </c>
      <c r="B25" s="7">
        <v>0.3125</v>
      </c>
      <c r="C25" s="7">
        <v>0.66666666666666663</v>
      </c>
      <c r="D25" s="8" t="s">
        <v>6</v>
      </c>
      <c r="E25" s="26"/>
      <c r="F25" s="17" t="str">
        <f t="shared" si="1"/>
        <v>DonderdagRolstoelbus</v>
      </c>
      <c r="G25" s="43">
        <f t="shared" si="0"/>
        <v>8.5</v>
      </c>
    </row>
    <row r="26" spans="1:7" x14ac:dyDescent="0.25">
      <c r="A26" s="6" t="s">
        <v>10</v>
      </c>
      <c r="B26" s="7">
        <v>0.3125</v>
      </c>
      <c r="C26" s="7">
        <v>0.66666666666666663</v>
      </c>
      <c r="D26" s="8" t="s">
        <v>14</v>
      </c>
      <c r="E26" s="26"/>
      <c r="F26" s="17" t="str">
        <f t="shared" si="1"/>
        <v>DonderdagPersonenauto</v>
      </c>
      <c r="G26" s="43">
        <f t="shared" si="0"/>
        <v>8.5</v>
      </c>
    </row>
    <row r="27" spans="1:7" x14ac:dyDescent="0.25">
      <c r="A27" s="6" t="s">
        <v>10</v>
      </c>
      <c r="B27" s="7">
        <v>0.4375</v>
      </c>
      <c r="C27" s="7">
        <v>0.79166666666666663</v>
      </c>
      <c r="D27" s="8" t="s">
        <v>6</v>
      </c>
      <c r="E27" s="26"/>
      <c r="F27" s="17" t="str">
        <f t="shared" si="1"/>
        <v>DonderdagRolstoelbus</v>
      </c>
      <c r="G27" s="43">
        <f t="shared" si="0"/>
        <v>8.5</v>
      </c>
    </row>
    <row r="28" spans="1:7" x14ac:dyDescent="0.25">
      <c r="A28" s="6" t="s">
        <v>10</v>
      </c>
      <c r="B28" s="7">
        <v>0.64583333333333337</v>
      </c>
      <c r="C28" s="7">
        <v>0.91666666666666663</v>
      </c>
      <c r="D28" s="8" t="s">
        <v>6</v>
      </c>
      <c r="E28" s="26"/>
      <c r="F28" s="17" t="str">
        <f t="shared" si="1"/>
        <v>DonderdagRolstoelbus</v>
      </c>
      <c r="G28" s="43">
        <f t="shared" si="0"/>
        <v>6.5</v>
      </c>
    </row>
    <row r="29" spans="1:7" x14ac:dyDescent="0.25">
      <c r="A29" s="6" t="s">
        <v>10</v>
      </c>
      <c r="B29" s="7">
        <v>0.64583333333333337</v>
      </c>
      <c r="C29" s="7">
        <v>0.91666666666666663</v>
      </c>
      <c r="D29" s="8" t="s">
        <v>6</v>
      </c>
      <c r="E29" s="26" t="s">
        <v>7</v>
      </c>
      <c r="F29" s="17" t="str">
        <f t="shared" si="1"/>
        <v>DonderdagRolstoelbus</v>
      </c>
      <c r="G29" s="43">
        <f t="shared" si="0"/>
        <v>6.5</v>
      </c>
    </row>
    <row r="30" spans="1:7" x14ac:dyDescent="0.25">
      <c r="A30" s="6" t="s">
        <v>11</v>
      </c>
      <c r="B30" s="7">
        <v>0.25</v>
      </c>
      <c r="C30" s="7">
        <v>0.625</v>
      </c>
      <c r="D30" s="8" t="s">
        <v>6</v>
      </c>
      <c r="E30" s="26" t="s">
        <v>7</v>
      </c>
      <c r="F30" s="17" t="str">
        <f t="shared" si="1"/>
        <v>VrijdagRolstoelbus</v>
      </c>
      <c r="G30" s="43">
        <f t="shared" si="0"/>
        <v>9</v>
      </c>
    </row>
    <row r="31" spans="1:7" x14ac:dyDescent="0.25">
      <c r="A31" s="6" t="s">
        <v>11</v>
      </c>
      <c r="B31" s="7">
        <v>0.3125</v>
      </c>
      <c r="C31" s="7">
        <v>0.66666666666666663</v>
      </c>
      <c r="D31" s="8" t="s">
        <v>6</v>
      </c>
      <c r="E31" s="26"/>
      <c r="F31" s="17" t="str">
        <f t="shared" si="1"/>
        <v>VrijdagRolstoelbus</v>
      </c>
      <c r="G31" s="43">
        <f t="shared" si="0"/>
        <v>8.5</v>
      </c>
    </row>
    <row r="32" spans="1:7" x14ac:dyDescent="0.25">
      <c r="A32" s="6" t="s">
        <v>11</v>
      </c>
      <c r="B32" s="7">
        <v>0.3125</v>
      </c>
      <c r="C32" s="7">
        <v>0.66666666666666663</v>
      </c>
      <c r="D32" s="8" t="s">
        <v>14</v>
      </c>
      <c r="E32" s="26"/>
      <c r="F32" s="17" t="str">
        <f t="shared" si="1"/>
        <v>VrijdagPersonenauto</v>
      </c>
      <c r="G32" s="43">
        <f t="shared" si="0"/>
        <v>8.5</v>
      </c>
    </row>
    <row r="33" spans="1:7" x14ac:dyDescent="0.25">
      <c r="A33" s="6" t="s">
        <v>11</v>
      </c>
      <c r="B33" s="7">
        <v>0.4375</v>
      </c>
      <c r="C33" s="7">
        <v>0.79166666666666663</v>
      </c>
      <c r="D33" s="8" t="s">
        <v>6</v>
      </c>
      <c r="E33" s="26"/>
      <c r="F33" s="17" t="str">
        <f t="shared" si="1"/>
        <v>VrijdagRolstoelbus</v>
      </c>
      <c r="G33" s="43">
        <f t="shared" si="0"/>
        <v>8.5</v>
      </c>
    </row>
    <row r="34" spans="1:7" x14ac:dyDescent="0.25">
      <c r="A34" s="6" t="s">
        <v>11</v>
      </c>
      <c r="B34" s="7">
        <v>0.64583333333333337</v>
      </c>
      <c r="C34" s="7">
        <v>0.91666666666666663</v>
      </c>
      <c r="D34" s="8" t="s">
        <v>6</v>
      </c>
      <c r="E34" s="26"/>
      <c r="F34" s="17" t="str">
        <f t="shared" si="1"/>
        <v>VrijdagRolstoelbus</v>
      </c>
      <c r="G34" s="43">
        <f t="shared" si="0"/>
        <v>6.5</v>
      </c>
    </row>
    <row r="35" spans="1:7" x14ac:dyDescent="0.25">
      <c r="A35" s="6" t="s">
        <v>11</v>
      </c>
      <c r="B35" s="7">
        <v>0.64583333333333337</v>
      </c>
      <c r="C35" s="7">
        <v>0.91666666666666663</v>
      </c>
      <c r="D35" s="8" t="s">
        <v>6</v>
      </c>
      <c r="E35" s="26" t="s">
        <v>7</v>
      </c>
      <c r="F35" s="17" t="str">
        <f t="shared" si="1"/>
        <v>VrijdagRolstoelbus</v>
      </c>
      <c r="G35" s="43">
        <f t="shared" si="0"/>
        <v>6.5</v>
      </c>
    </row>
    <row r="36" spans="1:7" x14ac:dyDescent="0.25">
      <c r="A36" s="6" t="s">
        <v>12</v>
      </c>
      <c r="B36" s="7">
        <v>0.25</v>
      </c>
      <c r="C36" s="7">
        <v>0.625</v>
      </c>
      <c r="D36" s="8" t="s">
        <v>6</v>
      </c>
      <c r="E36" s="26"/>
      <c r="F36" s="17" t="str">
        <f t="shared" si="1"/>
        <v>ZaterdagRolstoelbus</v>
      </c>
      <c r="G36" s="43">
        <f t="shared" si="0"/>
        <v>9</v>
      </c>
    </row>
    <row r="37" spans="1:7" x14ac:dyDescent="0.25">
      <c r="A37" s="6" t="s">
        <v>12</v>
      </c>
      <c r="B37" s="7">
        <v>0.35416666666666669</v>
      </c>
      <c r="C37" s="7">
        <v>0.6875</v>
      </c>
      <c r="D37" s="8" t="s">
        <v>6</v>
      </c>
      <c r="E37" s="26" t="s">
        <v>7</v>
      </c>
      <c r="F37" s="17" t="str">
        <f t="shared" si="1"/>
        <v>ZaterdagRolstoelbus</v>
      </c>
      <c r="G37" s="43">
        <f t="shared" si="0"/>
        <v>8</v>
      </c>
    </row>
    <row r="38" spans="1:7" x14ac:dyDescent="0.25">
      <c r="A38" s="6" t="s">
        <v>12</v>
      </c>
      <c r="B38" s="7">
        <v>0.35416666666666669</v>
      </c>
      <c r="C38" s="7">
        <v>0.6875</v>
      </c>
      <c r="D38" s="8" t="s">
        <v>14</v>
      </c>
      <c r="E38" s="26"/>
      <c r="F38" s="17" t="str">
        <f t="shared" si="1"/>
        <v>ZaterdagPersonenauto</v>
      </c>
      <c r="G38" s="43">
        <f t="shared" si="0"/>
        <v>8</v>
      </c>
    </row>
    <row r="39" spans="1:7" x14ac:dyDescent="0.25">
      <c r="A39" s="6" t="s">
        <v>12</v>
      </c>
      <c r="B39" s="7">
        <v>0.47916666666666669</v>
      </c>
      <c r="C39" s="7">
        <v>0.79166666666666663</v>
      </c>
      <c r="D39" s="8" t="s">
        <v>6</v>
      </c>
      <c r="E39" s="26"/>
      <c r="F39" s="17" t="str">
        <f t="shared" si="1"/>
        <v>ZaterdagRolstoelbus</v>
      </c>
      <c r="G39" s="43">
        <f t="shared" si="0"/>
        <v>7.5</v>
      </c>
    </row>
    <row r="40" spans="1:7" x14ac:dyDescent="0.25">
      <c r="A40" s="6" t="s">
        <v>12</v>
      </c>
      <c r="B40" s="7">
        <v>0.47916666666666669</v>
      </c>
      <c r="C40" s="7">
        <v>0.79166666666666663</v>
      </c>
      <c r="D40" s="8" t="s">
        <v>6</v>
      </c>
      <c r="E40" s="26"/>
      <c r="F40" s="17" t="str">
        <f t="shared" si="1"/>
        <v>ZaterdagRolstoelbus</v>
      </c>
      <c r="G40" s="43">
        <f t="shared" si="0"/>
        <v>7.5</v>
      </c>
    </row>
    <row r="41" spans="1:7" x14ac:dyDescent="0.25">
      <c r="A41" s="6" t="s">
        <v>12</v>
      </c>
      <c r="B41" s="7">
        <v>0.66666666666666663</v>
      </c>
      <c r="C41" s="7">
        <v>0.91666666666666663</v>
      </c>
      <c r="D41" s="8" t="s">
        <v>6</v>
      </c>
      <c r="E41" s="26"/>
      <c r="F41" s="17" t="str">
        <f t="shared" si="1"/>
        <v>ZaterdagRolstoelbus</v>
      </c>
      <c r="G41" s="43">
        <f t="shared" si="0"/>
        <v>6</v>
      </c>
    </row>
    <row r="42" spans="1:7" x14ac:dyDescent="0.25">
      <c r="A42" s="6" t="s">
        <v>12</v>
      </c>
      <c r="B42" s="7">
        <v>0.75</v>
      </c>
      <c r="C42" s="7">
        <v>4.1666666666666664E-2</v>
      </c>
      <c r="D42" s="8" t="s">
        <v>6</v>
      </c>
      <c r="E42" s="26" t="s">
        <v>7</v>
      </c>
      <c r="F42" s="17" t="str">
        <f t="shared" si="1"/>
        <v>ZaterdagRolstoelbus</v>
      </c>
      <c r="G42" s="43">
        <f t="shared" si="0"/>
        <v>7</v>
      </c>
    </row>
    <row r="43" spans="1:7" x14ac:dyDescent="0.25">
      <c r="A43" s="6" t="s">
        <v>13</v>
      </c>
      <c r="B43" s="7">
        <v>0.35416666666666669</v>
      </c>
      <c r="C43" s="7">
        <v>0.75</v>
      </c>
      <c r="D43" s="8" t="s">
        <v>6</v>
      </c>
      <c r="E43" s="26" t="s">
        <v>7</v>
      </c>
      <c r="F43" s="17" t="str">
        <f t="shared" si="1"/>
        <v>ZondagRolstoelbus</v>
      </c>
      <c r="G43" s="43">
        <f t="shared" si="0"/>
        <v>9.5</v>
      </c>
    </row>
    <row r="44" spans="1:7" x14ac:dyDescent="0.25">
      <c r="A44" s="6" t="s">
        <v>13</v>
      </c>
      <c r="B44" s="7">
        <v>0.39583333333333331</v>
      </c>
      <c r="C44" s="7">
        <v>0.8125</v>
      </c>
      <c r="D44" s="8" t="s">
        <v>14</v>
      </c>
      <c r="E44" s="26"/>
      <c r="F44" s="17" t="str">
        <f t="shared" si="1"/>
        <v>ZondagPersonenauto</v>
      </c>
      <c r="G44" s="43">
        <f t="shared" si="0"/>
        <v>10</v>
      </c>
    </row>
    <row r="45" spans="1:7" x14ac:dyDescent="0.25">
      <c r="A45" s="6" t="s">
        <v>13</v>
      </c>
      <c r="B45" s="7">
        <v>0.52083333333333337</v>
      </c>
      <c r="C45" s="7">
        <v>0.91666666666666663</v>
      </c>
      <c r="D45" s="8" t="s">
        <v>6</v>
      </c>
      <c r="E45" s="26"/>
      <c r="F45" s="17" t="str">
        <f t="shared" si="1"/>
        <v>ZondagRolstoelbus</v>
      </c>
      <c r="G45" s="43">
        <f t="shared" si="0"/>
        <v>9.5</v>
      </c>
    </row>
    <row r="46" spans="1:7" x14ac:dyDescent="0.25">
      <c r="A46" s="6" t="s">
        <v>13</v>
      </c>
      <c r="B46" s="7">
        <v>0.66666666666666663</v>
      </c>
      <c r="C46" s="7">
        <v>0</v>
      </c>
      <c r="D46" s="8" t="s">
        <v>14</v>
      </c>
      <c r="E46" s="26"/>
      <c r="F46" s="17" t="str">
        <f t="shared" si="1"/>
        <v>ZondagPersonenauto</v>
      </c>
      <c r="G46" s="43">
        <f t="shared" si="0"/>
        <v>8</v>
      </c>
    </row>
    <row r="47" spans="1:7" ht="15.75" thickBot="1" x14ac:dyDescent="0.3">
      <c r="A47" s="9" t="s">
        <v>13</v>
      </c>
      <c r="B47" s="10">
        <v>0.66666666666666663</v>
      </c>
      <c r="C47" s="10">
        <v>0</v>
      </c>
      <c r="D47" s="11" t="s">
        <v>6</v>
      </c>
      <c r="E47" s="27" t="s">
        <v>7</v>
      </c>
      <c r="F47" s="17" t="str">
        <f t="shared" si="1"/>
        <v>ZondagRolstoelbus</v>
      </c>
      <c r="G47" s="44">
        <f t="shared" si="0"/>
        <v>8</v>
      </c>
    </row>
    <row r="48" spans="1:7" ht="33.75" customHeight="1" thickTop="1" thickBot="1" x14ac:dyDescent="0.3"/>
    <row r="49" spans="1:5" ht="17.25" thickTop="1" thickBot="1" x14ac:dyDescent="0.3">
      <c r="A49" s="48"/>
      <c r="B49" s="50" t="s">
        <v>23</v>
      </c>
      <c r="C49" s="51"/>
      <c r="D49" s="51"/>
      <c r="E49" s="52"/>
    </row>
    <row r="50" spans="1:5" ht="17.25" thickTop="1" thickBot="1" x14ac:dyDescent="0.3">
      <c r="A50" s="49"/>
      <c r="B50" s="50" t="s">
        <v>14</v>
      </c>
      <c r="C50" s="53"/>
      <c r="D50" s="2" t="s">
        <v>6</v>
      </c>
      <c r="E50" s="18" t="s">
        <v>21</v>
      </c>
    </row>
    <row r="51" spans="1:5" ht="15.75" thickTop="1" x14ac:dyDescent="0.25">
      <c r="A51" s="3" t="s">
        <v>5</v>
      </c>
      <c r="B51" s="54">
        <f>SUMIF($F:$F,"MaandagPersonenauto",$G:$G)</f>
        <v>8.5</v>
      </c>
      <c r="C51" s="55"/>
      <c r="D51" s="34">
        <f>SUMIF($F:$F,"MaandagRolstoelbus",$G:$G)</f>
        <v>40</v>
      </c>
      <c r="E51" s="35">
        <f t="shared" ref="E51:E58" si="2">D51+B51</f>
        <v>48.5</v>
      </c>
    </row>
    <row r="52" spans="1:5" x14ac:dyDescent="0.25">
      <c r="A52" s="6" t="s">
        <v>8</v>
      </c>
      <c r="B52" s="62">
        <f>SUMIF($F:$F,"DinsdagPersonenauto",$G:$G)</f>
        <v>8.5</v>
      </c>
      <c r="C52" s="63"/>
      <c r="D52" s="28">
        <f>SUMIF($F:$F,"DinsdagRolstoelbus",$G:$G)</f>
        <v>39</v>
      </c>
      <c r="E52" s="29">
        <f t="shared" si="2"/>
        <v>47.5</v>
      </c>
    </row>
    <row r="53" spans="1:5" x14ac:dyDescent="0.25">
      <c r="A53" s="6" t="s">
        <v>9</v>
      </c>
      <c r="B53" s="62">
        <f>SUMIF($F:$F,"WoensdagPersonenauto",$G:$G)</f>
        <v>8.5</v>
      </c>
      <c r="C53" s="63"/>
      <c r="D53" s="28">
        <f>SUMIF($F:$F,"WoensdagRolstoelbus",$G:$G)</f>
        <v>39</v>
      </c>
      <c r="E53" s="29">
        <f t="shared" si="2"/>
        <v>47.5</v>
      </c>
    </row>
    <row r="54" spans="1:5" x14ac:dyDescent="0.25">
      <c r="A54" s="6" t="s">
        <v>10</v>
      </c>
      <c r="B54" s="62">
        <f>SUMIF($F:$F,"DonderdagPersonenauto",$G:$G)</f>
        <v>8.5</v>
      </c>
      <c r="C54" s="63"/>
      <c r="D54" s="28">
        <f>SUMIF($F:$F,"DonderdagRolstoelbus",$G:$G)</f>
        <v>39</v>
      </c>
      <c r="E54" s="29">
        <f t="shared" si="2"/>
        <v>47.5</v>
      </c>
    </row>
    <row r="55" spans="1:5" x14ac:dyDescent="0.25">
      <c r="A55" s="6" t="s">
        <v>11</v>
      </c>
      <c r="B55" s="62">
        <f>SUMIF($F:$F,"VrijdagPersonenauto",$G:$G)</f>
        <v>8.5</v>
      </c>
      <c r="C55" s="63"/>
      <c r="D55" s="28">
        <f>SUMIF($F:$F,"VrijdagRolstoelbus",$G:$G)</f>
        <v>39</v>
      </c>
      <c r="E55" s="29">
        <f t="shared" si="2"/>
        <v>47.5</v>
      </c>
    </row>
    <row r="56" spans="1:5" x14ac:dyDescent="0.25">
      <c r="A56" s="6" t="s">
        <v>12</v>
      </c>
      <c r="B56" s="62">
        <f>SUMIF($F:$F,"ZaterdagPersonenauto",$G:$G)</f>
        <v>8</v>
      </c>
      <c r="C56" s="63"/>
      <c r="D56" s="28">
        <f>SUMIF($F:$F,"ZaterdagRolstoelbus",$G:$G)</f>
        <v>45</v>
      </c>
      <c r="E56" s="29">
        <f t="shared" si="2"/>
        <v>53</v>
      </c>
    </row>
    <row r="57" spans="1:5" ht="15.75" thickBot="1" x14ac:dyDescent="0.3">
      <c r="A57" s="9" t="s">
        <v>13</v>
      </c>
      <c r="B57" s="56">
        <f>SUMIF($F:$F,"ZondagPersonenauto",$G:$G)</f>
        <v>18</v>
      </c>
      <c r="C57" s="57"/>
      <c r="D57" s="30">
        <f>SUMIF($F:$F,"ZondagRolstoelbus",$G:$G)</f>
        <v>27</v>
      </c>
      <c r="E57" s="31">
        <f t="shared" si="2"/>
        <v>45</v>
      </c>
    </row>
    <row r="58" spans="1:5" ht="16.5" thickTop="1" thickBot="1" x14ac:dyDescent="0.3">
      <c r="A58" s="19" t="s">
        <v>21</v>
      </c>
      <c r="B58" s="58">
        <f>SUM(B51:C57)</f>
        <v>68.5</v>
      </c>
      <c r="C58" s="59"/>
      <c r="D58" s="32">
        <f>SUM(D51:D57)</f>
        <v>268</v>
      </c>
      <c r="E58" s="33">
        <f t="shared" si="2"/>
        <v>336.5</v>
      </c>
    </row>
    <row r="59" spans="1:5" ht="16.5" thickTop="1" thickBot="1" x14ac:dyDescent="0.3">
      <c r="A59" s="19" t="s">
        <v>22</v>
      </c>
      <c r="B59" s="60">
        <f>B58/E58</f>
        <v>0.20356612184249628</v>
      </c>
      <c r="C59" s="61"/>
      <c r="D59" s="22">
        <f>D58/E58</f>
        <v>0.79643387815750366</v>
      </c>
      <c r="E59" s="23"/>
    </row>
    <row r="60" spans="1:5" ht="15.75" thickTop="1" x14ac:dyDescent="0.25"/>
  </sheetData>
  <mergeCells count="13">
    <mergeCell ref="B57:C57"/>
    <mergeCell ref="B58:C58"/>
    <mergeCell ref="B59:C59"/>
    <mergeCell ref="B52:C52"/>
    <mergeCell ref="B53:C53"/>
    <mergeCell ref="B54:C54"/>
    <mergeCell ref="B55:C55"/>
    <mergeCell ref="B56:C56"/>
    <mergeCell ref="A2:E2"/>
    <mergeCell ref="A49:A50"/>
    <mergeCell ref="B49:E49"/>
    <mergeCell ref="B50:C50"/>
    <mergeCell ref="B51:C5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G32" sqref="G32"/>
    </sheetView>
  </sheetViews>
  <sheetFormatPr defaultRowHeight="15" x14ac:dyDescent="0.25"/>
  <cols>
    <col min="1" max="1" width="11.42578125" customWidth="1"/>
    <col min="2" max="3" width="7.7109375" customWidth="1"/>
    <col min="4" max="4" width="14.7109375" customWidth="1"/>
    <col min="5" max="5" width="18.85546875" style="12" customWidth="1"/>
    <col min="6" max="6" width="18.85546875" style="12" hidden="1" customWidth="1"/>
  </cols>
  <sheetData>
    <row r="1" spans="1:7" ht="45.75" customHeight="1" x14ac:dyDescent="0.25"/>
    <row r="2" spans="1:7" ht="21" x14ac:dyDescent="0.25">
      <c r="A2" s="45" t="s">
        <v>19</v>
      </c>
      <c r="B2" s="46"/>
      <c r="C2" s="46"/>
      <c r="D2" s="46"/>
      <c r="E2" s="47"/>
      <c r="F2" s="15"/>
    </row>
    <row r="4" spans="1:7" ht="15.75" thickBot="1" x14ac:dyDescent="0.3"/>
    <row r="5" spans="1:7" ht="30" customHeight="1" thickTop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4" t="s">
        <v>4</v>
      </c>
      <c r="F5" s="16"/>
      <c r="G5" s="13" t="s">
        <v>20</v>
      </c>
    </row>
    <row r="6" spans="1:7" ht="15.75" thickTop="1" x14ac:dyDescent="0.25">
      <c r="A6" s="3" t="s">
        <v>5</v>
      </c>
      <c r="B6" s="4">
        <v>0.29166666666666669</v>
      </c>
      <c r="C6" s="4">
        <v>0.64583333333333337</v>
      </c>
      <c r="D6" s="5" t="s">
        <v>6</v>
      </c>
      <c r="E6" s="25"/>
      <c r="F6" s="17" t="str">
        <f>CONCATENATE(A6,D6)</f>
        <v>MaandagRolstoelbus</v>
      </c>
      <c r="G6" s="42">
        <f t="shared" ref="G6:G35" si="0">(IF(HOUR(C6)=0,24,IF(HOUR(C6)=1,25,HOUR(C6)))+(MINUTE(C6)/60))-(HOUR(B6)+(MINUTE(B6)/60))</f>
        <v>8.5</v>
      </c>
    </row>
    <row r="7" spans="1:7" x14ac:dyDescent="0.25">
      <c r="A7" s="6" t="s">
        <v>5</v>
      </c>
      <c r="B7" s="7">
        <v>0.4375</v>
      </c>
      <c r="C7" s="7">
        <v>0.79166666666666663</v>
      </c>
      <c r="D7" s="8" t="s">
        <v>14</v>
      </c>
      <c r="E7" s="26"/>
      <c r="F7" s="17" t="str">
        <f t="shared" ref="F7:F35" si="1">CONCATENATE(A7,D7)</f>
        <v>MaandagPersonenauto</v>
      </c>
      <c r="G7" s="43">
        <f t="shared" si="0"/>
        <v>8.5</v>
      </c>
    </row>
    <row r="8" spans="1:7" x14ac:dyDescent="0.25">
      <c r="A8" s="6" t="s">
        <v>5</v>
      </c>
      <c r="B8" s="7">
        <v>0.4375</v>
      </c>
      <c r="C8" s="7">
        <v>0.79166666666666663</v>
      </c>
      <c r="D8" s="8" t="s">
        <v>14</v>
      </c>
      <c r="E8" s="26"/>
      <c r="F8" s="17" t="str">
        <f t="shared" si="1"/>
        <v>MaandagPersonenauto</v>
      </c>
      <c r="G8" s="43">
        <f t="shared" si="0"/>
        <v>8.5</v>
      </c>
    </row>
    <row r="9" spans="1:7" x14ac:dyDescent="0.25">
      <c r="A9" s="6" t="s">
        <v>8</v>
      </c>
      <c r="B9" s="7">
        <v>0.29166666666666669</v>
      </c>
      <c r="C9" s="7">
        <v>0.64583333333333337</v>
      </c>
      <c r="D9" s="8" t="s">
        <v>6</v>
      </c>
      <c r="E9" s="26"/>
      <c r="F9" s="17" t="str">
        <f t="shared" si="1"/>
        <v>DinsdagRolstoelbus</v>
      </c>
      <c r="G9" s="43">
        <f t="shared" si="0"/>
        <v>8.5</v>
      </c>
    </row>
    <row r="10" spans="1:7" x14ac:dyDescent="0.25">
      <c r="A10" s="6" t="s">
        <v>8</v>
      </c>
      <c r="B10" s="7">
        <v>0.4375</v>
      </c>
      <c r="C10" s="7">
        <v>0.79166666666666663</v>
      </c>
      <c r="D10" s="8" t="s">
        <v>14</v>
      </c>
      <c r="E10" s="26"/>
      <c r="F10" s="17" t="str">
        <f t="shared" si="1"/>
        <v>DinsdagPersonenauto</v>
      </c>
      <c r="G10" s="43">
        <f t="shared" si="0"/>
        <v>8.5</v>
      </c>
    </row>
    <row r="11" spans="1:7" x14ac:dyDescent="0.25">
      <c r="A11" s="6" t="s">
        <v>8</v>
      </c>
      <c r="B11" s="7">
        <v>0.4375</v>
      </c>
      <c r="C11" s="7">
        <v>0.79166666666666663</v>
      </c>
      <c r="D11" s="8" t="s">
        <v>14</v>
      </c>
      <c r="E11" s="26"/>
      <c r="F11" s="17" t="str">
        <f t="shared" si="1"/>
        <v>DinsdagPersonenauto</v>
      </c>
      <c r="G11" s="43">
        <f t="shared" si="0"/>
        <v>8.5</v>
      </c>
    </row>
    <row r="12" spans="1:7" x14ac:dyDescent="0.25">
      <c r="A12" s="6" t="s">
        <v>8</v>
      </c>
      <c r="B12" s="7">
        <v>0.66666666666666663</v>
      </c>
      <c r="C12" s="7">
        <v>0.91666666666666663</v>
      </c>
      <c r="D12" s="8" t="s">
        <v>6</v>
      </c>
      <c r="E12" s="26"/>
      <c r="F12" s="17" t="str">
        <f t="shared" si="1"/>
        <v>DinsdagRolstoelbus</v>
      </c>
      <c r="G12" s="43">
        <f t="shared" si="0"/>
        <v>6</v>
      </c>
    </row>
    <row r="13" spans="1:7" x14ac:dyDescent="0.25">
      <c r="A13" s="6" t="s">
        <v>9</v>
      </c>
      <c r="B13" s="7">
        <v>0.29166666666666669</v>
      </c>
      <c r="C13" s="7">
        <v>0.64583333333333337</v>
      </c>
      <c r="D13" s="8" t="s">
        <v>6</v>
      </c>
      <c r="E13" s="26"/>
      <c r="F13" s="17" t="str">
        <f t="shared" si="1"/>
        <v>WoensdagRolstoelbus</v>
      </c>
      <c r="G13" s="43">
        <f t="shared" si="0"/>
        <v>8.5</v>
      </c>
    </row>
    <row r="14" spans="1:7" x14ac:dyDescent="0.25">
      <c r="A14" s="6" t="s">
        <v>9</v>
      </c>
      <c r="B14" s="7">
        <v>0.4375</v>
      </c>
      <c r="C14" s="7">
        <v>0.79166666666666663</v>
      </c>
      <c r="D14" s="8" t="s">
        <v>14</v>
      </c>
      <c r="E14" s="26"/>
      <c r="F14" s="17" t="str">
        <f t="shared" si="1"/>
        <v>WoensdagPersonenauto</v>
      </c>
      <c r="G14" s="43">
        <f t="shared" si="0"/>
        <v>8.5</v>
      </c>
    </row>
    <row r="15" spans="1:7" x14ac:dyDescent="0.25">
      <c r="A15" s="6" t="s">
        <v>9</v>
      </c>
      <c r="B15" s="7">
        <v>0.4375</v>
      </c>
      <c r="C15" s="7">
        <v>0.79166666666666663</v>
      </c>
      <c r="D15" s="8" t="s">
        <v>14</v>
      </c>
      <c r="E15" s="26"/>
      <c r="F15" s="17" t="str">
        <f t="shared" si="1"/>
        <v>WoensdagPersonenauto</v>
      </c>
      <c r="G15" s="43">
        <f t="shared" si="0"/>
        <v>8.5</v>
      </c>
    </row>
    <row r="16" spans="1:7" x14ac:dyDescent="0.25">
      <c r="A16" s="6" t="s">
        <v>9</v>
      </c>
      <c r="B16" s="7">
        <v>0.66666666666666663</v>
      </c>
      <c r="C16" s="7">
        <v>0.91666666666666663</v>
      </c>
      <c r="D16" s="8" t="s">
        <v>6</v>
      </c>
      <c r="E16" s="26"/>
      <c r="F16" s="17" t="str">
        <f t="shared" si="1"/>
        <v>WoensdagRolstoelbus</v>
      </c>
      <c r="G16" s="43">
        <f t="shared" si="0"/>
        <v>6</v>
      </c>
    </row>
    <row r="17" spans="1:7" x14ac:dyDescent="0.25">
      <c r="A17" s="6" t="s">
        <v>10</v>
      </c>
      <c r="B17" s="7">
        <v>0.29166666666666669</v>
      </c>
      <c r="C17" s="7">
        <v>0.64583333333333337</v>
      </c>
      <c r="D17" s="8" t="s">
        <v>6</v>
      </c>
      <c r="E17" s="26"/>
      <c r="F17" s="17" t="str">
        <f t="shared" si="1"/>
        <v>DonderdagRolstoelbus</v>
      </c>
      <c r="G17" s="43">
        <f t="shared" si="0"/>
        <v>8.5</v>
      </c>
    </row>
    <row r="18" spans="1:7" x14ac:dyDescent="0.25">
      <c r="A18" s="6" t="s">
        <v>10</v>
      </c>
      <c r="B18" s="7">
        <v>0.4375</v>
      </c>
      <c r="C18" s="7">
        <v>0.79166666666666663</v>
      </c>
      <c r="D18" s="8" t="s">
        <v>14</v>
      </c>
      <c r="E18" s="26"/>
      <c r="F18" s="17" t="str">
        <f t="shared" si="1"/>
        <v>DonderdagPersonenauto</v>
      </c>
      <c r="G18" s="43">
        <f t="shared" si="0"/>
        <v>8.5</v>
      </c>
    </row>
    <row r="19" spans="1:7" x14ac:dyDescent="0.25">
      <c r="A19" s="6" t="s">
        <v>10</v>
      </c>
      <c r="B19" s="7">
        <v>0.4375</v>
      </c>
      <c r="C19" s="7">
        <v>0.79166666666666663</v>
      </c>
      <c r="D19" s="8" t="s">
        <v>14</v>
      </c>
      <c r="E19" s="26"/>
      <c r="F19" s="17" t="str">
        <f t="shared" si="1"/>
        <v>DonderdagPersonenauto</v>
      </c>
      <c r="G19" s="43">
        <f t="shared" si="0"/>
        <v>8.5</v>
      </c>
    </row>
    <row r="20" spans="1:7" x14ac:dyDescent="0.25">
      <c r="A20" s="6" t="s">
        <v>10</v>
      </c>
      <c r="B20" s="7">
        <v>0.66666666666666663</v>
      </c>
      <c r="C20" s="7">
        <v>0.91666666666666663</v>
      </c>
      <c r="D20" s="8" t="s">
        <v>6</v>
      </c>
      <c r="E20" s="26"/>
      <c r="F20" s="17" t="str">
        <f t="shared" si="1"/>
        <v>DonderdagRolstoelbus</v>
      </c>
      <c r="G20" s="43">
        <f t="shared" si="0"/>
        <v>6</v>
      </c>
    </row>
    <row r="21" spans="1:7" x14ac:dyDescent="0.25">
      <c r="A21" s="6" t="s">
        <v>11</v>
      </c>
      <c r="B21" s="7">
        <v>0.29166666666666669</v>
      </c>
      <c r="C21" s="7">
        <v>0.64583333333333337</v>
      </c>
      <c r="D21" s="8" t="s">
        <v>6</v>
      </c>
      <c r="E21" s="26"/>
      <c r="F21" s="17" t="str">
        <f t="shared" si="1"/>
        <v>VrijdagRolstoelbus</v>
      </c>
      <c r="G21" s="43">
        <f t="shared" si="0"/>
        <v>8.5</v>
      </c>
    </row>
    <row r="22" spans="1:7" x14ac:dyDescent="0.25">
      <c r="A22" s="6" t="s">
        <v>11</v>
      </c>
      <c r="B22" s="7">
        <v>0.4375</v>
      </c>
      <c r="C22" s="7">
        <v>0.79166666666666663</v>
      </c>
      <c r="D22" s="8" t="s">
        <v>14</v>
      </c>
      <c r="E22" s="26"/>
      <c r="F22" s="17" t="str">
        <f t="shared" si="1"/>
        <v>VrijdagPersonenauto</v>
      </c>
      <c r="G22" s="43">
        <f t="shared" si="0"/>
        <v>8.5</v>
      </c>
    </row>
    <row r="23" spans="1:7" x14ac:dyDescent="0.25">
      <c r="A23" s="6" t="s">
        <v>11</v>
      </c>
      <c r="B23" s="7">
        <v>0.4375</v>
      </c>
      <c r="C23" s="7">
        <v>0.79166666666666663</v>
      </c>
      <c r="D23" s="8" t="s">
        <v>14</v>
      </c>
      <c r="E23" s="26"/>
      <c r="F23" s="17" t="str">
        <f t="shared" si="1"/>
        <v>VrijdagPersonenauto</v>
      </c>
      <c r="G23" s="43">
        <f t="shared" si="0"/>
        <v>8.5</v>
      </c>
    </row>
    <row r="24" spans="1:7" x14ac:dyDescent="0.25">
      <c r="A24" s="6" t="s">
        <v>11</v>
      </c>
      <c r="B24" s="7">
        <v>0.66666666666666663</v>
      </c>
      <c r="C24" s="7">
        <v>0.91666666666666663</v>
      </c>
      <c r="D24" s="8" t="s">
        <v>6</v>
      </c>
      <c r="E24" s="26"/>
      <c r="F24" s="17" t="str">
        <f t="shared" si="1"/>
        <v>VrijdagRolstoelbus</v>
      </c>
      <c r="G24" s="43">
        <f t="shared" si="0"/>
        <v>6</v>
      </c>
    </row>
    <row r="25" spans="1:7" x14ac:dyDescent="0.25">
      <c r="A25" s="6" t="s">
        <v>12</v>
      </c>
      <c r="B25" s="7">
        <v>0.3125</v>
      </c>
      <c r="C25" s="7">
        <v>0.66666666666666663</v>
      </c>
      <c r="D25" s="8" t="s">
        <v>6</v>
      </c>
      <c r="E25" s="26"/>
      <c r="F25" s="17" t="str">
        <f t="shared" si="1"/>
        <v>ZaterdagRolstoelbus</v>
      </c>
      <c r="G25" s="43">
        <f t="shared" si="0"/>
        <v>8.5</v>
      </c>
    </row>
    <row r="26" spans="1:7" x14ac:dyDescent="0.25">
      <c r="A26" s="6" t="s">
        <v>12</v>
      </c>
      <c r="B26" s="7">
        <v>0.35416666666666669</v>
      </c>
      <c r="C26" s="7">
        <v>0.6875</v>
      </c>
      <c r="D26" s="8" t="s">
        <v>6</v>
      </c>
      <c r="E26" s="26"/>
      <c r="F26" s="17" t="str">
        <f t="shared" si="1"/>
        <v>ZaterdagRolstoelbus</v>
      </c>
      <c r="G26" s="43">
        <f t="shared" si="0"/>
        <v>8</v>
      </c>
    </row>
    <row r="27" spans="1:7" x14ac:dyDescent="0.25">
      <c r="A27" s="6" t="s">
        <v>12</v>
      </c>
      <c r="B27" s="7">
        <v>0.35416666666666669</v>
      </c>
      <c r="C27" s="7">
        <v>0.6875</v>
      </c>
      <c r="D27" s="8" t="s">
        <v>14</v>
      </c>
      <c r="E27" s="26"/>
      <c r="F27" s="17" t="str">
        <f t="shared" si="1"/>
        <v>ZaterdagPersonenauto</v>
      </c>
      <c r="G27" s="43">
        <f t="shared" si="0"/>
        <v>8</v>
      </c>
    </row>
    <row r="28" spans="1:7" x14ac:dyDescent="0.25">
      <c r="A28" s="6" t="s">
        <v>12</v>
      </c>
      <c r="B28" s="7">
        <v>0.35416666666666669</v>
      </c>
      <c r="C28" s="7">
        <v>0.6875</v>
      </c>
      <c r="D28" s="8" t="s">
        <v>14</v>
      </c>
      <c r="E28" s="26"/>
      <c r="F28" s="17" t="str">
        <f t="shared" si="1"/>
        <v>ZaterdagPersonenauto</v>
      </c>
      <c r="G28" s="43">
        <f t="shared" si="0"/>
        <v>8</v>
      </c>
    </row>
    <row r="29" spans="1:7" x14ac:dyDescent="0.25">
      <c r="A29" s="6" t="s">
        <v>12</v>
      </c>
      <c r="B29" s="7">
        <v>0.47916666666666669</v>
      </c>
      <c r="C29" s="7">
        <v>0.79166666666666663</v>
      </c>
      <c r="D29" s="8" t="s">
        <v>14</v>
      </c>
      <c r="E29" s="26"/>
      <c r="F29" s="17" t="str">
        <f t="shared" si="1"/>
        <v>ZaterdagPersonenauto</v>
      </c>
      <c r="G29" s="43">
        <f t="shared" si="0"/>
        <v>7.5</v>
      </c>
    </row>
    <row r="30" spans="1:7" x14ac:dyDescent="0.25">
      <c r="A30" s="6" t="s">
        <v>12</v>
      </c>
      <c r="B30" s="7">
        <v>0.75</v>
      </c>
      <c r="C30" s="7">
        <v>4.1666666666666664E-2</v>
      </c>
      <c r="D30" s="8" t="s">
        <v>6</v>
      </c>
      <c r="E30" s="26"/>
      <c r="F30" s="17" t="str">
        <f t="shared" si="1"/>
        <v>ZaterdagRolstoelbus</v>
      </c>
      <c r="G30" s="43">
        <f t="shared" si="0"/>
        <v>7</v>
      </c>
    </row>
    <row r="31" spans="1:7" x14ac:dyDescent="0.25">
      <c r="A31" s="6" t="s">
        <v>13</v>
      </c>
      <c r="B31" s="7">
        <v>0.3125</v>
      </c>
      <c r="C31" s="7">
        <v>0.66666666666666663</v>
      </c>
      <c r="D31" s="8" t="s">
        <v>6</v>
      </c>
      <c r="E31" s="26"/>
      <c r="F31" s="17" t="str">
        <f t="shared" si="1"/>
        <v>ZondagRolstoelbus</v>
      </c>
      <c r="G31" s="43">
        <f t="shared" si="0"/>
        <v>8.5</v>
      </c>
    </row>
    <row r="32" spans="1:7" x14ac:dyDescent="0.25">
      <c r="A32" s="6" t="s">
        <v>13</v>
      </c>
      <c r="B32" s="7">
        <v>0.3125</v>
      </c>
      <c r="C32" s="7">
        <v>0.66666666666666663</v>
      </c>
      <c r="D32" s="8" t="s">
        <v>14</v>
      </c>
      <c r="E32" s="26"/>
      <c r="F32" s="17" t="str">
        <f t="shared" si="1"/>
        <v>ZondagPersonenauto</v>
      </c>
      <c r="G32" s="43">
        <f t="shared" si="0"/>
        <v>8.5</v>
      </c>
    </row>
    <row r="33" spans="1:7" x14ac:dyDescent="0.25">
      <c r="A33" s="6" t="s">
        <v>13</v>
      </c>
      <c r="B33" s="7">
        <v>0.35416666666666669</v>
      </c>
      <c r="C33" s="7">
        <v>0.75</v>
      </c>
      <c r="D33" s="8" t="s">
        <v>6</v>
      </c>
      <c r="E33" s="26"/>
      <c r="F33" s="17" t="str">
        <f t="shared" si="1"/>
        <v>ZondagRolstoelbus</v>
      </c>
      <c r="G33" s="43">
        <f t="shared" si="0"/>
        <v>9.5</v>
      </c>
    </row>
    <row r="34" spans="1:7" x14ac:dyDescent="0.25">
      <c r="A34" s="6" t="s">
        <v>13</v>
      </c>
      <c r="B34" s="7">
        <v>0.35416666666666669</v>
      </c>
      <c r="C34" s="7">
        <v>0.75</v>
      </c>
      <c r="D34" s="8" t="s">
        <v>14</v>
      </c>
      <c r="E34" s="26"/>
      <c r="F34" s="17" t="str">
        <f t="shared" si="1"/>
        <v>ZondagPersonenauto</v>
      </c>
      <c r="G34" s="43">
        <f t="shared" si="0"/>
        <v>9.5</v>
      </c>
    </row>
    <row r="35" spans="1:7" ht="15.75" thickBot="1" x14ac:dyDescent="0.3">
      <c r="A35" s="9" t="s">
        <v>13</v>
      </c>
      <c r="B35" s="10">
        <v>0.66666666666666663</v>
      </c>
      <c r="C35" s="10">
        <v>4.1666666666666664E-2</v>
      </c>
      <c r="D35" s="11" t="s">
        <v>6</v>
      </c>
      <c r="E35" s="27"/>
      <c r="F35" s="17" t="str">
        <f t="shared" si="1"/>
        <v>ZondagRolstoelbus</v>
      </c>
      <c r="G35" s="44">
        <f t="shared" si="0"/>
        <v>9</v>
      </c>
    </row>
    <row r="36" spans="1:7" ht="33.75" customHeight="1" thickTop="1" thickBot="1" x14ac:dyDescent="0.3"/>
    <row r="37" spans="1:7" ht="17.25" thickTop="1" thickBot="1" x14ac:dyDescent="0.3">
      <c r="A37" s="48"/>
      <c r="B37" s="50" t="s">
        <v>23</v>
      </c>
      <c r="C37" s="51"/>
      <c r="D37" s="51"/>
      <c r="E37" s="52"/>
    </row>
    <row r="38" spans="1:7" ht="17.25" thickTop="1" thickBot="1" x14ac:dyDescent="0.3">
      <c r="A38" s="49"/>
      <c r="B38" s="50" t="s">
        <v>14</v>
      </c>
      <c r="C38" s="53"/>
      <c r="D38" s="2" t="s">
        <v>6</v>
      </c>
      <c r="E38" s="18" t="s">
        <v>21</v>
      </c>
    </row>
    <row r="39" spans="1:7" ht="15.75" thickTop="1" x14ac:dyDescent="0.25">
      <c r="A39" s="3" t="s">
        <v>5</v>
      </c>
      <c r="B39" s="54">
        <f>SUMIF($F:$F,"MaandagPersonenauto",$G:$G)</f>
        <v>17</v>
      </c>
      <c r="C39" s="55"/>
      <c r="D39" s="34">
        <f>SUMIF($F:$F,"MaandagRolstoelbus",$G:$G)</f>
        <v>8.5</v>
      </c>
      <c r="E39" s="35">
        <f t="shared" ref="E39:E46" si="2">D39+B39</f>
        <v>25.5</v>
      </c>
    </row>
    <row r="40" spans="1:7" x14ac:dyDescent="0.25">
      <c r="A40" s="6" t="s">
        <v>8</v>
      </c>
      <c r="B40" s="62">
        <f>SUMIF($F:$F,"DinsdagPersonenauto",$G:$G)</f>
        <v>17</v>
      </c>
      <c r="C40" s="63"/>
      <c r="D40" s="28">
        <f>SUMIF($F:$F,"DinsdagRolstoelbus",$G:$G)</f>
        <v>14.5</v>
      </c>
      <c r="E40" s="29">
        <f t="shared" si="2"/>
        <v>31.5</v>
      </c>
    </row>
    <row r="41" spans="1:7" x14ac:dyDescent="0.25">
      <c r="A41" s="6" t="s">
        <v>9</v>
      </c>
      <c r="B41" s="62">
        <f>SUMIF($F:$F,"WoensdagPersonenauto",$G:$G)</f>
        <v>17</v>
      </c>
      <c r="C41" s="63"/>
      <c r="D41" s="28">
        <f>SUMIF($F:$F,"WoensdagRolstoelbus",$G:$G)</f>
        <v>14.5</v>
      </c>
      <c r="E41" s="29">
        <f t="shared" si="2"/>
        <v>31.5</v>
      </c>
    </row>
    <row r="42" spans="1:7" x14ac:dyDescent="0.25">
      <c r="A42" s="6" t="s">
        <v>10</v>
      </c>
      <c r="B42" s="62">
        <f>SUMIF($F:$F,"DonderdagPersonenauto",$G:$G)</f>
        <v>17</v>
      </c>
      <c r="C42" s="63"/>
      <c r="D42" s="28">
        <f>SUMIF($F:$F,"DonderdagRolstoelbus",$G:$G)</f>
        <v>14.5</v>
      </c>
      <c r="E42" s="29">
        <f t="shared" si="2"/>
        <v>31.5</v>
      </c>
    </row>
    <row r="43" spans="1:7" x14ac:dyDescent="0.25">
      <c r="A43" s="6" t="s">
        <v>11</v>
      </c>
      <c r="B43" s="62">
        <f>SUMIF($F:$F,"VrijdagPersonenauto",$G:$G)</f>
        <v>17</v>
      </c>
      <c r="C43" s="63"/>
      <c r="D43" s="28">
        <f>SUMIF($F:$F,"VrijdagRolstoelbus",$G:$G)</f>
        <v>14.5</v>
      </c>
      <c r="E43" s="29">
        <f t="shared" si="2"/>
        <v>31.5</v>
      </c>
    </row>
    <row r="44" spans="1:7" x14ac:dyDescent="0.25">
      <c r="A44" s="6" t="s">
        <v>12</v>
      </c>
      <c r="B44" s="62">
        <f>SUMIF($F:$F,"ZaterdagPersonenauto",$G:$G)</f>
        <v>23.5</v>
      </c>
      <c r="C44" s="63"/>
      <c r="D44" s="28">
        <f>SUMIF($F:$F,"ZaterdagRolstoelbus",$G:$G)</f>
        <v>23.5</v>
      </c>
      <c r="E44" s="29">
        <f t="shared" si="2"/>
        <v>47</v>
      </c>
    </row>
    <row r="45" spans="1:7" ht="15.75" thickBot="1" x14ac:dyDescent="0.3">
      <c r="A45" s="9" t="s">
        <v>13</v>
      </c>
      <c r="B45" s="56">
        <f>SUMIF($F:$F,"ZondagPersonenauto",$G:$G)</f>
        <v>18</v>
      </c>
      <c r="C45" s="57"/>
      <c r="D45" s="30">
        <f>SUMIF($F:$F,"ZondagRolstoelbus",$G:$G)</f>
        <v>27</v>
      </c>
      <c r="E45" s="31">
        <f t="shared" si="2"/>
        <v>45</v>
      </c>
    </row>
    <row r="46" spans="1:7" ht="16.5" thickTop="1" thickBot="1" x14ac:dyDescent="0.3">
      <c r="A46" s="19" t="s">
        <v>21</v>
      </c>
      <c r="B46" s="58">
        <f>SUM(B39:C45)</f>
        <v>126.5</v>
      </c>
      <c r="C46" s="59"/>
      <c r="D46" s="32">
        <f>SUM(D39:D45)</f>
        <v>117</v>
      </c>
      <c r="E46" s="33">
        <f t="shared" si="2"/>
        <v>243.5</v>
      </c>
    </row>
    <row r="47" spans="1:7" ht="16.5" thickTop="1" thickBot="1" x14ac:dyDescent="0.3">
      <c r="A47" s="19" t="s">
        <v>22</v>
      </c>
      <c r="B47" s="60">
        <f>B46/E46</f>
        <v>0.51950718685831621</v>
      </c>
      <c r="C47" s="61"/>
      <c r="D47" s="22">
        <f>D46/E46</f>
        <v>0.48049281314168379</v>
      </c>
      <c r="E47" s="23"/>
    </row>
    <row r="48" spans="1:7" ht="15.75" thickTop="1" x14ac:dyDescent="0.25"/>
  </sheetData>
  <mergeCells count="13">
    <mergeCell ref="A2:E2"/>
    <mergeCell ref="B45:C45"/>
    <mergeCell ref="B46:C46"/>
    <mergeCell ref="B47:C47"/>
    <mergeCell ref="A37:A38"/>
    <mergeCell ref="B37:E37"/>
    <mergeCell ref="B38:C38"/>
    <mergeCell ref="B39:C39"/>
    <mergeCell ref="B40:C40"/>
    <mergeCell ref="B41:C41"/>
    <mergeCell ref="B42:C42"/>
    <mergeCell ref="B43:C43"/>
    <mergeCell ref="B44:C4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10" workbookViewId="0">
      <selection activeCell="K36" sqref="K36"/>
    </sheetView>
  </sheetViews>
  <sheetFormatPr defaultRowHeight="15" x14ac:dyDescent="0.25"/>
  <cols>
    <col min="1" max="1" width="11.42578125" customWidth="1"/>
    <col min="2" max="3" width="7.7109375" customWidth="1"/>
    <col min="4" max="4" width="14.7109375" customWidth="1"/>
    <col min="5" max="5" width="18.85546875" style="12" customWidth="1"/>
    <col min="6" max="6" width="18.85546875" style="12" hidden="1" customWidth="1"/>
    <col min="8" max="8" width="10.5703125" bestFit="1" customWidth="1"/>
  </cols>
  <sheetData>
    <row r="1" spans="1:8" ht="45.75" customHeight="1" x14ac:dyDescent="0.25"/>
    <row r="2" spans="1:8" ht="21" x14ac:dyDescent="0.25">
      <c r="A2" s="45" t="s">
        <v>18</v>
      </c>
      <c r="B2" s="46"/>
      <c r="C2" s="46"/>
      <c r="D2" s="46"/>
      <c r="E2" s="47"/>
      <c r="F2" s="15"/>
    </row>
    <row r="4" spans="1:8" ht="15.75" thickBot="1" x14ac:dyDescent="0.3"/>
    <row r="5" spans="1:8" ht="30" customHeight="1" thickTop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16"/>
      <c r="G5" s="13" t="s">
        <v>20</v>
      </c>
    </row>
    <row r="6" spans="1:8" ht="15.75" thickTop="1" x14ac:dyDescent="0.25">
      <c r="A6" s="3" t="s">
        <v>5</v>
      </c>
      <c r="B6" s="4">
        <v>0.3125</v>
      </c>
      <c r="C6" s="4">
        <v>0.66666666666666663</v>
      </c>
      <c r="D6" s="5" t="s">
        <v>6</v>
      </c>
      <c r="E6" s="5"/>
      <c r="F6" s="17" t="str">
        <f>CONCATENATE(A6,D6)</f>
        <v>MaandagRolstoelbus</v>
      </c>
      <c r="G6" s="42">
        <f t="shared" ref="G6:G51" si="0">(IF(HOUR(C6)=0,24,IF(HOUR(C6)=1,25,HOUR(C6)))+(MINUTE(C6)/60))-(HOUR(B6)+(MINUTE(B6)/60))</f>
        <v>8.5</v>
      </c>
      <c r="H6" s="14"/>
    </row>
    <row r="7" spans="1:8" x14ac:dyDescent="0.25">
      <c r="A7" s="6" t="s">
        <v>5</v>
      </c>
      <c r="B7" s="7">
        <v>0.3125</v>
      </c>
      <c r="C7" s="7">
        <v>0.66666666666666663</v>
      </c>
      <c r="D7" s="8" t="s">
        <v>14</v>
      </c>
      <c r="E7" s="8"/>
      <c r="F7" s="17" t="str">
        <f t="shared" ref="F7:F51" si="1">CONCATENATE(A7,D7)</f>
        <v>MaandagPersonenauto</v>
      </c>
      <c r="G7" s="43">
        <f t="shared" si="0"/>
        <v>8.5</v>
      </c>
    </row>
    <row r="8" spans="1:8" x14ac:dyDescent="0.25">
      <c r="A8" s="6" t="s">
        <v>5</v>
      </c>
      <c r="B8" s="7">
        <v>0.35416666666666669</v>
      </c>
      <c r="C8" s="7">
        <v>0.6875</v>
      </c>
      <c r="D8" s="8" t="s">
        <v>6</v>
      </c>
      <c r="E8" s="8"/>
      <c r="F8" s="17" t="str">
        <f t="shared" si="1"/>
        <v>MaandagRolstoelbus</v>
      </c>
      <c r="G8" s="43">
        <f t="shared" si="0"/>
        <v>8</v>
      </c>
    </row>
    <row r="9" spans="1:8" x14ac:dyDescent="0.25">
      <c r="A9" s="6" t="s">
        <v>5</v>
      </c>
      <c r="B9" s="7">
        <v>0.4375</v>
      </c>
      <c r="C9" s="7">
        <v>0.79166666666666663</v>
      </c>
      <c r="D9" s="8" t="s">
        <v>14</v>
      </c>
      <c r="E9" s="8"/>
      <c r="F9" s="17" t="str">
        <f t="shared" si="1"/>
        <v>MaandagPersonenauto</v>
      </c>
      <c r="G9" s="43">
        <f t="shared" si="0"/>
        <v>8.5</v>
      </c>
    </row>
    <row r="10" spans="1:8" x14ac:dyDescent="0.25">
      <c r="A10" s="6" t="s">
        <v>5</v>
      </c>
      <c r="B10" s="7">
        <v>0.4375</v>
      </c>
      <c r="C10" s="7">
        <v>0.79166666666666663</v>
      </c>
      <c r="D10" s="8" t="s">
        <v>14</v>
      </c>
      <c r="E10" s="8"/>
      <c r="F10" s="17" t="str">
        <f t="shared" si="1"/>
        <v>MaandagPersonenauto</v>
      </c>
      <c r="G10" s="43">
        <f t="shared" si="0"/>
        <v>8.5</v>
      </c>
    </row>
    <row r="11" spans="1:8" x14ac:dyDescent="0.25">
      <c r="A11" s="6" t="s">
        <v>5</v>
      </c>
      <c r="B11" s="7">
        <v>0.4375</v>
      </c>
      <c r="C11" s="7">
        <v>0.79166666666666663</v>
      </c>
      <c r="D11" s="8" t="s">
        <v>14</v>
      </c>
      <c r="E11" s="8"/>
      <c r="F11" s="17" t="str">
        <f t="shared" si="1"/>
        <v>MaandagPersonenauto</v>
      </c>
      <c r="G11" s="43">
        <f t="shared" si="0"/>
        <v>8.5</v>
      </c>
    </row>
    <row r="12" spans="1:8" x14ac:dyDescent="0.25">
      <c r="A12" s="6" t="s">
        <v>5</v>
      </c>
      <c r="B12" s="7">
        <v>0.70833333333333337</v>
      </c>
      <c r="C12" s="7">
        <v>4.1666666666666664E-2</v>
      </c>
      <c r="D12" s="8" t="s">
        <v>6</v>
      </c>
      <c r="E12" s="8"/>
      <c r="F12" s="17" t="str">
        <f t="shared" si="1"/>
        <v>MaandagRolstoelbus</v>
      </c>
      <c r="G12" s="43">
        <f t="shared" si="0"/>
        <v>8</v>
      </c>
    </row>
    <row r="13" spans="1:8" x14ac:dyDescent="0.25">
      <c r="A13" s="6" t="s">
        <v>8</v>
      </c>
      <c r="B13" s="7">
        <v>0.3125</v>
      </c>
      <c r="C13" s="7">
        <v>0.66666666666666663</v>
      </c>
      <c r="D13" s="8" t="s">
        <v>6</v>
      </c>
      <c r="E13" s="8"/>
      <c r="F13" s="17" t="str">
        <f t="shared" si="1"/>
        <v>DinsdagRolstoelbus</v>
      </c>
      <c r="G13" s="43">
        <f t="shared" si="0"/>
        <v>8.5</v>
      </c>
    </row>
    <row r="14" spans="1:8" x14ac:dyDescent="0.25">
      <c r="A14" s="6" t="s">
        <v>8</v>
      </c>
      <c r="B14" s="7">
        <v>0.3125</v>
      </c>
      <c r="C14" s="7">
        <v>0.66666666666666663</v>
      </c>
      <c r="D14" s="8" t="s">
        <v>14</v>
      </c>
      <c r="E14" s="8"/>
      <c r="F14" s="17" t="str">
        <f t="shared" si="1"/>
        <v>DinsdagPersonenauto</v>
      </c>
      <c r="G14" s="43">
        <f t="shared" si="0"/>
        <v>8.5</v>
      </c>
    </row>
    <row r="15" spans="1:8" x14ac:dyDescent="0.25">
      <c r="A15" s="6" t="s">
        <v>8</v>
      </c>
      <c r="B15" s="7">
        <v>0.35416666666666669</v>
      </c>
      <c r="C15" s="7">
        <v>0.6875</v>
      </c>
      <c r="D15" s="8" t="s">
        <v>6</v>
      </c>
      <c r="E15" s="8"/>
      <c r="F15" s="17" t="str">
        <f t="shared" si="1"/>
        <v>DinsdagRolstoelbus</v>
      </c>
      <c r="G15" s="43">
        <f t="shared" si="0"/>
        <v>8</v>
      </c>
    </row>
    <row r="16" spans="1:8" x14ac:dyDescent="0.25">
      <c r="A16" s="6" t="s">
        <v>8</v>
      </c>
      <c r="B16" s="7">
        <v>0.4375</v>
      </c>
      <c r="C16" s="7">
        <v>0.79166666666666663</v>
      </c>
      <c r="D16" s="8" t="s">
        <v>14</v>
      </c>
      <c r="E16" s="8"/>
      <c r="F16" s="17" t="str">
        <f t="shared" si="1"/>
        <v>DinsdagPersonenauto</v>
      </c>
      <c r="G16" s="43">
        <f t="shared" si="0"/>
        <v>8.5</v>
      </c>
    </row>
    <row r="17" spans="1:7" x14ac:dyDescent="0.25">
      <c r="A17" s="6" t="s">
        <v>8</v>
      </c>
      <c r="B17" s="7">
        <v>0.4375</v>
      </c>
      <c r="C17" s="7">
        <v>0.79166666666666663</v>
      </c>
      <c r="D17" s="8" t="s">
        <v>14</v>
      </c>
      <c r="E17" s="8"/>
      <c r="F17" s="17" t="str">
        <f t="shared" si="1"/>
        <v>DinsdagPersonenauto</v>
      </c>
      <c r="G17" s="43">
        <f t="shared" si="0"/>
        <v>8.5</v>
      </c>
    </row>
    <row r="18" spans="1:7" x14ac:dyDescent="0.25">
      <c r="A18" s="6" t="s">
        <v>8</v>
      </c>
      <c r="B18" s="7">
        <v>0.4375</v>
      </c>
      <c r="C18" s="7">
        <v>0.79166666666666663</v>
      </c>
      <c r="D18" s="8" t="s">
        <v>14</v>
      </c>
      <c r="E18" s="8"/>
      <c r="F18" s="17" t="str">
        <f t="shared" si="1"/>
        <v>DinsdagPersonenauto</v>
      </c>
      <c r="G18" s="43">
        <f t="shared" si="0"/>
        <v>8.5</v>
      </c>
    </row>
    <row r="19" spans="1:7" x14ac:dyDescent="0.25">
      <c r="A19" s="6" t="s">
        <v>8</v>
      </c>
      <c r="B19" s="7">
        <v>0.70833333333333337</v>
      </c>
      <c r="C19" s="7">
        <v>4.1666666666666664E-2</v>
      </c>
      <c r="D19" s="8" t="s">
        <v>6</v>
      </c>
      <c r="E19" s="8"/>
      <c r="F19" s="17" t="str">
        <f t="shared" si="1"/>
        <v>DinsdagRolstoelbus</v>
      </c>
      <c r="G19" s="43">
        <f t="shared" si="0"/>
        <v>8</v>
      </c>
    </row>
    <row r="20" spans="1:7" x14ac:dyDescent="0.25">
      <c r="A20" s="6" t="s">
        <v>9</v>
      </c>
      <c r="B20" s="7">
        <v>0.3125</v>
      </c>
      <c r="C20" s="7">
        <v>0.66666666666666663</v>
      </c>
      <c r="D20" s="8" t="s">
        <v>6</v>
      </c>
      <c r="E20" s="8"/>
      <c r="F20" s="17" t="str">
        <f t="shared" si="1"/>
        <v>WoensdagRolstoelbus</v>
      </c>
      <c r="G20" s="43">
        <f t="shared" si="0"/>
        <v>8.5</v>
      </c>
    </row>
    <row r="21" spans="1:7" x14ac:dyDescent="0.25">
      <c r="A21" s="6" t="s">
        <v>9</v>
      </c>
      <c r="B21" s="7">
        <v>0.3125</v>
      </c>
      <c r="C21" s="7">
        <v>0.66666666666666663</v>
      </c>
      <c r="D21" s="8" t="s">
        <v>14</v>
      </c>
      <c r="E21" s="8"/>
      <c r="F21" s="17" t="str">
        <f t="shared" si="1"/>
        <v>WoensdagPersonenauto</v>
      </c>
      <c r="G21" s="43">
        <f t="shared" si="0"/>
        <v>8.5</v>
      </c>
    </row>
    <row r="22" spans="1:7" x14ac:dyDescent="0.25">
      <c r="A22" s="6" t="s">
        <v>9</v>
      </c>
      <c r="B22" s="7">
        <v>0.4375</v>
      </c>
      <c r="C22" s="7">
        <v>0.79166666666666663</v>
      </c>
      <c r="D22" s="8" t="s">
        <v>6</v>
      </c>
      <c r="E22" s="8"/>
      <c r="F22" s="17" t="str">
        <f t="shared" si="1"/>
        <v>WoensdagRolstoelbus</v>
      </c>
      <c r="G22" s="43">
        <f t="shared" si="0"/>
        <v>8.5</v>
      </c>
    </row>
    <row r="23" spans="1:7" x14ac:dyDescent="0.25">
      <c r="A23" s="6" t="s">
        <v>9</v>
      </c>
      <c r="B23" s="7">
        <v>0.4375</v>
      </c>
      <c r="C23" s="7">
        <v>0.79166666666666663</v>
      </c>
      <c r="D23" s="8" t="s">
        <v>14</v>
      </c>
      <c r="E23" s="8"/>
      <c r="F23" s="17" t="str">
        <f t="shared" si="1"/>
        <v>WoensdagPersonenauto</v>
      </c>
      <c r="G23" s="43">
        <f t="shared" si="0"/>
        <v>8.5</v>
      </c>
    </row>
    <row r="24" spans="1:7" x14ac:dyDescent="0.25">
      <c r="A24" s="6" t="s">
        <v>9</v>
      </c>
      <c r="B24" s="7">
        <v>0.4375</v>
      </c>
      <c r="C24" s="7">
        <v>0.79166666666666663</v>
      </c>
      <c r="D24" s="8" t="s">
        <v>14</v>
      </c>
      <c r="E24" s="8"/>
      <c r="F24" s="17" t="str">
        <f t="shared" si="1"/>
        <v>WoensdagPersonenauto</v>
      </c>
      <c r="G24" s="43">
        <f t="shared" si="0"/>
        <v>8.5</v>
      </c>
    </row>
    <row r="25" spans="1:7" x14ac:dyDescent="0.25">
      <c r="A25" s="6" t="s">
        <v>9</v>
      </c>
      <c r="B25" s="7">
        <v>0.4375</v>
      </c>
      <c r="C25" s="7">
        <v>0.79166666666666663</v>
      </c>
      <c r="D25" s="8" t="s">
        <v>14</v>
      </c>
      <c r="E25" s="8"/>
      <c r="F25" s="17" t="str">
        <f t="shared" si="1"/>
        <v>WoensdagPersonenauto</v>
      </c>
      <c r="G25" s="43">
        <f t="shared" si="0"/>
        <v>8.5</v>
      </c>
    </row>
    <row r="26" spans="1:7" x14ac:dyDescent="0.25">
      <c r="A26" s="6" t="s">
        <v>9</v>
      </c>
      <c r="B26" s="7">
        <v>0.70833333333333337</v>
      </c>
      <c r="C26" s="7">
        <v>4.1666666666666664E-2</v>
      </c>
      <c r="D26" s="8" t="s">
        <v>6</v>
      </c>
      <c r="E26" s="8"/>
      <c r="F26" s="17" t="str">
        <f t="shared" si="1"/>
        <v>WoensdagRolstoelbus</v>
      </c>
      <c r="G26" s="43">
        <f t="shared" si="0"/>
        <v>8</v>
      </c>
    </row>
    <row r="27" spans="1:7" x14ac:dyDescent="0.25">
      <c r="A27" s="6" t="s">
        <v>10</v>
      </c>
      <c r="B27" s="7">
        <v>0.3125</v>
      </c>
      <c r="C27" s="7">
        <v>0.66666666666666663</v>
      </c>
      <c r="D27" s="8" t="s">
        <v>6</v>
      </c>
      <c r="E27" s="8"/>
      <c r="F27" s="17" t="str">
        <f t="shared" si="1"/>
        <v>DonderdagRolstoelbus</v>
      </c>
      <c r="G27" s="43">
        <f t="shared" si="0"/>
        <v>8.5</v>
      </c>
    </row>
    <row r="28" spans="1:7" x14ac:dyDescent="0.25">
      <c r="A28" s="6" t="s">
        <v>10</v>
      </c>
      <c r="B28" s="7">
        <v>0.3125</v>
      </c>
      <c r="C28" s="7">
        <v>0.66666666666666663</v>
      </c>
      <c r="D28" s="8" t="s">
        <v>14</v>
      </c>
      <c r="E28" s="8"/>
      <c r="F28" s="17" t="str">
        <f t="shared" si="1"/>
        <v>DonderdagPersonenauto</v>
      </c>
      <c r="G28" s="43">
        <f t="shared" si="0"/>
        <v>8.5</v>
      </c>
    </row>
    <row r="29" spans="1:7" x14ac:dyDescent="0.25">
      <c r="A29" s="6" t="s">
        <v>10</v>
      </c>
      <c r="B29" s="7">
        <v>0.35416666666666669</v>
      </c>
      <c r="C29" s="7">
        <v>0.6875</v>
      </c>
      <c r="D29" s="8" t="s">
        <v>6</v>
      </c>
      <c r="E29" s="8"/>
      <c r="F29" s="17" t="str">
        <f t="shared" si="1"/>
        <v>DonderdagRolstoelbus</v>
      </c>
      <c r="G29" s="43">
        <f t="shared" si="0"/>
        <v>8</v>
      </c>
    </row>
    <row r="30" spans="1:7" x14ac:dyDescent="0.25">
      <c r="A30" s="6" t="s">
        <v>10</v>
      </c>
      <c r="B30" s="7">
        <v>0.4375</v>
      </c>
      <c r="C30" s="7">
        <v>0.79166666666666663</v>
      </c>
      <c r="D30" s="8" t="s">
        <v>14</v>
      </c>
      <c r="E30" s="8"/>
      <c r="F30" s="17" t="str">
        <f t="shared" si="1"/>
        <v>DonderdagPersonenauto</v>
      </c>
      <c r="G30" s="43">
        <f t="shared" si="0"/>
        <v>8.5</v>
      </c>
    </row>
    <row r="31" spans="1:7" x14ac:dyDescent="0.25">
      <c r="A31" s="6" t="s">
        <v>10</v>
      </c>
      <c r="B31" s="7">
        <v>0.4375</v>
      </c>
      <c r="C31" s="7">
        <v>0.79166666666666663</v>
      </c>
      <c r="D31" s="8" t="s">
        <v>14</v>
      </c>
      <c r="E31" s="8"/>
      <c r="F31" s="17" t="str">
        <f t="shared" si="1"/>
        <v>DonderdagPersonenauto</v>
      </c>
      <c r="G31" s="43">
        <f t="shared" si="0"/>
        <v>8.5</v>
      </c>
    </row>
    <row r="32" spans="1:7" x14ac:dyDescent="0.25">
      <c r="A32" s="6" t="s">
        <v>10</v>
      </c>
      <c r="B32" s="7">
        <v>0.4375</v>
      </c>
      <c r="C32" s="7">
        <v>0.79166666666666663</v>
      </c>
      <c r="D32" s="8" t="s">
        <v>14</v>
      </c>
      <c r="E32" s="8"/>
      <c r="F32" s="17" t="str">
        <f t="shared" si="1"/>
        <v>DonderdagPersonenauto</v>
      </c>
      <c r="G32" s="43">
        <f t="shared" si="0"/>
        <v>8.5</v>
      </c>
    </row>
    <row r="33" spans="1:7" x14ac:dyDescent="0.25">
      <c r="A33" s="6" t="s">
        <v>10</v>
      </c>
      <c r="B33" s="7">
        <v>0.70833333333333337</v>
      </c>
      <c r="C33" s="7">
        <v>4.1666666666666664E-2</v>
      </c>
      <c r="D33" s="8" t="s">
        <v>6</v>
      </c>
      <c r="E33" s="8"/>
      <c r="F33" s="17" t="str">
        <f t="shared" si="1"/>
        <v>DonderdagRolstoelbus</v>
      </c>
      <c r="G33" s="43">
        <f t="shared" si="0"/>
        <v>8</v>
      </c>
    </row>
    <row r="34" spans="1:7" x14ac:dyDescent="0.25">
      <c r="A34" s="6" t="s">
        <v>11</v>
      </c>
      <c r="B34" s="7">
        <v>0.3125</v>
      </c>
      <c r="C34" s="7">
        <v>0.66666666666666663</v>
      </c>
      <c r="D34" s="8" t="s">
        <v>6</v>
      </c>
      <c r="E34" s="8"/>
      <c r="F34" s="17" t="str">
        <f t="shared" si="1"/>
        <v>VrijdagRolstoelbus</v>
      </c>
      <c r="G34" s="43">
        <f t="shared" si="0"/>
        <v>8.5</v>
      </c>
    </row>
    <row r="35" spans="1:7" x14ac:dyDescent="0.25">
      <c r="A35" s="6" t="s">
        <v>11</v>
      </c>
      <c r="B35" s="7">
        <v>0.3125</v>
      </c>
      <c r="C35" s="7">
        <v>0.66666666666666663</v>
      </c>
      <c r="D35" s="8" t="s">
        <v>14</v>
      </c>
      <c r="E35" s="8"/>
      <c r="F35" s="17" t="str">
        <f t="shared" si="1"/>
        <v>VrijdagPersonenauto</v>
      </c>
      <c r="G35" s="43">
        <f t="shared" si="0"/>
        <v>8.5</v>
      </c>
    </row>
    <row r="36" spans="1:7" x14ac:dyDescent="0.25">
      <c r="A36" s="6" t="s">
        <v>11</v>
      </c>
      <c r="B36" s="7">
        <v>0.4375</v>
      </c>
      <c r="C36" s="7">
        <v>0.79166666666666663</v>
      </c>
      <c r="D36" s="8" t="s">
        <v>6</v>
      </c>
      <c r="E36" s="8"/>
      <c r="F36" s="17" t="str">
        <f t="shared" si="1"/>
        <v>VrijdagRolstoelbus</v>
      </c>
      <c r="G36" s="43">
        <f t="shared" si="0"/>
        <v>8.5</v>
      </c>
    </row>
    <row r="37" spans="1:7" x14ac:dyDescent="0.25">
      <c r="A37" s="6" t="s">
        <v>11</v>
      </c>
      <c r="B37" s="7">
        <v>0.4375</v>
      </c>
      <c r="C37" s="7">
        <v>0.79166666666666663</v>
      </c>
      <c r="D37" s="8" t="s">
        <v>14</v>
      </c>
      <c r="E37" s="8"/>
      <c r="F37" s="17" t="str">
        <f t="shared" si="1"/>
        <v>VrijdagPersonenauto</v>
      </c>
      <c r="G37" s="43">
        <f t="shared" si="0"/>
        <v>8.5</v>
      </c>
    </row>
    <row r="38" spans="1:7" x14ac:dyDescent="0.25">
      <c r="A38" s="6" t="s">
        <v>11</v>
      </c>
      <c r="B38" s="7">
        <v>0.4375</v>
      </c>
      <c r="C38" s="7">
        <v>0.79166666666666663</v>
      </c>
      <c r="D38" s="8" t="s">
        <v>14</v>
      </c>
      <c r="E38" s="8"/>
      <c r="F38" s="17" t="str">
        <f t="shared" si="1"/>
        <v>VrijdagPersonenauto</v>
      </c>
      <c r="G38" s="43">
        <f t="shared" si="0"/>
        <v>8.5</v>
      </c>
    </row>
    <row r="39" spans="1:7" x14ac:dyDescent="0.25">
      <c r="A39" s="6" t="s">
        <v>11</v>
      </c>
      <c r="B39" s="7">
        <v>0.4375</v>
      </c>
      <c r="C39" s="7">
        <v>0.79166666666666663</v>
      </c>
      <c r="D39" s="8" t="s">
        <v>14</v>
      </c>
      <c r="E39" s="8"/>
      <c r="F39" s="17" t="str">
        <f t="shared" si="1"/>
        <v>VrijdagPersonenauto</v>
      </c>
      <c r="G39" s="43">
        <f t="shared" si="0"/>
        <v>8.5</v>
      </c>
    </row>
    <row r="40" spans="1:7" x14ac:dyDescent="0.25">
      <c r="A40" s="6" t="s">
        <v>11</v>
      </c>
      <c r="B40" s="7">
        <v>0.70833333333333337</v>
      </c>
      <c r="C40" s="7">
        <v>4.1666666666666664E-2</v>
      </c>
      <c r="D40" s="8" t="s">
        <v>6</v>
      </c>
      <c r="E40" s="8"/>
      <c r="F40" s="17" t="str">
        <f t="shared" si="1"/>
        <v>VrijdagRolstoelbus</v>
      </c>
      <c r="G40" s="43">
        <f t="shared" si="0"/>
        <v>8</v>
      </c>
    </row>
    <row r="41" spans="1:7" x14ac:dyDescent="0.25">
      <c r="A41" s="6" t="s">
        <v>12</v>
      </c>
      <c r="B41" s="7">
        <v>0.33333333333333331</v>
      </c>
      <c r="C41" s="7">
        <v>0.625</v>
      </c>
      <c r="D41" s="8" t="s">
        <v>6</v>
      </c>
      <c r="E41" s="8"/>
      <c r="F41" s="17" t="str">
        <f t="shared" si="1"/>
        <v>ZaterdagRolstoelbus</v>
      </c>
      <c r="G41" s="43">
        <f t="shared" si="0"/>
        <v>7</v>
      </c>
    </row>
    <row r="42" spans="1:7" x14ac:dyDescent="0.25">
      <c r="A42" s="6" t="s">
        <v>12</v>
      </c>
      <c r="B42" s="7">
        <v>0.35416666666666669</v>
      </c>
      <c r="C42" s="7">
        <v>0.6875</v>
      </c>
      <c r="D42" s="8" t="s">
        <v>14</v>
      </c>
      <c r="E42" s="8"/>
      <c r="F42" s="17" t="str">
        <f t="shared" si="1"/>
        <v>ZaterdagPersonenauto</v>
      </c>
      <c r="G42" s="43">
        <f t="shared" si="0"/>
        <v>8</v>
      </c>
    </row>
    <row r="43" spans="1:7" x14ac:dyDescent="0.25">
      <c r="A43" s="6" t="s">
        <v>12</v>
      </c>
      <c r="B43" s="7">
        <v>0.35416666666666669</v>
      </c>
      <c r="C43" s="7">
        <v>0.6875</v>
      </c>
      <c r="D43" s="8" t="s">
        <v>6</v>
      </c>
      <c r="E43" s="8"/>
      <c r="F43" s="17" t="str">
        <f t="shared" si="1"/>
        <v>ZaterdagRolstoelbus</v>
      </c>
      <c r="G43" s="43">
        <f t="shared" si="0"/>
        <v>8</v>
      </c>
    </row>
    <row r="44" spans="1:7" x14ac:dyDescent="0.25">
      <c r="A44" s="6" t="s">
        <v>12</v>
      </c>
      <c r="B44" s="7">
        <v>0.35416666666666669</v>
      </c>
      <c r="C44" s="7">
        <v>0.6875</v>
      </c>
      <c r="D44" s="8" t="s">
        <v>14</v>
      </c>
      <c r="E44" s="8"/>
      <c r="F44" s="17" t="str">
        <f t="shared" si="1"/>
        <v>ZaterdagPersonenauto</v>
      </c>
      <c r="G44" s="43">
        <f t="shared" si="0"/>
        <v>8</v>
      </c>
    </row>
    <row r="45" spans="1:7" x14ac:dyDescent="0.25">
      <c r="A45" s="6" t="s">
        <v>12</v>
      </c>
      <c r="B45" s="7">
        <v>0.35416666666666669</v>
      </c>
      <c r="C45" s="7">
        <v>0.6875</v>
      </c>
      <c r="D45" s="8" t="s">
        <v>14</v>
      </c>
      <c r="E45" s="8"/>
      <c r="F45" s="17" t="str">
        <f t="shared" si="1"/>
        <v>ZaterdagPersonenauto</v>
      </c>
      <c r="G45" s="43">
        <f t="shared" si="0"/>
        <v>8</v>
      </c>
    </row>
    <row r="46" spans="1:7" x14ac:dyDescent="0.25">
      <c r="A46" s="6" t="s">
        <v>12</v>
      </c>
      <c r="B46" s="7">
        <v>0.35416666666666669</v>
      </c>
      <c r="C46" s="7">
        <v>0.6875</v>
      </c>
      <c r="D46" s="8" t="s">
        <v>14</v>
      </c>
      <c r="E46" s="8"/>
      <c r="F46" s="17" t="str">
        <f t="shared" si="1"/>
        <v>ZaterdagPersonenauto</v>
      </c>
      <c r="G46" s="43">
        <f t="shared" si="0"/>
        <v>8</v>
      </c>
    </row>
    <row r="47" spans="1:7" x14ac:dyDescent="0.25">
      <c r="A47" s="6" t="s">
        <v>12</v>
      </c>
      <c r="B47" s="7">
        <v>0.47916666666666669</v>
      </c>
      <c r="C47" s="7">
        <v>0.79166666666666663</v>
      </c>
      <c r="D47" s="8" t="s">
        <v>14</v>
      </c>
      <c r="E47" s="8"/>
      <c r="F47" s="17" t="str">
        <f t="shared" si="1"/>
        <v>ZaterdagPersonenauto</v>
      </c>
      <c r="G47" s="43">
        <f t="shared" si="0"/>
        <v>7.5</v>
      </c>
    </row>
    <row r="48" spans="1:7" x14ac:dyDescent="0.25">
      <c r="A48" s="6" t="s">
        <v>12</v>
      </c>
      <c r="B48" s="7">
        <v>0.75</v>
      </c>
      <c r="C48" s="7">
        <v>4.1666666666666664E-2</v>
      </c>
      <c r="D48" s="8" t="s">
        <v>14</v>
      </c>
      <c r="E48" s="8"/>
      <c r="F48" s="17" t="str">
        <f t="shared" si="1"/>
        <v>ZaterdagPersonenauto</v>
      </c>
      <c r="G48" s="43">
        <f t="shared" si="0"/>
        <v>7</v>
      </c>
    </row>
    <row r="49" spans="1:7" x14ac:dyDescent="0.25">
      <c r="A49" s="6" t="s">
        <v>13</v>
      </c>
      <c r="B49" s="7">
        <v>0.25</v>
      </c>
      <c r="C49" s="7">
        <v>0.625</v>
      </c>
      <c r="D49" s="8" t="s">
        <v>6</v>
      </c>
      <c r="E49" s="8"/>
      <c r="F49" s="17" t="str">
        <f t="shared" si="1"/>
        <v>ZondagRolstoelbus</v>
      </c>
      <c r="G49" s="43">
        <f t="shared" si="0"/>
        <v>9</v>
      </c>
    </row>
    <row r="50" spans="1:7" x14ac:dyDescent="0.25">
      <c r="A50" s="6" t="s">
        <v>13</v>
      </c>
      <c r="B50" s="7">
        <v>0.52083333333333337</v>
      </c>
      <c r="C50" s="7">
        <v>0.91666666666666663</v>
      </c>
      <c r="D50" s="8" t="s">
        <v>6</v>
      </c>
      <c r="E50" s="8"/>
      <c r="F50" s="17" t="str">
        <f t="shared" si="1"/>
        <v>ZondagRolstoelbus</v>
      </c>
      <c r="G50" s="43">
        <f t="shared" si="0"/>
        <v>9.5</v>
      </c>
    </row>
    <row r="51" spans="1:7" ht="15.75" thickBot="1" x14ac:dyDescent="0.3">
      <c r="A51" s="9" t="s">
        <v>13</v>
      </c>
      <c r="B51" s="10">
        <v>0.66666666666666663</v>
      </c>
      <c r="C51" s="10">
        <v>4.1666666666666664E-2</v>
      </c>
      <c r="D51" s="11" t="s">
        <v>6</v>
      </c>
      <c r="E51" s="11"/>
      <c r="F51" s="17" t="str">
        <f t="shared" si="1"/>
        <v>ZondagRolstoelbus</v>
      </c>
      <c r="G51" s="44">
        <f t="shared" si="0"/>
        <v>9</v>
      </c>
    </row>
    <row r="52" spans="1:7" ht="33.75" customHeight="1" thickTop="1" thickBot="1" x14ac:dyDescent="0.3"/>
    <row r="53" spans="1:7" ht="17.25" thickTop="1" thickBot="1" x14ac:dyDescent="0.3">
      <c r="A53" s="48"/>
      <c r="B53" s="50" t="s">
        <v>23</v>
      </c>
      <c r="C53" s="51"/>
      <c r="D53" s="51"/>
      <c r="E53" s="52"/>
    </row>
    <row r="54" spans="1:7" ht="17.25" thickTop="1" thickBot="1" x14ac:dyDescent="0.3">
      <c r="A54" s="49"/>
      <c r="B54" s="50" t="s">
        <v>14</v>
      </c>
      <c r="C54" s="53"/>
      <c r="D54" s="2" t="s">
        <v>6</v>
      </c>
      <c r="E54" s="18" t="s">
        <v>21</v>
      </c>
    </row>
    <row r="55" spans="1:7" ht="15.75" thickTop="1" x14ac:dyDescent="0.25">
      <c r="A55" s="3" t="s">
        <v>5</v>
      </c>
      <c r="B55" s="54">
        <f>SUMIF($F:$F,"MaandagPersonenauto",$G:$G)</f>
        <v>34</v>
      </c>
      <c r="C55" s="55"/>
      <c r="D55" s="34">
        <f>SUMIF($F:$F,"MaandagRolstoelbus",$G:$G)</f>
        <v>24.5</v>
      </c>
      <c r="E55" s="35">
        <f t="shared" ref="E55:E62" si="2">D55+B55</f>
        <v>58.5</v>
      </c>
    </row>
    <row r="56" spans="1:7" x14ac:dyDescent="0.25">
      <c r="A56" s="6" t="s">
        <v>8</v>
      </c>
      <c r="B56" s="62">
        <f>SUMIF($F:$F,"DinsdagPersonenauto",$G:$G)</f>
        <v>34</v>
      </c>
      <c r="C56" s="63"/>
      <c r="D56" s="28">
        <f>SUMIF($F:$F,"DinsdagRolstoelbus",$G:$G)</f>
        <v>24.5</v>
      </c>
      <c r="E56" s="29">
        <f t="shared" si="2"/>
        <v>58.5</v>
      </c>
    </row>
    <row r="57" spans="1:7" x14ac:dyDescent="0.25">
      <c r="A57" s="6" t="s">
        <v>9</v>
      </c>
      <c r="B57" s="62">
        <f>SUMIF($F:$F,"WoensdagPersonenauto",$G:$G)</f>
        <v>34</v>
      </c>
      <c r="C57" s="63"/>
      <c r="D57" s="28">
        <f>SUMIF($F:$F,"WoensdagRolstoelbus",$G:$G)</f>
        <v>25</v>
      </c>
      <c r="E57" s="29">
        <f t="shared" si="2"/>
        <v>59</v>
      </c>
    </row>
    <row r="58" spans="1:7" x14ac:dyDescent="0.25">
      <c r="A58" s="6" t="s">
        <v>10</v>
      </c>
      <c r="B58" s="62">
        <f>SUMIF($F:$F,"DonderdagPersonenauto",$G:$G)</f>
        <v>34</v>
      </c>
      <c r="C58" s="63"/>
      <c r="D58" s="28">
        <f>SUMIF($F:$F,"DonderdagRolstoelbus",$G:$G)</f>
        <v>24.5</v>
      </c>
      <c r="E58" s="29">
        <f t="shared" si="2"/>
        <v>58.5</v>
      </c>
    </row>
    <row r="59" spans="1:7" x14ac:dyDescent="0.25">
      <c r="A59" s="6" t="s">
        <v>11</v>
      </c>
      <c r="B59" s="62">
        <f>SUMIF($F:$F,"VrijdagPersonenauto",$G:$G)</f>
        <v>34</v>
      </c>
      <c r="C59" s="63"/>
      <c r="D59" s="28">
        <f>SUMIF($F:$F,"VrijdagRolstoelbus",$G:$G)</f>
        <v>25</v>
      </c>
      <c r="E59" s="29">
        <f t="shared" si="2"/>
        <v>59</v>
      </c>
    </row>
    <row r="60" spans="1:7" x14ac:dyDescent="0.25">
      <c r="A60" s="6" t="s">
        <v>12</v>
      </c>
      <c r="B60" s="62">
        <f>SUMIF($F:$F,"ZaterdagPersonenauto",$G:$G)</f>
        <v>46.5</v>
      </c>
      <c r="C60" s="63"/>
      <c r="D60" s="28">
        <f>SUMIF($F:$F,"ZaterdagRolstoelbus",$G:$G)</f>
        <v>15</v>
      </c>
      <c r="E60" s="29">
        <f t="shared" si="2"/>
        <v>61.5</v>
      </c>
    </row>
    <row r="61" spans="1:7" ht="15.75" thickBot="1" x14ac:dyDescent="0.3">
      <c r="A61" s="9" t="s">
        <v>13</v>
      </c>
      <c r="B61" s="56">
        <f>SUMIF($F:$F,"ZondagPersonenauto",$G:$G)</f>
        <v>0</v>
      </c>
      <c r="C61" s="57"/>
      <c r="D61" s="30">
        <f>SUMIF($F:$F,"ZondagRolstoelbus",$G:$G)</f>
        <v>27.5</v>
      </c>
      <c r="E61" s="31">
        <f t="shared" si="2"/>
        <v>27.5</v>
      </c>
    </row>
    <row r="62" spans="1:7" ht="16.5" thickTop="1" thickBot="1" x14ac:dyDescent="0.3">
      <c r="A62" s="19" t="s">
        <v>21</v>
      </c>
      <c r="B62" s="58">
        <f>SUM(B55:C61)</f>
        <v>216.5</v>
      </c>
      <c r="C62" s="59"/>
      <c r="D62" s="32">
        <f>SUM(D55:D61)</f>
        <v>166</v>
      </c>
      <c r="E62" s="33">
        <f t="shared" si="2"/>
        <v>382.5</v>
      </c>
    </row>
    <row r="63" spans="1:7" ht="16.5" thickTop="1" thickBot="1" x14ac:dyDescent="0.3">
      <c r="A63" s="19" t="s">
        <v>22</v>
      </c>
      <c r="B63" s="60">
        <f>B62/E62</f>
        <v>0.56601307189542482</v>
      </c>
      <c r="C63" s="61"/>
      <c r="D63" s="22">
        <f>D62/E62</f>
        <v>0.43398692810457518</v>
      </c>
      <c r="E63" s="23"/>
    </row>
    <row r="64" spans="1:7" ht="15.75" thickTop="1" x14ac:dyDescent="0.25"/>
  </sheetData>
  <mergeCells count="13">
    <mergeCell ref="B62:C62"/>
    <mergeCell ref="B63:C63"/>
    <mergeCell ref="A53:A54"/>
    <mergeCell ref="B56:C56"/>
    <mergeCell ref="B57:C57"/>
    <mergeCell ref="B58:C58"/>
    <mergeCell ref="B59:C59"/>
    <mergeCell ref="B60:C60"/>
    <mergeCell ref="A2:E2"/>
    <mergeCell ref="B54:C54"/>
    <mergeCell ref="B53:E53"/>
    <mergeCell ref="B55:C55"/>
    <mergeCell ref="B61:C6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Doetinchem</vt:lpstr>
      <vt:lpstr>Aalten</vt:lpstr>
      <vt:lpstr>Groenlo</vt:lpstr>
      <vt:lpstr>Vorden</vt:lpstr>
      <vt:lpstr>Winterswijk</vt:lpstr>
    </vt:vector>
  </TitlesOfParts>
  <Company>Gemeente Winterswijk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Geert-Jan Verzijden</dc:creator>
  <cp:lastModifiedBy>Geert-Jan Verzijden</cp:lastModifiedBy>
  <dcterms:created xsi:type="dcterms:W3CDTF">2020-10-30T16:24:16Z</dcterms:created>
  <dcterms:modified xsi:type="dcterms:W3CDTF">2020-11-06T14:12:27Z</dcterms:modified>
</cp:coreProperties>
</file>