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civ\Taakgroep-Inkoop\2. Contracten\EA 2020\31152406 bouwblok audio\Beschrijvend document\Bijlagen BD DEF\"/>
    </mc:Choice>
  </mc:AlternateContent>
  <bookViews>
    <workbookView xWindow="-105" yWindow="-105" windowWidth="24495" windowHeight="15795" firstSheet="1" activeTab="1"/>
  </bookViews>
  <sheets>
    <sheet name="Voorblad" sheetId="12" r:id="rId1"/>
    <sheet name="A.Prijzenblad" sheetId="1" r:id="rId2"/>
    <sheet name="1. P-RF" sheetId="2" r:id="rId3"/>
    <sheet name="2. P-OV" sheetId="4" r:id="rId4"/>
    <sheet name="3. P-BO" sheetId="5" r:id="rId5"/>
    <sheet name="5. P-CON" sheetId="11" r:id="rId6"/>
    <sheet name="6. P-IA" sheetId="7" r:id="rId7"/>
    <sheet name="7. P-GOV" sheetId="8" r:id="rId8"/>
    <sheet name="8. P-O" sheetId="6" r:id="rId9"/>
    <sheet name="9. P-L" sheetId="14" r:id="rId10"/>
    <sheet name="B. Omvang per Werkpakket" sheetId="15" r:id="rId11"/>
    <sheet name="Keuzelijst" sheetId="3" state="hidden" r:id="rId12"/>
  </sheets>
  <definedNames>
    <definedName name="_xlnm.Print_Area" localSheetId="2">'1. P-RF'!$A$1:$U$63</definedName>
    <definedName name="_xlnm.Print_Area" localSheetId="3">'2. P-OV'!$A$1:$H$46</definedName>
    <definedName name="_xlnm.Print_Area" localSheetId="4">'3. P-BO'!$A$1:$M$47</definedName>
    <definedName name="_xlnm.Print_Area" localSheetId="5">'5. P-CON'!$A$1:$U$33</definedName>
    <definedName name="_xlnm.Print_Area" localSheetId="6">'6. P-IA'!$A$1:$I$46</definedName>
    <definedName name="_xlnm.Print_Area" localSheetId="7">'7. P-GOV'!$A$1:$H$46</definedName>
    <definedName name="_xlnm.Print_Area" localSheetId="8">'8. P-O'!$A$1:$M$50</definedName>
    <definedName name="_xlnm.Print_Area" localSheetId="9">'9. P-L'!$A$1:$M$48</definedName>
    <definedName name="_xlnm.Print_Area" localSheetId="1">A.Prijzenblad!$A$1:$J$157</definedName>
    <definedName name="_xlnm.Print_Titles" localSheetId="1">A.Prijzenblad!$1:$1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3" i="4" l="1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E35" i="14" l="1"/>
  <c r="G37" i="6"/>
  <c r="E37" i="6"/>
  <c r="Q35" i="14" l="1"/>
  <c r="O35" i="14"/>
  <c r="P26" i="14"/>
  <c r="N26" i="14"/>
  <c r="K37" i="6"/>
  <c r="I37" i="6"/>
  <c r="CA37" i="6"/>
  <c r="BY37" i="6"/>
  <c r="BW37" i="6"/>
  <c r="BU37" i="6"/>
  <c r="BS37" i="6"/>
  <c r="BQ37" i="6"/>
  <c r="BO37" i="6"/>
  <c r="BM37" i="6"/>
  <c r="BK37" i="6"/>
  <c r="BI37" i="6"/>
  <c r="BG37" i="6"/>
  <c r="BE37" i="6"/>
  <c r="BC37" i="6"/>
  <c r="BA37" i="6"/>
  <c r="AY37" i="6"/>
  <c r="AW37" i="6"/>
  <c r="AU37" i="6"/>
  <c r="AS37" i="6"/>
  <c r="AQ37" i="6"/>
  <c r="AO37" i="6"/>
  <c r="AM37" i="6"/>
  <c r="AK37" i="6"/>
  <c r="AI37" i="6"/>
  <c r="AG37" i="6"/>
  <c r="AE37" i="6"/>
  <c r="AC37" i="6"/>
  <c r="AA37" i="6"/>
  <c r="Y37" i="6"/>
  <c r="W37" i="6"/>
  <c r="U37" i="6"/>
  <c r="S37" i="6"/>
  <c r="Q37" i="6"/>
  <c r="O37" i="6"/>
  <c r="BZ26" i="6"/>
  <c r="BX26" i="6"/>
  <c r="BV26" i="6"/>
  <c r="BT26" i="6"/>
  <c r="BR26" i="6"/>
  <c r="BP26" i="6"/>
  <c r="BN26" i="6"/>
  <c r="BL26" i="6"/>
  <c r="BJ26" i="6"/>
  <c r="BH26" i="6"/>
  <c r="BF26" i="6"/>
  <c r="BD26" i="6"/>
  <c r="BB26" i="6"/>
  <c r="AZ26" i="6"/>
  <c r="AX26" i="6"/>
  <c r="AV26" i="6"/>
  <c r="AT26" i="6"/>
  <c r="AR26" i="6"/>
  <c r="AP26" i="6"/>
  <c r="AN26" i="6"/>
  <c r="AL26" i="6"/>
  <c r="AJ26" i="6"/>
  <c r="AH26" i="6"/>
  <c r="AF26" i="6"/>
  <c r="AD26" i="6"/>
  <c r="AB26" i="6"/>
  <c r="Z26" i="6"/>
  <c r="X26" i="6"/>
  <c r="V26" i="6"/>
  <c r="T26" i="6"/>
  <c r="R26" i="6"/>
  <c r="P26" i="6"/>
  <c r="N26" i="6"/>
  <c r="K33" i="4"/>
  <c r="I33" i="4"/>
  <c r="G33" i="4"/>
  <c r="J26" i="4"/>
  <c r="H26" i="4"/>
  <c r="F26" i="4"/>
  <c r="AK34" i="5"/>
  <c r="AI34" i="5"/>
  <c r="AG34" i="5"/>
  <c r="AE34" i="5"/>
  <c r="AJ26" i="5"/>
  <c r="AH26" i="5"/>
  <c r="AF26" i="5"/>
  <c r="AD26" i="5"/>
  <c r="AC34" i="5"/>
  <c r="AA34" i="5"/>
  <c r="Y34" i="5"/>
  <c r="W34" i="5"/>
  <c r="U34" i="5"/>
  <c r="S34" i="5"/>
  <c r="Q34" i="5"/>
  <c r="O34" i="5"/>
  <c r="E34" i="5"/>
  <c r="AB26" i="5"/>
  <c r="Z26" i="5"/>
  <c r="X26" i="5"/>
  <c r="V26" i="5"/>
  <c r="T26" i="5"/>
  <c r="R26" i="5"/>
  <c r="P26" i="5"/>
  <c r="N26" i="5"/>
  <c r="J4" i="1" l="1"/>
  <c r="M35" i="14"/>
  <c r="K35" i="14"/>
  <c r="I35" i="14"/>
  <c r="G35" i="14"/>
  <c r="L26" i="14"/>
  <c r="J26" i="14"/>
  <c r="H26" i="14"/>
  <c r="F26" i="14"/>
  <c r="D26" i="14"/>
  <c r="M1" i="14"/>
  <c r="E33" i="8" l="1"/>
  <c r="I33" i="7"/>
  <c r="G33" i="7"/>
  <c r="E33" i="7"/>
  <c r="M37" i="6"/>
  <c r="M34" i="5"/>
  <c r="K34" i="5"/>
  <c r="I34" i="5"/>
  <c r="G34" i="5"/>
  <c r="G1" i="8" l="1"/>
  <c r="I1" i="7"/>
  <c r="M1" i="6"/>
  <c r="M1" i="5"/>
  <c r="G1" i="4"/>
  <c r="U1" i="11"/>
  <c r="U1" i="2"/>
  <c r="I1" i="1"/>
  <c r="E17" i="11" l="1"/>
  <c r="F17" i="11" s="1"/>
  <c r="G17" i="11" s="1"/>
  <c r="H17" i="11" s="1"/>
  <c r="I17" i="11" s="1"/>
  <c r="J17" i="11" s="1"/>
  <c r="K17" i="11" s="1"/>
  <c r="L17" i="11" s="1"/>
  <c r="M17" i="11" s="1"/>
  <c r="N17" i="11" s="1"/>
  <c r="O17" i="11" s="1"/>
  <c r="P17" i="11" s="1"/>
  <c r="Q17" i="11" s="1"/>
  <c r="R17" i="11" s="1"/>
  <c r="S17" i="11" s="1"/>
  <c r="T17" i="11" s="1"/>
  <c r="U17" i="11" s="1"/>
  <c r="E7" i="11"/>
  <c r="F7" i="11" s="1"/>
  <c r="G7" i="11" s="1"/>
  <c r="H7" i="11" s="1"/>
  <c r="I7" i="11" s="1"/>
  <c r="J7" i="11" s="1"/>
  <c r="K7" i="11" s="1"/>
  <c r="L7" i="11" s="1"/>
  <c r="M7" i="11" s="1"/>
  <c r="N7" i="11" s="1"/>
  <c r="O7" i="11" s="1"/>
  <c r="P7" i="11" s="1"/>
  <c r="Q7" i="11" s="1"/>
  <c r="R7" i="11" s="1"/>
  <c r="S7" i="11" s="1"/>
  <c r="T7" i="11" s="1"/>
  <c r="U7" i="11" s="1"/>
  <c r="U5" i="2" l="1"/>
  <c r="T5" i="2"/>
  <c r="S5" i="2"/>
  <c r="R5" i="2"/>
  <c r="Q5" i="2"/>
  <c r="P5" i="2"/>
  <c r="O5" i="2"/>
  <c r="N5" i="2"/>
  <c r="M5" i="2"/>
  <c r="L5" i="2"/>
  <c r="K5" i="2"/>
  <c r="J5" i="2"/>
  <c r="I5" i="2"/>
  <c r="H5" i="2"/>
  <c r="G5" i="2"/>
  <c r="F5" i="2"/>
  <c r="E5" i="2"/>
  <c r="D5" i="2"/>
  <c r="F19" i="11" l="1"/>
  <c r="F11" i="11"/>
  <c r="F9" i="11"/>
  <c r="F18" i="11"/>
  <c r="F8" i="11"/>
  <c r="F10" i="11"/>
  <c r="F20" i="11"/>
  <c r="J19" i="11"/>
  <c r="J11" i="11"/>
  <c r="J9" i="11"/>
  <c r="J10" i="11"/>
  <c r="J20" i="11"/>
  <c r="J8" i="11"/>
  <c r="J18" i="11"/>
  <c r="N19" i="11"/>
  <c r="N11" i="11"/>
  <c r="N9" i="11"/>
  <c r="N8" i="11"/>
  <c r="N20" i="11"/>
  <c r="N18" i="11"/>
  <c r="N10" i="11"/>
  <c r="R19" i="11"/>
  <c r="R11" i="11"/>
  <c r="R9" i="11"/>
  <c r="R20" i="11"/>
  <c r="R18" i="11"/>
  <c r="R10" i="11"/>
  <c r="R8" i="11"/>
  <c r="G19" i="11"/>
  <c r="G11" i="11"/>
  <c r="G9" i="11"/>
  <c r="G20" i="11"/>
  <c r="G18" i="11"/>
  <c r="G10" i="11"/>
  <c r="G8" i="11"/>
  <c r="K19" i="11"/>
  <c r="K11" i="11"/>
  <c r="K9" i="11"/>
  <c r="K20" i="11"/>
  <c r="K18" i="11"/>
  <c r="K10" i="11"/>
  <c r="K8" i="11"/>
  <c r="O19" i="11"/>
  <c r="O11" i="11"/>
  <c r="O9" i="11"/>
  <c r="O20" i="11"/>
  <c r="O18" i="11"/>
  <c r="O10" i="11"/>
  <c r="O8" i="11"/>
  <c r="S19" i="11"/>
  <c r="S11" i="11"/>
  <c r="S9" i="11"/>
  <c r="S20" i="11"/>
  <c r="S18" i="11"/>
  <c r="S10" i="11"/>
  <c r="S8" i="11"/>
  <c r="D20" i="11"/>
  <c r="D18" i="11"/>
  <c r="D10" i="11"/>
  <c r="D8" i="11"/>
  <c r="D19" i="11"/>
  <c r="D9" i="11"/>
  <c r="D11" i="11"/>
  <c r="H20" i="11"/>
  <c r="H18" i="11"/>
  <c r="H10" i="11"/>
  <c r="H8" i="11"/>
  <c r="H11" i="11"/>
  <c r="H9" i="11"/>
  <c r="H19" i="11"/>
  <c r="L20" i="11"/>
  <c r="L18" i="11"/>
  <c r="L10" i="11"/>
  <c r="L8" i="11"/>
  <c r="L9" i="11"/>
  <c r="L19" i="11"/>
  <c r="L11" i="11"/>
  <c r="P20" i="11"/>
  <c r="P18" i="11"/>
  <c r="P10" i="11"/>
  <c r="P8" i="11"/>
  <c r="P19" i="11"/>
  <c r="P11" i="11"/>
  <c r="P9" i="11"/>
  <c r="T20" i="11"/>
  <c r="T18" i="11"/>
  <c r="T10" i="11"/>
  <c r="T8" i="11"/>
  <c r="T19" i="11"/>
  <c r="T9" i="11"/>
  <c r="T11" i="11"/>
  <c r="E20" i="11"/>
  <c r="E18" i="11"/>
  <c r="E10" i="11"/>
  <c r="E8" i="11"/>
  <c r="E19" i="11"/>
  <c r="E11" i="11"/>
  <c r="E9" i="11"/>
  <c r="I20" i="11"/>
  <c r="I18" i="11"/>
  <c r="I10" i="11"/>
  <c r="I8" i="11"/>
  <c r="I19" i="11"/>
  <c r="I11" i="11"/>
  <c r="I9" i="11"/>
  <c r="M20" i="11"/>
  <c r="M18" i="11"/>
  <c r="M10" i="11"/>
  <c r="M8" i="11"/>
  <c r="M19" i="11"/>
  <c r="M11" i="11"/>
  <c r="M9" i="11"/>
  <c r="Q20" i="11"/>
  <c r="Q18" i="11"/>
  <c r="Q10" i="11"/>
  <c r="Q8" i="11"/>
  <c r="Q19" i="11"/>
  <c r="Q11" i="11"/>
  <c r="Q9" i="11"/>
  <c r="U20" i="11"/>
  <c r="U18" i="11"/>
  <c r="U10" i="11"/>
  <c r="U8" i="11"/>
  <c r="U19" i="11"/>
  <c r="U11" i="11"/>
  <c r="U9" i="11"/>
  <c r="D26" i="8"/>
  <c r="H26" i="7"/>
  <c r="F26" i="7"/>
  <c r="D26" i="7"/>
  <c r="L26" i="6"/>
  <c r="J26" i="6"/>
  <c r="H26" i="6"/>
  <c r="F26" i="6"/>
  <c r="D26" i="6"/>
  <c r="L26" i="5"/>
  <c r="J26" i="5"/>
  <c r="H26" i="5"/>
  <c r="F26" i="5"/>
  <c r="D26" i="5"/>
  <c r="D26" i="4"/>
  <c r="C149" i="3"/>
  <c r="C148" i="3"/>
  <c r="C147" i="3"/>
  <c r="C146" i="3"/>
  <c r="C145" i="3"/>
  <c r="C144" i="3"/>
  <c r="C143" i="3"/>
  <c r="C142" i="3"/>
  <c r="C141" i="3"/>
  <c r="C140" i="3"/>
  <c r="C139" i="3"/>
  <c r="C138" i="3"/>
  <c r="C137" i="3"/>
  <c r="C136" i="3"/>
  <c r="C135" i="3"/>
  <c r="C134" i="3"/>
  <c r="C133" i="3"/>
  <c r="C132" i="3"/>
  <c r="C131" i="3"/>
  <c r="C130" i="3"/>
  <c r="C129" i="3"/>
  <c r="C128" i="3"/>
  <c r="C127" i="3"/>
  <c r="C126" i="3"/>
  <c r="C125" i="3"/>
  <c r="C124" i="3"/>
  <c r="C123" i="3"/>
  <c r="C122" i="3"/>
  <c r="C121" i="3"/>
  <c r="C120" i="3"/>
  <c r="C119" i="3"/>
  <c r="C118" i="3"/>
  <c r="C117" i="3"/>
  <c r="C116" i="3"/>
  <c r="C115" i="3"/>
  <c r="C114" i="3"/>
  <c r="C113" i="3"/>
  <c r="C112" i="3"/>
  <c r="C111" i="3"/>
  <c r="C110" i="3"/>
  <c r="C109" i="3"/>
  <c r="C108" i="3"/>
  <c r="C107" i="3"/>
  <c r="C106" i="3"/>
  <c r="C105" i="3"/>
  <c r="C104" i="3"/>
  <c r="C103" i="3"/>
  <c r="C102" i="3"/>
  <c r="C101" i="3"/>
  <c r="C100" i="3"/>
  <c r="C99" i="3"/>
  <c r="C98" i="3"/>
  <c r="C97" i="3"/>
  <c r="C96" i="3"/>
  <c r="C95" i="3"/>
  <c r="C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25" i="4" s="1"/>
  <c r="E25" i="4" s="1"/>
  <c r="C8" i="3"/>
  <c r="C7" i="3"/>
  <c r="C6" i="3"/>
  <c r="C5" i="3"/>
  <c r="C4" i="3"/>
  <c r="C3" i="3"/>
  <c r="C2" i="3"/>
  <c r="C22" i="5" l="1"/>
  <c r="C18" i="8"/>
  <c r="E18" i="8" s="1"/>
  <c r="C19" i="14"/>
  <c r="C11" i="14"/>
  <c r="C8" i="14"/>
  <c r="C18" i="14"/>
  <c r="C10" i="14"/>
  <c r="C13" i="14"/>
  <c r="C25" i="14"/>
  <c r="C17" i="14"/>
  <c r="C9" i="14"/>
  <c r="C24" i="14"/>
  <c r="C16" i="14"/>
  <c r="C23" i="14"/>
  <c r="C15" i="14"/>
  <c r="C7" i="14"/>
  <c r="C6" i="14"/>
  <c r="C22" i="14"/>
  <c r="C14" i="14"/>
  <c r="C21" i="14"/>
  <c r="C20" i="14"/>
  <c r="C12" i="14"/>
  <c r="E22" i="5"/>
  <c r="AI22" i="5"/>
  <c r="AC22" i="5"/>
  <c r="Y22" i="5"/>
  <c r="U22" i="5"/>
  <c r="AK22" i="5"/>
  <c r="AA22" i="5"/>
  <c r="W22" i="5"/>
  <c r="S22" i="5"/>
  <c r="O22" i="5"/>
  <c r="Q22" i="5"/>
  <c r="AG22" i="5"/>
  <c r="AE22" i="5"/>
  <c r="C17" i="4"/>
  <c r="E17" i="4" s="1"/>
  <c r="C12" i="5"/>
  <c r="I12" i="5" s="1"/>
  <c r="C20" i="5"/>
  <c r="G20" i="5" s="1"/>
  <c r="C11" i="6"/>
  <c r="C19" i="6"/>
  <c r="C10" i="7"/>
  <c r="I10" i="7" s="1"/>
  <c r="C18" i="7"/>
  <c r="I18" i="7" s="1"/>
  <c r="C11" i="8"/>
  <c r="E11" i="8" s="1"/>
  <c r="C19" i="8"/>
  <c r="E19" i="8" s="1"/>
  <c r="C10" i="4"/>
  <c r="E10" i="4" s="1"/>
  <c r="C18" i="4"/>
  <c r="E18" i="4" s="1"/>
  <c r="C13" i="5"/>
  <c r="C21" i="5"/>
  <c r="C12" i="6"/>
  <c r="C20" i="6"/>
  <c r="C11" i="7"/>
  <c r="I11" i="7" s="1"/>
  <c r="C19" i="7"/>
  <c r="I19" i="7" s="1"/>
  <c r="C12" i="8"/>
  <c r="E12" i="8" s="1"/>
  <c r="C20" i="8"/>
  <c r="E20" i="8" s="1"/>
  <c r="C9" i="4"/>
  <c r="E9" i="4" s="1"/>
  <c r="C11" i="4"/>
  <c r="E11" i="4" s="1"/>
  <c r="C14" i="5"/>
  <c r="C12" i="7"/>
  <c r="E12" i="7" s="1"/>
  <c r="C13" i="8"/>
  <c r="E13" i="8" s="1"/>
  <c r="C12" i="4"/>
  <c r="E12" i="4" s="1"/>
  <c r="C20" i="4"/>
  <c r="E20" i="4" s="1"/>
  <c r="C7" i="5"/>
  <c r="K7" i="5" s="1"/>
  <c r="C15" i="5"/>
  <c r="C23" i="5"/>
  <c r="C6" i="6"/>
  <c r="C14" i="6"/>
  <c r="C22" i="6"/>
  <c r="C13" i="7"/>
  <c r="I13" i="7" s="1"/>
  <c r="C21" i="7"/>
  <c r="I21" i="7" s="1"/>
  <c r="C6" i="8"/>
  <c r="E6" i="8" s="1"/>
  <c r="C14" i="8"/>
  <c r="E14" i="8" s="1"/>
  <c r="C22" i="8"/>
  <c r="E22" i="8" s="1"/>
  <c r="C19" i="4"/>
  <c r="E19" i="4" s="1"/>
  <c r="C20" i="7"/>
  <c r="E20" i="7" s="1"/>
  <c r="C21" i="8"/>
  <c r="E21" i="8" s="1"/>
  <c r="C13" i="4"/>
  <c r="E13" i="4" s="1"/>
  <c r="C21" i="4"/>
  <c r="E21" i="4" s="1"/>
  <c r="C8" i="5"/>
  <c r="C16" i="5"/>
  <c r="C24" i="5"/>
  <c r="C7" i="6"/>
  <c r="C15" i="6"/>
  <c r="C23" i="6"/>
  <c r="C6" i="7"/>
  <c r="G6" i="7" s="1"/>
  <c r="C14" i="7"/>
  <c r="E14" i="7" s="1"/>
  <c r="C22" i="7"/>
  <c r="G22" i="7" s="1"/>
  <c r="C7" i="8"/>
  <c r="E7" i="8" s="1"/>
  <c r="C15" i="8"/>
  <c r="E15" i="8" s="1"/>
  <c r="C23" i="8"/>
  <c r="E23" i="8" s="1"/>
  <c r="C21" i="6"/>
  <c r="C6" i="4"/>
  <c r="C14" i="4"/>
  <c r="E14" i="4" s="1"/>
  <c r="C22" i="4"/>
  <c r="E22" i="4" s="1"/>
  <c r="C9" i="5"/>
  <c r="C17" i="5"/>
  <c r="C25" i="5"/>
  <c r="C8" i="6"/>
  <c r="C16" i="6"/>
  <c r="C24" i="6"/>
  <c r="C7" i="7"/>
  <c r="I7" i="7" s="1"/>
  <c r="C15" i="7"/>
  <c r="I15" i="7" s="1"/>
  <c r="C23" i="7"/>
  <c r="I23" i="7" s="1"/>
  <c r="C8" i="8"/>
  <c r="E8" i="8" s="1"/>
  <c r="C16" i="8"/>
  <c r="E16" i="8" s="1"/>
  <c r="C24" i="8"/>
  <c r="E24" i="8" s="1"/>
  <c r="C13" i="6"/>
  <c r="C7" i="4"/>
  <c r="C15" i="4"/>
  <c r="E15" i="4" s="1"/>
  <c r="C23" i="4"/>
  <c r="E23" i="4" s="1"/>
  <c r="C10" i="5"/>
  <c r="C18" i="5"/>
  <c r="C9" i="6"/>
  <c r="C17" i="6"/>
  <c r="C25" i="6"/>
  <c r="C8" i="7"/>
  <c r="G8" i="7" s="1"/>
  <c r="C16" i="7"/>
  <c r="I16" i="7" s="1"/>
  <c r="C24" i="7"/>
  <c r="G24" i="7" s="1"/>
  <c r="C9" i="8"/>
  <c r="E9" i="8" s="1"/>
  <c r="C17" i="8"/>
  <c r="E17" i="8" s="1"/>
  <c r="C25" i="8"/>
  <c r="E25" i="8" s="1"/>
  <c r="C8" i="4"/>
  <c r="E8" i="4" s="1"/>
  <c r="C16" i="4"/>
  <c r="E16" i="4" s="1"/>
  <c r="C24" i="4"/>
  <c r="E24" i="4" s="1"/>
  <c r="C11" i="5"/>
  <c r="C19" i="5"/>
  <c r="C10" i="6"/>
  <c r="C18" i="6"/>
  <c r="C9" i="7"/>
  <c r="I9" i="7" s="1"/>
  <c r="C17" i="7"/>
  <c r="I17" i="7" s="1"/>
  <c r="C25" i="7"/>
  <c r="I25" i="7" s="1"/>
  <c r="C10" i="8"/>
  <c r="E10" i="8" s="1"/>
  <c r="I22" i="5"/>
  <c r="M22" i="5"/>
  <c r="G22" i="5"/>
  <c r="K22" i="5"/>
  <c r="D82" i="3"/>
  <c r="D81" i="3"/>
  <c r="D80" i="3"/>
  <c r="E7" i="4" l="1"/>
  <c r="G7" i="4"/>
  <c r="I7" i="4"/>
  <c r="K7" i="4"/>
  <c r="E6" i="4"/>
  <c r="K6" i="4"/>
  <c r="G6" i="4"/>
  <c r="I6" i="4"/>
  <c r="Q15" i="14"/>
  <c r="O15" i="14"/>
  <c r="K15" i="14"/>
  <c r="E15" i="14"/>
  <c r="M15" i="14"/>
  <c r="G15" i="14"/>
  <c r="I15" i="14"/>
  <c r="E10" i="14"/>
  <c r="Q10" i="14"/>
  <c r="O10" i="14"/>
  <c r="I10" i="14"/>
  <c r="G10" i="14"/>
  <c r="K10" i="14"/>
  <c r="M10" i="14"/>
  <c r="E13" i="14"/>
  <c r="K13" i="14"/>
  <c r="M13" i="14"/>
  <c r="G13" i="14"/>
  <c r="I13" i="14"/>
  <c r="Q13" i="14"/>
  <c r="O13" i="14"/>
  <c r="G12" i="14"/>
  <c r="I12" i="14"/>
  <c r="M12" i="14"/>
  <c r="O12" i="14"/>
  <c r="Q12" i="14"/>
  <c r="E12" i="14"/>
  <c r="K12" i="14"/>
  <c r="Q23" i="14"/>
  <c r="M23" i="14"/>
  <c r="G23" i="14"/>
  <c r="E23" i="14"/>
  <c r="I23" i="14"/>
  <c r="O23" i="14"/>
  <c r="K23" i="14"/>
  <c r="G18" i="14"/>
  <c r="K18" i="14"/>
  <c r="E18" i="14"/>
  <c r="M18" i="14"/>
  <c r="Q18" i="14"/>
  <c r="I18" i="14"/>
  <c r="O18" i="14"/>
  <c r="Q20" i="14"/>
  <c r="I20" i="14"/>
  <c r="K20" i="14"/>
  <c r="G20" i="14"/>
  <c r="O20" i="14"/>
  <c r="E20" i="14"/>
  <c r="M20" i="14"/>
  <c r="O16" i="14"/>
  <c r="Q16" i="14"/>
  <c r="G16" i="14"/>
  <c r="E16" i="14"/>
  <c r="I16" i="14"/>
  <c r="K16" i="14"/>
  <c r="M16" i="14"/>
  <c r="I8" i="14"/>
  <c r="G8" i="14"/>
  <c r="M8" i="14"/>
  <c r="K8" i="14"/>
  <c r="O8" i="14"/>
  <c r="E8" i="14"/>
  <c r="Q8" i="14"/>
  <c r="I21" i="14"/>
  <c r="O21" i="14"/>
  <c r="M21" i="14"/>
  <c r="Q21" i="14"/>
  <c r="K21" i="14"/>
  <c r="G21" i="14"/>
  <c r="E21" i="14"/>
  <c r="K24" i="14"/>
  <c r="M24" i="14"/>
  <c r="E24" i="14"/>
  <c r="O24" i="14"/>
  <c r="I24" i="14"/>
  <c r="Q24" i="14"/>
  <c r="G24" i="14"/>
  <c r="K11" i="14"/>
  <c r="E11" i="14"/>
  <c r="I11" i="14"/>
  <c r="Q11" i="14"/>
  <c r="O11" i="14"/>
  <c r="G11" i="14"/>
  <c r="M11" i="14"/>
  <c r="I7" i="14"/>
  <c r="O7" i="14"/>
  <c r="Q7" i="14"/>
  <c r="G7" i="14"/>
  <c r="M7" i="14"/>
  <c r="K7" i="14"/>
  <c r="E7" i="14"/>
  <c r="O14" i="14"/>
  <c r="I14" i="14"/>
  <c r="K14" i="14"/>
  <c r="E14" i="14"/>
  <c r="G14" i="14"/>
  <c r="M14" i="14"/>
  <c r="Q14" i="14"/>
  <c r="G9" i="14"/>
  <c r="K9" i="14"/>
  <c r="E9" i="14"/>
  <c r="I9" i="14"/>
  <c r="M9" i="14"/>
  <c r="O9" i="14"/>
  <c r="Q9" i="14"/>
  <c r="K19" i="14"/>
  <c r="M19" i="14"/>
  <c r="E19" i="14"/>
  <c r="I19" i="14"/>
  <c r="Q19" i="14"/>
  <c r="O19" i="14"/>
  <c r="G19" i="14"/>
  <c r="E22" i="14"/>
  <c r="Q22" i="14"/>
  <c r="O22" i="14"/>
  <c r="I22" i="14"/>
  <c r="M22" i="14"/>
  <c r="K22" i="14"/>
  <c r="G22" i="14"/>
  <c r="I17" i="14"/>
  <c r="O17" i="14"/>
  <c r="E17" i="14"/>
  <c r="Q17" i="14"/>
  <c r="G17" i="14"/>
  <c r="K17" i="14"/>
  <c r="M17" i="14"/>
  <c r="K6" i="14"/>
  <c r="M6" i="14"/>
  <c r="E6" i="14"/>
  <c r="I6" i="14"/>
  <c r="Q6" i="14"/>
  <c r="O6" i="14"/>
  <c r="G6" i="14"/>
  <c r="I25" i="14"/>
  <c r="M25" i="14"/>
  <c r="O25" i="14"/>
  <c r="E25" i="14"/>
  <c r="Q25" i="14"/>
  <c r="G25" i="14"/>
  <c r="K25" i="14"/>
  <c r="I10" i="6"/>
  <c r="BO10" i="6"/>
  <c r="AY10" i="6"/>
  <c r="AI10" i="6"/>
  <c r="S10" i="6"/>
  <c r="BU10" i="6"/>
  <c r="BE10" i="6"/>
  <c r="AO10" i="6"/>
  <c r="Y10" i="6"/>
  <c r="CA10" i="6"/>
  <c r="BQ10" i="6"/>
  <c r="BA10" i="6"/>
  <c r="AK10" i="6"/>
  <c r="U10" i="6"/>
  <c r="BW10" i="6"/>
  <c r="BG10" i="6"/>
  <c r="AQ10" i="6"/>
  <c r="AA10" i="6"/>
  <c r="BM10" i="6"/>
  <c r="AW10" i="6"/>
  <c r="AG10" i="6"/>
  <c r="Q10" i="6"/>
  <c r="BS10" i="6"/>
  <c r="BC10" i="6"/>
  <c r="AM10" i="6"/>
  <c r="W10" i="6"/>
  <c r="BY10" i="6"/>
  <c r="BI10" i="6"/>
  <c r="AS10" i="6"/>
  <c r="AC10" i="6"/>
  <c r="AU10" i="6"/>
  <c r="O10" i="6"/>
  <c r="BK10" i="6"/>
  <c r="AE10" i="6"/>
  <c r="K24" i="6"/>
  <c r="BS24" i="6"/>
  <c r="BC24" i="6"/>
  <c r="AM24" i="6"/>
  <c r="W24" i="6"/>
  <c r="BY24" i="6"/>
  <c r="BI24" i="6"/>
  <c r="AS24" i="6"/>
  <c r="AC24" i="6"/>
  <c r="BU24" i="6"/>
  <c r="BE24" i="6"/>
  <c r="AO24" i="6"/>
  <c r="Y24" i="6"/>
  <c r="CA24" i="6"/>
  <c r="BK24" i="6"/>
  <c r="AU24" i="6"/>
  <c r="AE24" i="6"/>
  <c r="O24" i="6"/>
  <c r="BQ24" i="6"/>
  <c r="BA24" i="6"/>
  <c r="AK24" i="6"/>
  <c r="U24" i="6"/>
  <c r="BW24" i="6"/>
  <c r="BG24" i="6"/>
  <c r="AQ24" i="6"/>
  <c r="AA24" i="6"/>
  <c r="BM24" i="6"/>
  <c r="AW24" i="6"/>
  <c r="AG24" i="6"/>
  <c r="Q24" i="6"/>
  <c r="AY24" i="6"/>
  <c r="S24" i="6"/>
  <c r="AI24" i="6"/>
  <c r="BO24" i="6"/>
  <c r="M23" i="6"/>
  <c r="BM23" i="6"/>
  <c r="AW23" i="6"/>
  <c r="AG23" i="6"/>
  <c r="Q23" i="6"/>
  <c r="BS23" i="6"/>
  <c r="BC23" i="6"/>
  <c r="AM23" i="6"/>
  <c r="W23" i="6"/>
  <c r="BO23" i="6"/>
  <c r="AY23" i="6"/>
  <c r="AI23" i="6"/>
  <c r="S23" i="6"/>
  <c r="BU23" i="6"/>
  <c r="BE23" i="6"/>
  <c r="AO23" i="6"/>
  <c r="Y23" i="6"/>
  <c r="CA23" i="6"/>
  <c r="BK23" i="6"/>
  <c r="AU23" i="6"/>
  <c r="AE23" i="6"/>
  <c r="O23" i="6"/>
  <c r="BQ23" i="6"/>
  <c r="BA23" i="6"/>
  <c r="AK23" i="6"/>
  <c r="U23" i="6"/>
  <c r="BW23" i="6"/>
  <c r="BG23" i="6"/>
  <c r="AQ23" i="6"/>
  <c r="AA23" i="6"/>
  <c r="BY23" i="6"/>
  <c r="AS23" i="6"/>
  <c r="BI23" i="6"/>
  <c r="AC23" i="6"/>
  <c r="K22" i="6"/>
  <c r="BW22" i="6"/>
  <c r="BG22" i="6"/>
  <c r="AQ22" i="6"/>
  <c r="AA22" i="6"/>
  <c r="BM22" i="6"/>
  <c r="AW22" i="6"/>
  <c r="AG22" i="6"/>
  <c r="Q22" i="6"/>
  <c r="BY22" i="6"/>
  <c r="BI22" i="6"/>
  <c r="AS22" i="6"/>
  <c r="AC22" i="6"/>
  <c r="BO22" i="6"/>
  <c r="AY22" i="6"/>
  <c r="AI22" i="6"/>
  <c r="S22" i="6"/>
  <c r="BU22" i="6"/>
  <c r="BE22" i="6"/>
  <c r="AO22" i="6"/>
  <c r="Y22" i="6"/>
  <c r="CA22" i="6"/>
  <c r="BK22" i="6"/>
  <c r="AU22" i="6"/>
  <c r="AE22" i="6"/>
  <c r="O22" i="6"/>
  <c r="BQ22" i="6"/>
  <c r="BA22" i="6"/>
  <c r="AK22" i="6"/>
  <c r="U22" i="6"/>
  <c r="BC22" i="6"/>
  <c r="W22" i="6"/>
  <c r="AM22" i="6"/>
  <c r="BS22" i="6"/>
  <c r="G25" i="6"/>
  <c r="BY25" i="6"/>
  <c r="BI25" i="6"/>
  <c r="AS25" i="6"/>
  <c r="AC25" i="6"/>
  <c r="BO25" i="6"/>
  <c r="AY25" i="6"/>
  <c r="AI25" i="6"/>
  <c r="S25" i="6"/>
  <c r="CA25" i="6"/>
  <c r="BK25" i="6"/>
  <c r="AU25" i="6"/>
  <c r="AE25" i="6"/>
  <c r="O25" i="6"/>
  <c r="BQ25" i="6"/>
  <c r="BA25" i="6"/>
  <c r="AK25" i="6"/>
  <c r="U25" i="6"/>
  <c r="BW25" i="6"/>
  <c r="BG25" i="6"/>
  <c r="AQ25" i="6"/>
  <c r="AA25" i="6"/>
  <c r="BM25" i="6"/>
  <c r="AW25" i="6"/>
  <c r="AG25" i="6"/>
  <c r="Q25" i="6"/>
  <c r="BS25" i="6"/>
  <c r="BC25" i="6"/>
  <c r="AM25" i="6"/>
  <c r="W25" i="6"/>
  <c r="BU25" i="6"/>
  <c r="AO25" i="6"/>
  <c r="Y25" i="6"/>
  <c r="BE25" i="6"/>
  <c r="M13" i="6"/>
  <c r="BQ13" i="6"/>
  <c r="BA13" i="6"/>
  <c r="AK13" i="6"/>
  <c r="U13" i="6"/>
  <c r="BW13" i="6"/>
  <c r="BG13" i="6"/>
  <c r="AQ13" i="6"/>
  <c r="AA13" i="6"/>
  <c r="BS13" i="6"/>
  <c r="BC13" i="6"/>
  <c r="AM13" i="6"/>
  <c r="W13" i="6"/>
  <c r="BY13" i="6"/>
  <c r="BI13" i="6"/>
  <c r="AS13" i="6"/>
  <c r="AC13" i="6"/>
  <c r="BO13" i="6"/>
  <c r="AY13" i="6"/>
  <c r="AI13" i="6"/>
  <c r="S13" i="6"/>
  <c r="BU13" i="6"/>
  <c r="BE13" i="6"/>
  <c r="AO13" i="6"/>
  <c r="Y13" i="6"/>
  <c r="CA13" i="6"/>
  <c r="BK13" i="6"/>
  <c r="AU13" i="6"/>
  <c r="AE13" i="6"/>
  <c r="O13" i="6"/>
  <c r="BM13" i="6"/>
  <c r="AG13" i="6"/>
  <c r="Q13" i="6"/>
  <c r="AW13" i="6"/>
  <c r="K16" i="6"/>
  <c r="BS16" i="6"/>
  <c r="BC16" i="6"/>
  <c r="AM16" i="6"/>
  <c r="W16" i="6"/>
  <c r="BY16" i="6"/>
  <c r="BI16" i="6"/>
  <c r="AS16" i="6"/>
  <c r="AC16" i="6"/>
  <c r="BU16" i="6"/>
  <c r="BE16" i="6"/>
  <c r="AO16" i="6"/>
  <c r="Y16" i="6"/>
  <c r="CA16" i="6"/>
  <c r="BK16" i="6"/>
  <c r="AU16" i="6"/>
  <c r="AE16" i="6"/>
  <c r="O16" i="6"/>
  <c r="BQ16" i="6"/>
  <c r="BA16" i="6"/>
  <c r="AK16" i="6"/>
  <c r="U16" i="6"/>
  <c r="BW16" i="6"/>
  <c r="BG16" i="6"/>
  <c r="AQ16" i="6"/>
  <c r="AA16" i="6"/>
  <c r="BM16" i="6"/>
  <c r="AW16" i="6"/>
  <c r="AG16" i="6"/>
  <c r="Q16" i="6"/>
  <c r="AY16" i="6"/>
  <c r="S16" i="6"/>
  <c r="AI16" i="6"/>
  <c r="BO16" i="6"/>
  <c r="G21" i="6"/>
  <c r="BQ21" i="6"/>
  <c r="BA21" i="6"/>
  <c r="AK21" i="6"/>
  <c r="U21" i="6"/>
  <c r="BW21" i="6"/>
  <c r="BG21" i="6"/>
  <c r="AQ21" i="6"/>
  <c r="AA21" i="6"/>
  <c r="BS21" i="6"/>
  <c r="BC21" i="6"/>
  <c r="AM21" i="6"/>
  <c r="W21" i="6"/>
  <c r="BY21" i="6"/>
  <c r="BI21" i="6"/>
  <c r="AS21" i="6"/>
  <c r="AC21" i="6"/>
  <c r="BO21" i="6"/>
  <c r="AY21" i="6"/>
  <c r="AI21" i="6"/>
  <c r="S21" i="6"/>
  <c r="BU21" i="6"/>
  <c r="BE21" i="6"/>
  <c r="AO21" i="6"/>
  <c r="Y21" i="6"/>
  <c r="CA21" i="6"/>
  <c r="BK21" i="6"/>
  <c r="AU21" i="6"/>
  <c r="AE21" i="6"/>
  <c r="O21" i="6"/>
  <c r="BM21" i="6"/>
  <c r="AG21" i="6"/>
  <c r="Q21" i="6"/>
  <c r="AW21" i="6"/>
  <c r="M15" i="6"/>
  <c r="BM15" i="6"/>
  <c r="AW15" i="6"/>
  <c r="AG15" i="6"/>
  <c r="Q15" i="6"/>
  <c r="BS15" i="6"/>
  <c r="BC15" i="6"/>
  <c r="AM15" i="6"/>
  <c r="W15" i="6"/>
  <c r="BY15" i="6"/>
  <c r="BO15" i="6"/>
  <c r="AY15" i="6"/>
  <c r="AI15" i="6"/>
  <c r="S15" i="6"/>
  <c r="BU15" i="6"/>
  <c r="BE15" i="6"/>
  <c r="AO15" i="6"/>
  <c r="Y15" i="6"/>
  <c r="CA15" i="6"/>
  <c r="BK15" i="6"/>
  <c r="AU15" i="6"/>
  <c r="AE15" i="6"/>
  <c r="O15" i="6"/>
  <c r="BQ15" i="6"/>
  <c r="BA15" i="6"/>
  <c r="AK15" i="6"/>
  <c r="U15" i="6"/>
  <c r="BW15" i="6"/>
  <c r="BG15" i="6"/>
  <c r="AQ15" i="6"/>
  <c r="AA15" i="6"/>
  <c r="BI15" i="6"/>
  <c r="AC15" i="6"/>
  <c r="AS15" i="6"/>
  <c r="K14" i="6"/>
  <c r="BW14" i="6"/>
  <c r="BG14" i="6"/>
  <c r="AQ14" i="6"/>
  <c r="AA14" i="6"/>
  <c r="BM14" i="6"/>
  <c r="AW14" i="6"/>
  <c r="AG14" i="6"/>
  <c r="Q14" i="6"/>
  <c r="BY14" i="6"/>
  <c r="BI14" i="6"/>
  <c r="AS14" i="6"/>
  <c r="AC14" i="6"/>
  <c r="BO14" i="6"/>
  <c r="AY14" i="6"/>
  <c r="AI14" i="6"/>
  <c r="S14" i="6"/>
  <c r="BU14" i="6"/>
  <c r="BE14" i="6"/>
  <c r="AO14" i="6"/>
  <c r="Y14" i="6"/>
  <c r="CA14" i="6"/>
  <c r="BK14" i="6"/>
  <c r="AU14" i="6"/>
  <c r="AE14" i="6"/>
  <c r="O14" i="6"/>
  <c r="BQ14" i="6"/>
  <c r="BA14" i="6"/>
  <c r="AK14" i="6"/>
  <c r="U14" i="6"/>
  <c r="BC14" i="6"/>
  <c r="W14" i="6"/>
  <c r="AM14" i="6"/>
  <c r="BS14" i="6"/>
  <c r="K20" i="6"/>
  <c r="CA20" i="6"/>
  <c r="BK20" i="6"/>
  <c r="AU20" i="6"/>
  <c r="AE20" i="6"/>
  <c r="O20" i="6"/>
  <c r="BW20" i="6"/>
  <c r="BQ20" i="6"/>
  <c r="BA20" i="6"/>
  <c r="AK20" i="6"/>
  <c r="U20" i="6"/>
  <c r="BM20" i="6"/>
  <c r="AW20" i="6"/>
  <c r="AG20" i="6"/>
  <c r="Q20" i="6"/>
  <c r="BS20" i="6"/>
  <c r="BC20" i="6"/>
  <c r="AM20" i="6"/>
  <c r="W20" i="6"/>
  <c r="BY20" i="6"/>
  <c r="BI20" i="6"/>
  <c r="AS20" i="6"/>
  <c r="AC20" i="6"/>
  <c r="BO20" i="6"/>
  <c r="AY20" i="6"/>
  <c r="AI20" i="6"/>
  <c r="S20" i="6"/>
  <c r="BU20" i="6"/>
  <c r="BE20" i="6"/>
  <c r="AO20" i="6"/>
  <c r="Y20" i="6"/>
  <c r="BG20" i="6"/>
  <c r="AA20" i="6"/>
  <c r="AQ20" i="6"/>
  <c r="M17" i="6"/>
  <c r="BY17" i="6"/>
  <c r="BI17" i="6"/>
  <c r="AS17" i="6"/>
  <c r="AC17" i="6"/>
  <c r="BO17" i="6"/>
  <c r="AY17" i="6"/>
  <c r="AI17" i="6"/>
  <c r="S17" i="6"/>
  <c r="CA17" i="6"/>
  <c r="BK17" i="6"/>
  <c r="AU17" i="6"/>
  <c r="AE17" i="6"/>
  <c r="O17" i="6"/>
  <c r="BQ17" i="6"/>
  <c r="BA17" i="6"/>
  <c r="AK17" i="6"/>
  <c r="U17" i="6"/>
  <c r="BW17" i="6"/>
  <c r="BG17" i="6"/>
  <c r="AQ17" i="6"/>
  <c r="AA17" i="6"/>
  <c r="BM17" i="6"/>
  <c r="AW17" i="6"/>
  <c r="AG17" i="6"/>
  <c r="Q17" i="6"/>
  <c r="BS17" i="6"/>
  <c r="BC17" i="6"/>
  <c r="AM17" i="6"/>
  <c r="W17" i="6"/>
  <c r="BU17" i="6"/>
  <c r="AO17" i="6"/>
  <c r="BE17" i="6"/>
  <c r="Y17" i="6"/>
  <c r="K8" i="6"/>
  <c r="BS8" i="6"/>
  <c r="BC8" i="6"/>
  <c r="AM8" i="6"/>
  <c r="W8" i="6"/>
  <c r="BY8" i="6"/>
  <c r="BI8" i="6"/>
  <c r="AS8" i="6"/>
  <c r="AC8" i="6"/>
  <c r="BU8" i="6"/>
  <c r="BE8" i="6"/>
  <c r="AO8" i="6"/>
  <c r="Y8" i="6"/>
  <c r="CA8" i="6"/>
  <c r="BK8" i="6"/>
  <c r="AU8" i="6"/>
  <c r="AE8" i="6"/>
  <c r="O8" i="6"/>
  <c r="BQ8" i="6"/>
  <c r="BA8" i="6"/>
  <c r="AK8" i="6"/>
  <c r="U8" i="6"/>
  <c r="BW8" i="6"/>
  <c r="BG8" i="6"/>
  <c r="AQ8" i="6"/>
  <c r="AA8" i="6"/>
  <c r="BM8" i="6"/>
  <c r="AW8" i="6"/>
  <c r="AG8" i="6"/>
  <c r="Q8" i="6"/>
  <c r="AY8" i="6"/>
  <c r="S8" i="6"/>
  <c r="BO8" i="6"/>
  <c r="AI8" i="6"/>
  <c r="M7" i="6"/>
  <c r="BM7" i="6"/>
  <c r="AW7" i="6"/>
  <c r="AG7" i="6"/>
  <c r="Q7" i="6"/>
  <c r="BS7" i="6"/>
  <c r="BC7" i="6"/>
  <c r="AM7" i="6"/>
  <c r="W7" i="6"/>
  <c r="BO7" i="6"/>
  <c r="AY7" i="6"/>
  <c r="AI7" i="6"/>
  <c r="S7" i="6"/>
  <c r="BU7" i="6"/>
  <c r="BE7" i="6"/>
  <c r="AO7" i="6"/>
  <c r="Y7" i="6"/>
  <c r="CA7" i="6"/>
  <c r="BK7" i="6"/>
  <c r="AU7" i="6"/>
  <c r="AE7" i="6"/>
  <c r="O7" i="6"/>
  <c r="BY7" i="6"/>
  <c r="BQ7" i="6"/>
  <c r="BA7" i="6"/>
  <c r="AK7" i="6"/>
  <c r="U7" i="6"/>
  <c r="BW7" i="6"/>
  <c r="BG7" i="6"/>
  <c r="AQ7" i="6"/>
  <c r="AA7" i="6"/>
  <c r="BI7" i="6"/>
  <c r="AC7" i="6"/>
  <c r="AS7" i="6"/>
  <c r="I6" i="6"/>
  <c r="E6" i="6"/>
  <c r="BW6" i="6"/>
  <c r="BG6" i="6"/>
  <c r="AQ6" i="6"/>
  <c r="AA6" i="6"/>
  <c r="BM6" i="6"/>
  <c r="AW6" i="6"/>
  <c r="AG6" i="6"/>
  <c r="Q6" i="6"/>
  <c r="BY6" i="6"/>
  <c r="BI6" i="6"/>
  <c r="AS6" i="6"/>
  <c r="AC6" i="6"/>
  <c r="BO6" i="6"/>
  <c r="AY6" i="6"/>
  <c r="AI6" i="6"/>
  <c r="S6" i="6"/>
  <c r="BU6" i="6"/>
  <c r="BE6" i="6"/>
  <c r="AO6" i="6"/>
  <c r="Y6" i="6"/>
  <c r="CA6" i="6"/>
  <c r="BK6" i="6"/>
  <c r="AU6" i="6"/>
  <c r="AE6" i="6"/>
  <c r="O6" i="6"/>
  <c r="BQ6" i="6"/>
  <c r="BA6" i="6"/>
  <c r="AK6" i="6"/>
  <c r="U6" i="6"/>
  <c r="BS6" i="6"/>
  <c r="AM6" i="6"/>
  <c r="BC6" i="6"/>
  <c r="W6" i="6"/>
  <c r="K12" i="6"/>
  <c r="CA12" i="6"/>
  <c r="BK12" i="6"/>
  <c r="AU12" i="6"/>
  <c r="AE12" i="6"/>
  <c r="O12" i="6"/>
  <c r="BQ12" i="6"/>
  <c r="BA12" i="6"/>
  <c r="AK12" i="6"/>
  <c r="U12" i="6"/>
  <c r="BM12" i="6"/>
  <c r="AW12" i="6"/>
  <c r="AG12" i="6"/>
  <c r="Q12" i="6"/>
  <c r="BW12" i="6"/>
  <c r="BS12" i="6"/>
  <c r="BC12" i="6"/>
  <c r="AM12" i="6"/>
  <c r="W12" i="6"/>
  <c r="BY12" i="6"/>
  <c r="BI12" i="6"/>
  <c r="AS12" i="6"/>
  <c r="AC12" i="6"/>
  <c r="BO12" i="6"/>
  <c r="AY12" i="6"/>
  <c r="AI12" i="6"/>
  <c r="S12" i="6"/>
  <c r="BU12" i="6"/>
  <c r="BE12" i="6"/>
  <c r="AO12" i="6"/>
  <c r="Y12" i="6"/>
  <c r="AQ12" i="6"/>
  <c r="BG12" i="6"/>
  <c r="AA12" i="6"/>
  <c r="M9" i="6"/>
  <c r="BY9" i="6"/>
  <c r="BI9" i="6"/>
  <c r="AS9" i="6"/>
  <c r="AC9" i="6"/>
  <c r="BO9" i="6"/>
  <c r="AY9" i="6"/>
  <c r="AI9" i="6"/>
  <c r="S9" i="6"/>
  <c r="CA9" i="6"/>
  <c r="BK9" i="6"/>
  <c r="AU9" i="6"/>
  <c r="AE9" i="6"/>
  <c r="O9" i="6"/>
  <c r="BQ9" i="6"/>
  <c r="BA9" i="6"/>
  <c r="AK9" i="6"/>
  <c r="U9" i="6"/>
  <c r="BW9" i="6"/>
  <c r="BG9" i="6"/>
  <c r="AQ9" i="6"/>
  <c r="AA9" i="6"/>
  <c r="BM9" i="6"/>
  <c r="AW9" i="6"/>
  <c r="AG9" i="6"/>
  <c r="Q9" i="6"/>
  <c r="BS9" i="6"/>
  <c r="BC9" i="6"/>
  <c r="AM9" i="6"/>
  <c r="W9" i="6"/>
  <c r="BE9" i="6"/>
  <c r="Y9" i="6"/>
  <c r="AO9" i="6"/>
  <c r="BU9" i="6"/>
  <c r="M19" i="6"/>
  <c r="BU19" i="6"/>
  <c r="BE19" i="6"/>
  <c r="AO19" i="6"/>
  <c r="Y19" i="6"/>
  <c r="CA19" i="6"/>
  <c r="BK19" i="6"/>
  <c r="AU19" i="6"/>
  <c r="AE19" i="6"/>
  <c r="O19" i="6"/>
  <c r="BW19" i="6"/>
  <c r="BG19" i="6"/>
  <c r="AQ19" i="6"/>
  <c r="AA19" i="6"/>
  <c r="BM19" i="6"/>
  <c r="AW19" i="6"/>
  <c r="AG19" i="6"/>
  <c r="Q19" i="6"/>
  <c r="BS19" i="6"/>
  <c r="BC19" i="6"/>
  <c r="AM19" i="6"/>
  <c r="W19" i="6"/>
  <c r="BY19" i="6"/>
  <c r="BI19" i="6"/>
  <c r="AS19" i="6"/>
  <c r="AC19" i="6"/>
  <c r="BO19" i="6"/>
  <c r="AY19" i="6"/>
  <c r="AI19" i="6"/>
  <c r="S19" i="6"/>
  <c r="BQ19" i="6"/>
  <c r="AK19" i="6"/>
  <c r="BA19" i="6"/>
  <c r="U19" i="6"/>
  <c r="K18" i="6"/>
  <c r="BO18" i="6"/>
  <c r="AY18" i="6"/>
  <c r="AI18" i="6"/>
  <c r="S18" i="6"/>
  <c r="BU18" i="6"/>
  <c r="BE18" i="6"/>
  <c r="AO18" i="6"/>
  <c r="Y18" i="6"/>
  <c r="BQ18" i="6"/>
  <c r="BA18" i="6"/>
  <c r="AK18" i="6"/>
  <c r="U18" i="6"/>
  <c r="CA18" i="6"/>
  <c r="BW18" i="6"/>
  <c r="BG18" i="6"/>
  <c r="AQ18" i="6"/>
  <c r="AA18" i="6"/>
  <c r="BM18" i="6"/>
  <c r="AW18" i="6"/>
  <c r="AG18" i="6"/>
  <c r="Q18" i="6"/>
  <c r="BS18" i="6"/>
  <c r="BC18" i="6"/>
  <c r="AM18" i="6"/>
  <c r="W18" i="6"/>
  <c r="BY18" i="6"/>
  <c r="BI18" i="6"/>
  <c r="AS18" i="6"/>
  <c r="AC18" i="6"/>
  <c r="AU18" i="6"/>
  <c r="O18" i="6"/>
  <c r="BK18" i="6"/>
  <c r="AE18" i="6"/>
  <c r="M11" i="6"/>
  <c r="BU11" i="6"/>
  <c r="BE11" i="6"/>
  <c r="AO11" i="6"/>
  <c r="Y11" i="6"/>
  <c r="CA11" i="6"/>
  <c r="BK11" i="6"/>
  <c r="AU11" i="6"/>
  <c r="AE11" i="6"/>
  <c r="O11" i="6"/>
  <c r="BW11" i="6"/>
  <c r="BG11" i="6"/>
  <c r="AQ11" i="6"/>
  <c r="AA11" i="6"/>
  <c r="BM11" i="6"/>
  <c r="AW11" i="6"/>
  <c r="AG11" i="6"/>
  <c r="Q11" i="6"/>
  <c r="BS11" i="6"/>
  <c r="BC11" i="6"/>
  <c r="AM11" i="6"/>
  <c r="W11" i="6"/>
  <c r="BY11" i="6"/>
  <c r="BI11" i="6"/>
  <c r="AS11" i="6"/>
  <c r="AC11" i="6"/>
  <c r="BO11" i="6"/>
  <c r="AY11" i="6"/>
  <c r="AI11" i="6"/>
  <c r="S11" i="6"/>
  <c r="BQ11" i="6"/>
  <c r="AK11" i="6"/>
  <c r="U11" i="6"/>
  <c r="BA11" i="6"/>
  <c r="G19" i="7"/>
  <c r="M20" i="5"/>
  <c r="I22" i="7"/>
  <c r="M12" i="5"/>
  <c r="K20" i="5"/>
  <c r="G21" i="7"/>
  <c r="I20" i="5"/>
  <c r="G7" i="7"/>
  <c r="E6" i="7"/>
  <c r="I14" i="7"/>
  <c r="M19" i="5"/>
  <c r="AA19" i="5"/>
  <c r="AG19" i="5"/>
  <c r="O19" i="5"/>
  <c r="AK19" i="5"/>
  <c r="Q19" i="5"/>
  <c r="AE19" i="5"/>
  <c r="W19" i="5"/>
  <c r="S19" i="5"/>
  <c r="Y19" i="5"/>
  <c r="AC19" i="5"/>
  <c r="AI19" i="5"/>
  <c r="U19" i="5"/>
  <c r="M8" i="5"/>
  <c r="AK8" i="5"/>
  <c r="AE8" i="5"/>
  <c r="O8" i="5"/>
  <c r="Q8" i="5"/>
  <c r="AI8" i="5"/>
  <c r="AC8" i="5"/>
  <c r="Y8" i="5"/>
  <c r="U8" i="5"/>
  <c r="AG8" i="5"/>
  <c r="AA8" i="5"/>
  <c r="W8" i="5"/>
  <c r="S8" i="5"/>
  <c r="M7" i="5"/>
  <c r="AC7" i="5"/>
  <c r="AK7" i="5"/>
  <c r="Q7" i="5"/>
  <c r="AG7" i="5"/>
  <c r="AI7" i="5"/>
  <c r="Y7" i="5"/>
  <c r="U7" i="5"/>
  <c r="O7" i="5"/>
  <c r="W7" i="5"/>
  <c r="AE7" i="5"/>
  <c r="AA7" i="5"/>
  <c r="S7" i="5"/>
  <c r="E20" i="5"/>
  <c r="AG20" i="5"/>
  <c r="O20" i="5"/>
  <c r="AI20" i="5"/>
  <c r="AA20" i="5"/>
  <c r="W20" i="5"/>
  <c r="S20" i="5"/>
  <c r="AE20" i="5"/>
  <c r="Y20" i="5"/>
  <c r="Q20" i="5"/>
  <c r="AC20" i="5"/>
  <c r="U20" i="5"/>
  <c r="AK20" i="5"/>
  <c r="G16" i="7"/>
  <c r="E7" i="7"/>
  <c r="G13" i="7"/>
  <c r="I6" i="7"/>
  <c r="G14" i="7"/>
  <c r="M25" i="5"/>
  <c r="AE25" i="5"/>
  <c r="AA25" i="5"/>
  <c r="W25" i="5"/>
  <c r="AI25" i="5"/>
  <c r="Q25" i="5"/>
  <c r="S25" i="5"/>
  <c r="AC25" i="5"/>
  <c r="Y25" i="5"/>
  <c r="U25" i="5"/>
  <c r="AK25" i="5"/>
  <c r="AG25" i="5"/>
  <c r="O25" i="5"/>
  <c r="E14" i="5"/>
  <c r="AI14" i="5"/>
  <c r="AC14" i="5"/>
  <c r="Y14" i="5"/>
  <c r="U14" i="5"/>
  <c r="AK14" i="5"/>
  <c r="Q14" i="5"/>
  <c r="AA14" i="5"/>
  <c r="W14" i="5"/>
  <c r="S14" i="5"/>
  <c r="O14" i="5"/>
  <c r="AG14" i="5"/>
  <c r="AE14" i="5"/>
  <c r="M11" i="5"/>
  <c r="AG11" i="5"/>
  <c r="O11" i="5"/>
  <c r="AK11" i="5"/>
  <c r="Q11" i="5"/>
  <c r="AE11" i="5"/>
  <c r="W11" i="5"/>
  <c r="S11" i="5"/>
  <c r="U11" i="5"/>
  <c r="Y11" i="5"/>
  <c r="AA11" i="5"/>
  <c r="AI11" i="5"/>
  <c r="AC11" i="5"/>
  <c r="E12" i="5"/>
  <c r="AG12" i="5"/>
  <c r="O12" i="5"/>
  <c r="AI12" i="5"/>
  <c r="S12" i="5"/>
  <c r="AE12" i="5"/>
  <c r="AA12" i="5"/>
  <c r="W12" i="5"/>
  <c r="Y12" i="5"/>
  <c r="AC12" i="5"/>
  <c r="AK12" i="5"/>
  <c r="Q12" i="5"/>
  <c r="U12" i="5"/>
  <c r="E18" i="5"/>
  <c r="AE18" i="5"/>
  <c r="AA18" i="5"/>
  <c r="W18" i="5"/>
  <c r="S18" i="5"/>
  <c r="AG18" i="5"/>
  <c r="AC18" i="5"/>
  <c r="Y18" i="5"/>
  <c r="U18" i="5"/>
  <c r="AK18" i="5"/>
  <c r="Q18" i="5"/>
  <c r="AI18" i="5"/>
  <c r="O18" i="5"/>
  <c r="M17" i="5"/>
  <c r="AE17" i="5"/>
  <c r="AA17" i="5"/>
  <c r="W17" i="5"/>
  <c r="S17" i="5"/>
  <c r="AI17" i="5"/>
  <c r="Q17" i="5"/>
  <c r="AC17" i="5"/>
  <c r="Y17" i="5"/>
  <c r="U17" i="5"/>
  <c r="AK17" i="5"/>
  <c r="O17" i="5"/>
  <c r="AG17" i="5"/>
  <c r="E24" i="5"/>
  <c r="AK24" i="5"/>
  <c r="AE24" i="5"/>
  <c r="O24" i="5"/>
  <c r="Y24" i="5"/>
  <c r="Q24" i="5"/>
  <c r="AI24" i="5"/>
  <c r="AC24" i="5"/>
  <c r="U24" i="5"/>
  <c r="AG24" i="5"/>
  <c r="W24" i="5"/>
  <c r="AA24" i="5"/>
  <c r="S24" i="5"/>
  <c r="M23" i="5"/>
  <c r="AC23" i="5"/>
  <c r="AK23" i="5"/>
  <c r="Q23" i="5"/>
  <c r="AG23" i="5"/>
  <c r="AI23" i="5"/>
  <c r="Y23" i="5"/>
  <c r="U23" i="5"/>
  <c r="O23" i="5"/>
  <c r="AE23" i="5"/>
  <c r="AA23" i="5"/>
  <c r="S23" i="5"/>
  <c r="W23" i="5"/>
  <c r="M21" i="5"/>
  <c r="AI21" i="5"/>
  <c r="AC21" i="5"/>
  <c r="Y21" i="5"/>
  <c r="U21" i="5"/>
  <c r="AE21" i="5"/>
  <c r="O21" i="5"/>
  <c r="AA21" i="5"/>
  <c r="W21" i="5"/>
  <c r="S21" i="5"/>
  <c r="AG21" i="5"/>
  <c r="Q21" i="5"/>
  <c r="AK21" i="5"/>
  <c r="E13" i="7"/>
  <c r="E16" i="7"/>
  <c r="E21" i="7"/>
  <c r="E8" i="7"/>
  <c r="E19" i="7"/>
  <c r="M10" i="5"/>
  <c r="AE10" i="5"/>
  <c r="AA10" i="5"/>
  <c r="W10" i="5"/>
  <c r="S10" i="5"/>
  <c r="AG10" i="5"/>
  <c r="AC10" i="5"/>
  <c r="Y10" i="5"/>
  <c r="U10" i="5"/>
  <c r="AK10" i="5"/>
  <c r="Q10" i="5"/>
  <c r="O10" i="5"/>
  <c r="AI10" i="5"/>
  <c r="K9" i="5"/>
  <c r="AE9" i="5"/>
  <c r="AA9" i="5"/>
  <c r="W9" i="5"/>
  <c r="AI9" i="5"/>
  <c r="Q9" i="5"/>
  <c r="S9" i="5"/>
  <c r="AC9" i="5"/>
  <c r="Y9" i="5"/>
  <c r="U9" i="5"/>
  <c r="AK9" i="5"/>
  <c r="O9" i="5"/>
  <c r="AG9" i="5"/>
  <c r="E16" i="5"/>
  <c r="AK16" i="5"/>
  <c r="AE16" i="5"/>
  <c r="O16" i="5"/>
  <c r="AC16" i="5"/>
  <c r="Y16" i="5"/>
  <c r="U16" i="5"/>
  <c r="Q16" i="5"/>
  <c r="AI16" i="5"/>
  <c r="W16" i="5"/>
  <c r="AA16" i="5"/>
  <c r="AG16" i="5"/>
  <c r="S16" i="5"/>
  <c r="M15" i="5"/>
  <c r="AC15" i="5"/>
  <c r="AK15" i="5"/>
  <c r="Q15" i="5"/>
  <c r="AG15" i="5"/>
  <c r="Y15" i="5"/>
  <c r="U15" i="5"/>
  <c r="O15" i="5"/>
  <c r="AI15" i="5"/>
  <c r="W15" i="5"/>
  <c r="S15" i="5"/>
  <c r="AE15" i="5"/>
  <c r="AA15" i="5"/>
  <c r="E13" i="5"/>
  <c r="AI13" i="5"/>
  <c r="AC13" i="5"/>
  <c r="Y13" i="5"/>
  <c r="U13" i="5"/>
  <c r="AE13" i="5"/>
  <c r="AG13" i="5"/>
  <c r="O13" i="5"/>
  <c r="AA13" i="5"/>
  <c r="W13" i="5"/>
  <c r="S13" i="5"/>
  <c r="AK13" i="5"/>
  <c r="Q13" i="5"/>
  <c r="E15" i="7"/>
  <c r="G15" i="7"/>
  <c r="E22" i="7"/>
  <c r="E24" i="7"/>
  <c r="E7" i="5"/>
  <c r="I8" i="5"/>
  <c r="I8" i="7"/>
  <c r="M16" i="5"/>
  <c r="G11" i="5"/>
  <c r="K12" i="5"/>
  <c r="I7" i="5"/>
  <c r="G7" i="5"/>
  <c r="G12" i="5"/>
  <c r="I24" i="6"/>
  <c r="E11" i="6"/>
  <c r="G24" i="6"/>
  <c r="E24" i="6"/>
  <c r="M24" i="6"/>
  <c r="E19" i="5"/>
  <c r="G16" i="5"/>
  <c r="K11" i="5"/>
  <c r="I11" i="5"/>
  <c r="I24" i="7"/>
  <c r="G19" i="5"/>
  <c r="E8" i="5"/>
  <c r="K8" i="5"/>
  <c r="G8" i="5"/>
  <c r="I19" i="5"/>
  <c r="K11" i="6"/>
  <c r="M13" i="5"/>
  <c r="I14" i="6"/>
  <c r="K6" i="6"/>
  <c r="G14" i="5"/>
  <c r="G10" i="7"/>
  <c r="K19" i="5"/>
  <c r="E10" i="7"/>
  <c r="G12" i="7"/>
  <c r="K17" i="6"/>
  <c r="G10" i="5"/>
  <c r="K10" i="6"/>
  <c r="G12" i="6"/>
  <c r="G25" i="5"/>
  <c r="I12" i="6"/>
  <c r="K7" i="6"/>
  <c r="I7" i="6"/>
  <c r="E11" i="5"/>
  <c r="G6" i="6"/>
  <c r="E9" i="6"/>
  <c r="M12" i="6"/>
  <c r="E25" i="5"/>
  <c r="M14" i="5"/>
  <c r="G7" i="6"/>
  <c r="E7" i="6"/>
  <c r="K25" i="5"/>
  <c r="E12" i="6"/>
  <c r="M6" i="6"/>
  <c r="G9" i="7"/>
  <c r="K14" i="5"/>
  <c r="I14" i="5"/>
  <c r="E15" i="6"/>
  <c r="G20" i="6"/>
  <c r="G8" i="6"/>
  <c r="E8" i="6"/>
  <c r="E17" i="7"/>
  <c r="K15" i="6"/>
  <c r="M14" i="6"/>
  <c r="E14" i="6"/>
  <c r="G17" i="7"/>
  <c r="I20" i="7"/>
  <c r="I12" i="7"/>
  <c r="G20" i="7"/>
  <c r="E20" i="6"/>
  <c r="I17" i="6"/>
  <c r="E18" i="7"/>
  <c r="I8" i="6"/>
  <c r="I15" i="6"/>
  <c r="I20" i="6"/>
  <c r="G10" i="6"/>
  <c r="G15" i="6"/>
  <c r="G18" i="7"/>
  <c r="I9" i="6"/>
  <c r="M20" i="6"/>
  <c r="G14" i="6"/>
  <c r="E17" i="6"/>
  <c r="K9" i="6"/>
  <c r="M8" i="6"/>
  <c r="I10" i="5"/>
  <c r="E9" i="7"/>
  <c r="E9" i="5"/>
  <c r="E23" i="5"/>
  <c r="G17" i="5"/>
  <c r="M9" i="5"/>
  <c r="G23" i="7"/>
  <c r="I11" i="6"/>
  <c r="I13" i="5"/>
  <c r="G19" i="6"/>
  <c r="I9" i="5"/>
  <c r="E23" i="7"/>
  <c r="I15" i="5"/>
  <c r="E15" i="5"/>
  <c r="G11" i="6"/>
  <c r="M10" i="6"/>
  <c r="E10" i="5"/>
  <c r="G15" i="5"/>
  <c r="G13" i="5"/>
  <c r="G17" i="6"/>
  <c r="K16" i="5"/>
  <c r="G18" i="6"/>
  <c r="E10" i="6"/>
  <c r="K10" i="5"/>
  <c r="K21" i="5"/>
  <c r="I16" i="5"/>
  <c r="G9" i="5"/>
  <c r="K15" i="5"/>
  <c r="K13" i="5"/>
  <c r="E11" i="7"/>
  <c r="E22" i="6"/>
  <c r="E23" i="6"/>
  <c r="G25" i="7"/>
  <c r="G9" i="6"/>
  <c r="E21" i="6"/>
  <c r="I16" i="6"/>
  <c r="I25" i="5"/>
  <c r="I22" i="6"/>
  <c r="E16" i="6"/>
  <c r="K17" i="5"/>
  <c r="G18" i="5"/>
  <c r="M24" i="5"/>
  <c r="M21" i="6"/>
  <c r="K23" i="6"/>
  <c r="G16" i="6"/>
  <c r="E25" i="7"/>
  <c r="K23" i="5"/>
  <c r="G23" i="5"/>
  <c r="I13" i="6"/>
  <c r="G21" i="5"/>
  <c r="M18" i="5"/>
  <c r="M16" i="6"/>
  <c r="K24" i="5"/>
  <c r="K25" i="6"/>
  <c r="G22" i="6"/>
  <c r="E18" i="6"/>
  <c r="I24" i="5"/>
  <c r="E13" i="6"/>
  <c r="M25" i="6"/>
  <c r="E19" i="6"/>
  <c r="K21" i="6"/>
  <c r="K13" i="6"/>
  <c r="I21" i="6"/>
  <c r="M18" i="6"/>
  <c r="I21" i="5"/>
  <c r="E21" i="5"/>
  <c r="I18" i="5"/>
  <c r="G13" i="6"/>
  <c r="I25" i="6"/>
  <c r="E25" i="6"/>
  <c r="I23" i="5"/>
  <c r="I17" i="5"/>
  <c r="M22" i="6"/>
  <c r="E17" i="5"/>
  <c r="K18" i="5"/>
  <c r="I23" i="6"/>
  <c r="I18" i="6"/>
  <c r="K19" i="6"/>
  <c r="G11" i="7"/>
  <c r="I19" i="6"/>
  <c r="G23" i="6"/>
  <c r="G24" i="5"/>
  <c r="D145" i="3"/>
  <c r="D141" i="3"/>
  <c r="D137" i="3"/>
  <c r="D133" i="3"/>
  <c r="D129" i="3"/>
  <c r="D125" i="3"/>
  <c r="D121" i="3"/>
  <c r="D117" i="3"/>
  <c r="D113" i="3"/>
  <c r="D109" i="3"/>
  <c r="D102" i="3"/>
  <c r="D98" i="3"/>
  <c r="D90" i="3"/>
  <c r="D74" i="3"/>
  <c r="D66" i="3"/>
  <c r="D94" i="3"/>
  <c r="D86" i="3"/>
  <c r="D78" i="3"/>
  <c r="D70" i="3"/>
  <c r="D61" i="3"/>
  <c r="D37" i="3"/>
  <c r="D25" i="3"/>
  <c r="D13" i="3"/>
  <c r="D5" i="3"/>
  <c r="D99" i="3"/>
  <c r="D91" i="3"/>
  <c r="D79" i="3"/>
  <c r="D71" i="3"/>
  <c r="D31" i="3"/>
  <c r="D142" i="3"/>
  <c r="D134" i="3"/>
  <c r="D126" i="3"/>
  <c r="D118" i="3"/>
  <c r="D110" i="3"/>
  <c r="D58" i="3"/>
  <c r="D34" i="3"/>
  <c r="D104" i="3"/>
  <c r="D52" i="3"/>
  <c r="D40" i="3"/>
  <c r="D28" i="3"/>
  <c r="D16" i="3"/>
  <c r="D8" i="3"/>
  <c r="D147" i="3"/>
  <c r="D103" i="3"/>
  <c r="D95" i="3"/>
  <c r="D87" i="3"/>
  <c r="D75" i="3"/>
  <c r="D67" i="3"/>
  <c r="D55" i="3"/>
  <c r="D146" i="3"/>
  <c r="D138" i="3"/>
  <c r="D130" i="3"/>
  <c r="D122" i="3"/>
  <c r="D114" i="3"/>
  <c r="D46" i="3"/>
  <c r="D22" i="3"/>
  <c r="D45" i="3"/>
  <c r="D21" i="3"/>
  <c r="D51" i="3"/>
  <c r="D12" i="3"/>
  <c r="D4" i="3"/>
  <c r="D105" i="3"/>
  <c r="D53" i="3"/>
  <c r="D41" i="3"/>
  <c r="D29" i="3"/>
  <c r="D17" i="3"/>
  <c r="D9" i="3"/>
  <c r="D35" i="3"/>
  <c r="D26" i="3"/>
  <c r="D148" i="3"/>
  <c r="D56" i="3"/>
  <c r="D32" i="3"/>
  <c r="D59" i="3"/>
  <c r="D47" i="3"/>
  <c r="D23" i="3"/>
  <c r="D62" i="3"/>
  <c r="D38" i="3"/>
  <c r="D14" i="3"/>
  <c r="D6" i="3"/>
  <c r="D143" i="3"/>
  <c r="D135" i="3"/>
  <c r="D123" i="3"/>
  <c r="D115" i="3"/>
  <c r="D107" i="3"/>
  <c r="D83" i="3"/>
  <c r="D100" i="3"/>
  <c r="D96" i="3"/>
  <c r="D92" i="3"/>
  <c r="D88" i="3"/>
  <c r="D84" i="3"/>
  <c r="D76" i="3"/>
  <c r="D72" i="3"/>
  <c r="D68" i="3"/>
  <c r="D64" i="3"/>
  <c r="D139" i="3"/>
  <c r="D131" i="3"/>
  <c r="D127" i="3"/>
  <c r="D119" i="3"/>
  <c r="D111" i="3"/>
  <c r="D149" i="3"/>
  <c r="D57" i="3"/>
  <c r="D49" i="3"/>
  <c r="D33" i="3"/>
  <c r="D63" i="3"/>
  <c r="D43" i="3"/>
  <c r="D19" i="3"/>
  <c r="D42" i="3"/>
  <c r="D18" i="3"/>
  <c r="D10" i="3"/>
  <c r="D2" i="3"/>
  <c r="D60" i="3"/>
  <c r="D48" i="3"/>
  <c r="D36" i="3"/>
  <c r="D24" i="3"/>
  <c r="D39" i="3"/>
  <c r="D27" i="3"/>
  <c r="D15" i="3"/>
  <c r="D7" i="3"/>
  <c r="C5" i="6" s="1"/>
  <c r="D106" i="3"/>
  <c r="D54" i="3"/>
  <c r="D30" i="3"/>
  <c r="D11" i="3"/>
  <c r="D3" i="3"/>
  <c r="D50" i="3"/>
  <c r="D44" i="3"/>
  <c r="D20" i="3"/>
  <c r="U51" i="2"/>
  <c r="T51" i="2"/>
  <c r="S51" i="2"/>
  <c r="R51" i="2"/>
  <c r="Q51" i="2"/>
  <c r="O51" i="2"/>
  <c r="M51" i="2"/>
  <c r="L51" i="2"/>
  <c r="K51" i="2"/>
  <c r="J51" i="2"/>
  <c r="I51" i="2"/>
  <c r="H51" i="2"/>
  <c r="G51" i="2"/>
  <c r="F51" i="2"/>
  <c r="E51" i="2"/>
  <c r="D51" i="2"/>
  <c r="U50" i="2"/>
  <c r="T50" i="2"/>
  <c r="S50" i="2"/>
  <c r="R50" i="2"/>
  <c r="Q50" i="2"/>
  <c r="P50" i="2"/>
  <c r="O50" i="2"/>
  <c r="J50" i="2"/>
  <c r="I50" i="2"/>
  <c r="H50" i="2"/>
  <c r="G50" i="2"/>
  <c r="F50" i="2"/>
  <c r="E50" i="2"/>
  <c r="D50" i="2"/>
  <c r="U49" i="2"/>
  <c r="T49" i="2"/>
  <c r="S49" i="2"/>
  <c r="R49" i="2"/>
  <c r="Q49" i="2"/>
  <c r="P49" i="2"/>
  <c r="O49" i="2"/>
  <c r="J49" i="2"/>
  <c r="I49" i="2"/>
  <c r="H49" i="2"/>
  <c r="G49" i="2"/>
  <c r="F49" i="2"/>
  <c r="E49" i="2"/>
  <c r="D49" i="2"/>
  <c r="U48" i="2"/>
  <c r="T48" i="2"/>
  <c r="S48" i="2"/>
  <c r="R48" i="2"/>
  <c r="Q48" i="2"/>
  <c r="P48" i="2"/>
  <c r="O48" i="2"/>
  <c r="J48" i="2"/>
  <c r="I48" i="2"/>
  <c r="H48" i="2"/>
  <c r="G48" i="2"/>
  <c r="F48" i="2"/>
  <c r="E48" i="2"/>
  <c r="D48" i="2"/>
  <c r="U47" i="2"/>
  <c r="T47" i="2"/>
  <c r="S47" i="2"/>
  <c r="R47" i="2"/>
  <c r="Q47" i="2"/>
  <c r="P47" i="2"/>
  <c r="O47" i="2"/>
  <c r="K47" i="2"/>
  <c r="J47" i="2"/>
  <c r="I47" i="2"/>
  <c r="H47" i="2"/>
  <c r="G47" i="2"/>
  <c r="F47" i="2"/>
  <c r="E47" i="2"/>
  <c r="D47" i="2"/>
  <c r="U46" i="2"/>
  <c r="T46" i="2"/>
  <c r="S46" i="2"/>
  <c r="R46" i="2"/>
  <c r="Q46" i="2"/>
  <c r="P46" i="2"/>
  <c r="O46" i="2"/>
  <c r="J46" i="2"/>
  <c r="I46" i="2"/>
  <c r="H46" i="2"/>
  <c r="G46" i="2"/>
  <c r="F46" i="2"/>
  <c r="E46" i="2"/>
  <c r="D46" i="2"/>
  <c r="U45" i="2"/>
  <c r="T45" i="2"/>
  <c r="S45" i="2"/>
  <c r="R45" i="2"/>
  <c r="Q45" i="2"/>
  <c r="P45" i="2"/>
  <c r="O45" i="2"/>
  <c r="J45" i="2"/>
  <c r="I45" i="2"/>
  <c r="H45" i="2"/>
  <c r="G45" i="2"/>
  <c r="F45" i="2"/>
  <c r="E45" i="2"/>
  <c r="D45" i="2"/>
  <c r="U44" i="2"/>
  <c r="T44" i="2"/>
  <c r="S44" i="2"/>
  <c r="R44" i="2"/>
  <c r="Q44" i="2"/>
  <c r="P44" i="2"/>
  <c r="O44" i="2"/>
  <c r="J44" i="2"/>
  <c r="I44" i="2"/>
  <c r="H44" i="2"/>
  <c r="G44" i="2"/>
  <c r="F44" i="2"/>
  <c r="E44" i="2"/>
  <c r="D44" i="2"/>
  <c r="U43" i="2"/>
  <c r="T43" i="2"/>
  <c r="S43" i="2"/>
  <c r="R43" i="2"/>
  <c r="Q43" i="2"/>
  <c r="P43" i="2"/>
  <c r="O43" i="2"/>
  <c r="K43" i="2"/>
  <c r="J43" i="2"/>
  <c r="I43" i="2"/>
  <c r="H43" i="2"/>
  <c r="G43" i="2"/>
  <c r="F43" i="2"/>
  <c r="E43" i="2"/>
  <c r="D43" i="2"/>
  <c r="U42" i="2"/>
  <c r="T42" i="2"/>
  <c r="S42" i="2"/>
  <c r="R42" i="2"/>
  <c r="Q42" i="2"/>
  <c r="P42" i="2"/>
  <c r="O42" i="2"/>
  <c r="J42" i="2"/>
  <c r="I42" i="2"/>
  <c r="H42" i="2"/>
  <c r="G42" i="2"/>
  <c r="F42" i="2"/>
  <c r="E42" i="2"/>
  <c r="D42" i="2"/>
  <c r="U41" i="2"/>
  <c r="T41" i="2"/>
  <c r="S41" i="2"/>
  <c r="R41" i="2"/>
  <c r="Q41" i="2"/>
  <c r="P41" i="2"/>
  <c r="O41" i="2"/>
  <c r="J41" i="2"/>
  <c r="I41" i="2"/>
  <c r="H41" i="2"/>
  <c r="G41" i="2"/>
  <c r="F41" i="2"/>
  <c r="E41" i="2"/>
  <c r="D41" i="2"/>
  <c r="U40" i="2"/>
  <c r="T40" i="2"/>
  <c r="S40" i="2"/>
  <c r="R40" i="2"/>
  <c r="Q40" i="2"/>
  <c r="M40" i="2"/>
  <c r="L40" i="2"/>
  <c r="K40" i="2"/>
  <c r="J40" i="2"/>
  <c r="I40" i="2"/>
  <c r="H40" i="2"/>
  <c r="G40" i="2"/>
  <c r="F40" i="2"/>
  <c r="E40" i="2"/>
  <c r="D40" i="2"/>
  <c r="U39" i="2"/>
  <c r="T39" i="2"/>
  <c r="S39" i="2"/>
  <c r="R39" i="2"/>
  <c r="Q39" i="2"/>
  <c r="P39" i="2"/>
  <c r="O39" i="2"/>
  <c r="J39" i="2"/>
  <c r="I39" i="2"/>
  <c r="H39" i="2"/>
  <c r="G39" i="2"/>
  <c r="F39" i="2"/>
  <c r="E39" i="2"/>
  <c r="D39" i="2"/>
  <c r="U38" i="2"/>
  <c r="T38" i="2"/>
  <c r="S38" i="2"/>
  <c r="R38" i="2"/>
  <c r="Q38" i="2"/>
  <c r="P38" i="2"/>
  <c r="O38" i="2"/>
  <c r="J38" i="2"/>
  <c r="I38" i="2"/>
  <c r="H38" i="2"/>
  <c r="G38" i="2"/>
  <c r="F38" i="2"/>
  <c r="E38" i="2"/>
  <c r="D38" i="2"/>
  <c r="U37" i="2"/>
  <c r="T37" i="2"/>
  <c r="S37" i="2"/>
  <c r="R37" i="2"/>
  <c r="Q37" i="2"/>
  <c r="P37" i="2"/>
  <c r="O37" i="2"/>
  <c r="K37" i="2"/>
  <c r="J37" i="2"/>
  <c r="I37" i="2"/>
  <c r="H37" i="2"/>
  <c r="G37" i="2"/>
  <c r="F37" i="2"/>
  <c r="E37" i="2"/>
  <c r="D37" i="2"/>
  <c r="U36" i="2"/>
  <c r="T36" i="2"/>
  <c r="S36" i="2"/>
  <c r="R36" i="2"/>
  <c r="Q36" i="2"/>
  <c r="P36" i="2"/>
  <c r="O36" i="2"/>
  <c r="J36" i="2"/>
  <c r="I36" i="2"/>
  <c r="H36" i="2"/>
  <c r="G36" i="2"/>
  <c r="F36" i="2"/>
  <c r="E36" i="2"/>
  <c r="D36" i="2"/>
  <c r="U35" i="2"/>
  <c r="T35" i="2"/>
  <c r="S35" i="2"/>
  <c r="R35" i="2"/>
  <c r="Q35" i="2"/>
  <c r="P35" i="2"/>
  <c r="O35" i="2"/>
  <c r="J35" i="2"/>
  <c r="I35" i="2"/>
  <c r="H35" i="2"/>
  <c r="G35" i="2"/>
  <c r="F35" i="2"/>
  <c r="E35" i="2"/>
  <c r="D35" i="2"/>
  <c r="U34" i="2"/>
  <c r="T34" i="2"/>
  <c r="S34" i="2"/>
  <c r="R34" i="2"/>
  <c r="Q34" i="2"/>
  <c r="P34" i="2"/>
  <c r="O34" i="2"/>
  <c r="N34" i="2"/>
  <c r="M34" i="2"/>
  <c r="L34" i="2"/>
  <c r="G34" i="2"/>
  <c r="F34" i="2"/>
  <c r="E34" i="2"/>
  <c r="D34" i="2"/>
  <c r="U33" i="2"/>
  <c r="T33" i="2"/>
  <c r="S33" i="2"/>
  <c r="R33" i="2"/>
  <c r="Q33" i="2"/>
  <c r="P33" i="2"/>
  <c r="O33" i="2"/>
  <c r="J33" i="2"/>
  <c r="I33" i="2"/>
  <c r="H33" i="2"/>
  <c r="G33" i="2"/>
  <c r="F33" i="2"/>
  <c r="E33" i="2"/>
  <c r="D33" i="2"/>
  <c r="U32" i="2"/>
  <c r="T32" i="2"/>
  <c r="S32" i="2"/>
  <c r="R32" i="2"/>
  <c r="Q32" i="2"/>
  <c r="P32" i="2"/>
  <c r="O32" i="2"/>
  <c r="J32" i="2"/>
  <c r="I32" i="2"/>
  <c r="H32" i="2"/>
  <c r="G32" i="2"/>
  <c r="F32" i="2"/>
  <c r="E32" i="2"/>
  <c r="D32" i="2"/>
  <c r="U31" i="2"/>
  <c r="T31" i="2"/>
  <c r="S31" i="2"/>
  <c r="R31" i="2"/>
  <c r="Q31" i="2"/>
  <c r="P31" i="2"/>
  <c r="O31" i="2"/>
  <c r="J31" i="2"/>
  <c r="I31" i="2"/>
  <c r="H31" i="2"/>
  <c r="G31" i="2"/>
  <c r="F31" i="2"/>
  <c r="E31" i="2"/>
  <c r="D31" i="2"/>
  <c r="U30" i="2"/>
  <c r="T30" i="2"/>
  <c r="S30" i="2"/>
  <c r="R30" i="2"/>
  <c r="Q30" i="2"/>
  <c r="P30" i="2"/>
  <c r="O30" i="2"/>
  <c r="J30" i="2"/>
  <c r="I30" i="2"/>
  <c r="H30" i="2"/>
  <c r="G30" i="2"/>
  <c r="F30" i="2"/>
  <c r="E30" i="2"/>
  <c r="D30" i="2"/>
  <c r="U29" i="2"/>
  <c r="T29" i="2"/>
  <c r="S29" i="2"/>
  <c r="R29" i="2"/>
  <c r="Q29" i="2"/>
  <c r="O29" i="2"/>
  <c r="M29" i="2"/>
  <c r="L29" i="2"/>
  <c r="K29" i="2"/>
  <c r="J29" i="2"/>
  <c r="I29" i="2"/>
  <c r="H29" i="2"/>
  <c r="G29" i="2"/>
  <c r="F29" i="2"/>
  <c r="E29" i="2"/>
  <c r="D29" i="2"/>
  <c r="U28" i="2"/>
  <c r="T28" i="2"/>
  <c r="S28" i="2"/>
  <c r="R28" i="2"/>
  <c r="Q28" i="2"/>
  <c r="M28" i="2"/>
  <c r="L28" i="2"/>
  <c r="K28" i="2"/>
  <c r="J28" i="2"/>
  <c r="I28" i="2"/>
  <c r="H28" i="2"/>
  <c r="G28" i="2"/>
  <c r="F28" i="2"/>
  <c r="E28" i="2"/>
  <c r="D28" i="2"/>
  <c r="U27" i="2"/>
  <c r="T27" i="2"/>
  <c r="S27" i="2"/>
  <c r="R27" i="2"/>
  <c r="Q27" i="2"/>
  <c r="O27" i="2"/>
  <c r="M27" i="2"/>
  <c r="L27" i="2"/>
  <c r="K27" i="2"/>
  <c r="J27" i="2"/>
  <c r="I27" i="2"/>
  <c r="H27" i="2"/>
  <c r="G27" i="2"/>
  <c r="F27" i="2"/>
  <c r="E27" i="2"/>
  <c r="D27" i="2"/>
  <c r="U26" i="2"/>
  <c r="T26" i="2"/>
  <c r="S26" i="2"/>
  <c r="R26" i="2"/>
  <c r="Q26" i="2"/>
  <c r="M26" i="2"/>
  <c r="L26" i="2"/>
  <c r="K26" i="2"/>
  <c r="J26" i="2"/>
  <c r="I26" i="2"/>
  <c r="H26" i="2"/>
  <c r="G26" i="2"/>
  <c r="F26" i="2"/>
  <c r="E26" i="2"/>
  <c r="D26" i="2"/>
  <c r="U25" i="2"/>
  <c r="T25" i="2"/>
  <c r="S25" i="2"/>
  <c r="O25" i="2"/>
  <c r="N25" i="2"/>
  <c r="M25" i="2"/>
  <c r="L25" i="2"/>
  <c r="K25" i="2"/>
  <c r="J25" i="2"/>
  <c r="I25" i="2"/>
  <c r="H25" i="2"/>
  <c r="G25" i="2"/>
  <c r="F25" i="2"/>
  <c r="E25" i="2"/>
  <c r="D25" i="2"/>
  <c r="U24" i="2"/>
  <c r="T24" i="2"/>
  <c r="S24" i="2"/>
  <c r="R24" i="2"/>
  <c r="Q24" i="2"/>
  <c r="M24" i="2"/>
  <c r="L24" i="2"/>
  <c r="K24" i="2"/>
  <c r="J24" i="2"/>
  <c r="I24" i="2"/>
  <c r="H24" i="2"/>
  <c r="G24" i="2"/>
  <c r="F24" i="2"/>
  <c r="E24" i="2"/>
  <c r="D24" i="2"/>
  <c r="U23" i="2"/>
  <c r="T23" i="2"/>
  <c r="S23" i="2"/>
  <c r="R23" i="2"/>
  <c r="O23" i="2"/>
  <c r="N23" i="2"/>
  <c r="M23" i="2"/>
  <c r="L23" i="2"/>
  <c r="K23" i="2"/>
  <c r="J23" i="2"/>
  <c r="I23" i="2"/>
  <c r="H23" i="2"/>
  <c r="G23" i="2"/>
  <c r="F23" i="2"/>
  <c r="E23" i="2"/>
  <c r="D23" i="2"/>
  <c r="U22" i="2"/>
  <c r="T22" i="2"/>
  <c r="S22" i="2"/>
  <c r="R22" i="2"/>
  <c r="Q22" i="2"/>
  <c r="M22" i="2"/>
  <c r="L22" i="2"/>
  <c r="K22" i="2"/>
  <c r="J22" i="2"/>
  <c r="I22" i="2"/>
  <c r="H22" i="2"/>
  <c r="G22" i="2"/>
  <c r="F22" i="2"/>
  <c r="E22" i="2"/>
  <c r="D22" i="2"/>
  <c r="U21" i="2"/>
  <c r="T21" i="2"/>
  <c r="S21" i="2"/>
  <c r="R21" i="2"/>
  <c r="Q21" i="2"/>
  <c r="M21" i="2"/>
  <c r="L21" i="2"/>
  <c r="K21" i="2"/>
  <c r="J21" i="2"/>
  <c r="I21" i="2"/>
  <c r="H21" i="2"/>
  <c r="G21" i="2"/>
  <c r="F21" i="2"/>
  <c r="E21" i="2"/>
  <c r="D21" i="2"/>
  <c r="U20" i="2"/>
  <c r="T20" i="2"/>
  <c r="S20" i="2"/>
  <c r="R20" i="2"/>
  <c r="Q20" i="2"/>
  <c r="O20" i="2"/>
  <c r="M20" i="2"/>
  <c r="L20" i="2"/>
  <c r="K20" i="2"/>
  <c r="J20" i="2"/>
  <c r="I20" i="2"/>
  <c r="H20" i="2"/>
  <c r="G20" i="2"/>
  <c r="F20" i="2"/>
  <c r="E20" i="2"/>
  <c r="D20" i="2"/>
  <c r="U19" i="2"/>
  <c r="T19" i="2"/>
  <c r="S19" i="2"/>
  <c r="R19" i="2"/>
  <c r="Q19" i="2"/>
  <c r="M19" i="2"/>
  <c r="L19" i="2"/>
  <c r="K19" i="2"/>
  <c r="J19" i="2"/>
  <c r="I19" i="2"/>
  <c r="H19" i="2"/>
  <c r="G19" i="2"/>
  <c r="F19" i="2"/>
  <c r="E19" i="2"/>
  <c r="D19" i="2"/>
  <c r="U18" i="2"/>
  <c r="T18" i="2"/>
  <c r="S18" i="2"/>
  <c r="R18" i="2"/>
  <c r="Q18" i="2"/>
  <c r="O18" i="2"/>
  <c r="M18" i="2"/>
  <c r="L18" i="2"/>
  <c r="K18" i="2"/>
  <c r="J18" i="2"/>
  <c r="I18" i="2"/>
  <c r="H18" i="2"/>
  <c r="G18" i="2"/>
  <c r="F18" i="2"/>
  <c r="E18" i="2"/>
  <c r="D18" i="2"/>
  <c r="U17" i="2"/>
  <c r="T17" i="2"/>
  <c r="S17" i="2"/>
  <c r="R17" i="2"/>
  <c r="Q17" i="2"/>
  <c r="M17" i="2"/>
  <c r="L17" i="2"/>
  <c r="K17" i="2"/>
  <c r="J17" i="2"/>
  <c r="I17" i="2"/>
  <c r="H17" i="2"/>
  <c r="G17" i="2"/>
  <c r="F17" i="2"/>
  <c r="E17" i="2"/>
  <c r="D17" i="2"/>
  <c r="U16" i="2"/>
  <c r="T16" i="2"/>
  <c r="S16" i="2"/>
  <c r="R16" i="2"/>
  <c r="Q16" i="2"/>
  <c r="M16" i="2"/>
  <c r="L16" i="2"/>
  <c r="K16" i="2"/>
  <c r="J16" i="2"/>
  <c r="I16" i="2"/>
  <c r="H16" i="2"/>
  <c r="G16" i="2"/>
  <c r="F16" i="2"/>
  <c r="E16" i="2"/>
  <c r="D16" i="2"/>
  <c r="U15" i="2"/>
  <c r="T15" i="2"/>
  <c r="S15" i="2"/>
  <c r="O15" i="2"/>
  <c r="N15" i="2"/>
  <c r="M15" i="2"/>
  <c r="L15" i="2"/>
  <c r="K15" i="2"/>
  <c r="J15" i="2"/>
  <c r="I15" i="2"/>
  <c r="H15" i="2"/>
  <c r="G15" i="2"/>
  <c r="F15" i="2"/>
  <c r="E15" i="2"/>
  <c r="D15" i="2"/>
  <c r="U14" i="2"/>
  <c r="T14" i="2"/>
  <c r="S14" i="2"/>
  <c r="R14" i="2"/>
  <c r="Q14" i="2"/>
  <c r="M14" i="2"/>
  <c r="L14" i="2"/>
  <c r="K14" i="2"/>
  <c r="J14" i="2"/>
  <c r="I14" i="2"/>
  <c r="H14" i="2"/>
  <c r="G14" i="2"/>
  <c r="F14" i="2"/>
  <c r="E14" i="2"/>
  <c r="D14" i="2"/>
  <c r="U13" i="2"/>
  <c r="T13" i="2"/>
  <c r="S13" i="2"/>
  <c r="R13" i="2"/>
  <c r="Q13" i="2"/>
  <c r="M13" i="2"/>
  <c r="L13" i="2"/>
  <c r="K13" i="2"/>
  <c r="J13" i="2"/>
  <c r="I13" i="2"/>
  <c r="H13" i="2"/>
  <c r="G13" i="2"/>
  <c r="F13" i="2"/>
  <c r="E13" i="2"/>
  <c r="D13" i="2"/>
  <c r="U12" i="2"/>
  <c r="T12" i="2"/>
  <c r="S12" i="2"/>
  <c r="R12" i="2"/>
  <c r="M12" i="2"/>
  <c r="L12" i="2"/>
  <c r="K12" i="2"/>
  <c r="J12" i="2"/>
  <c r="I12" i="2"/>
  <c r="H12" i="2"/>
  <c r="G12" i="2"/>
  <c r="F12" i="2"/>
  <c r="E12" i="2"/>
  <c r="D12" i="2"/>
  <c r="U11" i="2"/>
  <c r="T11" i="2"/>
  <c r="S11" i="2"/>
  <c r="R11" i="2"/>
  <c r="Q11" i="2"/>
  <c r="M11" i="2"/>
  <c r="L11" i="2"/>
  <c r="K11" i="2"/>
  <c r="J11" i="2"/>
  <c r="I11" i="2"/>
  <c r="H11" i="2"/>
  <c r="G11" i="2"/>
  <c r="F11" i="2"/>
  <c r="E11" i="2"/>
  <c r="D11" i="2"/>
  <c r="U10" i="2"/>
  <c r="T10" i="2"/>
  <c r="S10" i="2"/>
  <c r="R10" i="2"/>
  <c r="O10" i="2"/>
  <c r="N10" i="2"/>
  <c r="M10" i="2"/>
  <c r="L10" i="2"/>
  <c r="K10" i="2"/>
  <c r="J10" i="2"/>
  <c r="I10" i="2"/>
  <c r="H10" i="2"/>
  <c r="G10" i="2"/>
  <c r="F10" i="2"/>
  <c r="E10" i="2"/>
  <c r="D10" i="2"/>
  <c r="R15" i="2"/>
  <c r="Q25" i="2"/>
  <c r="P25" i="2"/>
  <c r="O28" i="2"/>
  <c r="N24" i="2"/>
  <c r="M48" i="2"/>
  <c r="K50" i="2"/>
  <c r="J34" i="2"/>
  <c r="I34" i="2"/>
  <c r="H34" i="2"/>
  <c r="M5" i="6" l="1"/>
  <c r="M26" i="6" s="1"/>
  <c r="E5" i="6"/>
  <c r="E26" i="6" s="1"/>
  <c r="G5" i="6"/>
  <c r="G26" i="6" s="1"/>
  <c r="BY5" i="6"/>
  <c r="BY26" i="6" s="1"/>
  <c r="BY39" i="6" s="1"/>
  <c r="F89" i="1" s="1"/>
  <c r="BQ5" i="6"/>
  <c r="BQ26" i="6" s="1"/>
  <c r="BQ39" i="6" s="1"/>
  <c r="F85" i="1" s="1"/>
  <c r="BI5" i="6"/>
  <c r="BI26" i="6" s="1"/>
  <c r="BI39" i="6" s="1"/>
  <c r="F81" i="1" s="1"/>
  <c r="BA5" i="6"/>
  <c r="BA26" i="6" s="1"/>
  <c r="BA39" i="6" s="1"/>
  <c r="F77" i="1" s="1"/>
  <c r="AS5" i="6"/>
  <c r="AS26" i="6" s="1"/>
  <c r="AS39" i="6" s="1"/>
  <c r="F73" i="1" s="1"/>
  <c r="AK5" i="6"/>
  <c r="AK26" i="6" s="1"/>
  <c r="AK39" i="6" s="1"/>
  <c r="F69" i="1" s="1"/>
  <c r="AC5" i="6"/>
  <c r="AC26" i="6" s="1"/>
  <c r="AC39" i="6" s="1"/>
  <c r="F65" i="1" s="1"/>
  <c r="B111" i="1" s="1"/>
  <c r="U5" i="6"/>
  <c r="U26" i="6" s="1"/>
  <c r="U39" i="6" s="1"/>
  <c r="F61" i="1" s="1"/>
  <c r="CA5" i="6"/>
  <c r="CA26" i="6" s="1"/>
  <c r="CA39" i="6" s="1"/>
  <c r="F90" i="1" s="1"/>
  <c r="BS5" i="6"/>
  <c r="BS26" i="6" s="1"/>
  <c r="BS39" i="6" s="1"/>
  <c r="F86" i="1" s="1"/>
  <c r="BK5" i="6"/>
  <c r="BK26" i="6" s="1"/>
  <c r="BK39" i="6" s="1"/>
  <c r="F82" i="1" s="1"/>
  <c r="BC5" i="6"/>
  <c r="BC26" i="6" s="1"/>
  <c r="BC39" i="6" s="1"/>
  <c r="F78" i="1" s="1"/>
  <c r="AU5" i="6"/>
  <c r="AU26" i="6" s="1"/>
  <c r="AU39" i="6" s="1"/>
  <c r="F74" i="1" s="1"/>
  <c r="AM5" i="6"/>
  <c r="AM26" i="6" s="1"/>
  <c r="AM39" i="6" s="1"/>
  <c r="F70" i="1" s="1"/>
  <c r="AE5" i="6"/>
  <c r="AE26" i="6" s="1"/>
  <c r="AE39" i="6" s="1"/>
  <c r="F66" i="1" s="1"/>
  <c r="W5" i="6"/>
  <c r="W26" i="6" s="1"/>
  <c r="W39" i="6" s="1"/>
  <c r="F62" i="1" s="1"/>
  <c r="O5" i="6"/>
  <c r="O26" i="6" s="1"/>
  <c r="O39" i="6" s="1"/>
  <c r="F58" i="1" s="1"/>
  <c r="BU5" i="6"/>
  <c r="BU26" i="6" s="1"/>
  <c r="BU39" i="6" s="1"/>
  <c r="F87" i="1" s="1"/>
  <c r="B116" i="1" s="1"/>
  <c r="BM5" i="6"/>
  <c r="BM26" i="6" s="1"/>
  <c r="BM39" i="6" s="1"/>
  <c r="F83" i="1" s="1"/>
  <c r="B115" i="1" s="1"/>
  <c r="BE5" i="6"/>
  <c r="BE26" i="6" s="1"/>
  <c r="BE39" i="6" s="1"/>
  <c r="F79" i="1" s="1"/>
  <c r="B114" i="1" s="1"/>
  <c r="Q5" i="6"/>
  <c r="Q26" i="6" s="1"/>
  <c r="Q39" i="6" s="1"/>
  <c r="F59" i="1" s="1"/>
  <c r="BW5" i="6"/>
  <c r="BW26" i="6" s="1"/>
  <c r="BW39" i="6" s="1"/>
  <c r="F88" i="1" s="1"/>
  <c r="BO5" i="6"/>
  <c r="BO26" i="6" s="1"/>
  <c r="BO39" i="6" s="1"/>
  <c r="F84" i="1" s="1"/>
  <c r="BG5" i="6"/>
  <c r="BG26" i="6" s="1"/>
  <c r="BG39" i="6" s="1"/>
  <c r="F80" i="1" s="1"/>
  <c r="AY5" i="6"/>
  <c r="AY26" i="6" s="1"/>
  <c r="AY39" i="6" s="1"/>
  <c r="F76" i="1" s="1"/>
  <c r="AQ5" i="6"/>
  <c r="AQ26" i="6" s="1"/>
  <c r="AQ39" i="6" s="1"/>
  <c r="F72" i="1" s="1"/>
  <c r="AI5" i="6"/>
  <c r="AI26" i="6" s="1"/>
  <c r="AI39" i="6" s="1"/>
  <c r="F68" i="1" s="1"/>
  <c r="AA5" i="6"/>
  <c r="AA26" i="6" s="1"/>
  <c r="AA39" i="6" s="1"/>
  <c r="F64" i="1" s="1"/>
  <c r="S5" i="6"/>
  <c r="S26" i="6" s="1"/>
  <c r="S39" i="6" s="1"/>
  <c r="F60" i="1" s="1"/>
  <c r="B110" i="1" s="1"/>
  <c r="Y5" i="6"/>
  <c r="Y26" i="6" s="1"/>
  <c r="Y39" i="6" s="1"/>
  <c r="F63" i="1" s="1"/>
  <c r="AW5" i="6"/>
  <c r="AW26" i="6" s="1"/>
  <c r="AW39" i="6" s="1"/>
  <c r="F75" i="1" s="1"/>
  <c r="B113" i="1" s="1"/>
  <c r="AO5" i="6"/>
  <c r="AO26" i="6" s="1"/>
  <c r="AO39" i="6" s="1"/>
  <c r="F71" i="1" s="1"/>
  <c r="B112" i="1" s="1"/>
  <c r="AG5" i="6"/>
  <c r="AG26" i="6" s="1"/>
  <c r="AG39" i="6" s="1"/>
  <c r="F67" i="1" s="1"/>
  <c r="C5" i="14"/>
  <c r="C6" i="5"/>
  <c r="C5" i="8"/>
  <c r="E5" i="8" s="1"/>
  <c r="E26" i="8" s="1"/>
  <c r="C5" i="5"/>
  <c r="I5" i="5" s="1"/>
  <c r="C5" i="7"/>
  <c r="E5" i="7" s="1"/>
  <c r="E26" i="7" s="1"/>
  <c r="E35" i="7" s="1"/>
  <c r="F44" i="1" s="1"/>
  <c r="I5" i="6"/>
  <c r="I26" i="6" s="1"/>
  <c r="K5" i="6"/>
  <c r="K26" i="6" s="1"/>
  <c r="C5" i="4"/>
  <c r="L32" i="2"/>
  <c r="D101" i="3"/>
  <c r="D97" i="3"/>
  <c r="D93" i="3"/>
  <c r="D89" i="3"/>
  <c r="D85" i="3"/>
  <c r="D77" i="3"/>
  <c r="D73" i="3"/>
  <c r="D69" i="3"/>
  <c r="D65" i="3"/>
  <c r="D144" i="3"/>
  <c r="D140" i="3"/>
  <c r="D136" i="3"/>
  <c r="D132" i="3"/>
  <c r="D128" i="3"/>
  <c r="D124" i="3"/>
  <c r="D120" i="3"/>
  <c r="D116" i="3"/>
  <c r="D112" i="3"/>
  <c r="D108" i="3"/>
  <c r="P15" i="2"/>
  <c r="P10" i="2"/>
  <c r="P12" i="2"/>
  <c r="O22" i="2"/>
  <c r="P24" i="2"/>
  <c r="N31" i="2"/>
  <c r="O40" i="2"/>
  <c r="P11" i="2"/>
  <c r="N12" i="2"/>
  <c r="P13" i="2"/>
  <c r="N14" i="2"/>
  <c r="O16" i="2"/>
  <c r="N32" i="2"/>
  <c r="M33" i="2"/>
  <c r="M36" i="2"/>
  <c r="M39" i="2"/>
  <c r="M42" i="2"/>
  <c r="M46" i="2"/>
  <c r="Q10" i="2"/>
  <c r="O11" i="2"/>
  <c r="Q12" i="2"/>
  <c r="O13" i="2"/>
  <c r="N16" i="2"/>
  <c r="P17" i="2"/>
  <c r="N18" i="2"/>
  <c r="P19" i="2"/>
  <c r="N20" i="2"/>
  <c r="P21" i="2"/>
  <c r="N22" i="2"/>
  <c r="P23" i="2"/>
  <c r="O24" i="2"/>
  <c r="R25" i="2"/>
  <c r="P26" i="2"/>
  <c r="N27" i="2"/>
  <c r="P28" i="2"/>
  <c r="N29" i="2"/>
  <c r="N30" i="2"/>
  <c r="M31" i="2"/>
  <c r="M32" i="2"/>
  <c r="L33" i="2"/>
  <c r="L35" i="2"/>
  <c r="N37" i="2"/>
  <c r="N38" i="2"/>
  <c r="L39" i="2"/>
  <c r="N40" i="2"/>
  <c r="L41" i="2"/>
  <c r="N43" i="2"/>
  <c r="N44" i="2"/>
  <c r="L45" i="2"/>
  <c r="N47" i="2"/>
  <c r="N48" i="2"/>
  <c r="L49" i="2"/>
  <c r="N51" i="2"/>
  <c r="M35" i="2"/>
  <c r="O12" i="2"/>
  <c r="O14" i="2"/>
  <c r="P16" i="2"/>
  <c r="N17" i="2"/>
  <c r="P18" i="2"/>
  <c r="N19" i="2"/>
  <c r="P20" i="2"/>
  <c r="N21" i="2"/>
  <c r="P22" i="2"/>
  <c r="N26" i="2"/>
  <c r="P27" i="2"/>
  <c r="N28" i="2"/>
  <c r="P29" i="2"/>
  <c r="N33" i="2"/>
  <c r="N35" i="2"/>
  <c r="N36" i="2"/>
  <c r="L37" i="2"/>
  <c r="N39" i="2"/>
  <c r="P40" i="2"/>
  <c r="N41" i="2"/>
  <c r="N42" i="2"/>
  <c r="L43" i="2"/>
  <c r="N45" i="2"/>
  <c r="N46" i="2"/>
  <c r="L47" i="2"/>
  <c r="N49" i="2"/>
  <c r="N50" i="2"/>
  <c r="P51" i="2"/>
  <c r="M41" i="2"/>
  <c r="M45" i="2"/>
  <c r="M49" i="2"/>
  <c r="M50" i="2"/>
  <c r="N11" i="2"/>
  <c r="N13" i="2"/>
  <c r="P14" i="2"/>
  <c r="O17" i="2"/>
  <c r="O19" i="2"/>
  <c r="O21" i="2"/>
  <c r="O26" i="2"/>
  <c r="M30" i="2"/>
  <c r="L31" i="2"/>
  <c r="K35" i="2"/>
  <c r="M37" i="2"/>
  <c r="M38" i="2"/>
  <c r="K39" i="2"/>
  <c r="K41" i="2"/>
  <c r="M43" i="2"/>
  <c r="M44" i="2"/>
  <c r="K45" i="2"/>
  <c r="M47" i="2"/>
  <c r="K49" i="2"/>
  <c r="K30" i="2"/>
  <c r="K31" i="2"/>
  <c r="K33" i="2"/>
  <c r="L36" i="2"/>
  <c r="L38" i="2"/>
  <c r="L42" i="2"/>
  <c r="L44" i="2"/>
  <c r="L46" i="2"/>
  <c r="L48" i="2"/>
  <c r="L50" i="2"/>
  <c r="K32" i="2"/>
  <c r="L30" i="2"/>
  <c r="K34" i="2"/>
  <c r="K36" i="2"/>
  <c r="K38" i="2"/>
  <c r="K42" i="2"/>
  <c r="K44" i="2"/>
  <c r="K46" i="2"/>
  <c r="K48" i="2"/>
  <c r="Q15" i="2"/>
  <c r="Q23" i="2"/>
  <c r="E5" i="14" l="1"/>
  <c r="E26" i="14" s="1"/>
  <c r="E37" i="14" s="1"/>
  <c r="F95" i="1" s="1"/>
  <c r="B118" i="1" s="1"/>
  <c r="O5" i="14"/>
  <c r="O26" i="14" s="1"/>
  <c r="O37" i="14" s="1"/>
  <c r="F100" i="1" s="1"/>
  <c r="Q5" i="14"/>
  <c r="Q26" i="14" s="1"/>
  <c r="Q37" i="14" s="1"/>
  <c r="F101" i="1" s="1"/>
  <c r="E35" i="8"/>
  <c r="F49" i="1" s="1"/>
  <c r="J49" i="1" s="1"/>
  <c r="G5" i="14"/>
  <c r="G26" i="14" s="1"/>
  <c r="G37" i="14" s="1"/>
  <c r="F96" i="1" s="1"/>
  <c r="B119" i="1" s="1"/>
  <c r="I5" i="14"/>
  <c r="I26" i="14" s="1"/>
  <c r="I37" i="14" s="1"/>
  <c r="F97" i="1" s="1"/>
  <c r="K5" i="14"/>
  <c r="K26" i="14" s="1"/>
  <c r="K37" i="14" s="1"/>
  <c r="F98" i="1" s="1"/>
  <c r="M5" i="14"/>
  <c r="M26" i="14" s="1"/>
  <c r="M37" i="14" s="1"/>
  <c r="F99" i="1" s="1"/>
  <c r="M5" i="5"/>
  <c r="AA5" i="5"/>
  <c r="Y5" i="5"/>
  <c r="AK5" i="5"/>
  <c r="W5" i="5"/>
  <c r="AE5" i="5"/>
  <c r="Q5" i="5"/>
  <c r="AC5" i="5"/>
  <c r="O5" i="5"/>
  <c r="U5" i="5"/>
  <c r="AG5" i="5"/>
  <c r="S5" i="5"/>
  <c r="AI5" i="5"/>
  <c r="AI6" i="5"/>
  <c r="AK6" i="5"/>
  <c r="AG6" i="5"/>
  <c r="AE6" i="5"/>
  <c r="U6" i="5"/>
  <c r="S6" i="5"/>
  <c r="I6" i="5"/>
  <c r="AC6" i="5"/>
  <c r="Y6" i="5"/>
  <c r="W6" i="5"/>
  <c r="G6" i="5"/>
  <c r="AA6" i="5"/>
  <c r="M6" i="5"/>
  <c r="K6" i="5"/>
  <c r="O6" i="5"/>
  <c r="E6" i="5"/>
  <c r="Q6" i="5"/>
  <c r="E5" i="4"/>
  <c r="K5" i="4"/>
  <c r="K26" i="4" s="1"/>
  <c r="K35" i="4" s="1"/>
  <c r="F11" i="1" s="1"/>
  <c r="I5" i="4"/>
  <c r="I26" i="4" s="1"/>
  <c r="I35" i="4" s="1"/>
  <c r="F10" i="1" s="1"/>
  <c r="G5" i="4"/>
  <c r="G26" i="4" s="1"/>
  <c r="G35" i="4" s="1"/>
  <c r="F9" i="1" s="1"/>
  <c r="M39" i="6"/>
  <c r="F57" i="1" s="1"/>
  <c r="I39" i="6"/>
  <c r="F55" i="1" s="1"/>
  <c r="B109" i="1" s="1"/>
  <c r="G39" i="6"/>
  <c r="F54" i="1" s="1"/>
  <c r="E39" i="6"/>
  <c r="K39" i="6"/>
  <c r="F56" i="1" s="1"/>
  <c r="I5" i="7"/>
  <c r="I26" i="7" s="1"/>
  <c r="I35" i="7" s="1"/>
  <c r="F46" i="1" s="1"/>
  <c r="E5" i="5"/>
  <c r="K5" i="5"/>
  <c r="G5" i="5"/>
  <c r="G5" i="7"/>
  <c r="G26" i="7" s="1"/>
  <c r="G35" i="7" s="1"/>
  <c r="F45" i="1" s="1"/>
  <c r="E26" i="4" l="1"/>
  <c r="E35" i="4" s="1"/>
  <c r="F8" i="1" s="1"/>
  <c r="B129" i="1" s="1"/>
  <c r="B132" i="1"/>
  <c r="B130" i="1"/>
  <c r="B131" i="1"/>
  <c r="F94" i="1"/>
  <c r="J144" i="1" s="1"/>
  <c r="F53" i="1"/>
  <c r="I26" i="5"/>
  <c r="I36" i="5" s="1"/>
  <c r="F17" i="1" s="1"/>
  <c r="B122" i="1" s="1"/>
  <c r="K26" i="5"/>
  <c r="K36" i="5" s="1"/>
  <c r="F18" i="1" s="1"/>
  <c r="W26" i="5"/>
  <c r="W36" i="5" s="1"/>
  <c r="F24" i="1" s="1"/>
  <c r="Y26" i="5"/>
  <c r="Y36" i="5" s="1"/>
  <c r="F25" i="1" s="1"/>
  <c r="B127" i="1" s="1"/>
  <c r="U26" i="5"/>
  <c r="U36" i="5" s="1"/>
  <c r="F23" i="1" s="1"/>
  <c r="B126" i="1" s="1"/>
  <c r="AE26" i="5"/>
  <c r="AE36" i="5" s="1"/>
  <c r="F28" i="1" s="1"/>
  <c r="O26" i="5"/>
  <c r="O36" i="5" s="1"/>
  <c r="F20" i="1" s="1"/>
  <c r="B124" i="1" s="1"/>
  <c r="AI26" i="5"/>
  <c r="AI36" i="5" s="1"/>
  <c r="F30" i="1" s="1"/>
  <c r="AA26" i="5"/>
  <c r="AA36" i="5" s="1"/>
  <c r="F26" i="1" s="1"/>
  <c r="Q26" i="5"/>
  <c r="Q36" i="5" s="1"/>
  <c r="F21" i="1" s="1"/>
  <c r="AK26" i="5"/>
  <c r="AK36" i="5" s="1"/>
  <c r="F31" i="1" s="1"/>
  <c r="AG26" i="5"/>
  <c r="AG36" i="5" s="1"/>
  <c r="F29" i="1" s="1"/>
  <c r="AC26" i="5"/>
  <c r="AC36" i="5" s="1"/>
  <c r="F27" i="1" s="1"/>
  <c r="S26" i="5"/>
  <c r="S36" i="5" s="1"/>
  <c r="F22" i="1" s="1"/>
  <c r="B125" i="1" s="1"/>
  <c r="E26" i="5"/>
  <c r="F15" i="1" s="1"/>
  <c r="B121" i="1" s="1"/>
  <c r="G26" i="5"/>
  <c r="G36" i="5" s="1"/>
  <c r="F16" i="1" s="1"/>
  <c r="M26" i="5"/>
  <c r="M36" i="5" s="1"/>
  <c r="F19" i="1" s="1"/>
  <c r="B123" i="1" s="1"/>
  <c r="F7" i="1" l="1"/>
  <c r="J7" i="1" s="1"/>
  <c r="F52" i="1"/>
  <c r="B108" i="1"/>
  <c r="B133" i="1" s="1"/>
  <c r="F14" i="1"/>
  <c r="F35" i="1" s="1"/>
  <c r="F104" i="1" s="1"/>
  <c r="E36" i="5"/>
</calcChain>
</file>

<file path=xl/sharedStrings.xml><?xml version="1.0" encoding="utf-8"?>
<sst xmlns="http://schemas.openxmlformats.org/spreadsheetml/2006/main" count="1424" uniqueCount="345">
  <si>
    <t>Prijsitem</t>
  </si>
  <si>
    <t>Naam</t>
  </si>
  <si>
    <t>Korte Omschrijving</t>
  </si>
  <si>
    <t>Code</t>
  </si>
  <si>
    <t>Soort kostenpost</t>
  </si>
  <si>
    <t>1.</t>
  </si>
  <si>
    <t>Facturatie
frequentie</t>
  </si>
  <si>
    <t>Vermelden op
factuur na:</t>
  </si>
  <si>
    <t>maandelijks</t>
  </si>
  <si>
    <t>Factor</t>
  </si>
  <si>
    <t>-</t>
  </si>
  <si>
    <t>eenmalig</t>
  </si>
  <si>
    <t>na Acceptatie v/d Prestatie</t>
  </si>
  <si>
    <t>Omvang</t>
  </si>
  <si>
    <t>Schaal</t>
  </si>
  <si>
    <t>Kernbeschrijving</t>
  </si>
  <si>
    <t>Schaal(range)</t>
  </si>
  <si>
    <t>Prijs</t>
  </si>
  <si>
    <t>Informatiemanagement</t>
  </si>
  <si>
    <t>Informatieanalyse</t>
  </si>
  <si>
    <t>Projectmanagement</t>
  </si>
  <si>
    <t>Functioneel beheer</t>
  </si>
  <si>
    <t>Gegevensmanagement</t>
  </si>
  <si>
    <t>Informatiebeleid</t>
  </si>
  <si>
    <t>Informatiearchitectuur</t>
  </si>
  <si>
    <t>Applicatiearchitectuur</t>
  </si>
  <si>
    <t>Technische architectuur</t>
  </si>
  <si>
    <t>Innovatiemanagement</t>
  </si>
  <si>
    <t>Portfoliomanagement</t>
  </si>
  <si>
    <t>Securitymanagement</t>
  </si>
  <si>
    <t>Sourcingmanagement</t>
  </si>
  <si>
    <t>Categoriemanagement I(v)</t>
  </si>
  <si>
    <t>Inkoop I(v)</t>
  </si>
  <si>
    <t>Control Stelsel I(v)</t>
  </si>
  <si>
    <t>IT-control</t>
  </si>
  <si>
    <t>ProjectcontrolI(v)</t>
  </si>
  <si>
    <t>Relatiemanagement</t>
  </si>
  <si>
    <t>Contractmanagement</t>
  </si>
  <si>
    <t>Functioneelontwerp/startarchitectuur</t>
  </si>
  <si>
    <t>Technischontwerp/applicatieontwikkeling</t>
  </si>
  <si>
    <t>Testmanagement</t>
  </si>
  <si>
    <t>Applicatiebeheer</t>
  </si>
  <si>
    <t>1elijnsgebruikersondersteuning</t>
  </si>
  <si>
    <t>Incidentmanagement</t>
  </si>
  <si>
    <t>Problemmanagement</t>
  </si>
  <si>
    <t>Changemanagement</t>
  </si>
  <si>
    <t>Releasemanagement</t>
  </si>
  <si>
    <t>Configurationmanagement</t>
  </si>
  <si>
    <t>Servicelevelmanagement</t>
  </si>
  <si>
    <t>Capacitymanagement</t>
  </si>
  <si>
    <t>Systeemontwikkeling</t>
  </si>
  <si>
    <t>Netwerkontwikkeling</t>
  </si>
  <si>
    <t>Systeembeheer</t>
  </si>
  <si>
    <t>Serverbeheer</t>
  </si>
  <si>
    <t>Netwerkbeheer</t>
  </si>
  <si>
    <t>Databasebeheer</t>
  </si>
  <si>
    <t>Technicalsupport</t>
  </si>
  <si>
    <t>Informatiebeheer</t>
  </si>
  <si>
    <t>Informatieadvies</t>
  </si>
  <si>
    <t>Informatievoorziening</t>
  </si>
  <si>
    <t>4.</t>
  </si>
  <si>
    <t>Consignatiedienst</t>
  </si>
  <si>
    <t>5.</t>
  </si>
  <si>
    <t>Impactanalyse</t>
  </si>
  <si>
    <t>Klein</t>
  </si>
  <si>
    <t>Middel</t>
  </si>
  <si>
    <t>Groot</t>
  </si>
  <si>
    <t>6.</t>
  </si>
  <si>
    <t>Alle werkzaamheden m.b.t. Governance en Sturende Processen, inclusief beheer en onderhoud van Generieke koppeling met service management systeem Rijkswaterstaat (eis SD900 VSP)</t>
  </si>
  <si>
    <t>n.v.t.</t>
  </si>
  <si>
    <t>Profiel</t>
  </si>
  <si>
    <t>Uurtarief
Inschrijver</t>
  </si>
  <si>
    <t>1e lijnsgebruikersondersteuning</t>
  </si>
  <si>
    <t>Kernbeschrijving / Schaal</t>
  </si>
  <si>
    <t>Uren</t>
  </si>
  <si>
    <t>Uurtarief Inschrijver</t>
  </si>
  <si>
    <t xml:space="preserve">              ''</t>
  </si>
  <si>
    <t xml:space="preserve">     ''</t>
  </si>
  <si>
    <t xml:space="preserve">               ''</t>
  </si>
  <si>
    <t xml:space="preserve">       ''</t>
  </si>
  <si>
    <t xml:space="preserve">                 ''</t>
  </si>
  <si>
    <t>Max. Uurtarief</t>
  </si>
  <si>
    <t>maandag t/m vrijdag</t>
  </si>
  <si>
    <t>zaterdag, zondag en feestdagen</t>
  </si>
  <si>
    <t>Dagen</t>
  </si>
  <si>
    <t>Schaal / 
Percentage</t>
  </si>
  <si>
    <t>Uurtarieven Inschrijver</t>
  </si>
  <si>
    <t>Consignatie en stand-by op afroep: beschikbaarheid en bereikbaarheid buiten normale werktijden</t>
  </si>
  <si>
    <t>Uurtarieven Inschrijver (Tarief x Factor)</t>
  </si>
  <si>
    <t>vaste prijs per impactanalyse</t>
  </si>
  <si>
    <t>Soort</t>
  </si>
  <si>
    <t xml:space="preserve">Governance
</t>
  </si>
  <si>
    <t>Rekenfactor</t>
  </si>
  <si>
    <t>Transitie</t>
  </si>
  <si>
    <t>Toeslag per uur Inschrijver</t>
  </si>
  <si>
    <t xml:space="preserve">De achterliggende werkbladen dienen in overeenstemming en overeenkomstig de instructies in het document </t>
  </si>
  <si>
    <t>Daarbij geldt (aanvullend) dat:</t>
  </si>
  <si>
    <t>de waarden (factoren, prijzen en uren) conform de opzet van deze spreadsheet dienen te worden ingevuld;</t>
  </si>
  <si>
    <t>de vertrouwlijkheid als vermeld in de ARBIT onverkort van toepassing is op de ingevulde werkbladen;</t>
  </si>
  <si>
    <t>er niets mag worden gewijzigd aan de opzet en layout van de werkbladen;</t>
  </si>
  <si>
    <t>alle ingegeven waarden niet meer dan twee decimalen achter de komma mogen bevatten;</t>
  </si>
  <si>
    <t>Toelichting</t>
  </si>
  <si>
    <t>Naam Inschrijver</t>
  </si>
  <si>
    <t>alle prijzen en tarieven zijn in euro's exclusief B.T.W.</t>
  </si>
  <si>
    <t>overige beperkende voorwaarden m.b.t. op te geven waarden staan bij het betreffende veld vermeld;</t>
  </si>
  <si>
    <t>Niet plaatsgebonden</t>
  </si>
  <si>
    <t>""</t>
  </si>
  <si>
    <t>Extra plaatsgebonden</t>
  </si>
  <si>
    <t>Toeslag Overwerk en inzet Stand-by (buiten normale werktijden)</t>
  </si>
  <si>
    <t>Overige uren</t>
  </si>
  <si>
    <t>6.00 - 22.00 uur</t>
  </si>
  <si>
    <t>Buiten reguliere werktijd</t>
  </si>
  <si>
    <t>Kosten t.b.v. IT hardware</t>
  </si>
  <si>
    <t xml:space="preserve">Kosten t.b.v. IT software </t>
  </si>
  <si>
    <t xml:space="preserve">Kosten t.b.v. IT verbindingen </t>
  </si>
  <si>
    <t xml:space="preserve">Subtotaal: </t>
  </si>
  <si>
    <t xml:space="preserve">Totaal: </t>
  </si>
  <si>
    <t>Kosten optioneel</t>
  </si>
  <si>
    <t xml:space="preserve">Subtotaal : </t>
  </si>
  <si>
    <t>minimale respectievelijk maximale waarde als aangegeven bij desbetreffende items;</t>
  </si>
  <si>
    <r>
      <t xml:space="preserve">alle waarden in werkblad "A. Prijzenblad" groter moeten zijn dan nul </t>
    </r>
    <r>
      <rPr>
        <b/>
        <sz val="8"/>
        <rFont val="Verdana"/>
        <family val="2"/>
      </rPr>
      <t>(&gt;0),</t>
    </r>
    <r>
      <rPr>
        <sz val="8"/>
        <rFont val="Verdana"/>
        <family val="2"/>
      </rPr>
      <t xml:space="preserve"> daarbij in achtnemend de </t>
    </r>
  </si>
  <si>
    <t>2.</t>
  </si>
  <si>
    <t>(P-OV)</t>
  </si>
  <si>
    <t>(P-RF)</t>
  </si>
  <si>
    <t>3.</t>
  </si>
  <si>
    <t>(P-BO)</t>
  </si>
  <si>
    <t>(P-RET)</t>
  </si>
  <si>
    <t>(P-O)</t>
  </si>
  <si>
    <t>(P-CON)</t>
  </si>
  <si>
    <t>(P-IA)</t>
  </si>
  <si>
    <t>7.</t>
  </si>
  <si>
    <t>8.</t>
  </si>
  <si>
    <t>(P-GOV)</t>
  </si>
  <si>
    <t>Ontwikkeling</t>
  </si>
  <si>
    <t>Werkzaamheden m.b.t. Ontwikkeling bouwblok audio</t>
  </si>
  <si>
    <t>(P-L)</t>
  </si>
  <si>
    <t>Leveringen</t>
  </si>
  <si>
    <t>Beheer en Onderhoud</t>
  </si>
  <si>
    <t xml:space="preserve">Kernbeschrijving KWIV uit Functiegebouw Rijk gekoppeld aan HOT uurtariefen </t>
  </si>
  <si>
    <t>Alle werkzaamheden in het kader van de transitie tot het moment dat de transitie door de Opdrachtgever volledig is goedgekeurd en geaccepteerd.</t>
  </si>
  <si>
    <t>Alle werkzaamheden m.b.t. Beheer en Onderhoud o.b.v. OTAP opdrachtgever.</t>
  </si>
  <si>
    <t>Retransitie</t>
  </si>
  <si>
    <t>Kennisoverdracht naar ontvangende Partijen</t>
  </si>
  <si>
    <t xml:space="preserve">Support- en Servicedienstverlening buiten kantooruren op basis van vaste toeslagen opgesteld door Opdrachtnemer </t>
  </si>
  <si>
    <t>Opstellen omvang</t>
  </si>
  <si>
    <t>vaste aanbiedingsprijs</t>
  </si>
  <si>
    <t>Vaste aanbiedingsprijs</t>
  </si>
  <si>
    <t>vaste toeslag op uurtarieven</t>
  </si>
  <si>
    <r>
      <t xml:space="preserve">vaste aanbiedingsprijs 
</t>
    </r>
    <r>
      <rPr>
        <b/>
        <i/>
        <sz val="8"/>
        <color rgb="FFE26B0A"/>
        <rFont val="Verdana"/>
        <family val="2"/>
      </rPr>
      <t/>
    </r>
  </si>
  <si>
    <r>
      <t xml:space="preserve">vaste aanbiedingsprijs
</t>
    </r>
    <r>
      <rPr>
        <b/>
        <i/>
        <sz val="8"/>
        <color rgb="FFE26B0A"/>
        <rFont val="Verdana"/>
        <family val="2"/>
      </rPr>
      <t/>
    </r>
  </si>
  <si>
    <t>Tarief x Factor = (TxF)</t>
  </si>
  <si>
    <t>Calculatieblad Prijzen bouwblok Audio - Prijsitem 2 : Transitie (P-OV)</t>
  </si>
  <si>
    <t>Calculatieblad Prijzen bouwblok Audio - Prijsitem 1:  Uurtarieven o.b.v. rekenfactor (P-RF)</t>
  </si>
  <si>
    <t xml:space="preserve">Calculatieblad Prijzen bouwblok Audio - Prijsitem 5: Consignatie (P-CON)  </t>
  </si>
  <si>
    <t>Calculatieblad Prijzen bouwblok Audio - Prijsitem 6 : Impactanalyse (P-IA)</t>
  </si>
  <si>
    <t>Calculatieblad Prijzen bouwblok Audio - Prijsitem 3 : Beheer en Onderhoud (P-BO)</t>
  </si>
  <si>
    <t>BO-1</t>
  </si>
  <si>
    <t>BO-2</t>
  </si>
  <si>
    <t>BO-3</t>
  </si>
  <si>
    <t>BO-4</t>
  </si>
  <si>
    <t>BO-5</t>
  </si>
  <si>
    <t>Calculatieblad Prijzen bouwblok Audio - Prijsitem 7 : Governance (P-GOV)</t>
  </si>
  <si>
    <t>Calculatieblad Prijzen bouwblok Audio - Prijsitem 8: Ontwikkeling (P-O)</t>
  </si>
  <si>
    <t>O-1</t>
  </si>
  <si>
    <t>O-2</t>
  </si>
  <si>
    <t>O-3</t>
  </si>
  <si>
    <t>O-4</t>
  </si>
  <si>
    <t>Calculatieblad Prijzen bouwblok Audio - Prijsitem 9: Leveringen (P-L)</t>
  </si>
  <si>
    <r>
      <t xml:space="preserve">vaste rekenfactor voor HOT-uurtarieven
</t>
    </r>
    <r>
      <rPr>
        <b/>
        <i/>
        <sz val="8"/>
        <color rgb="FFE26B0A"/>
        <rFont val="Verdana"/>
        <family val="2"/>
      </rPr>
      <t>Minimaal 1,20 en Maximaal 1,40</t>
    </r>
    <r>
      <rPr>
        <i/>
        <sz val="8"/>
        <rFont val="Verdana"/>
        <family val="2"/>
      </rPr>
      <t xml:space="preserve"> </t>
    </r>
  </si>
  <si>
    <t>HOT-uurtarieven 2020</t>
  </si>
  <si>
    <t>Leveringen componenten audio Bouwblok</t>
  </si>
  <si>
    <t>Transport naar afleveradres</t>
  </si>
  <si>
    <t xml:space="preserve">Werkpleksysteemcomponenten </t>
  </si>
  <si>
    <t>Centraal (back-end) deelsysteem</t>
  </si>
  <si>
    <t>Materialen installatie op afleveradres</t>
  </si>
  <si>
    <t>Software Licenties Werkplekdeelsysteem en Centraal (back-end) deelsysteem</t>
  </si>
  <si>
    <t>Materialen Werkplekdeelsysteem en Centraal (back-end) deelsysteem</t>
  </si>
  <si>
    <t>Hardware en Apparatuur Werkplekdeelsysteem en Centraal deelsysteem</t>
  </si>
  <si>
    <t>Systeemdocumentatie</t>
  </si>
  <si>
    <t>Kosten t.b.v. Hardware</t>
  </si>
  <si>
    <t>Kosten t.b.v. Software</t>
  </si>
  <si>
    <t>Bedieningsinstructie</t>
  </si>
  <si>
    <t>Inkoop, bouw, assemblage COTS</t>
  </si>
  <si>
    <t>Kosten t.b.v. Ontwikkeling</t>
  </si>
  <si>
    <t>BO-6</t>
  </si>
  <si>
    <t>BO-7</t>
  </si>
  <si>
    <t>BO-8</t>
  </si>
  <si>
    <t>BO-9</t>
  </si>
  <si>
    <t>BO-10</t>
  </si>
  <si>
    <t>BO-11</t>
  </si>
  <si>
    <t>BO-12</t>
  </si>
  <si>
    <t>BO-13</t>
  </si>
  <si>
    <t>BO-14</t>
  </si>
  <si>
    <t>BO-15</t>
  </si>
  <si>
    <t>BO-16</t>
  </si>
  <si>
    <t>BO-17</t>
  </si>
  <si>
    <t>Roadmap</t>
  </si>
  <si>
    <t>Life Cycle Management</t>
  </si>
  <si>
    <t>Security- en Minor Releases</t>
  </si>
  <si>
    <t>Online monitoring en bewaking</t>
  </si>
  <si>
    <t>IPWC Processen</t>
  </si>
  <si>
    <t>Educatie 1</t>
  </si>
  <si>
    <t>Educatie 2</t>
  </si>
  <si>
    <t>Educatie Online</t>
  </si>
  <si>
    <t>D1, D2, N1</t>
  </si>
  <si>
    <t>N2</t>
  </si>
  <si>
    <t>D1, N1</t>
  </si>
  <si>
    <t>D2</t>
  </si>
  <si>
    <t>D1, D2, N1 en N2</t>
  </si>
  <si>
    <t>Subsysteem</t>
  </si>
  <si>
    <t>Verkeerscentrale</t>
  </si>
  <si>
    <t>Tunnel</t>
  </si>
  <si>
    <t>Marifonie</t>
  </si>
  <si>
    <t>OV-1</t>
  </si>
  <si>
    <t>OV-2</t>
  </si>
  <si>
    <t>OV-3</t>
  </si>
  <si>
    <t>OV-4</t>
  </si>
  <si>
    <t xml:space="preserve">Dienstverlening Plan Overname </t>
  </si>
  <si>
    <t>Beheer Op Afstand Ontwerp</t>
  </si>
  <si>
    <t>Rapporteren Baseline</t>
  </si>
  <si>
    <t>IPWC Pocessen inrichten</t>
  </si>
  <si>
    <t>D1, D2</t>
  </si>
  <si>
    <t>VC en Tunnel</t>
  </si>
  <si>
    <t>O-5</t>
  </si>
  <si>
    <t>O-6</t>
  </si>
  <si>
    <t>O-7</t>
  </si>
  <si>
    <t>O-8</t>
  </si>
  <si>
    <t>O-9</t>
  </si>
  <si>
    <t>O-10</t>
  </si>
  <si>
    <t>O-11</t>
  </si>
  <si>
    <t>O-12</t>
  </si>
  <si>
    <t>O-13</t>
  </si>
  <si>
    <t>O-14</t>
  </si>
  <si>
    <t>O-15</t>
  </si>
  <si>
    <t>O-16</t>
  </si>
  <si>
    <t>O-17</t>
  </si>
  <si>
    <t>O-18</t>
  </si>
  <si>
    <t>O-19</t>
  </si>
  <si>
    <t>O-20</t>
  </si>
  <si>
    <t>O-21</t>
  </si>
  <si>
    <t>O-22</t>
  </si>
  <si>
    <t>O-23</t>
  </si>
  <si>
    <t>O-24</t>
  </si>
  <si>
    <t>O-25</t>
  </si>
  <si>
    <t>O-26</t>
  </si>
  <si>
    <t>O-27</t>
  </si>
  <si>
    <t>O-28</t>
  </si>
  <si>
    <t>O-29</t>
  </si>
  <si>
    <t>O-30</t>
  </si>
  <si>
    <t>O-31</t>
  </si>
  <si>
    <t>O-32</t>
  </si>
  <si>
    <t>O-33</t>
  </si>
  <si>
    <t>O-34</t>
  </si>
  <si>
    <t>O-35</t>
  </si>
  <si>
    <t>O-36</t>
  </si>
  <si>
    <t>O-37</t>
  </si>
  <si>
    <t>O-38</t>
  </si>
  <si>
    <t>Plan Ontwikkeling</t>
  </si>
  <si>
    <t>Eisen en invulling Architectuur Marifonie</t>
  </si>
  <si>
    <t>Globaal Ontwerp</t>
  </si>
  <si>
    <t>Detail Ontwerp</t>
  </si>
  <si>
    <t>Producten generiek</t>
  </si>
  <si>
    <t>Realisatie + FAT</t>
  </si>
  <si>
    <t>Testen (iFAT)</t>
  </si>
  <si>
    <t>Acceptatie</t>
  </si>
  <si>
    <t>Documentatie Dienstverlening</t>
  </si>
  <si>
    <t>Beheer en Monitoring op Afstand</t>
  </si>
  <si>
    <t>D1 #5 tunnels</t>
  </si>
  <si>
    <t>D1 #25 tunnels (landelijk routeren)</t>
  </si>
  <si>
    <t>N1</t>
  </si>
  <si>
    <t>D1</t>
  </si>
  <si>
    <t>D1 #25 tunnels</t>
  </si>
  <si>
    <t>N2 #50 IP Radio's</t>
  </si>
  <si>
    <t>N2 #400 IP Radio's</t>
  </si>
  <si>
    <t>Op regie (offerte)</t>
  </si>
  <si>
    <t>subsysteem</t>
  </si>
  <si>
    <t>Landelijk</t>
  </si>
  <si>
    <t>Prijsitems P-BO Beheer en Onderhoud</t>
  </si>
  <si>
    <t>Subsysteem per Verkeerscentrale en/of Scheepvaart- en/of bedienpost</t>
  </si>
  <si>
    <t>per Verkeerscentrale en/of Scheepvaart- en/of bedienpost</t>
  </si>
  <si>
    <t>L-1</t>
  </si>
  <si>
    <t>L-2</t>
  </si>
  <si>
    <t>L-3</t>
  </si>
  <si>
    <t xml:space="preserve"> L-4</t>
  </si>
  <si>
    <t>L-5</t>
  </si>
  <si>
    <t>L-6</t>
  </si>
  <si>
    <t>L-7</t>
  </si>
  <si>
    <t>L-4</t>
  </si>
  <si>
    <t>Plan Levering</t>
  </si>
  <si>
    <t>D1 #25 Tunnels</t>
  </si>
  <si>
    <t>N2 #50 IP radio's</t>
  </si>
  <si>
    <t>N2 #400 IP radio's</t>
  </si>
  <si>
    <t xml:space="preserve"> Calculatieblad Prijzen bouwblok Audio - Prijzenblad (Totaal)</t>
  </si>
  <si>
    <t>Scope</t>
  </si>
  <si>
    <t>#Aanraakpanelen</t>
  </si>
  <si>
    <t># Telefoontoestellen</t>
  </si>
  <si>
    <t># Tunnels</t>
  </si>
  <si>
    <t>Intercom</t>
  </si>
  <si>
    <t>Koppeling</t>
  </si>
  <si>
    <t>Object</t>
  </si>
  <si>
    <t>#Objecten</t>
  </si>
  <si>
    <t># IP Radios</t>
  </si>
  <si>
    <t>Koppelingen</t>
  </si>
  <si>
    <t>Omroepsystemen</t>
  </si>
  <si>
    <t>Speakers</t>
  </si>
  <si>
    <t>C2000</t>
  </si>
  <si>
    <t>Mobile Gateway</t>
  </si>
  <si>
    <t>Portofonie</t>
  </si>
  <si>
    <t>RWS Telefonie/SIP Trunk</t>
  </si>
  <si>
    <t>Ja</t>
  </si>
  <si>
    <t>D1 Landelijk</t>
  </si>
  <si>
    <t>Marifonie regionaal</t>
  </si>
  <si>
    <t>N2 Landelijk</t>
  </si>
  <si>
    <t>Marifonie landelijk</t>
  </si>
  <si>
    <t>#Werkplekken</t>
  </si>
  <si>
    <t>Praatpalen</t>
  </si>
  <si>
    <t>Calculatieblad Prijzen bouwblok Audio - Voorblad</t>
  </si>
  <si>
    <r>
      <t xml:space="preserve">Dit excel bestand is onderdeel van de EU Aanbesteding: </t>
    </r>
    <r>
      <rPr>
        <i/>
        <sz val="8"/>
        <rFont val="Verdana"/>
        <family val="2"/>
      </rPr>
      <t>Rijkswaterstaat bouwblok Audio</t>
    </r>
  </si>
  <si>
    <t>"Financiële beschrijving bouwblok Audio" ingevuld te worden en bijgevoegd te worden als onderdeel van de inschrijving.</t>
  </si>
  <si>
    <r>
      <t xml:space="preserve">vaste aanbiedingsprijs
</t>
    </r>
    <r>
      <rPr>
        <b/>
        <i/>
        <sz val="8"/>
        <color rgb="FFE26B0A"/>
        <rFont val="Verdana"/>
        <family val="2"/>
      </rPr>
      <t>Minimaal € 2.000,- en 
Maximaal  € 30.000,-</t>
    </r>
    <r>
      <rPr>
        <i/>
        <sz val="8"/>
        <rFont val="Verdana"/>
        <family val="2"/>
      </rPr>
      <t xml:space="preserve"> </t>
    </r>
  </si>
  <si>
    <r>
      <t xml:space="preserve">vaste aanbiedingsprijs per maand
</t>
    </r>
    <r>
      <rPr>
        <b/>
        <i/>
        <sz val="8"/>
        <color rgb="FFE26B0A"/>
        <rFont val="Verdana"/>
        <family val="2"/>
      </rPr>
      <t xml:space="preserve">Maximaal  € 1.700,- </t>
    </r>
  </si>
  <si>
    <t>Totaal</t>
  </si>
  <si>
    <t>Gunning Prijs bouwblok Audio</t>
  </si>
  <si>
    <t xml:space="preserve">Minimaal € 2.000,- en Maximaal  € 30.000,- </t>
  </si>
  <si>
    <t xml:space="preserve">Maximaal  € 1.700,- </t>
  </si>
  <si>
    <t>alleen de blauw gekleurde velden mogen worden ingevuld;</t>
  </si>
  <si>
    <t>Prijs items ontwikkeling</t>
  </si>
  <si>
    <t>Prijs items leveringen</t>
  </si>
  <si>
    <t>Prijs items beheer en onderhoud</t>
  </si>
  <si>
    <t>L-2 (2x)</t>
  </si>
  <si>
    <t>O-13 (2x)</t>
  </si>
  <si>
    <t>BO-1 (2x)</t>
  </si>
  <si>
    <t>BO-3 (2x)</t>
  </si>
  <si>
    <t>BO-5 (2x)</t>
  </si>
  <si>
    <t>BO-6 (2x)</t>
  </si>
  <si>
    <t>BO-8 (2x)</t>
  </si>
  <si>
    <t>BO-9 (2x)</t>
  </si>
  <si>
    <t>BO-11 (2x)</t>
  </si>
  <si>
    <t>Prijs items transitie</t>
  </si>
  <si>
    <t>Leveringen, Installatie en inbedrijfstellen</t>
  </si>
  <si>
    <t>Levering, Installatie en inbedrijfstellen</t>
  </si>
  <si>
    <t>Leveringen, Installatie en inbedrijfstellen bouwblok Audio</t>
  </si>
  <si>
    <t>Functioneelbeheer</t>
  </si>
  <si>
    <t>Bijlage 7</t>
  </si>
  <si>
    <t>versie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</si>
</sst>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€&quot;#,##0.00_);\(&quot;€&quot;#,##0.00\)"/>
    <numFmt numFmtId="165" formatCode="_(&quot;€&quot;* #,##0.00_);_(&quot;€&quot;* \(#,##0.00\);_(&quot;€&quot;* &quot;-&quot;??_);_(@_)"/>
  </numFmts>
  <fonts count="9" x14ac:knownFonts="1">
    <font>
      <sz val="9"/>
      <color theme="1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i/>
      <sz val="8"/>
      <name val="Verdana"/>
      <family val="2"/>
    </font>
    <font>
      <b/>
      <sz val="8"/>
      <color rgb="FFFF0000"/>
      <name val="Verdana"/>
      <family val="2"/>
    </font>
    <font>
      <b/>
      <i/>
      <sz val="8"/>
      <color rgb="FFE26B0A"/>
      <name val="Verdana"/>
      <family val="2"/>
    </font>
    <font>
      <i/>
      <sz val="8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E9F4FA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DE9D9"/>
        <bgColor indexed="64"/>
      </patternFill>
    </fill>
  </fills>
  <borders count="82">
    <border>
      <left/>
      <right/>
      <top/>
      <bottom/>
      <diagonal/>
    </border>
    <border>
      <left style="thin">
        <color rgb="FFE26B0A"/>
      </left>
      <right style="thin">
        <color rgb="FFE26B0A"/>
      </right>
      <top style="thin">
        <color rgb="FFE26B0A"/>
      </top>
      <bottom style="thin">
        <color rgb="FFE26B0A"/>
      </bottom>
      <diagonal/>
    </border>
    <border>
      <left style="thin">
        <color rgb="FFE26B0A"/>
      </left>
      <right style="thin">
        <color rgb="FFE26B0A"/>
      </right>
      <top style="thin">
        <color rgb="FFE26B0A"/>
      </top>
      <bottom/>
      <diagonal/>
    </border>
    <border>
      <left style="thin">
        <color rgb="FFE26B0A"/>
      </left>
      <right style="thin">
        <color rgb="FFE26B0A"/>
      </right>
      <top/>
      <bottom/>
      <diagonal/>
    </border>
    <border>
      <left style="thin">
        <color rgb="FFE26B0A"/>
      </left>
      <right style="thin">
        <color rgb="FFE26B0A"/>
      </right>
      <top/>
      <bottom style="thin">
        <color rgb="FFE26B0A"/>
      </bottom>
      <diagonal/>
    </border>
    <border>
      <left style="thin">
        <color rgb="FFE26B0A"/>
      </left>
      <right/>
      <top style="thin">
        <color rgb="FFE26B0A"/>
      </top>
      <bottom style="thin">
        <color rgb="FFE26B0A"/>
      </bottom>
      <diagonal/>
    </border>
    <border>
      <left/>
      <right style="thin">
        <color rgb="FFE26B0A"/>
      </right>
      <top style="thin">
        <color rgb="FFE26B0A"/>
      </top>
      <bottom style="thin">
        <color rgb="FFE26B0A"/>
      </bottom>
      <diagonal/>
    </border>
    <border>
      <left style="medium">
        <color rgb="FFE26B0A"/>
      </left>
      <right style="thin">
        <color rgb="FFE26B0A"/>
      </right>
      <top style="medium">
        <color rgb="FFE26B0A"/>
      </top>
      <bottom style="medium">
        <color rgb="FFE26B0A"/>
      </bottom>
      <diagonal/>
    </border>
    <border>
      <left style="thin">
        <color rgb="FFE26B0A"/>
      </left>
      <right style="thin">
        <color rgb="FFE26B0A"/>
      </right>
      <top style="medium">
        <color rgb="FFE26B0A"/>
      </top>
      <bottom style="medium">
        <color rgb="FFE26B0A"/>
      </bottom>
      <diagonal/>
    </border>
    <border>
      <left style="thin">
        <color rgb="FFE26B0A"/>
      </left>
      <right style="medium">
        <color rgb="FFE26B0A"/>
      </right>
      <top style="medium">
        <color rgb="FFE26B0A"/>
      </top>
      <bottom style="medium">
        <color rgb="FFE26B0A"/>
      </bottom>
      <diagonal/>
    </border>
    <border>
      <left style="medium">
        <color rgb="FFE26B0A"/>
      </left>
      <right style="thin">
        <color rgb="FFE26B0A"/>
      </right>
      <top style="medium">
        <color rgb="FFE26B0A"/>
      </top>
      <bottom/>
      <diagonal/>
    </border>
    <border>
      <left style="thin">
        <color rgb="FFE26B0A"/>
      </left>
      <right style="thin">
        <color rgb="FFE26B0A"/>
      </right>
      <top style="medium">
        <color rgb="FFE26B0A"/>
      </top>
      <bottom/>
      <diagonal/>
    </border>
    <border>
      <left style="medium">
        <color rgb="FFE26B0A"/>
      </left>
      <right style="thin">
        <color rgb="FFE26B0A"/>
      </right>
      <top/>
      <bottom/>
      <diagonal/>
    </border>
    <border>
      <left style="thin">
        <color rgb="FFE26B0A"/>
      </left>
      <right style="medium">
        <color rgb="FFE26B0A"/>
      </right>
      <top style="thin">
        <color rgb="FFE26B0A"/>
      </top>
      <bottom style="thin">
        <color rgb="FFE26B0A"/>
      </bottom>
      <diagonal/>
    </border>
    <border>
      <left style="medium">
        <color rgb="FFE26B0A"/>
      </left>
      <right style="thin">
        <color rgb="FFE26B0A"/>
      </right>
      <top/>
      <bottom style="medium">
        <color rgb="FFE26B0A"/>
      </bottom>
      <diagonal/>
    </border>
    <border>
      <left style="thin">
        <color rgb="FFE26B0A"/>
      </left>
      <right style="thin">
        <color rgb="FFE26B0A"/>
      </right>
      <top/>
      <bottom style="medium">
        <color rgb="FFE26B0A"/>
      </bottom>
      <diagonal/>
    </border>
    <border>
      <left style="medium">
        <color rgb="FFE26B0A"/>
      </left>
      <right/>
      <top/>
      <bottom style="medium">
        <color rgb="FFE26B0A"/>
      </bottom>
      <diagonal/>
    </border>
    <border>
      <left style="medium">
        <color rgb="FFE26B0A"/>
      </left>
      <right/>
      <top style="medium">
        <color rgb="FFE26B0A"/>
      </top>
      <bottom/>
      <diagonal/>
    </border>
    <border>
      <left style="thin">
        <color rgb="FFE26B0A"/>
      </left>
      <right style="medium">
        <color rgb="FFE26B0A"/>
      </right>
      <top/>
      <bottom style="medium">
        <color rgb="FFE26B0A"/>
      </bottom>
      <diagonal/>
    </border>
    <border>
      <left style="thin">
        <color rgb="FFE26B0A"/>
      </left>
      <right style="medium">
        <color rgb="FFE26B0A"/>
      </right>
      <top style="medium">
        <color rgb="FFE26B0A"/>
      </top>
      <bottom/>
      <diagonal/>
    </border>
    <border>
      <left style="medium">
        <color rgb="FFE26B0A"/>
      </left>
      <right style="medium">
        <color rgb="FFE26B0A"/>
      </right>
      <top style="medium">
        <color rgb="FFE26B0A"/>
      </top>
      <bottom style="medium">
        <color rgb="FFE26B0A"/>
      </bottom>
      <diagonal/>
    </border>
    <border>
      <left style="thin">
        <color rgb="FFE26B0A"/>
      </left>
      <right style="medium">
        <color rgb="FFE26B0A"/>
      </right>
      <top/>
      <bottom/>
      <diagonal/>
    </border>
    <border>
      <left/>
      <right style="thin">
        <color rgb="FFE26B0A"/>
      </right>
      <top style="medium">
        <color rgb="FFE26B0A"/>
      </top>
      <bottom style="medium">
        <color rgb="FFE26B0A"/>
      </bottom>
      <diagonal/>
    </border>
    <border>
      <left/>
      <right/>
      <top/>
      <bottom style="thin">
        <color indexed="64"/>
      </bottom>
      <diagonal/>
    </border>
    <border>
      <left style="medium">
        <color rgb="FFE26B0A"/>
      </left>
      <right/>
      <top style="medium">
        <color rgb="FFE26B0A"/>
      </top>
      <bottom style="medium">
        <color rgb="FFE26B0A"/>
      </bottom>
      <diagonal/>
    </border>
    <border>
      <left/>
      <right style="medium">
        <color rgb="FFE26B0A"/>
      </right>
      <top style="medium">
        <color rgb="FFE26B0A"/>
      </top>
      <bottom style="medium">
        <color rgb="FFE26B0A"/>
      </bottom>
      <diagonal/>
    </border>
    <border>
      <left/>
      <right/>
      <top style="medium">
        <color rgb="FFE26B0A"/>
      </top>
      <bottom/>
      <diagonal/>
    </border>
    <border>
      <left/>
      <right/>
      <top/>
      <bottom style="medium">
        <color rgb="FFE26B0A"/>
      </bottom>
      <diagonal/>
    </border>
    <border>
      <left style="medium">
        <color rgb="FFE26B0A"/>
      </left>
      <right/>
      <top/>
      <bottom/>
      <diagonal/>
    </border>
    <border>
      <left/>
      <right style="thin">
        <color rgb="FFE26B0A"/>
      </right>
      <top style="medium">
        <color rgb="FFE26B0A"/>
      </top>
      <bottom/>
      <diagonal/>
    </border>
    <border>
      <left/>
      <right style="thin">
        <color rgb="FFE26B0A"/>
      </right>
      <top/>
      <bottom style="medium">
        <color rgb="FFE26B0A"/>
      </bottom>
      <diagonal/>
    </border>
    <border>
      <left/>
      <right style="thin">
        <color rgb="FFE26B0A"/>
      </right>
      <top/>
      <bottom/>
      <diagonal/>
    </border>
    <border>
      <left/>
      <right/>
      <top style="thin">
        <color rgb="FFE26B0A"/>
      </top>
      <bottom style="thin">
        <color rgb="FFE26B0A"/>
      </bottom>
      <diagonal/>
    </border>
    <border>
      <left style="thin">
        <color rgb="FFE26B0A"/>
      </left>
      <right/>
      <top style="thin">
        <color rgb="FFE26B0A"/>
      </top>
      <bottom/>
      <diagonal/>
    </border>
    <border>
      <left/>
      <right/>
      <top style="thin">
        <color rgb="FFE26B0A"/>
      </top>
      <bottom/>
      <diagonal/>
    </border>
    <border>
      <left/>
      <right style="thin">
        <color rgb="FFE26B0A"/>
      </right>
      <top style="thin">
        <color rgb="FFE26B0A"/>
      </top>
      <bottom/>
      <diagonal/>
    </border>
    <border>
      <left style="thin">
        <color rgb="FFE26B0A"/>
      </left>
      <right/>
      <top/>
      <bottom/>
      <diagonal/>
    </border>
    <border>
      <left style="thin">
        <color rgb="FFE26B0A"/>
      </left>
      <right/>
      <top/>
      <bottom style="thin">
        <color rgb="FFE26B0A"/>
      </bottom>
      <diagonal/>
    </border>
    <border>
      <left/>
      <right/>
      <top/>
      <bottom style="thin">
        <color rgb="FFE26B0A"/>
      </bottom>
      <diagonal/>
    </border>
    <border>
      <left/>
      <right style="thin">
        <color rgb="FFE26B0A"/>
      </right>
      <top/>
      <bottom style="thin">
        <color rgb="FFE26B0A"/>
      </bottom>
      <diagonal/>
    </border>
    <border>
      <left/>
      <right style="medium">
        <color rgb="FFE26B0A"/>
      </right>
      <top/>
      <bottom style="medium">
        <color rgb="FFE26B0A"/>
      </bottom>
      <diagonal/>
    </border>
    <border>
      <left/>
      <right/>
      <top style="medium">
        <color rgb="FFE26B0A"/>
      </top>
      <bottom style="medium">
        <color rgb="FFE26B0A"/>
      </bottom>
      <diagonal/>
    </border>
    <border>
      <left style="medium">
        <color rgb="FFE26B0A"/>
      </left>
      <right style="medium">
        <color rgb="FFE26B0A"/>
      </right>
      <top/>
      <bottom style="medium">
        <color rgb="FFE26B0A"/>
      </bottom>
      <diagonal/>
    </border>
    <border>
      <left/>
      <right style="medium">
        <color rgb="FFE26B0A"/>
      </right>
      <top style="medium">
        <color rgb="FFE26B0A"/>
      </top>
      <bottom/>
      <diagonal/>
    </border>
    <border>
      <left/>
      <right style="medium">
        <color rgb="FFE26B0A"/>
      </right>
      <top/>
      <bottom/>
      <diagonal/>
    </border>
    <border>
      <left/>
      <right/>
      <top style="thin">
        <color rgb="FFE26B0A"/>
      </top>
      <bottom style="medium">
        <color rgb="FFE26B0A"/>
      </bottom>
      <diagonal/>
    </border>
    <border>
      <left/>
      <right style="thin">
        <color rgb="FFFABF8F"/>
      </right>
      <top/>
      <bottom/>
      <diagonal/>
    </border>
    <border>
      <left style="medium">
        <color rgb="FFE26B0A"/>
      </left>
      <right/>
      <top style="medium">
        <color rgb="FFFF6600"/>
      </top>
      <bottom style="medium">
        <color rgb="FFE26B0A"/>
      </bottom>
      <diagonal/>
    </border>
    <border>
      <left style="thin">
        <color rgb="FFE26B0A"/>
      </left>
      <right style="thin">
        <color rgb="FFE26B0A"/>
      </right>
      <top/>
      <bottom style="medium">
        <color rgb="FFFF6600"/>
      </bottom>
      <diagonal/>
    </border>
    <border>
      <left style="thin">
        <color rgb="FFE26B0A"/>
      </left>
      <right style="thin">
        <color rgb="FFE26B0A"/>
      </right>
      <top style="thin">
        <color rgb="FFE26B0A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E26B0A"/>
      </bottom>
      <diagonal/>
    </border>
    <border>
      <left style="thin">
        <color rgb="FFE26B0A"/>
      </left>
      <right style="medium">
        <color rgb="FFE26B0A"/>
      </right>
      <top style="thin">
        <color rgb="FFE26B0A"/>
      </top>
      <bottom style="medium">
        <color rgb="FFFF6600"/>
      </bottom>
      <diagonal/>
    </border>
    <border>
      <left style="thin">
        <color rgb="FFE26B0A"/>
      </left>
      <right style="thin">
        <color rgb="FFE26B0A"/>
      </right>
      <top style="medium">
        <color rgb="FFE26B0A"/>
      </top>
      <bottom style="medium">
        <color rgb="FFFF6600"/>
      </bottom>
      <diagonal/>
    </border>
    <border>
      <left style="thin">
        <color rgb="FFE26B0A"/>
      </left>
      <right style="medium">
        <color rgb="FFE26B0A"/>
      </right>
      <top/>
      <bottom style="thin">
        <color rgb="FFE26B0A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thin">
        <color rgb="FFFF6600"/>
      </bottom>
      <diagonal/>
    </border>
    <border>
      <left style="thin">
        <color rgb="FFFF6600"/>
      </left>
      <right style="thin">
        <color rgb="FFFF6600"/>
      </right>
      <top/>
      <bottom style="thin">
        <color rgb="FFFF6600"/>
      </bottom>
      <diagonal/>
    </border>
    <border>
      <left style="thin">
        <color rgb="FFE26B0A"/>
      </left>
      <right style="medium">
        <color rgb="FFE26B0A"/>
      </right>
      <top style="medium">
        <color rgb="FFE26B0A"/>
      </top>
      <bottom style="medium">
        <color rgb="FFFF6600"/>
      </bottom>
      <diagonal/>
    </border>
    <border>
      <left style="thin">
        <color rgb="FFFF6600"/>
      </left>
      <right style="thin">
        <color rgb="FFFF6600"/>
      </right>
      <top style="thin">
        <color rgb="FFFF6600"/>
      </top>
      <bottom style="medium">
        <color rgb="FFFF6600"/>
      </bottom>
      <diagonal/>
    </border>
    <border>
      <left style="medium">
        <color rgb="FFE26B0A"/>
      </left>
      <right style="thin">
        <color rgb="FFE26B0A"/>
      </right>
      <top/>
      <bottom style="medium">
        <color rgb="FFFF6600"/>
      </bottom>
      <diagonal/>
    </border>
    <border>
      <left style="thin">
        <color rgb="FFE26B0A"/>
      </left>
      <right style="thin">
        <color rgb="FFFF6600"/>
      </right>
      <top/>
      <bottom style="medium">
        <color rgb="FFFF6600"/>
      </bottom>
      <diagonal/>
    </border>
    <border>
      <left style="medium">
        <color rgb="FFFF6600"/>
      </left>
      <right/>
      <top/>
      <bottom/>
      <diagonal/>
    </border>
    <border>
      <left style="thin">
        <color rgb="FFE26B0A"/>
      </left>
      <right/>
      <top/>
      <bottom style="medium">
        <color rgb="FFE26B0A"/>
      </bottom>
      <diagonal/>
    </border>
    <border>
      <left/>
      <right style="thin">
        <color rgb="FFFF6600"/>
      </right>
      <top style="medium">
        <color rgb="FFE26B0A"/>
      </top>
      <bottom/>
      <diagonal/>
    </border>
    <border>
      <left/>
      <right style="thin">
        <color rgb="FFFF6600"/>
      </right>
      <top/>
      <bottom/>
      <diagonal/>
    </border>
    <border>
      <left style="thin">
        <color rgb="FFFF6600"/>
      </left>
      <right style="thin">
        <color rgb="FFFF6600"/>
      </right>
      <top style="medium">
        <color rgb="FFE26B0A"/>
      </top>
      <bottom/>
      <diagonal/>
    </border>
    <border>
      <left style="thin">
        <color rgb="FFFF6600"/>
      </left>
      <right style="thin">
        <color rgb="FFFF6600"/>
      </right>
      <top/>
      <bottom/>
      <diagonal/>
    </border>
    <border>
      <left/>
      <right style="thin">
        <color rgb="FFFF6600"/>
      </right>
      <top/>
      <bottom style="medium">
        <color rgb="FFFF6600"/>
      </bottom>
      <diagonal/>
    </border>
    <border>
      <left style="thin">
        <color rgb="FFFF6600"/>
      </left>
      <right style="thin">
        <color rgb="FFFF6600"/>
      </right>
      <top/>
      <bottom style="medium">
        <color rgb="FFFF6600"/>
      </bottom>
      <diagonal/>
    </border>
    <border>
      <left/>
      <right/>
      <top/>
      <bottom style="medium">
        <color rgb="FFFF6600"/>
      </bottom>
      <diagonal/>
    </border>
    <border>
      <left style="thin">
        <color rgb="FFE26B0A"/>
      </left>
      <right/>
      <top style="medium">
        <color rgb="FFE26B0A"/>
      </top>
      <bottom style="medium">
        <color rgb="FFE26B0A"/>
      </bottom>
      <diagonal/>
    </border>
    <border>
      <left style="thin">
        <color rgb="FFE26B0A"/>
      </left>
      <right style="medium">
        <color rgb="FFFF6600"/>
      </right>
      <top style="medium">
        <color rgb="FFE26B0A"/>
      </top>
      <bottom/>
      <diagonal/>
    </border>
    <border>
      <left style="thin">
        <color rgb="FFE26B0A"/>
      </left>
      <right style="medium">
        <color rgb="FFFF6600"/>
      </right>
      <top style="medium">
        <color rgb="FFE26B0A"/>
      </top>
      <bottom style="medium">
        <color rgb="FFE26B0A"/>
      </bottom>
      <diagonal/>
    </border>
    <border>
      <left style="thin">
        <color rgb="FFE26B0A"/>
      </left>
      <right style="medium">
        <color rgb="FFFF6600"/>
      </right>
      <top/>
      <bottom/>
      <diagonal/>
    </border>
    <border>
      <left style="thin">
        <color rgb="FFE26B0A"/>
      </left>
      <right style="medium">
        <color rgb="FFFF6600"/>
      </right>
      <top/>
      <bottom style="medium">
        <color rgb="FFE26B0A"/>
      </bottom>
      <diagonal/>
    </border>
    <border>
      <left style="medium">
        <color rgb="FFE26B0A"/>
      </left>
      <right style="medium">
        <color rgb="FFFF6600"/>
      </right>
      <top style="medium">
        <color rgb="FFE26B0A"/>
      </top>
      <bottom style="medium">
        <color rgb="FFE26B0A"/>
      </bottom>
      <diagonal/>
    </border>
    <border>
      <left/>
      <right style="medium">
        <color rgb="FFFF6600"/>
      </right>
      <top style="medium">
        <color rgb="FFE26B0A"/>
      </top>
      <bottom style="medium">
        <color rgb="FFE26B0A"/>
      </bottom>
      <diagonal/>
    </border>
    <border>
      <left style="medium">
        <color rgb="FFE26B0A"/>
      </left>
      <right style="medium">
        <color rgb="FFFF6600"/>
      </right>
      <top/>
      <bottom/>
      <diagonal/>
    </border>
    <border>
      <left/>
      <right style="medium">
        <color rgb="FFFF6600"/>
      </right>
      <top/>
      <bottom/>
      <diagonal/>
    </border>
    <border>
      <left style="medium">
        <color rgb="FFE26B0A"/>
      </left>
      <right style="thin">
        <color rgb="FFE26B0A"/>
      </right>
      <top style="medium">
        <color rgb="FFE26B0A"/>
      </top>
      <bottom style="medium">
        <color rgb="FFFF6600"/>
      </bottom>
      <diagonal/>
    </border>
    <border>
      <left style="medium">
        <color rgb="FFFF6600"/>
      </left>
      <right style="medium">
        <color rgb="FFE26B0A"/>
      </right>
      <top style="medium">
        <color rgb="FFE26B0A"/>
      </top>
      <bottom style="medium">
        <color rgb="FFE26B0A"/>
      </bottom>
      <diagonal/>
    </border>
    <border>
      <left style="thin">
        <color rgb="FFE26B0A"/>
      </left>
      <right style="thin">
        <color rgb="FFE26B0A"/>
      </right>
      <top style="thin">
        <color rgb="FFE26B0A"/>
      </top>
      <bottom style="medium">
        <color rgb="FFE26B0A"/>
      </bottom>
      <diagonal/>
    </border>
    <border>
      <left style="thin">
        <color rgb="FFE26B0A"/>
      </left>
      <right style="medium">
        <color rgb="FFE26B0A"/>
      </right>
      <top style="thin">
        <color rgb="FFE26B0A"/>
      </top>
      <bottom style="medium">
        <color rgb="FFE26B0A"/>
      </bottom>
      <diagonal/>
    </border>
  </borders>
  <cellStyleXfs count="1">
    <xf numFmtId="0" fontId="0" fillId="0" borderId="0"/>
  </cellStyleXfs>
  <cellXfs count="384">
    <xf numFmtId="0" fontId="0" fillId="0" borderId="0" xfId="0"/>
    <xf numFmtId="0" fontId="1" fillId="5" borderId="0" xfId="0" applyFont="1" applyFill="1" applyAlignment="1">
      <alignment vertical="top"/>
    </xf>
    <xf numFmtId="0" fontId="1" fillId="2" borderId="3" xfId="0" applyFont="1" applyFill="1" applyBorder="1" applyAlignment="1">
      <alignment vertical="top"/>
    </xf>
    <xf numFmtId="4" fontId="1" fillId="5" borderId="0" xfId="0" applyNumberFormat="1" applyFont="1" applyFill="1" applyAlignment="1">
      <alignment vertical="top"/>
    </xf>
    <xf numFmtId="0" fontId="1" fillId="2" borderId="1" xfId="0" applyFont="1" applyFill="1" applyBorder="1" applyAlignment="1">
      <alignment vertical="center"/>
    </xf>
    <xf numFmtId="0" fontId="1" fillId="5" borderId="0" xfId="0" applyFont="1" applyFill="1"/>
    <xf numFmtId="0" fontId="1" fillId="5" borderId="0" xfId="0" applyFont="1" applyFill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2" borderId="10" xfId="0" applyFont="1" applyFill="1" applyBorder="1" applyAlignment="1">
      <alignment vertical="top"/>
    </xf>
    <xf numFmtId="0" fontId="1" fillId="2" borderId="12" xfId="0" applyFont="1" applyFill="1" applyBorder="1" applyAlignment="1">
      <alignment vertical="top"/>
    </xf>
    <xf numFmtId="0" fontId="1" fillId="2" borderId="13" xfId="0" applyFont="1" applyFill="1" applyBorder="1" applyAlignment="1">
      <alignment vertical="center"/>
    </xf>
    <xf numFmtId="0" fontId="1" fillId="2" borderId="7" xfId="0" applyFont="1" applyFill="1" applyBorder="1" applyAlignment="1">
      <alignment vertical="top"/>
    </xf>
    <xf numFmtId="0" fontId="1" fillId="2" borderId="8" xfId="0" applyFont="1" applyFill="1" applyBorder="1" applyAlignment="1">
      <alignment vertical="top"/>
    </xf>
    <xf numFmtId="0" fontId="1" fillId="2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3" borderId="2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3" borderId="7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4" fontId="3" fillId="3" borderId="8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8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165" fontId="1" fillId="0" borderId="0" xfId="0" applyNumberFormat="1" applyFont="1"/>
    <xf numFmtId="0" fontId="1" fillId="3" borderId="10" xfId="0" applyFont="1" applyFill="1" applyBorder="1"/>
    <xf numFmtId="0" fontId="1" fillId="3" borderId="19" xfId="0" applyFont="1" applyFill="1" applyBorder="1"/>
    <xf numFmtId="0" fontId="2" fillId="3" borderId="18" xfId="0" applyFont="1" applyFill="1" applyBorder="1" applyAlignment="1">
      <alignment horizontal="right" wrapText="1"/>
    </xf>
    <xf numFmtId="165" fontId="1" fillId="2" borderId="19" xfId="0" applyNumberFormat="1" applyFont="1" applyFill="1" applyBorder="1" applyAlignment="1">
      <alignment vertical="center"/>
    </xf>
    <xf numFmtId="165" fontId="1" fillId="2" borderId="21" xfId="0" applyNumberFormat="1" applyFont="1" applyFill="1" applyBorder="1" applyAlignment="1">
      <alignment vertical="center"/>
    </xf>
    <xf numFmtId="165" fontId="1" fillId="2" borderId="18" xfId="0" applyNumberFormat="1" applyFont="1" applyFill="1" applyBorder="1" applyAlignment="1">
      <alignment vertical="center"/>
    </xf>
    <xf numFmtId="0" fontId="2" fillId="3" borderId="14" xfId="0" applyFont="1" applyFill="1" applyBorder="1" applyAlignment="1">
      <alignment horizontal="right"/>
    </xf>
    <xf numFmtId="0" fontId="2" fillId="3" borderId="18" xfId="0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vertical="center"/>
    </xf>
    <xf numFmtId="1" fontId="1" fillId="2" borderId="22" xfId="0" applyNumberFormat="1" applyFont="1" applyFill="1" applyBorder="1" applyAlignment="1">
      <alignment vertical="center"/>
    </xf>
    <xf numFmtId="0" fontId="2" fillId="3" borderId="20" xfId="0" applyFont="1" applyFill="1" applyBorder="1" applyAlignment="1">
      <alignment horizontal="right" vertical="center"/>
    </xf>
    <xf numFmtId="0" fontId="2" fillId="5" borderId="23" xfId="0" applyFont="1" applyFill="1" applyBorder="1" applyAlignment="1">
      <alignment vertical="center"/>
    </xf>
    <xf numFmtId="0" fontId="1" fillId="5" borderId="23" xfId="0" applyFont="1" applyFill="1" applyBorder="1"/>
    <xf numFmtId="0" fontId="1" fillId="5" borderId="23" xfId="0" applyFont="1" applyFill="1" applyBorder="1" applyAlignment="1">
      <alignment vertical="center"/>
    </xf>
    <xf numFmtId="4" fontId="1" fillId="5" borderId="23" xfId="0" applyNumberFormat="1" applyFont="1" applyFill="1" applyBorder="1" applyAlignment="1">
      <alignment vertical="center"/>
    </xf>
    <xf numFmtId="0" fontId="2" fillId="2" borderId="8" xfId="0" applyFont="1" applyFill="1" applyBorder="1" applyAlignment="1">
      <alignment vertical="top" wrapText="1"/>
    </xf>
    <xf numFmtId="0" fontId="2" fillId="5" borderId="8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 wrapText="1"/>
    </xf>
    <xf numFmtId="0" fontId="1" fillId="5" borderId="23" xfId="0" applyFont="1" applyFill="1" applyBorder="1" applyAlignment="1">
      <alignment horizontal="left" vertical="center"/>
    </xf>
    <xf numFmtId="0" fontId="1" fillId="5" borderId="0" xfId="0" applyFont="1" applyFill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center"/>
    </xf>
    <xf numFmtId="0" fontId="1" fillId="2" borderId="1" xfId="0" quotePrefix="1" applyFont="1" applyFill="1" applyBorder="1" applyAlignment="1">
      <alignment horizontal="left" vertical="center"/>
    </xf>
    <xf numFmtId="4" fontId="1" fillId="4" borderId="8" xfId="0" applyNumberFormat="1" applyFont="1" applyFill="1" applyBorder="1" applyAlignment="1" applyProtection="1">
      <alignment vertical="top"/>
      <protection locked="0"/>
    </xf>
    <xf numFmtId="1" fontId="1" fillId="4" borderId="10" xfId="0" applyNumberFormat="1" applyFont="1" applyFill="1" applyBorder="1" applyAlignment="1" applyProtection="1">
      <alignment vertical="center"/>
      <protection locked="0"/>
    </xf>
    <xf numFmtId="1" fontId="1" fillId="4" borderId="12" xfId="0" applyNumberFormat="1" applyFont="1" applyFill="1" applyBorder="1" applyAlignment="1" applyProtection="1">
      <alignment vertical="center"/>
      <protection locked="0"/>
    </xf>
    <xf numFmtId="1" fontId="1" fillId="4" borderId="14" xfId="0" applyNumberFormat="1" applyFont="1" applyFill="1" applyBorder="1" applyAlignment="1" applyProtection="1">
      <alignment vertical="center"/>
      <protection locked="0"/>
    </xf>
    <xf numFmtId="0" fontId="1" fillId="3" borderId="26" xfId="0" applyFont="1" applyFill="1" applyBorder="1"/>
    <xf numFmtId="0" fontId="2" fillId="3" borderId="27" xfId="0" applyFont="1" applyFill="1" applyBorder="1"/>
    <xf numFmtId="0" fontId="1" fillId="3" borderId="17" xfId="0" applyFont="1" applyFill="1" applyBorder="1"/>
    <xf numFmtId="0" fontId="2" fillId="3" borderId="16" xfId="0" applyFont="1" applyFill="1" applyBorder="1"/>
    <xf numFmtId="0" fontId="1" fillId="4" borderId="17" xfId="0" applyFont="1" applyFill="1" applyBorder="1" applyAlignment="1" applyProtection="1">
      <alignment vertical="center"/>
      <protection locked="0"/>
    </xf>
    <xf numFmtId="0" fontId="1" fillId="4" borderId="28" xfId="0" applyFont="1" applyFill="1" applyBorder="1" applyAlignment="1" applyProtection="1">
      <alignment vertical="center"/>
      <protection locked="0"/>
    </xf>
    <xf numFmtId="0" fontId="1" fillId="4" borderId="16" xfId="0" applyFont="1" applyFill="1" applyBorder="1" applyAlignment="1" applyProtection="1">
      <alignment vertical="center"/>
      <protection locked="0"/>
    </xf>
    <xf numFmtId="0" fontId="1" fillId="3" borderId="29" xfId="0" applyFont="1" applyFill="1" applyBorder="1"/>
    <xf numFmtId="0" fontId="2" fillId="3" borderId="30" xfId="0" applyFont="1" applyFill="1" applyBorder="1"/>
    <xf numFmtId="0" fontId="1" fillId="5" borderId="0" xfId="0" applyFont="1" applyFill="1" applyBorder="1"/>
    <xf numFmtId="0" fontId="1" fillId="5" borderId="0" xfId="0" applyFont="1" applyFill="1" applyBorder="1" applyAlignment="1">
      <alignment vertical="center"/>
    </xf>
    <xf numFmtId="0" fontId="1" fillId="3" borderId="29" xfId="0" applyFont="1" applyFill="1" applyBorder="1" applyProtection="1"/>
    <xf numFmtId="0" fontId="2" fillId="3" borderId="30" xfId="0" applyFont="1" applyFill="1" applyBorder="1" applyProtection="1"/>
    <xf numFmtId="0" fontId="1" fillId="6" borderId="29" xfId="0" applyFont="1" applyFill="1" applyBorder="1" applyAlignment="1" applyProtection="1">
      <alignment vertical="center"/>
    </xf>
    <xf numFmtId="0" fontId="1" fillId="6" borderId="31" xfId="0" applyFont="1" applyFill="1" applyBorder="1" applyAlignment="1" applyProtection="1">
      <alignment vertical="center"/>
    </xf>
    <xf numFmtId="0" fontId="1" fillId="6" borderId="30" xfId="0" applyFont="1" applyFill="1" applyBorder="1" applyAlignment="1" applyProtection="1">
      <alignment vertical="center"/>
    </xf>
    <xf numFmtId="0" fontId="1" fillId="6" borderId="26" xfId="0" applyFont="1" applyFill="1" applyBorder="1" applyAlignment="1" applyProtection="1">
      <alignment vertical="center"/>
    </xf>
    <xf numFmtId="0" fontId="1" fillId="6" borderId="0" xfId="0" applyFont="1" applyFill="1" applyBorder="1" applyAlignment="1" applyProtection="1">
      <alignment vertical="center"/>
    </xf>
    <xf numFmtId="0" fontId="1" fillId="6" borderId="27" xfId="0" applyFont="1" applyFill="1" applyBorder="1" applyAlignment="1" applyProtection="1">
      <alignment vertical="center"/>
    </xf>
    <xf numFmtId="0" fontId="1" fillId="6" borderId="29" xfId="0" applyFont="1" applyFill="1" applyBorder="1" applyAlignment="1" applyProtection="1">
      <alignment vertical="center"/>
      <protection locked="0"/>
    </xf>
    <xf numFmtId="0" fontId="1" fillId="6" borderId="31" xfId="0" applyFont="1" applyFill="1" applyBorder="1" applyAlignment="1" applyProtection="1">
      <alignment vertical="center"/>
      <protection locked="0"/>
    </xf>
    <xf numFmtId="0" fontId="1" fillId="6" borderId="30" xfId="0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 applyAlignment="1">
      <alignment horizontal="left" vertical="center"/>
    </xf>
    <xf numFmtId="0" fontId="3" fillId="5" borderId="0" xfId="0" applyFont="1" applyFill="1"/>
    <xf numFmtId="9" fontId="1" fillId="2" borderId="1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9" fontId="1" fillId="2" borderId="4" xfId="0" applyNumberFormat="1" applyFont="1" applyFill="1" applyBorder="1" applyAlignment="1">
      <alignment vertical="center"/>
    </xf>
    <xf numFmtId="165" fontId="1" fillId="2" borderId="4" xfId="0" applyNumberFormat="1" applyFont="1" applyFill="1" applyBorder="1" applyAlignment="1">
      <alignment vertical="center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vertical="center"/>
    </xf>
    <xf numFmtId="0" fontId="1" fillId="2" borderId="1" xfId="0" quotePrefix="1" applyFont="1" applyFill="1" applyBorder="1" applyAlignment="1">
      <alignment vertical="center"/>
    </xf>
    <xf numFmtId="0" fontId="2" fillId="5" borderId="0" xfId="0" applyFont="1" applyFill="1" applyAlignment="1"/>
    <xf numFmtId="165" fontId="1" fillId="5" borderId="0" xfId="0" applyNumberFormat="1" applyFont="1" applyFill="1" applyAlignment="1">
      <alignment vertical="center"/>
    </xf>
    <xf numFmtId="0" fontId="4" fillId="5" borderId="0" xfId="0" applyFont="1" applyFill="1" applyAlignment="1">
      <alignment vertical="top" wrapText="1"/>
    </xf>
    <xf numFmtId="0" fontId="5" fillId="5" borderId="0" xfId="0" applyFont="1" applyFill="1" applyAlignment="1">
      <alignment vertical="center"/>
    </xf>
    <xf numFmtId="0" fontId="1" fillId="5" borderId="0" xfId="0" applyFont="1" applyFill="1" applyAlignment="1">
      <alignment horizontal="center"/>
    </xf>
    <xf numFmtId="0" fontId="1" fillId="2" borderId="36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33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0" fontId="1" fillId="2" borderId="35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1" fillId="3" borderId="32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2" fillId="5" borderId="23" xfId="0" applyFont="1" applyFill="1" applyBorder="1" applyAlignment="1">
      <alignment horizontal="right" vertical="center"/>
    </xf>
    <xf numFmtId="0" fontId="2" fillId="5" borderId="23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4" fontId="4" fillId="5" borderId="0" xfId="0" applyNumberFormat="1" applyFont="1" applyFill="1" applyAlignment="1">
      <alignment vertical="top"/>
    </xf>
    <xf numFmtId="165" fontId="1" fillId="4" borderId="12" xfId="0" applyNumberFormat="1" applyFont="1" applyFill="1" applyBorder="1" applyAlignment="1" applyProtection="1">
      <alignment vertical="center"/>
      <protection locked="0"/>
    </xf>
    <xf numFmtId="0" fontId="2" fillId="3" borderId="42" xfId="0" applyFont="1" applyFill="1" applyBorder="1" applyAlignment="1">
      <alignment horizontal="right" vertical="center"/>
    </xf>
    <xf numFmtId="0" fontId="2" fillId="3" borderId="24" xfId="0" applyFont="1" applyFill="1" applyBorder="1" applyAlignment="1">
      <alignment vertical="center"/>
    </xf>
    <xf numFmtId="0" fontId="2" fillId="3" borderId="41" xfId="0" applyFont="1" applyFill="1" applyBorder="1" applyAlignment="1">
      <alignment vertical="center"/>
    </xf>
    <xf numFmtId="0" fontId="2" fillId="3" borderId="41" xfId="0" applyFont="1" applyFill="1" applyBorder="1" applyAlignment="1">
      <alignment horizontal="right" vertical="center" wrapText="1"/>
    </xf>
    <xf numFmtId="0" fontId="2" fillId="3" borderId="25" xfId="0" applyFont="1" applyFill="1" applyBorder="1" applyAlignment="1">
      <alignment horizontal="right" vertical="center"/>
    </xf>
    <xf numFmtId="0" fontId="1" fillId="5" borderId="17" xfId="0" applyFont="1" applyFill="1" applyBorder="1" applyAlignment="1">
      <alignment vertical="center"/>
    </xf>
    <xf numFmtId="0" fontId="1" fillId="5" borderId="26" xfId="0" applyFont="1" applyFill="1" applyBorder="1" applyAlignment="1">
      <alignment vertical="center"/>
    </xf>
    <xf numFmtId="0" fontId="1" fillId="5" borderId="43" xfId="0" applyFont="1" applyFill="1" applyBorder="1" applyAlignment="1">
      <alignment vertical="center"/>
    </xf>
    <xf numFmtId="0" fontId="1" fillId="5" borderId="28" xfId="0" applyFont="1" applyFill="1" applyBorder="1" applyAlignment="1">
      <alignment vertical="center"/>
    </xf>
    <xf numFmtId="0" fontId="1" fillId="5" borderId="44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" fillId="5" borderId="27" xfId="0" applyFont="1" applyFill="1" applyBorder="1" applyAlignment="1">
      <alignment vertical="center"/>
    </xf>
    <xf numFmtId="0" fontId="1" fillId="5" borderId="40" xfId="0" applyFont="1" applyFill="1" applyBorder="1" applyAlignment="1">
      <alignment vertical="center"/>
    </xf>
    <xf numFmtId="165" fontId="1" fillId="5" borderId="20" xfId="0" applyNumberFormat="1" applyFont="1" applyFill="1" applyBorder="1" applyAlignment="1">
      <alignment vertical="center"/>
    </xf>
    <xf numFmtId="0" fontId="2" fillId="3" borderId="22" xfId="0" applyFont="1" applyFill="1" applyBorder="1" applyAlignment="1">
      <alignment horizontal="right" vertical="center"/>
    </xf>
    <xf numFmtId="0" fontId="1" fillId="5" borderId="29" xfId="0" applyFont="1" applyFill="1" applyBorder="1" applyAlignment="1">
      <alignment vertical="center"/>
    </xf>
    <xf numFmtId="0" fontId="1" fillId="5" borderId="31" xfId="0" applyFont="1" applyFill="1" applyBorder="1" applyAlignment="1">
      <alignment vertical="center"/>
    </xf>
    <xf numFmtId="0" fontId="1" fillId="5" borderId="3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right" vertical="center"/>
    </xf>
    <xf numFmtId="165" fontId="1" fillId="4" borderId="21" xfId="0" applyNumberFormat="1" applyFont="1" applyFill="1" applyBorder="1" applyAlignment="1" applyProtection="1">
      <alignment vertical="center"/>
      <protection locked="0"/>
    </xf>
    <xf numFmtId="165" fontId="1" fillId="4" borderId="18" xfId="0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vertical="top"/>
    </xf>
    <xf numFmtId="0" fontId="2" fillId="2" borderId="41" xfId="0" applyFont="1" applyFill="1" applyBorder="1" applyAlignment="1">
      <alignment vertical="top"/>
    </xf>
    <xf numFmtId="0" fontId="2" fillId="2" borderId="41" xfId="0" applyFont="1" applyFill="1" applyBorder="1" applyAlignment="1">
      <alignment vertical="top" wrapText="1"/>
    </xf>
    <xf numFmtId="0" fontId="1" fillId="2" borderId="41" xfId="0" applyFont="1" applyFill="1" applyBorder="1" applyAlignment="1">
      <alignment vertical="top" wrapText="1"/>
    </xf>
    <xf numFmtId="0" fontId="1" fillId="2" borderId="41" xfId="0" applyFont="1" applyFill="1" applyBorder="1" applyAlignment="1">
      <alignment vertical="top"/>
    </xf>
    <xf numFmtId="0" fontId="1" fillId="2" borderId="41" xfId="0" applyFont="1" applyFill="1" applyBorder="1" applyAlignment="1">
      <alignment horizontal="left" vertical="top" wrapText="1"/>
    </xf>
    <xf numFmtId="0" fontId="1" fillId="2" borderId="41" xfId="0" applyFont="1" applyFill="1" applyBorder="1" applyAlignment="1">
      <alignment horizontal="left" vertical="top"/>
    </xf>
    <xf numFmtId="0" fontId="4" fillId="5" borderId="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31" xfId="0" applyFont="1" applyFill="1" applyBorder="1" applyAlignment="1">
      <alignment vertical="top"/>
    </xf>
    <xf numFmtId="0" fontId="1" fillId="2" borderId="27" xfId="0" applyFont="1" applyFill="1" applyBorder="1" applyAlignment="1">
      <alignment vertical="top"/>
    </xf>
    <xf numFmtId="0" fontId="1" fillId="2" borderId="45" xfId="0" applyFont="1" applyFill="1" applyBorder="1" applyAlignment="1">
      <alignment vertical="center"/>
    </xf>
    <xf numFmtId="0" fontId="1" fillId="2" borderId="28" xfId="0" applyFont="1" applyFill="1" applyBorder="1" applyAlignment="1">
      <alignment vertical="top"/>
    </xf>
    <xf numFmtId="0" fontId="1" fillId="2" borderId="45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/>
    </xf>
    <xf numFmtId="0" fontId="1" fillId="5" borderId="0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1" fillId="2" borderId="15" xfId="0" applyFont="1" applyFill="1" applyBorder="1" applyAlignment="1">
      <alignment vertical="top" wrapText="1"/>
    </xf>
    <xf numFmtId="0" fontId="1" fillId="2" borderId="27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4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vertical="center"/>
    </xf>
    <xf numFmtId="0" fontId="1" fillId="2" borderId="41" xfId="0" applyFont="1" applyFill="1" applyBorder="1" applyAlignment="1">
      <alignment horizontal="left" vertical="center"/>
    </xf>
    <xf numFmtId="0" fontId="1" fillId="5" borderId="38" xfId="0" applyFont="1" applyFill="1" applyBorder="1"/>
    <xf numFmtId="165" fontId="1" fillId="2" borderId="6" xfId="0" applyNumberFormat="1" applyFont="1" applyFill="1" applyBorder="1" applyAlignment="1">
      <alignment vertical="center"/>
    </xf>
    <xf numFmtId="164" fontId="1" fillId="5" borderId="46" xfId="0" applyNumberFormat="1" applyFont="1" applyFill="1" applyBorder="1" applyAlignment="1">
      <alignment horizontal="left" vertical="center"/>
    </xf>
    <xf numFmtId="0" fontId="1" fillId="2" borderId="15" xfId="0" quotePrefix="1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vertical="center"/>
    </xf>
    <xf numFmtId="0" fontId="1" fillId="2" borderId="27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/>
    </xf>
    <xf numFmtId="0" fontId="1" fillId="2" borderId="47" xfId="0" applyFont="1" applyFill="1" applyBorder="1" applyAlignment="1">
      <alignment vertical="top"/>
    </xf>
    <xf numFmtId="0" fontId="1" fillId="2" borderId="48" xfId="0" applyFont="1" applyFill="1" applyBorder="1" applyAlignment="1">
      <alignment vertical="top"/>
    </xf>
    <xf numFmtId="0" fontId="1" fillId="2" borderId="48" xfId="0" applyFont="1" applyFill="1" applyBorder="1" applyAlignment="1">
      <alignment vertical="top" wrapText="1"/>
    </xf>
    <xf numFmtId="0" fontId="1" fillId="2" borderId="49" xfId="0" applyFont="1" applyFill="1" applyBorder="1" applyAlignment="1">
      <alignment vertical="center"/>
    </xf>
    <xf numFmtId="0" fontId="1" fillId="2" borderId="49" xfId="0" applyFont="1" applyFill="1" applyBorder="1" applyAlignment="1">
      <alignment horizontal="left" vertical="center" wrapText="1"/>
    </xf>
    <xf numFmtId="0" fontId="1" fillId="2" borderId="51" xfId="0" applyFont="1" applyFill="1" applyBorder="1" applyAlignment="1">
      <alignment horizontal="left" vertical="center"/>
    </xf>
    <xf numFmtId="0" fontId="1" fillId="2" borderId="52" xfId="0" applyFont="1" applyFill="1" applyBorder="1" applyAlignment="1">
      <alignment horizontal="left" vertical="top" wrapText="1"/>
    </xf>
    <xf numFmtId="0" fontId="1" fillId="2" borderId="4" xfId="0" quotePrefix="1" applyFont="1" applyFill="1" applyBorder="1" applyAlignment="1">
      <alignment horizontal="left" vertical="center"/>
    </xf>
    <xf numFmtId="0" fontId="1" fillId="2" borderId="53" xfId="0" applyFont="1" applyFill="1" applyBorder="1" applyAlignment="1">
      <alignment horizontal="left" vertical="center"/>
    </xf>
    <xf numFmtId="0" fontId="1" fillId="2" borderId="27" xfId="0" quotePrefix="1" applyFont="1" applyFill="1" applyBorder="1" applyAlignment="1">
      <alignment horizontal="left" vertical="center"/>
    </xf>
    <xf numFmtId="0" fontId="1" fillId="2" borderId="49" xfId="0" quotePrefix="1" applyFont="1" applyFill="1" applyBorder="1" applyAlignment="1">
      <alignment horizontal="left" vertical="center"/>
    </xf>
    <xf numFmtId="0" fontId="1" fillId="5" borderId="12" xfId="0" applyFont="1" applyFill="1" applyBorder="1" applyAlignment="1">
      <alignment vertical="center"/>
    </xf>
    <xf numFmtId="0" fontId="1" fillId="5" borderId="3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/>
    </xf>
    <xf numFmtId="0" fontId="1" fillId="2" borderId="52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/>
    </xf>
    <xf numFmtId="0" fontId="1" fillId="2" borderId="56" xfId="0" applyFont="1" applyFill="1" applyBorder="1" applyAlignment="1">
      <alignment vertical="center"/>
    </xf>
    <xf numFmtId="0" fontId="1" fillId="5" borderId="36" xfId="0" applyFont="1" applyFill="1" applyBorder="1" applyAlignment="1">
      <alignment vertical="center" wrapText="1"/>
    </xf>
    <xf numFmtId="0" fontId="1" fillId="5" borderId="54" xfId="0" applyFont="1" applyFill="1" applyBorder="1" applyAlignment="1">
      <alignment vertical="center"/>
    </xf>
    <xf numFmtId="0" fontId="1" fillId="5" borderId="57" xfId="0" applyFont="1" applyFill="1" applyBorder="1" applyAlignment="1">
      <alignment vertical="center"/>
    </xf>
    <xf numFmtId="0" fontId="1" fillId="2" borderId="57" xfId="0" applyFont="1" applyFill="1" applyBorder="1" applyAlignment="1">
      <alignment horizontal="left" vertical="center" wrapText="1"/>
    </xf>
    <xf numFmtId="0" fontId="1" fillId="2" borderId="57" xfId="0" applyFont="1" applyFill="1" applyBorder="1" applyAlignment="1">
      <alignment horizontal="left" vertical="center"/>
    </xf>
    <xf numFmtId="0" fontId="1" fillId="2" borderId="57" xfId="0" applyFont="1" applyFill="1" applyBorder="1" applyAlignment="1">
      <alignment vertical="center"/>
    </xf>
    <xf numFmtId="0" fontId="1" fillId="5" borderId="58" xfId="0" applyFont="1" applyFill="1" applyBorder="1" applyAlignment="1">
      <alignment vertical="center"/>
    </xf>
    <xf numFmtId="0" fontId="1" fillId="5" borderId="48" xfId="0" applyFont="1" applyFill="1" applyBorder="1" applyAlignment="1">
      <alignment vertical="center"/>
    </xf>
    <xf numFmtId="0" fontId="1" fillId="5" borderId="48" xfId="0" applyFont="1" applyFill="1" applyBorder="1" applyAlignment="1">
      <alignment vertical="center" wrapText="1"/>
    </xf>
    <xf numFmtId="0" fontId="1" fillId="5" borderId="59" xfId="0" applyFont="1" applyFill="1" applyBorder="1" applyAlignment="1">
      <alignment vertical="center" wrapText="1"/>
    </xf>
    <xf numFmtId="0" fontId="1" fillId="5" borderId="28" xfId="0" applyFont="1" applyFill="1" applyBorder="1" applyAlignment="1">
      <alignment vertical="top"/>
    </xf>
    <xf numFmtId="0" fontId="1" fillId="5" borderId="50" xfId="0" applyFont="1" applyFill="1" applyBorder="1" applyAlignment="1">
      <alignment vertical="top"/>
    </xf>
    <xf numFmtId="0" fontId="1" fillId="5" borderId="50" xfId="0" applyFont="1" applyFill="1" applyBorder="1" applyAlignment="1">
      <alignment vertical="top" wrapText="1"/>
    </xf>
    <xf numFmtId="0" fontId="1" fillId="5" borderId="50" xfId="0" applyFont="1" applyFill="1" applyBorder="1" applyAlignment="1">
      <alignment vertical="center"/>
    </xf>
    <xf numFmtId="0" fontId="1" fillId="5" borderId="50" xfId="0" applyFont="1" applyFill="1" applyBorder="1" applyAlignment="1">
      <alignment horizontal="left" vertical="center" wrapText="1"/>
    </xf>
    <xf numFmtId="0" fontId="1" fillId="5" borderId="50" xfId="0" quotePrefix="1" applyFont="1" applyFill="1" applyBorder="1" applyAlignment="1">
      <alignment horizontal="left" vertical="center"/>
    </xf>
    <xf numFmtId="0" fontId="1" fillId="5" borderId="50" xfId="0" applyFont="1" applyFill="1" applyBorder="1" applyAlignment="1">
      <alignment horizontal="left" vertical="center"/>
    </xf>
    <xf numFmtId="0" fontId="1" fillId="5" borderId="55" xfId="0" applyFont="1" applyFill="1" applyBorder="1" applyAlignment="1">
      <alignment vertical="center"/>
    </xf>
    <xf numFmtId="0" fontId="1" fillId="5" borderId="52" xfId="0" applyFont="1" applyFill="1" applyBorder="1" applyAlignment="1">
      <alignment vertical="center"/>
    </xf>
    <xf numFmtId="165" fontId="1" fillId="0" borderId="55" xfId="0" applyNumberFormat="1" applyFont="1" applyFill="1" applyBorder="1" applyAlignment="1" applyProtection="1">
      <alignment vertical="center"/>
    </xf>
    <xf numFmtId="165" fontId="1" fillId="0" borderId="54" xfId="0" applyNumberFormat="1" applyFont="1" applyFill="1" applyBorder="1" applyAlignment="1" applyProtection="1">
      <alignment vertical="center"/>
    </xf>
    <xf numFmtId="0" fontId="1" fillId="5" borderId="60" xfId="0" applyFont="1" applyFill="1" applyBorder="1" applyAlignment="1">
      <alignment vertical="top"/>
    </xf>
    <xf numFmtId="0" fontId="1" fillId="2" borderId="61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center"/>
    </xf>
    <xf numFmtId="0" fontId="1" fillId="2" borderId="53" xfId="0" applyFont="1" applyFill="1" applyBorder="1" applyAlignment="1">
      <alignment vertical="center"/>
    </xf>
    <xf numFmtId="0" fontId="1" fillId="2" borderId="52" xfId="0" applyFont="1" applyFill="1" applyBorder="1" applyAlignment="1">
      <alignment vertical="center"/>
    </xf>
    <xf numFmtId="0" fontId="2" fillId="2" borderId="52" xfId="0" applyFont="1" applyFill="1" applyBorder="1" applyAlignment="1">
      <alignment vertical="top"/>
    </xf>
    <xf numFmtId="0" fontId="1" fillId="2" borderId="52" xfId="0" applyFont="1" applyFill="1" applyBorder="1" applyAlignment="1">
      <alignment vertical="top" wrapText="1"/>
    </xf>
    <xf numFmtId="0" fontId="2" fillId="2" borderId="52" xfId="0" applyFont="1" applyFill="1" applyBorder="1" applyAlignment="1">
      <alignment vertical="top" wrapText="1"/>
    </xf>
    <xf numFmtId="0" fontId="1" fillId="2" borderId="52" xfId="0" applyFont="1" applyFill="1" applyBorder="1" applyAlignment="1">
      <alignment horizontal="left" vertical="top"/>
    </xf>
    <xf numFmtId="0" fontId="1" fillId="2" borderId="56" xfId="0" applyFont="1" applyFill="1" applyBorder="1" applyAlignment="1">
      <alignment vertical="top"/>
    </xf>
    <xf numFmtId="0" fontId="2" fillId="5" borderId="52" xfId="0" applyFont="1" applyFill="1" applyBorder="1" applyAlignment="1">
      <alignment vertical="center"/>
    </xf>
    <xf numFmtId="0" fontId="2" fillId="5" borderId="52" xfId="0" applyFont="1" applyFill="1" applyBorder="1" applyAlignment="1">
      <alignment vertical="center" wrapText="1"/>
    </xf>
    <xf numFmtId="165" fontId="1" fillId="0" borderId="52" xfId="0" applyNumberFormat="1" applyFont="1" applyFill="1" applyBorder="1" applyAlignment="1" applyProtection="1">
      <alignment vertical="center"/>
    </xf>
    <xf numFmtId="0" fontId="1" fillId="2" borderId="52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1" fillId="5" borderId="62" xfId="0" applyFont="1" applyFill="1" applyBorder="1" applyAlignment="1">
      <alignment vertical="center"/>
    </xf>
    <xf numFmtId="0" fontId="1" fillId="5" borderId="63" xfId="0" applyFont="1" applyFill="1" applyBorder="1" applyAlignment="1">
      <alignment vertical="center"/>
    </xf>
    <xf numFmtId="0" fontId="1" fillId="5" borderId="64" xfId="0" applyFont="1" applyFill="1" applyBorder="1" applyAlignment="1">
      <alignment vertical="center" wrapText="1"/>
    </xf>
    <xf numFmtId="0" fontId="1" fillId="5" borderId="65" xfId="0" applyFont="1" applyFill="1" applyBorder="1" applyAlignment="1">
      <alignment vertical="center" wrapText="1"/>
    </xf>
    <xf numFmtId="0" fontId="1" fillId="5" borderId="66" xfId="0" applyFont="1" applyFill="1" applyBorder="1" applyAlignment="1">
      <alignment vertical="center"/>
    </xf>
    <xf numFmtId="0" fontId="2" fillId="5" borderId="67" xfId="0" applyFont="1" applyFill="1" applyBorder="1" applyAlignment="1">
      <alignment vertical="center"/>
    </xf>
    <xf numFmtId="0" fontId="2" fillId="5" borderId="67" xfId="0" applyFont="1" applyFill="1" applyBorder="1" applyAlignment="1">
      <alignment vertical="center" wrapText="1"/>
    </xf>
    <xf numFmtId="0" fontId="1" fillId="5" borderId="68" xfId="0" applyFont="1" applyFill="1" applyBorder="1" applyAlignment="1">
      <alignment vertical="center" wrapText="1"/>
    </xf>
    <xf numFmtId="165" fontId="1" fillId="5" borderId="0" xfId="0" applyNumberFormat="1" applyFont="1" applyFill="1" applyBorder="1" applyAlignment="1" applyProtection="1">
      <alignment vertical="center"/>
      <protection locked="0"/>
    </xf>
    <xf numFmtId="0" fontId="1" fillId="5" borderId="0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right"/>
    </xf>
    <xf numFmtId="1" fontId="1" fillId="5" borderId="0" xfId="0" applyNumberFormat="1" applyFont="1" applyFill="1" applyBorder="1" applyAlignment="1" applyProtection="1">
      <alignment vertical="center"/>
      <protection locked="0"/>
    </xf>
    <xf numFmtId="165" fontId="1" fillId="5" borderId="0" xfId="0" applyNumberFormat="1" applyFont="1" applyFill="1" applyBorder="1" applyAlignment="1">
      <alignment vertical="center"/>
    </xf>
    <xf numFmtId="1" fontId="1" fillId="5" borderId="0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right" vertical="center"/>
    </xf>
    <xf numFmtId="165" fontId="1" fillId="2" borderId="70" xfId="0" applyNumberFormat="1" applyFont="1" applyFill="1" applyBorder="1" applyAlignment="1">
      <alignment vertical="center"/>
    </xf>
    <xf numFmtId="165" fontId="1" fillId="2" borderId="72" xfId="0" applyNumberFormat="1" applyFont="1" applyFill="1" applyBorder="1" applyAlignment="1">
      <alignment vertical="center"/>
    </xf>
    <xf numFmtId="165" fontId="1" fillId="2" borderId="73" xfId="0" applyNumberFormat="1" applyFont="1" applyFill="1" applyBorder="1" applyAlignment="1">
      <alignment vertical="center"/>
    </xf>
    <xf numFmtId="0" fontId="2" fillId="3" borderId="73" xfId="0" applyFont="1" applyFill="1" applyBorder="1" applyAlignment="1">
      <alignment horizontal="right"/>
    </xf>
    <xf numFmtId="165" fontId="1" fillId="2" borderId="71" xfId="0" applyNumberFormat="1" applyFont="1" applyFill="1" applyBorder="1" applyAlignment="1">
      <alignment vertical="center"/>
    </xf>
    <xf numFmtId="0" fontId="2" fillId="3" borderId="74" xfId="0" applyFont="1" applyFill="1" applyBorder="1" applyAlignment="1">
      <alignment horizontal="right" vertical="center"/>
    </xf>
    <xf numFmtId="165" fontId="1" fillId="4" borderId="76" xfId="0" applyNumberFormat="1" applyFont="1" applyFill="1" applyBorder="1" applyAlignment="1" applyProtection="1">
      <alignment vertical="center"/>
      <protection locked="0"/>
    </xf>
    <xf numFmtId="165" fontId="1" fillId="5" borderId="74" xfId="0" applyNumberFormat="1" applyFont="1" applyFill="1" applyBorder="1" applyAlignment="1">
      <alignment vertical="center"/>
    </xf>
    <xf numFmtId="0" fontId="1" fillId="5" borderId="77" xfId="0" applyFont="1" applyFill="1" applyBorder="1" applyAlignment="1">
      <alignment vertical="center"/>
    </xf>
    <xf numFmtId="0" fontId="1" fillId="2" borderId="78" xfId="0" applyFont="1" applyFill="1" applyBorder="1" applyAlignment="1">
      <alignment vertical="top"/>
    </xf>
    <xf numFmtId="0" fontId="0" fillId="0" borderId="27" xfId="0" applyBorder="1"/>
    <xf numFmtId="0" fontId="0" fillId="3" borderId="17" xfId="0" applyFill="1" applyBorder="1"/>
    <xf numFmtId="0" fontId="8" fillId="3" borderId="79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/>
    <xf numFmtId="0" fontId="7" fillId="3" borderId="7" xfId="0" applyFont="1" applyFill="1" applyBorder="1"/>
    <xf numFmtId="0" fontId="8" fillId="3" borderId="7" xfId="0" applyFont="1" applyFill="1" applyBorder="1"/>
    <xf numFmtId="0" fontId="8" fillId="3" borderId="8" xfId="0" applyFont="1" applyFill="1" applyBorder="1"/>
    <xf numFmtId="0" fontId="7" fillId="3" borderId="9" xfId="0" applyFont="1" applyFill="1" applyBorder="1"/>
    <xf numFmtId="0" fontId="8" fillId="3" borderId="9" xfId="0" applyFont="1" applyFill="1" applyBorder="1"/>
    <xf numFmtId="0" fontId="0" fillId="3" borderId="24" xfId="0" applyFill="1" applyBorder="1"/>
    <xf numFmtId="0" fontId="0" fillId="3" borderId="20" xfId="0" applyFill="1" applyBorder="1"/>
    <xf numFmtId="0" fontId="0" fillId="3" borderId="16" xfId="0" applyFill="1" applyBorder="1"/>
    <xf numFmtId="0" fontId="7" fillId="3" borderId="20" xfId="0" applyFont="1" applyFill="1" applyBorder="1"/>
    <xf numFmtId="0" fontId="7" fillId="3" borderId="27" xfId="0" applyFont="1" applyFill="1" applyBorder="1"/>
    <xf numFmtId="0" fontId="7" fillId="3" borderId="24" xfId="0" applyFont="1" applyFill="1" applyBorder="1"/>
    <xf numFmtId="0" fontId="7" fillId="3" borderId="41" xfId="0" applyFont="1" applyFill="1" applyBorder="1"/>
    <xf numFmtId="0" fontId="8" fillId="3" borderId="41" xfId="0" applyFont="1" applyFill="1" applyBorder="1" applyAlignment="1">
      <alignment horizontal="center"/>
    </xf>
    <xf numFmtId="0" fontId="8" fillId="3" borderId="69" xfId="0" applyFont="1" applyFill="1" applyBorder="1"/>
    <xf numFmtId="0" fontId="8" fillId="3" borderId="41" xfId="0" applyFont="1" applyFill="1" applyBorder="1"/>
    <xf numFmtId="0" fontId="8" fillId="3" borderId="24" xfId="0" applyFont="1" applyFill="1" applyBorder="1"/>
    <xf numFmtId="0" fontId="7" fillId="0" borderId="4" xfId="0" applyFont="1" applyBorder="1" applyAlignment="1">
      <alignment horizontal="center"/>
    </xf>
    <xf numFmtId="0" fontId="7" fillId="0" borderId="80" xfId="0" applyFont="1" applyBorder="1"/>
    <xf numFmtId="0" fontId="7" fillId="0" borderId="80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81" xfId="0" applyFont="1" applyBorder="1" applyAlignment="1">
      <alignment horizontal="center"/>
    </xf>
    <xf numFmtId="0" fontId="1" fillId="5" borderId="1" xfId="0" applyFont="1" applyFill="1" applyBorder="1" applyAlignment="1">
      <alignment vertical="top"/>
    </xf>
    <xf numFmtId="165" fontId="1" fillId="5" borderId="1" xfId="0" applyNumberFormat="1" applyFont="1" applyFill="1" applyBorder="1" applyAlignment="1">
      <alignment vertical="top"/>
    </xf>
    <xf numFmtId="165" fontId="1" fillId="5" borderId="0" xfId="0" applyNumberFormat="1" applyFont="1" applyFill="1" applyBorder="1" applyAlignment="1">
      <alignment vertical="top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vertical="center" wrapText="1"/>
    </xf>
    <xf numFmtId="0" fontId="1" fillId="5" borderId="2" xfId="0" applyFont="1" applyFill="1" applyBorder="1" applyAlignment="1">
      <alignment vertical="top"/>
    </xf>
    <xf numFmtId="0" fontId="2" fillId="3" borderId="20" xfId="0" applyFont="1" applyFill="1" applyBorder="1" applyAlignment="1">
      <alignment vertical="top"/>
    </xf>
    <xf numFmtId="165" fontId="1" fillId="5" borderId="2" xfId="0" applyNumberFormat="1" applyFont="1" applyFill="1" applyBorder="1" applyAlignment="1">
      <alignment vertical="top"/>
    </xf>
    <xf numFmtId="165" fontId="1" fillId="5" borderId="20" xfId="0" applyNumberFormat="1" applyFont="1" applyFill="1" applyBorder="1" applyAlignment="1">
      <alignment vertical="top"/>
    </xf>
    <xf numFmtId="0" fontId="2" fillId="5" borderId="0" xfId="0" applyFont="1" applyFill="1" applyBorder="1"/>
    <xf numFmtId="4" fontId="1" fillId="5" borderId="0" xfId="0" applyNumberFormat="1" applyFont="1" applyFill="1" applyAlignment="1" applyProtection="1">
      <alignment vertical="top"/>
    </xf>
    <xf numFmtId="4" fontId="3" fillId="3" borderId="8" xfId="0" applyNumberFormat="1" applyFont="1" applyFill="1" applyBorder="1" applyAlignment="1" applyProtection="1">
      <alignment horizontal="right" vertical="top"/>
    </xf>
    <xf numFmtId="165" fontId="1" fillId="2" borderId="52" xfId="0" applyNumberFormat="1" applyFont="1" applyFill="1" applyBorder="1" applyAlignment="1" applyProtection="1">
      <alignment vertical="center"/>
    </xf>
    <xf numFmtId="165" fontId="1" fillId="2" borderId="4" xfId="0" applyNumberFormat="1" applyFont="1" applyFill="1" applyBorder="1" applyAlignment="1" applyProtection="1">
      <alignment vertical="center"/>
    </xf>
    <xf numFmtId="165" fontId="1" fillId="2" borderId="1" xfId="0" applyNumberFormat="1" applyFont="1" applyFill="1" applyBorder="1" applyAlignment="1" applyProtection="1">
      <alignment vertical="center"/>
    </xf>
    <xf numFmtId="165" fontId="1" fillId="2" borderId="49" xfId="0" applyNumberFormat="1" applyFont="1" applyFill="1" applyBorder="1" applyAlignment="1" applyProtection="1">
      <alignment vertical="center"/>
    </xf>
    <xf numFmtId="165" fontId="1" fillId="2" borderId="27" xfId="0" applyNumberFormat="1" applyFont="1" applyFill="1" applyBorder="1" applyAlignment="1" applyProtection="1">
      <alignment vertical="center"/>
    </xf>
    <xf numFmtId="165" fontId="1" fillId="0" borderId="1" xfId="0" applyNumberFormat="1" applyFont="1" applyFill="1" applyBorder="1" applyAlignment="1" applyProtection="1">
      <alignment vertical="center"/>
    </xf>
    <xf numFmtId="0" fontId="1" fillId="0" borderId="15" xfId="0" applyFont="1" applyFill="1" applyBorder="1" applyAlignment="1" applyProtection="1">
      <alignment vertical="top" wrapText="1"/>
    </xf>
    <xf numFmtId="165" fontId="1" fillId="0" borderId="45" xfId="0" applyNumberFormat="1" applyFont="1" applyFill="1" applyBorder="1" applyAlignment="1" applyProtection="1">
      <alignment vertical="center"/>
    </xf>
    <xf numFmtId="165" fontId="1" fillId="2" borderId="11" xfId="0" applyNumberFormat="1" applyFont="1" applyFill="1" applyBorder="1" applyAlignment="1" applyProtection="1">
      <alignment vertical="center"/>
    </xf>
    <xf numFmtId="165" fontId="1" fillId="2" borderId="3" xfId="0" applyNumberFormat="1" applyFont="1" applyFill="1" applyBorder="1" applyAlignment="1" applyProtection="1">
      <alignment vertical="center"/>
    </xf>
    <xf numFmtId="0" fontId="1" fillId="2" borderId="15" xfId="0" applyFont="1" applyFill="1" applyBorder="1" applyAlignment="1" applyProtection="1">
      <alignment vertical="top" wrapText="1"/>
    </xf>
    <xf numFmtId="0" fontId="1" fillId="2" borderId="41" xfId="0" applyFont="1" applyFill="1" applyBorder="1" applyAlignment="1" applyProtection="1">
      <alignment vertical="top" wrapText="1"/>
    </xf>
    <xf numFmtId="165" fontId="1" fillId="0" borderId="41" xfId="0" applyNumberFormat="1" applyFont="1" applyFill="1" applyBorder="1" applyAlignment="1" applyProtection="1">
      <alignment horizontal="center" vertical="center"/>
    </xf>
    <xf numFmtId="165" fontId="1" fillId="2" borderId="15" xfId="0" applyNumberFormat="1" applyFont="1" applyFill="1" applyBorder="1" applyAlignment="1" applyProtection="1">
      <alignment vertical="center"/>
    </xf>
    <xf numFmtId="165" fontId="1" fillId="2" borderId="8" xfId="0" applyNumberFormat="1" applyFont="1" applyFill="1" applyBorder="1" applyAlignment="1" applyProtection="1">
      <alignment vertical="top"/>
    </xf>
    <xf numFmtId="165" fontId="1" fillId="2" borderId="41" xfId="0" applyNumberFormat="1" applyFont="1" applyFill="1" applyBorder="1" applyAlignment="1" applyProtection="1">
      <alignment vertical="top"/>
    </xf>
    <xf numFmtId="165" fontId="1" fillId="0" borderId="57" xfId="0" applyNumberFormat="1" applyFont="1" applyFill="1" applyBorder="1" applyAlignment="1" applyProtection="1">
      <alignment vertical="center"/>
    </xf>
    <xf numFmtId="165" fontId="1" fillId="5" borderId="50" xfId="0" applyNumberFormat="1" applyFont="1" applyFill="1" applyBorder="1" applyAlignment="1" applyProtection="1">
      <alignment vertical="center"/>
    </xf>
    <xf numFmtId="165" fontId="1" fillId="5" borderId="0" xfId="0" applyNumberFormat="1" applyFont="1" applyFill="1" applyBorder="1" applyAlignment="1" applyProtection="1">
      <alignment vertical="center"/>
    </xf>
    <xf numFmtId="4" fontId="4" fillId="5" borderId="0" xfId="0" applyNumberFormat="1" applyFont="1" applyFill="1" applyAlignment="1" applyProtection="1">
      <alignment vertical="top"/>
    </xf>
    <xf numFmtId="4" fontId="4" fillId="5" borderId="0" xfId="0" applyNumberFormat="1" applyFont="1" applyFill="1" applyAlignment="1" applyProtection="1">
      <alignment vertical="top" wrapText="1"/>
    </xf>
    <xf numFmtId="0" fontId="1" fillId="5" borderId="1" xfId="0" applyFont="1" applyFill="1" applyBorder="1" applyAlignment="1">
      <alignment vertical="top" wrapText="1"/>
    </xf>
    <xf numFmtId="0" fontId="1" fillId="5" borderId="4" xfId="0" applyFont="1" applyFill="1" applyBorder="1" applyAlignment="1">
      <alignment vertical="top"/>
    </xf>
    <xf numFmtId="0" fontId="3" fillId="3" borderId="20" xfId="0" applyFont="1" applyFill="1" applyBorder="1" applyAlignment="1">
      <alignment vertical="top" wrapText="1"/>
    </xf>
    <xf numFmtId="165" fontId="1" fillId="5" borderId="4" xfId="0" applyNumberFormat="1" applyFont="1" applyFill="1" applyBorder="1" applyAlignment="1">
      <alignment vertical="top"/>
    </xf>
    <xf numFmtId="0" fontId="3" fillId="3" borderId="20" xfId="0" applyFont="1" applyFill="1" applyBorder="1" applyAlignment="1">
      <alignment vertical="top"/>
    </xf>
    <xf numFmtId="0" fontId="3" fillId="3" borderId="7" xfId="0" applyFont="1" applyFill="1" applyBorder="1" applyAlignment="1">
      <alignment vertical="top" wrapText="1"/>
    </xf>
    <xf numFmtId="165" fontId="3" fillId="3" borderId="9" xfId="0" applyNumberFormat="1" applyFont="1" applyFill="1" applyBorder="1" applyAlignment="1">
      <alignment vertical="top"/>
    </xf>
    <xf numFmtId="0" fontId="1" fillId="5" borderId="4" xfId="0" applyFont="1" applyFill="1" applyBorder="1" applyAlignment="1">
      <alignment vertical="top" wrapText="1"/>
    </xf>
    <xf numFmtId="165" fontId="3" fillId="3" borderId="20" xfId="0" applyNumberFormat="1" applyFont="1" applyFill="1" applyBorder="1" applyAlignment="1">
      <alignment vertical="top"/>
    </xf>
    <xf numFmtId="0" fontId="1" fillId="5" borderId="2" xfId="0" applyFont="1" applyFill="1" applyBorder="1" applyAlignment="1">
      <alignment vertical="top" wrapText="1"/>
    </xf>
    <xf numFmtId="0" fontId="2" fillId="5" borderId="0" xfId="0" applyFont="1" applyFill="1" applyBorder="1" applyAlignment="1">
      <alignment vertical="top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32" xfId="0" applyFont="1" applyFill="1" applyBorder="1" applyAlignment="1" applyProtection="1">
      <alignment horizontal="left" vertical="center"/>
      <protection locked="0"/>
    </xf>
    <xf numFmtId="0" fontId="2" fillId="4" borderId="6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>
      <alignment horizontal="left" vertical="center"/>
    </xf>
    <xf numFmtId="0" fontId="2" fillId="3" borderId="3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5" fontId="1" fillId="0" borderId="11" xfId="0" applyNumberFormat="1" applyFont="1" applyFill="1" applyBorder="1" applyAlignment="1" applyProtection="1">
      <alignment horizontal="center" vertical="center"/>
    </xf>
    <xf numFmtId="165" fontId="1" fillId="0" borderId="15" xfId="0" applyNumberFormat="1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2" fillId="3" borderId="33" xfId="0" applyFont="1" applyFill="1" applyBorder="1" applyAlignment="1">
      <alignment horizontal="right" vertical="center"/>
    </xf>
    <xf numFmtId="0" fontId="2" fillId="3" borderId="35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0" fontId="2" fillId="3" borderId="75" xfId="0" applyFont="1" applyFill="1" applyBorder="1" applyAlignment="1">
      <alignment horizontal="center" wrapText="1"/>
    </xf>
    <xf numFmtId="0" fontId="2" fillId="5" borderId="0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/>
    </xf>
    <xf numFmtId="0" fontId="8" fillId="3" borderId="4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7" fillId="3" borderId="41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9F9F9"/>
      <color rgb="FFFABF8F"/>
      <color rgb="FFE9F4FA"/>
      <color rgb="FFE26B0A"/>
      <color rgb="FFF2F2F2"/>
      <color rgb="FFFF6600"/>
      <color rgb="FFFF0000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activeCell="H32" sqref="H32"/>
    </sheetView>
  </sheetViews>
  <sheetFormatPr defaultColWidth="9" defaultRowHeight="10.5" x14ac:dyDescent="0.15"/>
  <cols>
    <col min="1" max="1" width="3" style="5" customWidth="1"/>
    <col min="2" max="16384" width="9" style="5"/>
  </cols>
  <sheetData>
    <row r="1" spans="1:11" s="6" customFormat="1" ht="14.1" customHeight="1" x14ac:dyDescent="0.15">
      <c r="A1" s="54" t="s">
        <v>316</v>
      </c>
      <c r="B1" s="56"/>
      <c r="C1" s="56"/>
      <c r="D1" s="56"/>
      <c r="E1" s="56"/>
      <c r="F1" s="56"/>
      <c r="G1" s="54" t="s">
        <v>343</v>
      </c>
      <c r="H1" s="54" t="s">
        <v>344</v>
      </c>
      <c r="I1" s="56"/>
      <c r="J1" s="56"/>
      <c r="K1" s="56"/>
    </row>
    <row r="3" spans="1:11" s="6" customFormat="1" ht="14.1" customHeight="1" x14ac:dyDescent="0.15">
      <c r="A3" s="126" t="s">
        <v>101</v>
      </c>
      <c r="B3" s="127"/>
      <c r="C3" s="127"/>
      <c r="D3" s="127"/>
      <c r="E3" s="127"/>
      <c r="F3" s="127"/>
      <c r="G3" s="127"/>
      <c r="H3" s="127"/>
      <c r="I3" s="127"/>
      <c r="J3" s="127"/>
      <c r="K3" s="128"/>
    </row>
    <row r="4" spans="1:11" s="6" customFormat="1" ht="10.5" customHeight="1" x14ac:dyDescent="0.15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5"/>
    </row>
    <row r="5" spans="1:11" s="6" customFormat="1" ht="14.1" customHeight="1" x14ac:dyDescent="0.15">
      <c r="A5" s="115" t="s">
        <v>317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</row>
    <row r="6" spans="1:11" s="6" customFormat="1" ht="10.5" customHeight="1" x14ac:dyDescent="0.15">
      <c r="A6" s="118"/>
      <c r="B6" s="116"/>
      <c r="C6" s="116"/>
      <c r="D6" s="116"/>
      <c r="E6" s="116"/>
      <c r="F6" s="116"/>
      <c r="G6" s="116"/>
      <c r="H6" s="116"/>
      <c r="I6" s="116"/>
      <c r="J6" s="116"/>
      <c r="K6" s="117"/>
    </row>
    <row r="7" spans="1:11" s="6" customFormat="1" ht="14.1" customHeight="1" x14ac:dyDescent="0.15">
      <c r="A7" s="115" t="s">
        <v>95</v>
      </c>
      <c r="B7" s="116"/>
      <c r="C7" s="116"/>
      <c r="D7" s="116"/>
      <c r="E7" s="116"/>
      <c r="F7" s="116"/>
      <c r="G7" s="116"/>
      <c r="H7" s="116"/>
      <c r="I7" s="116"/>
      <c r="J7" s="116"/>
      <c r="K7" s="117"/>
    </row>
    <row r="8" spans="1:11" s="6" customFormat="1" ht="14.1" customHeight="1" x14ac:dyDescent="0.15">
      <c r="A8" s="115" t="s">
        <v>318</v>
      </c>
      <c r="B8" s="116"/>
      <c r="C8" s="116"/>
      <c r="D8" s="116"/>
      <c r="E8" s="116"/>
      <c r="F8" s="116"/>
      <c r="G8" s="116"/>
      <c r="H8" s="116"/>
      <c r="I8" s="116"/>
      <c r="J8" s="116"/>
      <c r="K8" s="117"/>
    </row>
    <row r="9" spans="1:11" s="6" customFormat="1" ht="10.5" customHeight="1" x14ac:dyDescent="0.15">
      <c r="A9" s="115"/>
      <c r="B9" s="116"/>
      <c r="C9" s="116"/>
      <c r="D9" s="116"/>
      <c r="E9" s="116"/>
      <c r="F9" s="116"/>
      <c r="G9" s="116"/>
      <c r="H9" s="116"/>
      <c r="I9" s="116"/>
      <c r="J9" s="116"/>
      <c r="K9" s="117"/>
    </row>
    <row r="10" spans="1:11" s="6" customFormat="1" ht="14.1" customHeight="1" x14ac:dyDescent="0.15">
      <c r="A10" s="115" t="s">
        <v>96</v>
      </c>
      <c r="B10" s="116"/>
      <c r="C10" s="116"/>
      <c r="D10" s="116"/>
      <c r="E10" s="116"/>
      <c r="F10" s="116"/>
      <c r="G10" s="116"/>
      <c r="H10" s="116"/>
      <c r="I10" s="116"/>
      <c r="J10" s="116"/>
      <c r="K10" s="117"/>
    </row>
    <row r="11" spans="1:11" s="6" customFormat="1" ht="14.1" customHeight="1" x14ac:dyDescent="0.15">
      <c r="A11" s="119" t="s">
        <v>10</v>
      </c>
      <c r="B11" s="116" t="s">
        <v>98</v>
      </c>
      <c r="C11" s="116"/>
      <c r="D11" s="116"/>
      <c r="E11" s="116"/>
      <c r="F11" s="116"/>
      <c r="G11" s="116"/>
      <c r="H11" s="116"/>
      <c r="I11" s="116"/>
      <c r="J11" s="116"/>
      <c r="K11" s="117"/>
    </row>
    <row r="12" spans="1:11" s="6" customFormat="1" ht="14.1" customHeight="1" x14ac:dyDescent="0.15">
      <c r="A12" s="119" t="s">
        <v>10</v>
      </c>
      <c r="B12" s="116" t="s">
        <v>97</v>
      </c>
      <c r="C12" s="116"/>
      <c r="D12" s="116"/>
      <c r="E12" s="116"/>
      <c r="F12" s="116"/>
      <c r="G12" s="116"/>
      <c r="H12" s="116"/>
      <c r="I12" s="116"/>
      <c r="J12" s="116"/>
      <c r="K12" s="117"/>
    </row>
    <row r="13" spans="1:11" s="6" customFormat="1" ht="14.1" customHeight="1" x14ac:dyDescent="0.15">
      <c r="A13" s="119" t="s">
        <v>10</v>
      </c>
      <c r="B13" s="116" t="s">
        <v>99</v>
      </c>
      <c r="C13" s="116"/>
      <c r="D13" s="116"/>
      <c r="E13" s="116"/>
      <c r="F13" s="116"/>
      <c r="G13" s="116"/>
      <c r="H13" s="116"/>
      <c r="I13" s="116"/>
      <c r="J13" s="116"/>
      <c r="K13" s="117"/>
    </row>
    <row r="14" spans="1:11" s="6" customFormat="1" ht="14.1" customHeight="1" x14ac:dyDescent="0.15">
      <c r="A14" s="119" t="s">
        <v>10</v>
      </c>
      <c r="B14" s="116" t="s">
        <v>325</v>
      </c>
      <c r="C14" s="116"/>
      <c r="D14" s="116"/>
      <c r="E14" s="116"/>
      <c r="F14" s="116"/>
      <c r="G14" s="116"/>
      <c r="H14" s="116"/>
      <c r="I14" s="116"/>
      <c r="J14" s="116"/>
      <c r="K14" s="117"/>
    </row>
    <row r="15" spans="1:11" s="6" customFormat="1" ht="14.1" customHeight="1" x14ac:dyDescent="0.15">
      <c r="A15" s="119" t="s">
        <v>10</v>
      </c>
      <c r="B15" s="116" t="s">
        <v>100</v>
      </c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1" s="6" customFormat="1" ht="14.1" customHeight="1" x14ac:dyDescent="0.15">
      <c r="A16" s="119" t="s">
        <v>10</v>
      </c>
      <c r="B16" s="116" t="s">
        <v>120</v>
      </c>
      <c r="C16" s="116"/>
      <c r="D16" s="116"/>
      <c r="E16" s="116"/>
      <c r="F16" s="116"/>
      <c r="G16" s="116"/>
      <c r="H16" s="116"/>
      <c r="I16" s="116"/>
      <c r="J16" s="116"/>
      <c r="K16" s="117"/>
    </row>
    <row r="17" spans="1:11" s="6" customFormat="1" ht="14.1" customHeight="1" x14ac:dyDescent="0.15">
      <c r="A17" s="119"/>
      <c r="B17" s="116" t="s">
        <v>119</v>
      </c>
      <c r="C17" s="116"/>
      <c r="D17" s="116"/>
      <c r="E17" s="116"/>
      <c r="F17" s="116"/>
      <c r="G17" s="116"/>
      <c r="H17" s="116"/>
      <c r="I17" s="116"/>
      <c r="J17" s="116"/>
      <c r="K17" s="117"/>
    </row>
    <row r="18" spans="1:11" s="6" customFormat="1" ht="14.1" customHeight="1" x14ac:dyDescent="0.15">
      <c r="A18" s="119" t="s">
        <v>10</v>
      </c>
      <c r="B18" s="116" t="s">
        <v>103</v>
      </c>
      <c r="C18" s="116"/>
      <c r="D18" s="116"/>
      <c r="E18" s="116"/>
      <c r="F18" s="116"/>
      <c r="G18" s="116"/>
      <c r="H18" s="116"/>
      <c r="I18" s="116"/>
      <c r="J18" s="116"/>
      <c r="K18" s="117"/>
    </row>
    <row r="19" spans="1:11" s="6" customFormat="1" ht="14.1" customHeight="1" x14ac:dyDescent="0.15">
      <c r="A19" s="119" t="s">
        <v>10</v>
      </c>
      <c r="B19" s="116" t="s">
        <v>104</v>
      </c>
      <c r="C19" s="116"/>
      <c r="D19" s="116"/>
      <c r="E19" s="116"/>
      <c r="F19" s="116"/>
      <c r="G19" s="116"/>
      <c r="H19" s="116"/>
      <c r="I19" s="116"/>
      <c r="J19" s="116"/>
      <c r="K19" s="117"/>
    </row>
    <row r="20" spans="1:11" s="6" customFormat="1" ht="14.1" customHeight="1" x14ac:dyDescent="0.15">
      <c r="A20" s="119"/>
      <c r="B20" s="116"/>
      <c r="C20" s="116"/>
      <c r="D20" s="116"/>
      <c r="E20" s="116"/>
      <c r="F20" s="116"/>
      <c r="G20" s="116"/>
      <c r="H20" s="116"/>
      <c r="I20" s="116"/>
      <c r="J20" s="116"/>
      <c r="K20" s="117"/>
    </row>
    <row r="21" spans="1:11" x14ac:dyDescent="0.15">
      <c r="A21" s="120"/>
      <c r="B21" s="121"/>
      <c r="C21" s="121"/>
      <c r="D21" s="121"/>
      <c r="E21" s="121"/>
      <c r="F21" s="121"/>
      <c r="G21" s="121"/>
      <c r="H21" s="121"/>
      <c r="I21" s="121"/>
      <c r="J21" s="121"/>
      <c r="K21" s="122"/>
    </row>
    <row r="24" spans="1:11" s="6" customFormat="1" ht="14.1" customHeight="1" x14ac:dyDescent="0.15">
      <c r="A24" s="353" t="s">
        <v>102</v>
      </c>
      <c r="B24" s="354"/>
      <c r="C24" s="355"/>
      <c r="D24" s="350"/>
      <c r="E24" s="351"/>
      <c r="F24" s="351"/>
      <c r="G24" s="351"/>
      <c r="H24" s="352"/>
    </row>
    <row r="26" spans="1:11" ht="6.75" customHeight="1" x14ac:dyDescent="0.15">
      <c r="C26" s="348"/>
      <c r="D26" s="348"/>
      <c r="E26" s="348"/>
      <c r="F26" s="348"/>
      <c r="G26" s="348"/>
      <c r="H26" s="348"/>
      <c r="I26" s="348"/>
    </row>
    <row r="27" spans="1:11" x14ac:dyDescent="0.15">
      <c r="A27" s="114"/>
      <c r="B27" s="114"/>
      <c r="C27" s="349"/>
      <c r="D27" s="349"/>
      <c r="E27" s="349"/>
      <c r="F27" s="349"/>
      <c r="G27" s="348"/>
      <c r="H27" s="348"/>
      <c r="I27" s="348"/>
    </row>
    <row r="28" spans="1:11" x14ac:dyDescent="0.15">
      <c r="C28" s="348"/>
      <c r="D28" s="348"/>
      <c r="E28" s="348"/>
      <c r="F28" s="348"/>
      <c r="G28" s="348"/>
      <c r="H28" s="348"/>
      <c r="I28" s="348"/>
    </row>
  </sheetData>
  <sheetProtection sheet="1" objects="1" scenarios="1"/>
  <mergeCells count="2">
    <mergeCell ref="D24:H24"/>
    <mergeCell ref="A24:C24"/>
  </mergeCells>
  <pageMargins left="0.59055118110236215" right="0.59055118110236215" top="0.59055118110236215" bottom="0.59055118110236215" header="0.31496062992125984" footer="0.31496062992125984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opLeftCell="A10" zoomScaleNormal="100" workbookViewId="0">
      <selection activeCell="A34" sqref="A34"/>
    </sheetView>
  </sheetViews>
  <sheetFormatPr defaultColWidth="9" defaultRowHeight="10.5" x14ac:dyDescent="0.15"/>
  <cols>
    <col min="1" max="1" width="37.625" style="5" customWidth="1"/>
    <col min="2" max="2" width="2.375" style="5" customWidth="1"/>
    <col min="3" max="3" width="10.5" style="5" customWidth="1"/>
    <col min="4" max="4" width="9.625" style="5" bestFit="1" customWidth="1"/>
    <col min="5" max="5" width="12.625" style="5" customWidth="1"/>
    <col min="6" max="6" width="9.625" style="5" bestFit="1" customWidth="1"/>
    <col min="7" max="7" width="11.875" style="5" customWidth="1"/>
    <col min="8" max="8" width="9.625" style="5" bestFit="1" customWidth="1"/>
    <col min="9" max="9" width="11.875" style="5" customWidth="1"/>
    <col min="10" max="10" width="9.625" style="5" bestFit="1" customWidth="1"/>
    <col min="11" max="11" width="11.625" style="5" customWidth="1"/>
    <col min="12" max="12" width="9.625" style="5" bestFit="1" customWidth="1"/>
    <col min="13" max="13" width="11.625" style="5" customWidth="1"/>
    <col min="14" max="14" width="9" style="5"/>
    <col min="15" max="15" width="11.75" style="5" customWidth="1"/>
    <col min="16" max="16" width="9" style="5"/>
    <col min="17" max="17" width="11.75" style="5" customWidth="1"/>
    <col min="18" max="18" width="9" style="5"/>
    <col min="19" max="19" width="11.75" style="5" customWidth="1"/>
    <col min="20" max="16384" width="9" style="5"/>
  </cols>
  <sheetData>
    <row r="1" spans="1:19" ht="14.1" customHeight="1" x14ac:dyDescent="0.15">
      <c r="A1" s="54" t="s">
        <v>167</v>
      </c>
      <c r="B1" s="54"/>
      <c r="C1" s="55"/>
      <c r="D1" s="55"/>
      <c r="E1" s="55"/>
      <c r="F1" s="55"/>
      <c r="G1" s="55"/>
      <c r="H1" s="55"/>
      <c r="I1" s="55"/>
      <c r="J1" s="55"/>
      <c r="K1" s="55"/>
      <c r="L1" s="55"/>
      <c r="M1" s="130" t="str">
        <f>IF(Voorblad!$D$24&lt;&gt;"","Inschrijver: "&amp;Voorblad!$D$24,"")</f>
        <v/>
      </c>
    </row>
    <row r="2" spans="1:19" ht="14.1" customHeight="1" thickBot="1" x14ac:dyDescent="0.2"/>
    <row r="3" spans="1:19" ht="33.75" customHeight="1" thickBot="1" x14ac:dyDescent="0.2">
      <c r="A3" s="79"/>
      <c r="B3" s="88"/>
      <c r="C3" s="44"/>
      <c r="D3" s="375" t="s">
        <v>280</v>
      </c>
      <c r="E3" s="376"/>
      <c r="F3" s="375" t="s">
        <v>281</v>
      </c>
      <c r="G3" s="376"/>
      <c r="H3" s="375" t="s">
        <v>282</v>
      </c>
      <c r="I3" s="376"/>
      <c r="J3" s="375" t="s">
        <v>283</v>
      </c>
      <c r="K3" s="376"/>
      <c r="L3" s="375" t="s">
        <v>284</v>
      </c>
      <c r="M3" s="376"/>
      <c r="N3" s="375" t="s">
        <v>285</v>
      </c>
      <c r="O3" s="376"/>
      <c r="P3" s="375" t="s">
        <v>286</v>
      </c>
      <c r="Q3" s="377"/>
      <c r="R3" s="378"/>
      <c r="S3" s="378"/>
    </row>
    <row r="4" spans="1:19" ht="21.75" thickBot="1" x14ac:dyDescent="0.2">
      <c r="A4" s="80" t="s">
        <v>73</v>
      </c>
      <c r="B4" s="89"/>
      <c r="C4" s="45" t="s">
        <v>75</v>
      </c>
      <c r="D4" s="49" t="s">
        <v>74</v>
      </c>
      <c r="E4" s="50" t="s">
        <v>17</v>
      </c>
      <c r="F4" s="49" t="s">
        <v>74</v>
      </c>
      <c r="G4" s="50" t="s">
        <v>17</v>
      </c>
      <c r="H4" s="49" t="s">
        <v>74</v>
      </c>
      <c r="I4" s="50" t="s">
        <v>17</v>
      </c>
      <c r="J4" s="49" t="s">
        <v>74</v>
      </c>
      <c r="K4" s="50" t="s">
        <v>17</v>
      </c>
      <c r="L4" s="49" t="s">
        <v>74</v>
      </c>
      <c r="M4" s="50" t="s">
        <v>17</v>
      </c>
      <c r="N4" s="49" t="s">
        <v>74</v>
      </c>
      <c r="O4" s="50" t="s">
        <v>17</v>
      </c>
      <c r="P4" s="49" t="s">
        <v>74</v>
      </c>
      <c r="Q4" s="268" t="s">
        <v>17</v>
      </c>
      <c r="R4" s="260"/>
      <c r="S4" s="260"/>
    </row>
    <row r="5" spans="1:19" s="6" customFormat="1" ht="14.1" customHeight="1" x14ac:dyDescent="0.15">
      <c r="A5" s="81"/>
      <c r="B5" s="90"/>
      <c r="C5" s="46" t="str">
        <f>IFERROR(VLOOKUP(A5,Keuzelijst!$C$2:$D$149,2,FALSE),"")</f>
        <v/>
      </c>
      <c r="D5" s="74"/>
      <c r="E5" s="46" t="str">
        <f>IFERROR($C5*D5,"")</f>
        <v/>
      </c>
      <c r="F5" s="74"/>
      <c r="G5" s="46" t="str">
        <f>IFERROR($C5*F5,"")</f>
        <v/>
      </c>
      <c r="H5" s="74"/>
      <c r="I5" s="46" t="str">
        <f>IFERROR($C5*H5,"")</f>
        <v/>
      </c>
      <c r="J5" s="74"/>
      <c r="K5" s="46" t="str">
        <f>IFERROR($C5*J5,"")</f>
        <v/>
      </c>
      <c r="L5" s="74"/>
      <c r="M5" s="46" t="str">
        <f>IFERROR($C5*L5,"")</f>
        <v/>
      </c>
      <c r="N5" s="74"/>
      <c r="O5" s="46" t="str">
        <f>IFERROR($C5*N5,"")</f>
        <v/>
      </c>
      <c r="P5" s="74"/>
      <c r="Q5" s="265" t="str">
        <f>IFERROR($C5*P5,"")</f>
        <v/>
      </c>
      <c r="R5" s="261"/>
      <c r="S5" s="262"/>
    </row>
    <row r="6" spans="1:19" s="6" customFormat="1" ht="14.1" customHeight="1" x14ac:dyDescent="0.15">
      <c r="A6" s="82"/>
      <c r="B6" s="91"/>
      <c r="C6" s="47" t="str">
        <f>IFERROR(VLOOKUP(A6,Keuzelijst!$C$2:$D$149,2,FALSE),"")</f>
        <v/>
      </c>
      <c r="D6" s="75"/>
      <c r="E6" s="47" t="str">
        <f t="shared" ref="E6:G21" si="0">IFERROR($C6*D6,"")</f>
        <v/>
      </c>
      <c r="F6" s="75"/>
      <c r="G6" s="47" t="str">
        <f t="shared" si="0"/>
        <v/>
      </c>
      <c r="H6" s="75"/>
      <c r="I6" s="47" t="str">
        <f t="shared" ref="I6:I25" si="1">IFERROR($C6*H6,"")</f>
        <v/>
      </c>
      <c r="J6" s="75"/>
      <c r="K6" s="47" t="str">
        <f t="shared" ref="K6:K25" si="2">IFERROR($C6*J6,"")</f>
        <v/>
      </c>
      <c r="L6" s="75"/>
      <c r="M6" s="47" t="str">
        <f t="shared" ref="M6:M25" si="3">IFERROR($C6*L6,"")</f>
        <v/>
      </c>
      <c r="N6" s="75"/>
      <c r="O6" s="47" t="str">
        <f t="shared" ref="O6:O25" si="4">IFERROR($C6*N6,"")</f>
        <v/>
      </c>
      <c r="P6" s="75"/>
      <c r="Q6" s="266" t="str">
        <f t="shared" ref="Q6:Q25" si="5">IFERROR($C6*P6,"")</f>
        <v/>
      </c>
      <c r="R6" s="261"/>
      <c r="S6" s="262"/>
    </row>
    <row r="7" spans="1:19" s="6" customFormat="1" ht="14.1" customHeight="1" x14ac:dyDescent="0.15">
      <c r="A7" s="82"/>
      <c r="B7" s="91"/>
      <c r="C7" s="47" t="str">
        <f>IFERROR(VLOOKUP(A7,Keuzelijst!$C$2:$D$149,2,FALSE),"")</f>
        <v/>
      </c>
      <c r="D7" s="75"/>
      <c r="E7" s="47" t="str">
        <f t="shared" si="0"/>
        <v/>
      </c>
      <c r="F7" s="75"/>
      <c r="G7" s="47" t="str">
        <f t="shared" si="0"/>
        <v/>
      </c>
      <c r="H7" s="75"/>
      <c r="I7" s="47" t="str">
        <f t="shared" si="1"/>
        <v/>
      </c>
      <c r="J7" s="75"/>
      <c r="K7" s="47" t="str">
        <f t="shared" si="2"/>
        <v/>
      </c>
      <c r="L7" s="75"/>
      <c r="M7" s="47" t="str">
        <f t="shared" si="3"/>
        <v/>
      </c>
      <c r="N7" s="75"/>
      <c r="O7" s="47" t="str">
        <f t="shared" si="4"/>
        <v/>
      </c>
      <c r="P7" s="75"/>
      <c r="Q7" s="266" t="str">
        <f t="shared" si="5"/>
        <v/>
      </c>
      <c r="R7" s="261"/>
      <c r="S7" s="262"/>
    </row>
    <row r="8" spans="1:19" s="6" customFormat="1" ht="14.1" customHeight="1" x14ac:dyDescent="0.15">
      <c r="A8" s="82"/>
      <c r="B8" s="91"/>
      <c r="C8" s="47" t="str">
        <f>IFERROR(VLOOKUP(A8,Keuzelijst!$C$2:$D$149,2,FALSE),"")</f>
        <v/>
      </c>
      <c r="D8" s="75"/>
      <c r="E8" s="47" t="str">
        <f t="shared" si="0"/>
        <v/>
      </c>
      <c r="F8" s="75"/>
      <c r="G8" s="47" t="str">
        <f t="shared" si="0"/>
        <v/>
      </c>
      <c r="H8" s="75"/>
      <c r="I8" s="47" t="str">
        <f t="shared" si="1"/>
        <v/>
      </c>
      <c r="J8" s="75"/>
      <c r="K8" s="47" t="str">
        <f t="shared" si="2"/>
        <v/>
      </c>
      <c r="L8" s="75"/>
      <c r="M8" s="47" t="str">
        <f t="shared" si="3"/>
        <v/>
      </c>
      <c r="N8" s="75"/>
      <c r="O8" s="47" t="str">
        <f t="shared" si="4"/>
        <v/>
      </c>
      <c r="P8" s="75"/>
      <c r="Q8" s="266" t="str">
        <f t="shared" si="5"/>
        <v/>
      </c>
      <c r="R8" s="261"/>
      <c r="S8" s="262"/>
    </row>
    <row r="9" spans="1:19" s="6" customFormat="1" ht="14.1" customHeight="1" x14ac:dyDescent="0.15">
      <c r="A9" s="82"/>
      <c r="B9" s="91"/>
      <c r="C9" s="47" t="str">
        <f>IFERROR(VLOOKUP(A9,Keuzelijst!$C$2:$D$149,2,FALSE),"")</f>
        <v/>
      </c>
      <c r="D9" s="75"/>
      <c r="E9" s="47" t="str">
        <f t="shared" si="0"/>
        <v/>
      </c>
      <c r="F9" s="75"/>
      <c r="G9" s="47" t="str">
        <f t="shared" si="0"/>
        <v/>
      </c>
      <c r="H9" s="75"/>
      <c r="I9" s="47" t="str">
        <f t="shared" si="1"/>
        <v/>
      </c>
      <c r="J9" s="75"/>
      <c r="K9" s="47" t="str">
        <f t="shared" si="2"/>
        <v/>
      </c>
      <c r="L9" s="75"/>
      <c r="M9" s="47" t="str">
        <f t="shared" si="3"/>
        <v/>
      </c>
      <c r="N9" s="75"/>
      <c r="O9" s="47" t="str">
        <f t="shared" si="4"/>
        <v/>
      </c>
      <c r="P9" s="75"/>
      <c r="Q9" s="266" t="str">
        <f t="shared" si="5"/>
        <v/>
      </c>
      <c r="R9" s="261"/>
      <c r="S9" s="262"/>
    </row>
    <row r="10" spans="1:19" s="6" customFormat="1" ht="14.1" customHeight="1" x14ac:dyDescent="0.15">
      <c r="A10" s="82"/>
      <c r="B10" s="91"/>
      <c r="C10" s="47" t="str">
        <f>IFERROR(VLOOKUP(A10,Keuzelijst!$C$2:$D$149,2,FALSE),"")</f>
        <v/>
      </c>
      <c r="D10" s="75"/>
      <c r="E10" s="47" t="str">
        <f t="shared" si="0"/>
        <v/>
      </c>
      <c r="F10" s="75"/>
      <c r="G10" s="47" t="str">
        <f t="shared" si="0"/>
        <v/>
      </c>
      <c r="H10" s="75"/>
      <c r="I10" s="47" t="str">
        <f t="shared" si="1"/>
        <v/>
      </c>
      <c r="J10" s="75"/>
      <c r="K10" s="47" t="str">
        <f t="shared" si="2"/>
        <v/>
      </c>
      <c r="L10" s="75"/>
      <c r="M10" s="47" t="str">
        <f t="shared" si="3"/>
        <v/>
      </c>
      <c r="N10" s="75"/>
      <c r="O10" s="47" t="str">
        <f t="shared" si="4"/>
        <v/>
      </c>
      <c r="P10" s="75"/>
      <c r="Q10" s="266" t="str">
        <f t="shared" si="5"/>
        <v/>
      </c>
      <c r="R10" s="261"/>
      <c r="S10" s="262"/>
    </row>
    <row r="11" spans="1:19" s="6" customFormat="1" ht="14.1" customHeight="1" x14ac:dyDescent="0.15">
      <c r="A11" s="82"/>
      <c r="B11" s="91"/>
      <c r="C11" s="47" t="str">
        <f>IFERROR(VLOOKUP(A11,Keuzelijst!$C$2:$D$149,2,FALSE),"")</f>
        <v/>
      </c>
      <c r="D11" s="75"/>
      <c r="E11" s="47" t="str">
        <f t="shared" si="0"/>
        <v/>
      </c>
      <c r="F11" s="75"/>
      <c r="G11" s="47" t="str">
        <f t="shared" si="0"/>
        <v/>
      </c>
      <c r="H11" s="75"/>
      <c r="I11" s="47" t="str">
        <f t="shared" si="1"/>
        <v/>
      </c>
      <c r="J11" s="75"/>
      <c r="K11" s="47" t="str">
        <f t="shared" si="2"/>
        <v/>
      </c>
      <c r="L11" s="75"/>
      <c r="M11" s="47" t="str">
        <f t="shared" si="3"/>
        <v/>
      </c>
      <c r="N11" s="75"/>
      <c r="O11" s="47" t="str">
        <f t="shared" si="4"/>
        <v/>
      </c>
      <c r="P11" s="75"/>
      <c r="Q11" s="266" t="str">
        <f t="shared" si="5"/>
        <v/>
      </c>
      <c r="R11" s="261"/>
      <c r="S11" s="262"/>
    </row>
    <row r="12" spans="1:19" s="6" customFormat="1" ht="14.1" customHeight="1" x14ac:dyDescent="0.15">
      <c r="A12" s="82"/>
      <c r="B12" s="91"/>
      <c r="C12" s="47" t="str">
        <f>IFERROR(VLOOKUP(A12,Keuzelijst!$C$2:$D$149,2,FALSE),"")</f>
        <v/>
      </c>
      <c r="D12" s="75"/>
      <c r="E12" s="47" t="str">
        <f t="shared" si="0"/>
        <v/>
      </c>
      <c r="F12" s="75"/>
      <c r="G12" s="47" t="str">
        <f t="shared" si="0"/>
        <v/>
      </c>
      <c r="H12" s="75"/>
      <c r="I12" s="47" t="str">
        <f t="shared" si="1"/>
        <v/>
      </c>
      <c r="J12" s="75"/>
      <c r="K12" s="47" t="str">
        <f t="shared" si="2"/>
        <v/>
      </c>
      <c r="L12" s="75"/>
      <c r="M12" s="47" t="str">
        <f t="shared" si="3"/>
        <v/>
      </c>
      <c r="N12" s="75"/>
      <c r="O12" s="47" t="str">
        <f t="shared" si="4"/>
        <v/>
      </c>
      <c r="P12" s="75"/>
      <c r="Q12" s="266" t="str">
        <f t="shared" si="5"/>
        <v/>
      </c>
      <c r="R12" s="261"/>
      <c r="S12" s="262"/>
    </row>
    <row r="13" spans="1:19" s="6" customFormat="1" ht="14.1" customHeight="1" x14ac:dyDescent="0.15">
      <c r="A13" s="82"/>
      <c r="B13" s="91"/>
      <c r="C13" s="47" t="str">
        <f>IFERROR(VLOOKUP(A13,Keuzelijst!$C$2:$D$149,2,FALSE),"")</f>
        <v/>
      </c>
      <c r="D13" s="75"/>
      <c r="E13" s="47" t="str">
        <f t="shared" si="0"/>
        <v/>
      </c>
      <c r="F13" s="75"/>
      <c r="G13" s="47" t="str">
        <f t="shared" si="0"/>
        <v/>
      </c>
      <c r="H13" s="75"/>
      <c r="I13" s="47" t="str">
        <f t="shared" si="1"/>
        <v/>
      </c>
      <c r="J13" s="75"/>
      <c r="K13" s="47" t="str">
        <f t="shared" si="2"/>
        <v/>
      </c>
      <c r="L13" s="75"/>
      <c r="M13" s="47" t="str">
        <f t="shared" si="3"/>
        <v/>
      </c>
      <c r="N13" s="75"/>
      <c r="O13" s="47" t="str">
        <f t="shared" si="4"/>
        <v/>
      </c>
      <c r="P13" s="75"/>
      <c r="Q13" s="266" t="str">
        <f t="shared" si="5"/>
        <v/>
      </c>
      <c r="R13" s="261"/>
      <c r="S13" s="262"/>
    </row>
    <row r="14" spans="1:19" s="6" customFormat="1" ht="14.1" customHeight="1" x14ac:dyDescent="0.15">
      <c r="A14" s="82"/>
      <c r="B14" s="91"/>
      <c r="C14" s="47" t="str">
        <f>IFERROR(VLOOKUP(A14,Keuzelijst!$C$2:$D$149,2,FALSE),"")</f>
        <v/>
      </c>
      <c r="D14" s="75"/>
      <c r="E14" s="47" t="str">
        <f t="shared" si="0"/>
        <v/>
      </c>
      <c r="F14" s="75"/>
      <c r="G14" s="47" t="str">
        <f t="shared" si="0"/>
        <v/>
      </c>
      <c r="H14" s="75"/>
      <c r="I14" s="47" t="str">
        <f t="shared" si="1"/>
        <v/>
      </c>
      <c r="J14" s="75"/>
      <c r="K14" s="47" t="str">
        <f t="shared" si="2"/>
        <v/>
      </c>
      <c r="L14" s="75"/>
      <c r="M14" s="47" t="str">
        <f t="shared" si="3"/>
        <v/>
      </c>
      <c r="N14" s="75"/>
      <c r="O14" s="47" t="str">
        <f t="shared" si="4"/>
        <v/>
      </c>
      <c r="P14" s="75"/>
      <c r="Q14" s="266" t="str">
        <f t="shared" si="5"/>
        <v/>
      </c>
      <c r="R14" s="261"/>
      <c r="S14" s="262"/>
    </row>
    <row r="15" spans="1:19" s="6" customFormat="1" ht="14.1" customHeight="1" x14ac:dyDescent="0.15">
      <c r="A15" s="82"/>
      <c r="B15" s="91"/>
      <c r="C15" s="47" t="str">
        <f>IFERROR(VLOOKUP(A15,Keuzelijst!$C$2:$D$149,2,FALSE),"")</f>
        <v/>
      </c>
      <c r="D15" s="75"/>
      <c r="E15" s="47" t="str">
        <f t="shared" si="0"/>
        <v/>
      </c>
      <c r="F15" s="75"/>
      <c r="G15" s="47" t="str">
        <f t="shared" si="0"/>
        <v/>
      </c>
      <c r="H15" s="75"/>
      <c r="I15" s="47" t="str">
        <f t="shared" si="1"/>
        <v/>
      </c>
      <c r="J15" s="75"/>
      <c r="K15" s="47" t="str">
        <f t="shared" si="2"/>
        <v/>
      </c>
      <c r="L15" s="75"/>
      <c r="M15" s="47" t="str">
        <f t="shared" si="3"/>
        <v/>
      </c>
      <c r="N15" s="75"/>
      <c r="O15" s="47" t="str">
        <f t="shared" si="4"/>
        <v/>
      </c>
      <c r="P15" s="75"/>
      <c r="Q15" s="266" t="str">
        <f t="shared" si="5"/>
        <v/>
      </c>
      <c r="R15" s="261"/>
      <c r="S15" s="262"/>
    </row>
    <row r="16" spans="1:19" s="6" customFormat="1" ht="14.1" customHeight="1" x14ac:dyDescent="0.15">
      <c r="A16" s="82"/>
      <c r="B16" s="91"/>
      <c r="C16" s="47" t="str">
        <f>IFERROR(VLOOKUP(A16,Keuzelijst!$C$2:$D$149,2,FALSE),"")</f>
        <v/>
      </c>
      <c r="D16" s="75"/>
      <c r="E16" s="47" t="str">
        <f t="shared" si="0"/>
        <v/>
      </c>
      <c r="F16" s="75"/>
      <c r="G16" s="47" t="str">
        <f t="shared" si="0"/>
        <v/>
      </c>
      <c r="H16" s="75"/>
      <c r="I16" s="47" t="str">
        <f t="shared" si="1"/>
        <v/>
      </c>
      <c r="J16" s="75"/>
      <c r="K16" s="47" t="str">
        <f t="shared" si="2"/>
        <v/>
      </c>
      <c r="L16" s="75"/>
      <c r="M16" s="47" t="str">
        <f t="shared" si="3"/>
        <v/>
      </c>
      <c r="N16" s="75"/>
      <c r="O16" s="47" t="str">
        <f t="shared" si="4"/>
        <v/>
      </c>
      <c r="P16" s="75"/>
      <c r="Q16" s="266" t="str">
        <f t="shared" si="5"/>
        <v/>
      </c>
      <c r="R16" s="261"/>
      <c r="S16" s="262"/>
    </row>
    <row r="17" spans="1:19" s="6" customFormat="1" ht="14.1" customHeight="1" x14ac:dyDescent="0.15">
      <c r="A17" s="82"/>
      <c r="B17" s="91"/>
      <c r="C17" s="47" t="str">
        <f>IFERROR(VLOOKUP(A17,Keuzelijst!$C$2:$D$149,2,FALSE),"")</f>
        <v/>
      </c>
      <c r="D17" s="75"/>
      <c r="E17" s="47" t="str">
        <f t="shared" si="0"/>
        <v/>
      </c>
      <c r="F17" s="75"/>
      <c r="G17" s="47" t="str">
        <f t="shared" si="0"/>
        <v/>
      </c>
      <c r="H17" s="75"/>
      <c r="I17" s="47" t="str">
        <f t="shared" si="1"/>
        <v/>
      </c>
      <c r="J17" s="75"/>
      <c r="K17" s="47" t="str">
        <f t="shared" si="2"/>
        <v/>
      </c>
      <c r="L17" s="75"/>
      <c r="M17" s="47" t="str">
        <f t="shared" si="3"/>
        <v/>
      </c>
      <c r="N17" s="75"/>
      <c r="O17" s="47" t="str">
        <f t="shared" si="4"/>
        <v/>
      </c>
      <c r="P17" s="75"/>
      <c r="Q17" s="266" t="str">
        <f t="shared" si="5"/>
        <v/>
      </c>
      <c r="R17" s="261"/>
      <c r="S17" s="262"/>
    </row>
    <row r="18" spans="1:19" s="6" customFormat="1" ht="14.1" customHeight="1" x14ac:dyDescent="0.15">
      <c r="A18" s="82"/>
      <c r="B18" s="91"/>
      <c r="C18" s="47" t="str">
        <f>IFERROR(VLOOKUP(A18,Keuzelijst!$C$2:$D$149,2,FALSE),"")</f>
        <v/>
      </c>
      <c r="D18" s="75"/>
      <c r="E18" s="47" t="str">
        <f t="shared" si="0"/>
        <v/>
      </c>
      <c r="F18" s="75"/>
      <c r="G18" s="47" t="str">
        <f t="shared" si="0"/>
        <v/>
      </c>
      <c r="H18" s="75"/>
      <c r="I18" s="47" t="str">
        <f t="shared" si="1"/>
        <v/>
      </c>
      <c r="J18" s="75"/>
      <c r="K18" s="47" t="str">
        <f t="shared" si="2"/>
        <v/>
      </c>
      <c r="L18" s="75"/>
      <c r="M18" s="47" t="str">
        <f t="shared" si="3"/>
        <v/>
      </c>
      <c r="N18" s="75"/>
      <c r="O18" s="47" t="str">
        <f t="shared" si="4"/>
        <v/>
      </c>
      <c r="P18" s="75"/>
      <c r="Q18" s="266" t="str">
        <f t="shared" si="5"/>
        <v/>
      </c>
      <c r="R18" s="261"/>
      <c r="S18" s="262"/>
    </row>
    <row r="19" spans="1:19" s="6" customFormat="1" ht="14.1" customHeight="1" x14ac:dyDescent="0.15">
      <c r="A19" s="82"/>
      <c r="B19" s="91"/>
      <c r="C19" s="47" t="str">
        <f>IFERROR(VLOOKUP(A19,Keuzelijst!$C$2:$D$149,2,FALSE),"")</f>
        <v/>
      </c>
      <c r="D19" s="75"/>
      <c r="E19" s="47" t="str">
        <f t="shared" si="0"/>
        <v/>
      </c>
      <c r="F19" s="75"/>
      <c r="G19" s="47" t="str">
        <f t="shared" si="0"/>
        <v/>
      </c>
      <c r="H19" s="75"/>
      <c r="I19" s="47" t="str">
        <f t="shared" si="1"/>
        <v/>
      </c>
      <c r="J19" s="75"/>
      <c r="K19" s="47" t="str">
        <f t="shared" si="2"/>
        <v/>
      </c>
      <c r="L19" s="75"/>
      <c r="M19" s="47" t="str">
        <f t="shared" si="3"/>
        <v/>
      </c>
      <c r="N19" s="75"/>
      <c r="O19" s="47" t="str">
        <f t="shared" si="4"/>
        <v/>
      </c>
      <c r="P19" s="75"/>
      <c r="Q19" s="266" t="str">
        <f t="shared" si="5"/>
        <v/>
      </c>
      <c r="R19" s="261"/>
      <c r="S19" s="262"/>
    </row>
    <row r="20" spans="1:19" s="6" customFormat="1" ht="14.1" customHeight="1" x14ac:dyDescent="0.15">
      <c r="A20" s="82"/>
      <c r="B20" s="91"/>
      <c r="C20" s="47" t="str">
        <f>IFERROR(VLOOKUP(A20,Keuzelijst!$C$2:$D$149,2,FALSE),"")</f>
        <v/>
      </c>
      <c r="D20" s="75"/>
      <c r="E20" s="47" t="str">
        <f t="shared" si="0"/>
        <v/>
      </c>
      <c r="F20" s="75"/>
      <c r="G20" s="47" t="str">
        <f t="shared" si="0"/>
        <v/>
      </c>
      <c r="H20" s="75"/>
      <c r="I20" s="47" t="str">
        <f t="shared" si="1"/>
        <v/>
      </c>
      <c r="J20" s="75"/>
      <c r="K20" s="47" t="str">
        <f t="shared" si="2"/>
        <v/>
      </c>
      <c r="L20" s="75"/>
      <c r="M20" s="47" t="str">
        <f t="shared" si="3"/>
        <v/>
      </c>
      <c r="N20" s="75"/>
      <c r="O20" s="47" t="str">
        <f t="shared" si="4"/>
        <v/>
      </c>
      <c r="P20" s="75"/>
      <c r="Q20" s="266" t="str">
        <f t="shared" si="5"/>
        <v/>
      </c>
      <c r="R20" s="261"/>
      <c r="S20" s="262"/>
    </row>
    <row r="21" spans="1:19" s="6" customFormat="1" ht="14.1" customHeight="1" x14ac:dyDescent="0.15">
      <c r="A21" s="82"/>
      <c r="B21" s="91"/>
      <c r="C21" s="47" t="str">
        <f>IFERROR(VLOOKUP(A21,Keuzelijst!$C$2:$D$149,2,FALSE),"")</f>
        <v/>
      </c>
      <c r="D21" s="75"/>
      <c r="E21" s="47" t="str">
        <f t="shared" si="0"/>
        <v/>
      </c>
      <c r="F21" s="75"/>
      <c r="G21" s="47" t="str">
        <f t="shared" si="0"/>
        <v/>
      </c>
      <c r="H21" s="75"/>
      <c r="I21" s="47" t="str">
        <f t="shared" si="1"/>
        <v/>
      </c>
      <c r="J21" s="75"/>
      <c r="K21" s="47" t="str">
        <f t="shared" si="2"/>
        <v/>
      </c>
      <c r="L21" s="75"/>
      <c r="M21" s="47" t="str">
        <f t="shared" si="3"/>
        <v/>
      </c>
      <c r="N21" s="75"/>
      <c r="O21" s="47" t="str">
        <f t="shared" si="4"/>
        <v/>
      </c>
      <c r="P21" s="75"/>
      <c r="Q21" s="266" t="str">
        <f t="shared" si="5"/>
        <v/>
      </c>
      <c r="R21" s="261"/>
      <c r="S21" s="262"/>
    </row>
    <row r="22" spans="1:19" s="6" customFormat="1" ht="14.1" customHeight="1" x14ac:dyDescent="0.15">
      <c r="A22" s="82"/>
      <c r="B22" s="91"/>
      <c r="C22" s="47" t="str">
        <f>IFERROR(VLOOKUP(A22,Keuzelijst!$C$2:$D$149,2,FALSE),"")</f>
        <v/>
      </c>
      <c r="D22" s="75"/>
      <c r="E22" s="47" t="str">
        <f t="shared" ref="E22:G25" si="6">IFERROR($C22*D22,"")</f>
        <v/>
      </c>
      <c r="F22" s="75"/>
      <c r="G22" s="47" t="str">
        <f t="shared" si="6"/>
        <v/>
      </c>
      <c r="H22" s="75"/>
      <c r="I22" s="47" t="str">
        <f t="shared" si="1"/>
        <v/>
      </c>
      <c r="J22" s="75"/>
      <c r="K22" s="47" t="str">
        <f t="shared" si="2"/>
        <v/>
      </c>
      <c r="L22" s="75"/>
      <c r="M22" s="47" t="str">
        <f t="shared" si="3"/>
        <v/>
      </c>
      <c r="N22" s="75"/>
      <c r="O22" s="47" t="str">
        <f t="shared" si="4"/>
        <v/>
      </c>
      <c r="P22" s="75"/>
      <c r="Q22" s="266" t="str">
        <f t="shared" si="5"/>
        <v/>
      </c>
      <c r="R22" s="261"/>
      <c r="S22" s="262"/>
    </row>
    <row r="23" spans="1:19" s="6" customFormat="1" ht="14.1" customHeight="1" x14ac:dyDescent="0.15">
      <c r="A23" s="82"/>
      <c r="B23" s="91"/>
      <c r="C23" s="47" t="str">
        <f>IFERROR(VLOOKUP(A23,Keuzelijst!$C$2:$D$149,2,FALSE),"")</f>
        <v/>
      </c>
      <c r="D23" s="75"/>
      <c r="E23" s="47" t="str">
        <f t="shared" si="6"/>
        <v/>
      </c>
      <c r="F23" s="75"/>
      <c r="G23" s="47" t="str">
        <f t="shared" si="6"/>
        <v/>
      </c>
      <c r="H23" s="75"/>
      <c r="I23" s="47" t="str">
        <f t="shared" si="1"/>
        <v/>
      </c>
      <c r="J23" s="75"/>
      <c r="K23" s="47" t="str">
        <f t="shared" si="2"/>
        <v/>
      </c>
      <c r="L23" s="75"/>
      <c r="M23" s="47" t="str">
        <f t="shared" si="3"/>
        <v/>
      </c>
      <c r="N23" s="75"/>
      <c r="O23" s="47" t="str">
        <f t="shared" si="4"/>
        <v/>
      </c>
      <c r="P23" s="75"/>
      <c r="Q23" s="266" t="str">
        <f t="shared" si="5"/>
        <v/>
      </c>
      <c r="R23" s="261"/>
      <c r="S23" s="262"/>
    </row>
    <row r="24" spans="1:19" s="6" customFormat="1" ht="14.1" customHeight="1" x14ac:dyDescent="0.15">
      <c r="A24" s="82"/>
      <c r="B24" s="91"/>
      <c r="C24" s="47" t="str">
        <f>IFERROR(VLOOKUP(A24,Keuzelijst!$C$2:$D$149,2,FALSE),"")</f>
        <v/>
      </c>
      <c r="D24" s="75"/>
      <c r="E24" s="47" t="str">
        <f t="shared" si="6"/>
        <v/>
      </c>
      <c r="F24" s="75"/>
      <c r="G24" s="47" t="str">
        <f t="shared" si="6"/>
        <v/>
      </c>
      <c r="H24" s="75"/>
      <c r="I24" s="47" t="str">
        <f t="shared" si="1"/>
        <v/>
      </c>
      <c r="J24" s="75"/>
      <c r="K24" s="47" t="str">
        <f t="shared" si="2"/>
        <v/>
      </c>
      <c r="L24" s="75"/>
      <c r="M24" s="47" t="str">
        <f t="shared" si="3"/>
        <v/>
      </c>
      <c r="N24" s="75"/>
      <c r="O24" s="47" t="str">
        <f t="shared" si="4"/>
        <v/>
      </c>
      <c r="P24" s="75"/>
      <c r="Q24" s="266" t="str">
        <f t="shared" si="5"/>
        <v/>
      </c>
      <c r="R24" s="261"/>
      <c r="S24" s="262"/>
    </row>
    <row r="25" spans="1:19" s="6" customFormat="1" ht="14.1" customHeight="1" thickBot="1" x14ac:dyDescent="0.2">
      <c r="A25" s="83"/>
      <c r="B25" s="92"/>
      <c r="C25" s="48" t="str">
        <f>IFERROR(VLOOKUP(A25,Keuzelijst!$C$2:$D$149,2,FALSE),"")</f>
        <v/>
      </c>
      <c r="D25" s="76"/>
      <c r="E25" s="48" t="str">
        <f t="shared" si="6"/>
        <v/>
      </c>
      <c r="F25" s="76"/>
      <c r="G25" s="48" t="str">
        <f t="shared" si="6"/>
        <v/>
      </c>
      <c r="H25" s="76"/>
      <c r="I25" s="48" t="str">
        <f t="shared" si="1"/>
        <v/>
      </c>
      <c r="J25" s="76"/>
      <c r="K25" s="48" t="str">
        <f t="shared" si="2"/>
        <v/>
      </c>
      <c r="L25" s="76"/>
      <c r="M25" s="48" t="str">
        <f t="shared" si="3"/>
        <v/>
      </c>
      <c r="N25" s="76"/>
      <c r="O25" s="48" t="str">
        <f t="shared" si="4"/>
        <v/>
      </c>
      <c r="P25" s="76"/>
      <c r="Q25" s="267" t="str">
        <f t="shared" si="5"/>
        <v/>
      </c>
      <c r="R25" s="261"/>
      <c r="S25" s="262"/>
    </row>
    <row r="26" spans="1:19" s="6" customFormat="1" ht="14.1" customHeight="1" thickBot="1" x14ac:dyDescent="0.2">
      <c r="C26" s="53" t="s">
        <v>118</v>
      </c>
      <c r="D26" s="52">
        <f t="shared" ref="D26:M26" si="7">IFERROR(SUM(D5:D25),"")</f>
        <v>0</v>
      </c>
      <c r="E26" s="51">
        <f t="shared" si="7"/>
        <v>0</v>
      </c>
      <c r="F26" s="52">
        <f t="shared" si="7"/>
        <v>0</v>
      </c>
      <c r="G26" s="51">
        <f t="shared" si="7"/>
        <v>0</v>
      </c>
      <c r="H26" s="52">
        <f t="shared" si="7"/>
        <v>0</v>
      </c>
      <c r="I26" s="51">
        <f t="shared" si="7"/>
        <v>0</v>
      </c>
      <c r="J26" s="52">
        <f t="shared" si="7"/>
        <v>0</v>
      </c>
      <c r="K26" s="51">
        <f t="shared" si="7"/>
        <v>0</v>
      </c>
      <c r="L26" s="52">
        <f t="shared" si="7"/>
        <v>0</v>
      </c>
      <c r="M26" s="51">
        <f t="shared" si="7"/>
        <v>0</v>
      </c>
      <c r="N26" s="52">
        <f t="shared" ref="N26:Q26" si="8">IFERROR(SUM(N5:N25),"")</f>
        <v>0</v>
      </c>
      <c r="O26" s="51">
        <f t="shared" si="8"/>
        <v>0</v>
      </c>
      <c r="P26" s="52">
        <f t="shared" si="8"/>
        <v>0</v>
      </c>
      <c r="Q26" s="269">
        <f t="shared" si="8"/>
        <v>0</v>
      </c>
      <c r="R26" s="263"/>
      <c r="S26" s="262"/>
    </row>
    <row r="27" spans="1:19" ht="10.5" customHeight="1" x14ac:dyDescent="0.15">
      <c r="R27" s="86"/>
      <c r="S27" s="86"/>
    </row>
    <row r="28" spans="1:19" ht="10.5" customHeight="1" thickBot="1" x14ac:dyDescent="0.2">
      <c r="R28" s="86"/>
      <c r="S28" s="86"/>
    </row>
    <row r="29" spans="1:19" ht="14.1" customHeight="1" thickBot="1" x14ac:dyDescent="0.2">
      <c r="A29" s="135" t="s">
        <v>170</v>
      </c>
      <c r="B29" s="136"/>
      <c r="C29" s="137"/>
      <c r="D29" s="138"/>
      <c r="E29" s="53" t="s">
        <v>17</v>
      </c>
      <c r="F29" s="138"/>
      <c r="G29" s="53" t="s">
        <v>17</v>
      </c>
      <c r="H29" s="138"/>
      <c r="I29" s="53" t="s">
        <v>17</v>
      </c>
      <c r="J29" s="138"/>
      <c r="K29" s="53" t="s">
        <v>17</v>
      </c>
      <c r="L29" s="138"/>
      <c r="M29" s="53" t="s">
        <v>17</v>
      </c>
      <c r="N29" s="138"/>
      <c r="O29" s="53" t="s">
        <v>17</v>
      </c>
      <c r="P29" s="138"/>
      <c r="Q29" s="270" t="s">
        <v>17</v>
      </c>
      <c r="R29" s="264"/>
      <c r="S29" s="264"/>
    </row>
    <row r="30" spans="1:19" ht="14.1" customHeight="1" x14ac:dyDescent="0.15">
      <c r="A30" s="142" t="s">
        <v>171</v>
      </c>
      <c r="B30" s="87"/>
      <c r="C30" s="87"/>
      <c r="D30" s="143"/>
      <c r="E30" s="133"/>
      <c r="F30" s="143"/>
      <c r="G30" s="133"/>
      <c r="H30" s="143"/>
      <c r="I30" s="133"/>
      <c r="J30" s="143"/>
      <c r="K30" s="133"/>
      <c r="L30" s="143"/>
      <c r="M30" s="133"/>
      <c r="N30" s="143"/>
      <c r="O30" s="133"/>
      <c r="P30" s="143"/>
      <c r="Q30" s="271"/>
      <c r="R30" s="87"/>
      <c r="S30" s="257"/>
    </row>
    <row r="31" spans="1:19" ht="14.1" customHeight="1" x14ac:dyDescent="0.15">
      <c r="A31" s="142" t="s">
        <v>174</v>
      </c>
      <c r="B31" s="87"/>
      <c r="C31" s="87"/>
      <c r="D31" s="143"/>
      <c r="E31" s="133"/>
      <c r="F31" s="143"/>
      <c r="G31" s="133"/>
      <c r="H31" s="143"/>
      <c r="I31" s="133"/>
      <c r="J31" s="143"/>
      <c r="K31" s="133"/>
      <c r="L31" s="143"/>
      <c r="M31" s="133"/>
      <c r="N31" s="143"/>
      <c r="O31" s="133"/>
      <c r="P31" s="143"/>
      <c r="Q31" s="271"/>
      <c r="R31" s="87"/>
      <c r="S31" s="257"/>
    </row>
    <row r="32" spans="1:19" ht="14.1" customHeight="1" x14ac:dyDescent="0.15">
      <c r="A32" s="142" t="s">
        <v>181</v>
      </c>
      <c r="B32" s="87"/>
      <c r="C32" s="87"/>
      <c r="D32" s="143"/>
      <c r="E32" s="133"/>
      <c r="F32" s="143"/>
      <c r="G32" s="133"/>
      <c r="H32" s="143"/>
      <c r="I32" s="133"/>
      <c r="J32" s="143"/>
      <c r="K32" s="133"/>
      <c r="L32" s="143"/>
      <c r="M32" s="133"/>
      <c r="N32" s="143"/>
      <c r="O32" s="133"/>
      <c r="P32" s="143"/>
      <c r="Q32" s="271"/>
      <c r="R32" s="87"/>
      <c r="S32" s="257"/>
    </row>
    <row r="33" spans="1:19" ht="14.1" customHeight="1" x14ac:dyDescent="0.15">
      <c r="A33" s="142" t="s">
        <v>342</v>
      </c>
      <c r="B33" s="87"/>
      <c r="C33" s="87"/>
      <c r="D33" s="143"/>
      <c r="E33" s="133"/>
      <c r="F33" s="143"/>
      <c r="G33" s="133"/>
      <c r="H33" s="143"/>
      <c r="I33" s="133"/>
      <c r="J33" s="143"/>
      <c r="K33" s="133"/>
      <c r="L33" s="143"/>
      <c r="M33" s="133"/>
      <c r="N33" s="143"/>
      <c r="O33" s="133"/>
      <c r="P33" s="143"/>
      <c r="Q33" s="271"/>
      <c r="R33" s="87"/>
      <c r="S33" s="257"/>
    </row>
    <row r="34" spans="1:19" ht="14.1" customHeight="1" thickBot="1" x14ac:dyDescent="0.2">
      <c r="A34" s="144"/>
      <c r="B34" s="145"/>
      <c r="C34" s="145"/>
      <c r="D34" s="146"/>
      <c r="E34" s="133"/>
      <c r="F34" s="146"/>
      <c r="G34" s="133"/>
      <c r="H34" s="146"/>
      <c r="I34" s="133"/>
      <c r="J34" s="146"/>
      <c r="K34" s="133"/>
      <c r="L34" s="146"/>
      <c r="M34" s="133"/>
      <c r="N34" s="146"/>
      <c r="O34" s="133"/>
      <c r="P34" s="146"/>
      <c r="Q34" s="271"/>
      <c r="R34" s="87"/>
      <c r="S34" s="257"/>
    </row>
    <row r="35" spans="1:19" ht="14.1" customHeight="1" thickBot="1" x14ac:dyDescent="0.2">
      <c r="A35" s="6"/>
      <c r="B35" s="6"/>
      <c r="C35" s="6"/>
      <c r="D35" s="134" t="s">
        <v>115</v>
      </c>
      <c r="E35" s="147">
        <f>IFERROR(SUM(E30:E34),"")</f>
        <v>0</v>
      </c>
      <c r="F35" s="134" t="s">
        <v>115</v>
      </c>
      <c r="G35" s="147">
        <f>IFERROR(SUM(G30:G34),"")</f>
        <v>0</v>
      </c>
      <c r="H35" s="134" t="s">
        <v>115</v>
      </c>
      <c r="I35" s="147">
        <f>IFERROR(SUM(I30:I34),"")</f>
        <v>0</v>
      </c>
      <c r="J35" s="134" t="s">
        <v>115</v>
      </c>
      <c r="K35" s="147">
        <f>IFERROR(SUM(K30:K34),"")</f>
        <v>0</v>
      </c>
      <c r="L35" s="134" t="s">
        <v>115</v>
      </c>
      <c r="M35" s="147">
        <f>IFERROR(SUM(M30:M34),"")</f>
        <v>0</v>
      </c>
      <c r="N35" s="134" t="s">
        <v>115</v>
      </c>
      <c r="O35" s="147">
        <f>IFERROR(SUM(O30:O34),"")</f>
        <v>0</v>
      </c>
      <c r="P35" s="134" t="s">
        <v>115</v>
      </c>
      <c r="Q35" s="272">
        <f>IFERROR(SUM(Q30:Q34),"")</f>
        <v>0</v>
      </c>
      <c r="R35" s="264"/>
      <c r="S35" s="262"/>
    </row>
    <row r="36" spans="1:19" ht="14.1" customHeight="1" thickBo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273"/>
      <c r="R36" s="87"/>
      <c r="S36" s="87"/>
    </row>
    <row r="37" spans="1:19" ht="14.1" customHeight="1" thickBot="1" x14ac:dyDescent="0.2">
      <c r="A37" s="6"/>
      <c r="B37" s="6"/>
      <c r="C37" s="6"/>
      <c r="D37" s="53" t="s">
        <v>116</v>
      </c>
      <c r="E37" s="147">
        <f>IFERROR(E26+E35,"")</f>
        <v>0</v>
      </c>
      <c r="F37" s="53" t="s">
        <v>116</v>
      </c>
      <c r="G37" s="147">
        <f>IFERROR(G26+G35,"")</f>
        <v>0</v>
      </c>
      <c r="H37" s="53" t="s">
        <v>116</v>
      </c>
      <c r="I37" s="147">
        <f>IFERROR(I26+I35,"")</f>
        <v>0</v>
      </c>
      <c r="J37" s="53" t="s">
        <v>116</v>
      </c>
      <c r="K37" s="147">
        <f>IFERROR(K26+K35,"")</f>
        <v>0</v>
      </c>
      <c r="L37" s="53" t="s">
        <v>116</v>
      </c>
      <c r="M37" s="147">
        <f>IFERROR(M26+M35,"")</f>
        <v>0</v>
      </c>
      <c r="N37" s="53" t="s">
        <v>116</v>
      </c>
      <c r="O37" s="147">
        <f>IFERROR(O26+O35,"")</f>
        <v>0</v>
      </c>
      <c r="P37" s="53" t="s">
        <v>116</v>
      </c>
      <c r="Q37" s="272">
        <f>IFERROR(Q26+Q35,"")</f>
        <v>0</v>
      </c>
      <c r="R37" s="264"/>
      <c r="S37" s="262"/>
    </row>
    <row r="38" spans="1:19" ht="14.1" customHeight="1" x14ac:dyDescent="0.15"/>
    <row r="39" spans="1:19" x14ac:dyDescent="0.15">
      <c r="A39" s="313"/>
      <c r="B39" s="86"/>
    </row>
    <row r="40" spans="1:19" x14ac:dyDescent="0.15">
      <c r="A40" s="313"/>
      <c r="B40" s="86"/>
    </row>
    <row r="41" spans="1:19" x14ac:dyDescent="0.15">
      <c r="A41" s="86"/>
      <c r="B41" s="86"/>
    </row>
    <row r="42" spans="1:19" x14ac:dyDescent="0.15">
      <c r="A42" s="86"/>
      <c r="B42" s="86"/>
    </row>
    <row r="43" spans="1:19" x14ac:dyDescent="0.15">
      <c r="A43" s="86"/>
      <c r="B43" s="86"/>
    </row>
    <row r="44" spans="1:19" x14ac:dyDescent="0.15">
      <c r="A44" s="86"/>
      <c r="B44" s="86"/>
    </row>
    <row r="45" spans="1:19" x14ac:dyDescent="0.15">
      <c r="A45" s="86"/>
      <c r="B45" s="86"/>
    </row>
    <row r="46" spans="1:19" x14ac:dyDescent="0.15">
      <c r="A46" s="86"/>
      <c r="B46" s="86"/>
    </row>
    <row r="47" spans="1:19" x14ac:dyDescent="0.15">
      <c r="A47" s="86"/>
      <c r="B47" s="86"/>
    </row>
  </sheetData>
  <sheetProtection sheet="1" objects="1" scenarios="1"/>
  <mergeCells count="8">
    <mergeCell ref="N3:O3"/>
    <mergeCell ref="P3:Q3"/>
    <mergeCell ref="R3:S3"/>
    <mergeCell ref="D3:E3"/>
    <mergeCell ref="F3:G3"/>
    <mergeCell ref="H3:I3"/>
    <mergeCell ref="J3:K3"/>
    <mergeCell ref="L3:M3"/>
  </mergeCells>
  <pageMargins left="0.59055118110236215" right="0.59055118110236215" top="0.59055118110236215" bottom="0.59055118110236215" header="0.31496062992125984" footer="0.31496062992125984"/>
  <pageSetup paperSize="9" scale="7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Keuzelijst!$C$2:$C$149</xm:f>
          </x14:formula1>
          <xm:sqref>A5:A25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1"/>
  <sheetViews>
    <sheetView workbookViewId="0">
      <selection activeCell="C6" sqref="C6"/>
    </sheetView>
  </sheetViews>
  <sheetFormatPr defaultRowHeight="11.25" x14ac:dyDescent="0.15"/>
  <cols>
    <col min="1" max="1" width="17.625" customWidth="1"/>
    <col min="2" max="2" width="16" customWidth="1"/>
    <col min="3" max="3" width="14.125" customWidth="1"/>
    <col min="4" max="4" width="15.625" customWidth="1"/>
    <col min="5" max="5" width="18" customWidth="1"/>
    <col min="6" max="7" width="9.625" customWidth="1"/>
    <col min="8" max="8" width="16.375" customWidth="1"/>
    <col min="9" max="9" width="10.75" customWidth="1"/>
    <col min="10" max="10" width="9.875" customWidth="1"/>
    <col min="11" max="11" width="11.25" customWidth="1"/>
    <col min="12" max="12" width="12.125" customWidth="1"/>
    <col min="13" max="13" width="10.125" customWidth="1"/>
    <col min="14" max="14" width="16.625" customWidth="1"/>
    <col min="15" max="15" width="11.25" customWidth="1"/>
    <col min="16" max="16" width="20.375" customWidth="1"/>
  </cols>
  <sheetData>
    <row r="2" spans="1:16" ht="12" thickBot="1" x14ac:dyDescent="0.2">
      <c r="A2" s="275"/>
      <c r="C2" s="275"/>
      <c r="D2" s="275"/>
      <c r="E2" s="275"/>
      <c r="F2" s="275"/>
      <c r="I2" s="275"/>
      <c r="J2" s="275"/>
      <c r="K2" s="275"/>
      <c r="O2" s="275"/>
    </row>
    <row r="3" spans="1:16" ht="12" thickBot="1" x14ac:dyDescent="0.2">
      <c r="A3" s="277" t="s">
        <v>293</v>
      </c>
      <c r="B3" s="276"/>
      <c r="C3" s="379" t="s">
        <v>13</v>
      </c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80"/>
    </row>
    <row r="4" spans="1:16" ht="12" thickBot="1" x14ac:dyDescent="0.2">
      <c r="A4" s="286"/>
      <c r="B4" s="287"/>
      <c r="C4" s="282" t="s">
        <v>314</v>
      </c>
      <c r="D4" s="283" t="s">
        <v>294</v>
      </c>
      <c r="E4" s="283" t="s">
        <v>295</v>
      </c>
      <c r="F4" s="283" t="s">
        <v>296</v>
      </c>
      <c r="G4" s="285" t="s">
        <v>297</v>
      </c>
      <c r="H4" s="293" t="s">
        <v>298</v>
      </c>
      <c r="I4" s="381" t="s">
        <v>299</v>
      </c>
      <c r="J4" s="382"/>
      <c r="K4" s="282" t="s">
        <v>300</v>
      </c>
      <c r="L4" s="294" t="s">
        <v>301</v>
      </c>
      <c r="M4" s="381" t="s">
        <v>302</v>
      </c>
      <c r="N4" s="382"/>
      <c r="O4" s="382"/>
      <c r="P4" s="383"/>
    </row>
    <row r="5" spans="1:16" ht="12" thickBot="1" x14ac:dyDescent="0.2">
      <c r="A5" s="288"/>
      <c r="B5" s="287"/>
      <c r="C5" s="289"/>
      <c r="D5" s="290"/>
      <c r="E5" s="291"/>
      <c r="F5" s="291"/>
      <c r="G5" s="289"/>
      <c r="H5" s="292" t="s">
        <v>303</v>
      </c>
      <c r="I5" s="291" t="s">
        <v>315</v>
      </c>
      <c r="J5" s="289" t="s">
        <v>304</v>
      </c>
      <c r="K5" s="295"/>
      <c r="L5" s="296"/>
      <c r="M5" s="291" t="s">
        <v>305</v>
      </c>
      <c r="N5" s="289" t="s">
        <v>306</v>
      </c>
      <c r="O5" s="281" t="s">
        <v>307</v>
      </c>
      <c r="P5" s="284" t="s">
        <v>308</v>
      </c>
    </row>
    <row r="6" spans="1:16" x14ac:dyDescent="0.15">
      <c r="A6" s="280" t="s">
        <v>270</v>
      </c>
      <c r="B6" s="280" t="s">
        <v>210</v>
      </c>
      <c r="C6" s="297">
        <v>20</v>
      </c>
      <c r="D6" s="297">
        <v>20</v>
      </c>
      <c r="E6" s="297">
        <v>50</v>
      </c>
      <c r="F6" s="297">
        <v>5</v>
      </c>
      <c r="G6" s="297"/>
      <c r="H6" s="297"/>
      <c r="I6" s="297"/>
      <c r="J6" s="297"/>
      <c r="K6" s="297"/>
      <c r="L6" s="297"/>
      <c r="M6" s="297" t="s">
        <v>309</v>
      </c>
      <c r="N6" s="297"/>
      <c r="O6" s="297" t="s">
        <v>309</v>
      </c>
      <c r="P6" s="300" t="s">
        <v>309</v>
      </c>
    </row>
    <row r="7" spans="1:16" x14ac:dyDescent="0.15">
      <c r="A7" s="278" t="s">
        <v>310</v>
      </c>
      <c r="B7" s="278" t="s">
        <v>210</v>
      </c>
      <c r="C7" s="279">
        <v>20</v>
      </c>
      <c r="D7" s="279">
        <v>20</v>
      </c>
      <c r="E7" s="279">
        <v>50</v>
      </c>
      <c r="F7" s="279">
        <v>25</v>
      </c>
      <c r="G7" s="279"/>
      <c r="H7" s="279"/>
      <c r="I7" s="279"/>
      <c r="J7" s="279"/>
      <c r="K7" s="279"/>
      <c r="L7" s="279"/>
      <c r="M7" s="279" t="s">
        <v>309</v>
      </c>
      <c r="N7" s="279"/>
      <c r="O7" s="279" t="s">
        <v>309</v>
      </c>
      <c r="P7" s="301" t="s">
        <v>309</v>
      </c>
    </row>
    <row r="8" spans="1:16" x14ac:dyDescent="0.15">
      <c r="A8" s="278" t="s">
        <v>207</v>
      </c>
      <c r="B8" s="278" t="s">
        <v>211</v>
      </c>
      <c r="C8" s="279">
        <v>1</v>
      </c>
      <c r="D8" s="279">
        <v>1</v>
      </c>
      <c r="E8" s="279">
        <v>20</v>
      </c>
      <c r="F8" s="279"/>
      <c r="G8" s="279">
        <v>200</v>
      </c>
      <c r="H8" s="279">
        <v>1</v>
      </c>
      <c r="I8" s="279"/>
      <c r="J8" s="279"/>
      <c r="K8" s="279"/>
      <c r="L8" s="279"/>
      <c r="M8" s="279"/>
      <c r="N8" s="279" t="s">
        <v>309</v>
      </c>
      <c r="O8" s="279"/>
      <c r="P8" s="301"/>
    </row>
    <row r="9" spans="1:16" x14ac:dyDescent="0.15">
      <c r="A9" s="278" t="s">
        <v>269</v>
      </c>
      <c r="B9" s="278" t="s">
        <v>210</v>
      </c>
      <c r="C9" s="279">
        <v>20</v>
      </c>
      <c r="D9" s="279">
        <v>20</v>
      </c>
      <c r="E9" s="279">
        <v>50</v>
      </c>
      <c r="F9" s="279"/>
      <c r="G9" s="279"/>
      <c r="H9" s="279">
        <v>1</v>
      </c>
      <c r="I9" s="279">
        <v>8</v>
      </c>
      <c r="J9" s="279">
        <v>6</v>
      </c>
      <c r="K9" s="279">
        <v>50</v>
      </c>
      <c r="L9" s="279"/>
      <c r="M9" s="279" t="s">
        <v>309</v>
      </c>
      <c r="N9" s="279"/>
      <c r="O9" s="279" t="s">
        <v>309</v>
      </c>
      <c r="P9" s="301" t="s">
        <v>309</v>
      </c>
    </row>
    <row r="10" spans="1:16" x14ac:dyDescent="0.15">
      <c r="A10" s="278" t="s">
        <v>205</v>
      </c>
      <c r="B10" s="278" t="s">
        <v>311</v>
      </c>
      <c r="C10" s="279">
        <v>20</v>
      </c>
      <c r="D10" s="279">
        <v>20</v>
      </c>
      <c r="E10" s="279">
        <v>50</v>
      </c>
      <c r="F10" s="279"/>
      <c r="G10" s="279"/>
      <c r="H10" s="279"/>
      <c r="I10" s="279"/>
      <c r="J10" s="279"/>
      <c r="K10" s="279"/>
      <c r="L10" s="279">
        <v>50</v>
      </c>
      <c r="M10" s="279"/>
      <c r="N10" s="279"/>
      <c r="O10" s="279"/>
      <c r="P10" s="301" t="s">
        <v>309</v>
      </c>
    </row>
    <row r="11" spans="1:16" ht="12" thickBot="1" x14ac:dyDescent="0.2">
      <c r="A11" s="298" t="s">
        <v>312</v>
      </c>
      <c r="B11" s="298" t="s">
        <v>313</v>
      </c>
      <c r="C11" s="299">
        <v>20</v>
      </c>
      <c r="D11" s="299">
        <v>20</v>
      </c>
      <c r="E11" s="299">
        <v>50</v>
      </c>
      <c r="F11" s="299"/>
      <c r="G11" s="299"/>
      <c r="H11" s="299"/>
      <c r="I11" s="299"/>
      <c r="J11" s="299"/>
      <c r="K11" s="299"/>
      <c r="L11" s="299">
        <v>400</v>
      </c>
      <c r="M11" s="299"/>
      <c r="N11" s="299"/>
      <c r="O11" s="299"/>
      <c r="P11" s="302" t="s">
        <v>309</v>
      </c>
    </row>
  </sheetData>
  <sheetProtection sheet="1" objects="1" scenarios="1"/>
  <mergeCells count="3">
    <mergeCell ref="C3:P3"/>
    <mergeCell ref="I4:J4"/>
    <mergeCell ref="M4:P4"/>
  </mergeCells>
  <pageMargins left="0.7" right="0.7" top="0.75" bottom="0.75" header="0.3" footer="0.3"/>
  <pageSetup paperSize="9"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"/>
  <sheetViews>
    <sheetView zoomScaleNormal="100" workbookViewId="0">
      <pane ySplit="1" topLeftCell="A2" activePane="bottomLeft" state="frozen"/>
      <selection pane="bottomLeft"/>
    </sheetView>
  </sheetViews>
  <sheetFormatPr defaultColWidth="9" defaultRowHeight="10.5" x14ac:dyDescent="0.15"/>
  <cols>
    <col min="1" max="1" width="30.5" style="39" bestFit="1" customWidth="1"/>
    <col min="2" max="2" width="9" style="39"/>
    <col min="3" max="3" width="34.125" style="39" bestFit="1" customWidth="1"/>
    <col min="4" max="16384" width="9" style="39"/>
  </cols>
  <sheetData>
    <row r="1" spans="1:4" ht="21" x14ac:dyDescent="0.15">
      <c r="A1" s="39" t="s">
        <v>15</v>
      </c>
      <c r="B1" s="40" t="s">
        <v>14</v>
      </c>
      <c r="C1" s="39" t="s">
        <v>70</v>
      </c>
      <c r="D1" s="41" t="s">
        <v>71</v>
      </c>
    </row>
    <row r="2" spans="1:4" x14ac:dyDescent="0.15">
      <c r="A2" s="39" t="s">
        <v>18</v>
      </c>
      <c r="B2" s="39">
        <v>13</v>
      </c>
      <c r="C2" s="39" t="str">
        <f>CONCATENATE(A2," (",B2,")")</f>
        <v>Informatiemanagement (13)</v>
      </c>
      <c r="D2" s="42">
        <f>HLOOKUP(B2,'1. P-RF'!$D$3:$U$5,3,FALSE)</f>
        <v>116.85</v>
      </c>
    </row>
    <row r="3" spans="1:4" x14ac:dyDescent="0.15">
      <c r="A3" s="39" t="s">
        <v>18</v>
      </c>
      <c r="B3" s="39">
        <v>14</v>
      </c>
      <c r="C3" s="39" t="str">
        <f t="shared" ref="C3:C66" si="0">CONCATENATE(A3," (",B3,")")</f>
        <v>Informatiemanagement (14)</v>
      </c>
      <c r="D3" s="42">
        <f>HLOOKUP(B3,'1. P-RF'!$D$3:$U$5,3,FALSE)</f>
        <v>127.92</v>
      </c>
    </row>
    <row r="4" spans="1:4" x14ac:dyDescent="0.15">
      <c r="A4" s="39" t="s">
        <v>18</v>
      </c>
      <c r="B4" s="39">
        <v>15</v>
      </c>
      <c r="C4" s="39" t="str">
        <f t="shared" si="0"/>
        <v>Informatiemanagement (15)</v>
      </c>
      <c r="D4" s="42">
        <f>HLOOKUP(B4,'1. P-RF'!$D$3:$U$5,3,FALSE)</f>
        <v>136.53</v>
      </c>
    </row>
    <row r="5" spans="1:4" x14ac:dyDescent="0.15">
      <c r="A5" s="39" t="s">
        <v>19</v>
      </c>
      <c r="B5" s="39">
        <v>11</v>
      </c>
      <c r="C5" s="39" t="str">
        <f t="shared" si="0"/>
        <v>Informatieanalyse (11)</v>
      </c>
      <c r="D5" s="42">
        <f>HLOOKUP(B5,'1. P-RF'!$D$3:$U$5,3,FALSE)</f>
        <v>94.71</v>
      </c>
    </row>
    <row r="6" spans="1:4" x14ac:dyDescent="0.15">
      <c r="A6" s="39" t="s">
        <v>19</v>
      </c>
      <c r="B6" s="39">
        <v>12</v>
      </c>
      <c r="C6" s="39" t="str">
        <f t="shared" si="0"/>
        <v>Informatieanalyse (12)</v>
      </c>
      <c r="D6" s="42">
        <f>HLOOKUP(B6,'1. P-RF'!$D$3:$U$5,3,FALSE)</f>
        <v>105.78</v>
      </c>
    </row>
    <row r="7" spans="1:4" x14ac:dyDescent="0.15">
      <c r="A7" s="39" t="s">
        <v>19</v>
      </c>
      <c r="B7" s="39">
        <v>13</v>
      </c>
      <c r="C7" s="39" t="str">
        <f t="shared" si="0"/>
        <v>Informatieanalyse (13)</v>
      </c>
      <c r="D7" s="42">
        <f>HLOOKUP(B7,'1. P-RF'!$D$3:$U$5,3,FALSE)</f>
        <v>116.85</v>
      </c>
    </row>
    <row r="8" spans="1:4" x14ac:dyDescent="0.15">
      <c r="A8" s="39" t="s">
        <v>20</v>
      </c>
      <c r="B8" s="39">
        <v>11</v>
      </c>
      <c r="C8" s="39" t="str">
        <f t="shared" si="0"/>
        <v>Projectmanagement (11)</v>
      </c>
      <c r="D8" s="42">
        <f>HLOOKUP(B8,'1. P-RF'!$D$3:$U$5,3,FALSE)</f>
        <v>94.71</v>
      </c>
    </row>
    <row r="9" spans="1:4" x14ac:dyDescent="0.15">
      <c r="A9" s="39" t="s">
        <v>20</v>
      </c>
      <c r="B9" s="39">
        <v>12</v>
      </c>
      <c r="C9" s="39" t="str">
        <f t="shared" si="0"/>
        <v>Projectmanagement (12)</v>
      </c>
      <c r="D9" s="42">
        <f>HLOOKUP(B9,'1. P-RF'!$D$3:$U$5,3,FALSE)</f>
        <v>105.78</v>
      </c>
    </row>
    <row r="10" spans="1:4" x14ac:dyDescent="0.15">
      <c r="A10" s="39" t="s">
        <v>20</v>
      </c>
      <c r="B10" s="39">
        <v>13</v>
      </c>
      <c r="C10" s="39" t="str">
        <f t="shared" si="0"/>
        <v>Projectmanagement (13)</v>
      </c>
      <c r="D10" s="42">
        <f>HLOOKUP(B10,'1. P-RF'!$D$3:$U$5,3,FALSE)</f>
        <v>116.85</v>
      </c>
    </row>
    <row r="11" spans="1:4" x14ac:dyDescent="0.15">
      <c r="A11" s="39" t="s">
        <v>20</v>
      </c>
      <c r="B11" s="39">
        <v>14</v>
      </c>
      <c r="C11" s="39" t="str">
        <f t="shared" si="0"/>
        <v>Projectmanagement (14)</v>
      </c>
      <c r="D11" s="42">
        <f>HLOOKUP(B11,'1. P-RF'!$D$3:$U$5,3,FALSE)</f>
        <v>127.92</v>
      </c>
    </row>
    <row r="12" spans="1:4" x14ac:dyDescent="0.15">
      <c r="A12" s="39" t="s">
        <v>20</v>
      </c>
      <c r="B12" s="39">
        <v>15</v>
      </c>
      <c r="C12" s="39" t="str">
        <f t="shared" si="0"/>
        <v>Projectmanagement (15)</v>
      </c>
      <c r="D12" s="42">
        <f>HLOOKUP(B12,'1. P-RF'!$D$3:$U$5,3,FALSE)</f>
        <v>136.53</v>
      </c>
    </row>
    <row r="13" spans="1:4" x14ac:dyDescent="0.15">
      <c r="A13" s="39" t="s">
        <v>21</v>
      </c>
      <c r="B13" s="39">
        <v>11</v>
      </c>
      <c r="C13" s="39" t="str">
        <f t="shared" si="0"/>
        <v>Functioneel beheer (11)</v>
      </c>
      <c r="D13" s="42">
        <f>HLOOKUP(B13,'1. P-RF'!$D$3:$U$5,3,FALSE)</f>
        <v>94.71</v>
      </c>
    </row>
    <row r="14" spans="1:4" x14ac:dyDescent="0.15">
      <c r="A14" s="39" t="s">
        <v>21</v>
      </c>
      <c r="B14" s="39">
        <v>12</v>
      </c>
      <c r="C14" s="39" t="str">
        <f t="shared" si="0"/>
        <v>Functioneel beheer (12)</v>
      </c>
      <c r="D14" s="42">
        <f>HLOOKUP(B14,'1. P-RF'!$D$3:$U$5,3,FALSE)</f>
        <v>105.78</v>
      </c>
    </row>
    <row r="15" spans="1:4" x14ac:dyDescent="0.15">
      <c r="A15" s="39" t="s">
        <v>21</v>
      </c>
      <c r="B15" s="39">
        <v>13</v>
      </c>
      <c r="C15" s="39" t="str">
        <f t="shared" si="0"/>
        <v>Functioneel beheer (13)</v>
      </c>
      <c r="D15" s="42">
        <f>HLOOKUP(B15,'1. P-RF'!$D$3:$U$5,3,FALSE)</f>
        <v>116.85</v>
      </c>
    </row>
    <row r="16" spans="1:4" x14ac:dyDescent="0.15">
      <c r="A16" s="39" t="s">
        <v>22</v>
      </c>
      <c r="B16" s="39">
        <v>11</v>
      </c>
      <c r="C16" s="39" t="str">
        <f t="shared" si="0"/>
        <v>Gegevensmanagement (11)</v>
      </c>
      <c r="D16" s="42">
        <f>HLOOKUP(B16,'1. P-RF'!$D$3:$U$5,3,FALSE)</f>
        <v>94.71</v>
      </c>
    </row>
    <row r="17" spans="1:4" x14ac:dyDescent="0.15">
      <c r="A17" s="39" t="s">
        <v>22</v>
      </c>
      <c r="B17" s="39">
        <v>12</v>
      </c>
      <c r="C17" s="39" t="str">
        <f t="shared" si="0"/>
        <v>Gegevensmanagement (12)</v>
      </c>
      <c r="D17" s="42">
        <f>HLOOKUP(B17,'1. P-RF'!$D$3:$U$5,3,FALSE)</f>
        <v>105.78</v>
      </c>
    </row>
    <row r="18" spans="1:4" x14ac:dyDescent="0.15">
      <c r="A18" s="39" t="s">
        <v>22</v>
      </c>
      <c r="B18" s="39">
        <v>13</v>
      </c>
      <c r="C18" s="39" t="str">
        <f t="shared" si="0"/>
        <v>Gegevensmanagement (13)</v>
      </c>
      <c r="D18" s="42">
        <f>HLOOKUP(B18,'1. P-RF'!$D$3:$U$5,3,FALSE)</f>
        <v>116.85</v>
      </c>
    </row>
    <row r="19" spans="1:4" x14ac:dyDescent="0.15">
      <c r="A19" s="39" t="s">
        <v>23</v>
      </c>
      <c r="B19" s="39">
        <v>13</v>
      </c>
      <c r="C19" s="39" t="str">
        <f t="shared" si="0"/>
        <v>Informatiebeleid (13)</v>
      </c>
      <c r="D19" s="42">
        <f>HLOOKUP(B19,'1. P-RF'!$D$3:$U$5,3,FALSE)</f>
        <v>116.85</v>
      </c>
    </row>
    <row r="20" spans="1:4" x14ac:dyDescent="0.15">
      <c r="A20" s="39" t="s">
        <v>23</v>
      </c>
      <c r="B20" s="39">
        <v>14</v>
      </c>
      <c r="C20" s="39" t="str">
        <f t="shared" si="0"/>
        <v>Informatiebeleid (14)</v>
      </c>
      <c r="D20" s="42">
        <f>HLOOKUP(B20,'1. P-RF'!$D$3:$U$5,3,FALSE)</f>
        <v>127.92</v>
      </c>
    </row>
    <row r="21" spans="1:4" x14ac:dyDescent="0.15">
      <c r="A21" s="39" t="s">
        <v>23</v>
      </c>
      <c r="B21" s="39">
        <v>15</v>
      </c>
      <c r="C21" s="39" t="str">
        <f t="shared" si="0"/>
        <v>Informatiebeleid (15)</v>
      </c>
      <c r="D21" s="42">
        <f>HLOOKUP(B21,'1. P-RF'!$D$3:$U$5,3,FALSE)</f>
        <v>136.53</v>
      </c>
    </row>
    <row r="22" spans="1:4" x14ac:dyDescent="0.15">
      <c r="A22" s="39" t="s">
        <v>24</v>
      </c>
      <c r="B22" s="39">
        <v>11</v>
      </c>
      <c r="C22" s="39" t="str">
        <f t="shared" si="0"/>
        <v>Informatiearchitectuur (11)</v>
      </c>
      <c r="D22" s="42">
        <f>HLOOKUP(B22,'1. P-RF'!$D$3:$U$5,3,FALSE)</f>
        <v>94.71</v>
      </c>
    </row>
    <row r="23" spans="1:4" x14ac:dyDescent="0.15">
      <c r="A23" s="39" t="s">
        <v>24</v>
      </c>
      <c r="B23" s="39">
        <v>12</v>
      </c>
      <c r="C23" s="39" t="str">
        <f t="shared" si="0"/>
        <v>Informatiearchitectuur (12)</v>
      </c>
      <c r="D23" s="42">
        <f>HLOOKUP(B23,'1. P-RF'!$D$3:$U$5,3,FALSE)</f>
        <v>105.78</v>
      </c>
    </row>
    <row r="24" spans="1:4" x14ac:dyDescent="0.15">
      <c r="A24" s="39" t="s">
        <v>24</v>
      </c>
      <c r="B24" s="39">
        <v>13</v>
      </c>
      <c r="C24" s="39" t="str">
        <f t="shared" si="0"/>
        <v>Informatiearchitectuur (13)</v>
      </c>
      <c r="D24" s="42">
        <f>HLOOKUP(B24,'1. P-RF'!$D$3:$U$5,3,FALSE)</f>
        <v>116.85</v>
      </c>
    </row>
    <row r="25" spans="1:4" x14ac:dyDescent="0.15">
      <c r="A25" s="39" t="s">
        <v>25</v>
      </c>
      <c r="B25" s="39">
        <v>11</v>
      </c>
      <c r="C25" s="39" t="str">
        <f t="shared" si="0"/>
        <v>Applicatiearchitectuur (11)</v>
      </c>
      <c r="D25" s="42">
        <f>HLOOKUP(B25,'1. P-RF'!$D$3:$U$5,3,FALSE)</f>
        <v>94.71</v>
      </c>
    </row>
    <row r="26" spans="1:4" x14ac:dyDescent="0.15">
      <c r="A26" s="39" t="s">
        <v>25</v>
      </c>
      <c r="B26" s="39">
        <v>12</v>
      </c>
      <c r="C26" s="39" t="str">
        <f t="shared" si="0"/>
        <v>Applicatiearchitectuur (12)</v>
      </c>
      <c r="D26" s="42">
        <f>HLOOKUP(B26,'1. P-RF'!$D$3:$U$5,3,FALSE)</f>
        <v>105.78</v>
      </c>
    </row>
    <row r="27" spans="1:4" x14ac:dyDescent="0.15">
      <c r="A27" s="39" t="s">
        <v>25</v>
      </c>
      <c r="B27" s="39">
        <v>13</v>
      </c>
      <c r="C27" s="39" t="str">
        <f t="shared" si="0"/>
        <v>Applicatiearchitectuur (13)</v>
      </c>
      <c r="D27" s="42">
        <f>HLOOKUP(B27,'1. P-RF'!$D$3:$U$5,3,FALSE)</f>
        <v>116.85</v>
      </c>
    </row>
    <row r="28" spans="1:4" x14ac:dyDescent="0.15">
      <c r="A28" s="39" t="s">
        <v>26</v>
      </c>
      <c r="B28" s="39">
        <v>11</v>
      </c>
      <c r="C28" s="39" t="str">
        <f t="shared" si="0"/>
        <v>Technische architectuur (11)</v>
      </c>
      <c r="D28" s="42">
        <f>HLOOKUP(B28,'1. P-RF'!$D$3:$U$5,3,FALSE)</f>
        <v>94.71</v>
      </c>
    </row>
    <row r="29" spans="1:4" x14ac:dyDescent="0.15">
      <c r="A29" s="39" t="s">
        <v>26</v>
      </c>
      <c r="B29" s="39">
        <v>12</v>
      </c>
      <c r="C29" s="39" t="str">
        <f t="shared" si="0"/>
        <v>Technische architectuur (12)</v>
      </c>
      <c r="D29" s="42">
        <f>HLOOKUP(B29,'1. P-RF'!$D$3:$U$5,3,FALSE)</f>
        <v>105.78</v>
      </c>
    </row>
    <row r="30" spans="1:4" x14ac:dyDescent="0.15">
      <c r="A30" s="39" t="s">
        <v>26</v>
      </c>
      <c r="B30" s="39">
        <v>13</v>
      </c>
      <c r="C30" s="39" t="str">
        <f t="shared" si="0"/>
        <v>Technische architectuur (13)</v>
      </c>
      <c r="D30" s="42">
        <f>HLOOKUP(B30,'1. P-RF'!$D$3:$U$5,3,FALSE)</f>
        <v>116.85</v>
      </c>
    </row>
    <row r="31" spans="1:4" x14ac:dyDescent="0.15">
      <c r="A31" s="39" t="s">
        <v>27</v>
      </c>
      <c r="B31" s="39">
        <v>11</v>
      </c>
      <c r="C31" s="39" t="str">
        <f t="shared" si="0"/>
        <v>Innovatiemanagement (11)</v>
      </c>
      <c r="D31" s="42">
        <f>HLOOKUP(B31,'1. P-RF'!$D$3:$U$5,3,FALSE)</f>
        <v>94.71</v>
      </c>
    </row>
    <row r="32" spans="1:4" x14ac:dyDescent="0.15">
      <c r="A32" s="39" t="s">
        <v>27</v>
      </c>
      <c r="B32" s="39">
        <v>12</v>
      </c>
      <c r="C32" s="39" t="str">
        <f t="shared" si="0"/>
        <v>Innovatiemanagement (12)</v>
      </c>
      <c r="D32" s="42">
        <f>HLOOKUP(B32,'1. P-RF'!$D$3:$U$5,3,FALSE)</f>
        <v>105.78</v>
      </c>
    </row>
    <row r="33" spans="1:4" x14ac:dyDescent="0.15">
      <c r="A33" s="39" t="s">
        <v>27</v>
      </c>
      <c r="B33" s="39">
        <v>13</v>
      </c>
      <c r="C33" s="39" t="str">
        <f t="shared" si="0"/>
        <v>Innovatiemanagement (13)</v>
      </c>
      <c r="D33" s="42">
        <f>HLOOKUP(B33,'1. P-RF'!$D$3:$U$5,3,FALSE)</f>
        <v>116.85</v>
      </c>
    </row>
    <row r="34" spans="1:4" x14ac:dyDescent="0.15">
      <c r="A34" s="39" t="s">
        <v>28</v>
      </c>
      <c r="B34" s="39">
        <v>11</v>
      </c>
      <c r="C34" s="39" t="str">
        <f t="shared" si="0"/>
        <v>Portfoliomanagement (11)</v>
      </c>
      <c r="D34" s="42">
        <f>HLOOKUP(B34,'1. P-RF'!$D$3:$U$5,3,FALSE)</f>
        <v>94.71</v>
      </c>
    </row>
    <row r="35" spans="1:4" x14ac:dyDescent="0.15">
      <c r="A35" s="39" t="s">
        <v>28</v>
      </c>
      <c r="B35" s="39">
        <v>12</v>
      </c>
      <c r="C35" s="39" t="str">
        <f t="shared" si="0"/>
        <v>Portfoliomanagement (12)</v>
      </c>
      <c r="D35" s="42">
        <f>HLOOKUP(B35,'1. P-RF'!$D$3:$U$5,3,FALSE)</f>
        <v>105.78</v>
      </c>
    </row>
    <row r="36" spans="1:4" x14ac:dyDescent="0.15">
      <c r="A36" s="39" t="s">
        <v>28</v>
      </c>
      <c r="B36" s="39">
        <v>13</v>
      </c>
      <c r="C36" s="39" t="str">
        <f t="shared" si="0"/>
        <v>Portfoliomanagement (13)</v>
      </c>
      <c r="D36" s="42">
        <f>HLOOKUP(B36,'1. P-RF'!$D$3:$U$5,3,FALSE)</f>
        <v>116.85</v>
      </c>
    </row>
    <row r="37" spans="1:4" x14ac:dyDescent="0.15">
      <c r="A37" s="39" t="s">
        <v>29</v>
      </c>
      <c r="B37" s="39">
        <v>11</v>
      </c>
      <c r="C37" s="39" t="str">
        <f t="shared" si="0"/>
        <v>Securitymanagement (11)</v>
      </c>
      <c r="D37" s="42">
        <f>HLOOKUP(B37,'1. P-RF'!$D$3:$U$5,3,FALSE)</f>
        <v>94.71</v>
      </c>
    </row>
    <row r="38" spans="1:4" x14ac:dyDescent="0.15">
      <c r="A38" s="39" t="s">
        <v>29</v>
      </c>
      <c r="B38" s="39">
        <v>12</v>
      </c>
      <c r="C38" s="39" t="str">
        <f t="shared" si="0"/>
        <v>Securitymanagement (12)</v>
      </c>
      <c r="D38" s="42">
        <f>HLOOKUP(B38,'1. P-RF'!$D$3:$U$5,3,FALSE)</f>
        <v>105.78</v>
      </c>
    </row>
    <row r="39" spans="1:4" x14ac:dyDescent="0.15">
      <c r="A39" s="39" t="s">
        <v>29</v>
      </c>
      <c r="B39" s="39">
        <v>13</v>
      </c>
      <c r="C39" s="39" t="str">
        <f t="shared" si="0"/>
        <v>Securitymanagement (13)</v>
      </c>
      <c r="D39" s="42">
        <f>HLOOKUP(B39,'1. P-RF'!$D$3:$U$5,3,FALSE)</f>
        <v>116.85</v>
      </c>
    </row>
    <row r="40" spans="1:4" x14ac:dyDescent="0.15">
      <c r="A40" s="39" t="s">
        <v>30</v>
      </c>
      <c r="B40" s="39">
        <v>11</v>
      </c>
      <c r="C40" s="39" t="str">
        <f t="shared" si="0"/>
        <v>Sourcingmanagement (11)</v>
      </c>
      <c r="D40" s="42">
        <f>HLOOKUP(B40,'1. P-RF'!$D$3:$U$5,3,FALSE)</f>
        <v>94.71</v>
      </c>
    </row>
    <row r="41" spans="1:4" x14ac:dyDescent="0.15">
      <c r="A41" s="39" t="s">
        <v>30</v>
      </c>
      <c r="B41" s="39">
        <v>12</v>
      </c>
      <c r="C41" s="39" t="str">
        <f t="shared" si="0"/>
        <v>Sourcingmanagement (12)</v>
      </c>
      <c r="D41" s="42">
        <f>HLOOKUP(B41,'1. P-RF'!$D$3:$U$5,3,FALSE)</f>
        <v>105.78</v>
      </c>
    </row>
    <row r="42" spans="1:4" x14ac:dyDescent="0.15">
      <c r="A42" s="39" t="s">
        <v>30</v>
      </c>
      <c r="B42" s="39">
        <v>13</v>
      </c>
      <c r="C42" s="39" t="str">
        <f t="shared" si="0"/>
        <v>Sourcingmanagement (13)</v>
      </c>
      <c r="D42" s="42">
        <f>HLOOKUP(B42,'1. P-RF'!$D$3:$U$5,3,FALSE)</f>
        <v>116.85</v>
      </c>
    </row>
    <row r="43" spans="1:4" x14ac:dyDescent="0.15">
      <c r="A43" s="39" t="s">
        <v>31</v>
      </c>
      <c r="B43" s="39">
        <v>13</v>
      </c>
      <c r="C43" s="39" t="str">
        <f t="shared" si="0"/>
        <v>Categoriemanagement I(v) (13)</v>
      </c>
      <c r="D43" s="42">
        <f>HLOOKUP(B43,'1. P-RF'!$D$3:$U$5,3,FALSE)</f>
        <v>116.85</v>
      </c>
    </row>
    <row r="44" spans="1:4" x14ac:dyDescent="0.15">
      <c r="A44" s="39" t="s">
        <v>31</v>
      </c>
      <c r="B44" s="39">
        <v>14</v>
      </c>
      <c r="C44" s="39" t="str">
        <f t="shared" si="0"/>
        <v>Categoriemanagement I(v) (14)</v>
      </c>
      <c r="D44" s="42">
        <f>HLOOKUP(B44,'1. P-RF'!$D$3:$U$5,3,FALSE)</f>
        <v>127.92</v>
      </c>
    </row>
    <row r="45" spans="1:4" x14ac:dyDescent="0.15">
      <c r="A45" s="39" t="s">
        <v>31</v>
      </c>
      <c r="B45" s="39">
        <v>15</v>
      </c>
      <c r="C45" s="39" t="str">
        <f t="shared" si="0"/>
        <v>Categoriemanagement I(v) (15)</v>
      </c>
      <c r="D45" s="42">
        <f>HLOOKUP(B45,'1. P-RF'!$D$3:$U$5,3,FALSE)</f>
        <v>136.53</v>
      </c>
    </row>
    <row r="46" spans="1:4" x14ac:dyDescent="0.15">
      <c r="A46" s="39" t="s">
        <v>32</v>
      </c>
      <c r="B46" s="39">
        <v>11</v>
      </c>
      <c r="C46" s="39" t="str">
        <f t="shared" si="0"/>
        <v>Inkoop I(v) (11)</v>
      </c>
      <c r="D46" s="42">
        <f>HLOOKUP(B46,'1. P-RF'!$D$3:$U$5,3,FALSE)</f>
        <v>94.71</v>
      </c>
    </row>
    <row r="47" spans="1:4" x14ac:dyDescent="0.15">
      <c r="A47" s="39" t="s">
        <v>32</v>
      </c>
      <c r="B47" s="39">
        <v>12</v>
      </c>
      <c r="C47" s="39" t="str">
        <f t="shared" si="0"/>
        <v>Inkoop I(v) (12)</v>
      </c>
      <c r="D47" s="42">
        <f>HLOOKUP(B47,'1. P-RF'!$D$3:$U$5,3,FALSE)</f>
        <v>105.78</v>
      </c>
    </row>
    <row r="48" spans="1:4" x14ac:dyDescent="0.15">
      <c r="A48" s="39" t="s">
        <v>32</v>
      </c>
      <c r="B48" s="39">
        <v>13</v>
      </c>
      <c r="C48" s="39" t="str">
        <f t="shared" si="0"/>
        <v>Inkoop I(v) (13)</v>
      </c>
      <c r="D48" s="42">
        <f>HLOOKUP(B48,'1. P-RF'!$D$3:$U$5,3,FALSE)</f>
        <v>116.85</v>
      </c>
    </row>
    <row r="49" spans="1:4" x14ac:dyDescent="0.15">
      <c r="A49" s="39" t="s">
        <v>33</v>
      </c>
      <c r="B49" s="39">
        <v>13</v>
      </c>
      <c r="C49" s="39" t="str">
        <f t="shared" si="0"/>
        <v>Control Stelsel I(v) (13)</v>
      </c>
      <c r="D49" s="42">
        <f>HLOOKUP(B49,'1. P-RF'!$D$3:$U$5,3,FALSE)</f>
        <v>116.85</v>
      </c>
    </row>
    <row r="50" spans="1:4" x14ac:dyDescent="0.15">
      <c r="A50" s="39" t="s">
        <v>33</v>
      </c>
      <c r="B50" s="39">
        <v>14</v>
      </c>
      <c r="C50" s="39" t="str">
        <f t="shared" si="0"/>
        <v>Control Stelsel I(v) (14)</v>
      </c>
      <c r="D50" s="42">
        <f>HLOOKUP(B50,'1. P-RF'!$D$3:$U$5,3,FALSE)</f>
        <v>127.92</v>
      </c>
    </row>
    <row r="51" spans="1:4" x14ac:dyDescent="0.15">
      <c r="A51" s="39" t="s">
        <v>33</v>
      </c>
      <c r="B51" s="39">
        <v>15</v>
      </c>
      <c r="C51" s="39" t="str">
        <f t="shared" si="0"/>
        <v>Control Stelsel I(v) (15)</v>
      </c>
      <c r="D51" s="42">
        <f>HLOOKUP(B51,'1. P-RF'!$D$3:$U$5,3,FALSE)</f>
        <v>136.53</v>
      </c>
    </row>
    <row r="52" spans="1:4" x14ac:dyDescent="0.15">
      <c r="A52" s="39" t="s">
        <v>34</v>
      </c>
      <c r="B52" s="39">
        <v>11</v>
      </c>
      <c r="C52" s="39" t="str">
        <f t="shared" si="0"/>
        <v>IT-control (11)</v>
      </c>
      <c r="D52" s="42">
        <f>HLOOKUP(B52,'1. P-RF'!$D$3:$U$5,3,FALSE)</f>
        <v>94.71</v>
      </c>
    </row>
    <row r="53" spans="1:4" x14ac:dyDescent="0.15">
      <c r="A53" s="39" t="s">
        <v>34</v>
      </c>
      <c r="B53" s="39">
        <v>12</v>
      </c>
      <c r="C53" s="39" t="str">
        <f t="shared" si="0"/>
        <v>IT-control (12)</v>
      </c>
      <c r="D53" s="42">
        <f>HLOOKUP(B53,'1. P-RF'!$D$3:$U$5,3,FALSE)</f>
        <v>105.78</v>
      </c>
    </row>
    <row r="54" spans="1:4" x14ac:dyDescent="0.15">
      <c r="A54" s="39" t="s">
        <v>34</v>
      </c>
      <c r="B54" s="39">
        <v>13</v>
      </c>
      <c r="C54" s="39" t="str">
        <f t="shared" si="0"/>
        <v>IT-control (13)</v>
      </c>
      <c r="D54" s="42">
        <f>HLOOKUP(B54,'1. P-RF'!$D$3:$U$5,3,FALSE)</f>
        <v>116.85</v>
      </c>
    </row>
    <row r="55" spans="1:4" x14ac:dyDescent="0.15">
      <c r="A55" s="39" t="s">
        <v>35</v>
      </c>
      <c r="B55" s="39">
        <v>11</v>
      </c>
      <c r="C55" s="39" t="str">
        <f t="shared" si="0"/>
        <v>ProjectcontrolI(v) (11)</v>
      </c>
      <c r="D55" s="42">
        <f>HLOOKUP(B55,'1. P-RF'!$D$3:$U$5,3,FALSE)</f>
        <v>94.71</v>
      </c>
    </row>
    <row r="56" spans="1:4" x14ac:dyDescent="0.15">
      <c r="A56" s="39" t="s">
        <v>35</v>
      </c>
      <c r="B56" s="39">
        <v>12</v>
      </c>
      <c r="C56" s="39" t="str">
        <f t="shared" si="0"/>
        <v>ProjectcontrolI(v) (12)</v>
      </c>
      <c r="D56" s="42">
        <f>HLOOKUP(B56,'1. P-RF'!$D$3:$U$5,3,FALSE)</f>
        <v>105.78</v>
      </c>
    </row>
    <row r="57" spans="1:4" x14ac:dyDescent="0.15">
      <c r="A57" s="39" t="s">
        <v>35</v>
      </c>
      <c r="B57" s="39">
        <v>13</v>
      </c>
      <c r="C57" s="39" t="str">
        <f t="shared" si="0"/>
        <v>ProjectcontrolI(v) (13)</v>
      </c>
      <c r="D57" s="42">
        <f>HLOOKUP(B57,'1. P-RF'!$D$3:$U$5,3,FALSE)</f>
        <v>116.85</v>
      </c>
    </row>
    <row r="58" spans="1:4" x14ac:dyDescent="0.15">
      <c r="A58" s="39" t="s">
        <v>36</v>
      </c>
      <c r="B58" s="39">
        <v>11</v>
      </c>
      <c r="C58" s="39" t="str">
        <f t="shared" si="0"/>
        <v>Relatiemanagement (11)</v>
      </c>
      <c r="D58" s="42">
        <f>HLOOKUP(B58,'1. P-RF'!$D$3:$U$5,3,FALSE)</f>
        <v>94.71</v>
      </c>
    </row>
    <row r="59" spans="1:4" x14ac:dyDescent="0.15">
      <c r="A59" s="39" t="s">
        <v>36</v>
      </c>
      <c r="B59" s="39">
        <v>12</v>
      </c>
      <c r="C59" s="39" t="str">
        <f t="shared" si="0"/>
        <v>Relatiemanagement (12)</v>
      </c>
      <c r="D59" s="42">
        <f>HLOOKUP(B59,'1. P-RF'!$D$3:$U$5,3,FALSE)</f>
        <v>105.78</v>
      </c>
    </row>
    <row r="60" spans="1:4" x14ac:dyDescent="0.15">
      <c r="A60" s="39" t="s">
        <v>36</v>
      </c>
      <c r="B60" s="39">
        <v>13</v>
      </c>
      <c r="C60" s="39" t="str">
        <f t="shared" si="0"/>
        <v>Relatiemanagement (13)</v>
      </c>
      <c r="D60" s="42">
        <f>HLOOKUP(B60,'1. P-RF'!$D$3:$U$5,3,FALSE)</f>
        <v>116.85</v>
      </c>
    </row>
    <row r="61" spans="1:4" x14ac:dyDescent="0.15">
      <c r="A61" s="39" t="s">
        <v>37</v>
      </c>
      <c r="B61" s="39">
        <v>11</v>
      </c>
      <c r="C61" s="39" t="str">
        <f t="shared" si="0"/>
        <v>Contractmanagement (11)</v>
      </c>
      <c r="D61" s="42">
        <f>HLOOKUP(B61,'1. P-RF'!$D$3:$U$5,3,FALSE)</f>
        <v>94.71</v>
      </c>
    </row>
    <row r="62" spans="1:4" x14ac:dyDescent="0.15">
      <c r="A62" s="39" t="s">
        <v>37</v>
      </c>
      <c r="B62" s="39">
        <v>12</v>
      </c>
      <c r="C62" s="39" t="str">
        <f t="shared" si="0"/>
        <v>Contractmanagement (12)</v>
      </c>
      <c r="D62" s="42">
        <f>HLOOKUP(B62,'1. P-RF'!$D$3:$U$5,3,FALSE)</f>
        <v>105.78</v>
      </c>
    </row>
    <row r="63" spans="1:4" x14ac:dyDescent="0.15">
      <c r="A63" s="39" t="s">
        <v>37</v>
      </c>
      <c r="B63" s="39">
        <v>13</v>
      </c>
      <c r="C63" s="39" t="str">
        <f t="shared" si="0"/>
        <v>Contractmanagement (13)</v>
      </c>
      <c r="D63" s="42">
        <f>HLOOKUP(B63,'1. P-RF'!$D$3:$U$5,3,FALSE)</f>
        <v>116.85</v>
      </c>
    </row>
    <row r="64" spans="1:4" x14ac:dyDescent="0.15">
      <c r="A64" s="39" t="s">
        <v>38</v>
      </c>
      <c r="B64" s="39">
        <v>8</v>
      </c>
      <c r="C64" s="39" t="str">
        <f t="shared" si="0"/>
        <v>Functioneelontwerp/startarchitectuur (8)</v>
      </c>
      <c r="D64" s="42">
        <f>HLOOKUP(B64,'1. P-RF'!$D$3:$U$5,3,FALSE)</f>
        <v>72.569999999999993</v>
      </c>
    </row>
    <row r="65" spans="1:4" x14ac:dyDescent="0.15">
      <c r="A65" s="39" t="s">
        <v>38</v>
      </c>
      <c r="B65" s="39">
        <v>9</v>
      </c>
      <c r="C65" s="39" t="str">
        <f t="shared" si="0"/>
        <v>Functioneelontwerp/startarchitectuur (9)</v>
      </c>
      <c r="D65" s="42">
        <f>HLOOKUP(B65,'1. P-RF'!$D$3:$U$5,3,FALSE)</f>
        <v>78.72</v>
      </c>
    </row>
    <row r="66" spans="1:4" x14ac:dyDescent="0.15">
      <c r="A66" s="39" t="s">
        <v>38</v>
      </c>
      <c r="B66" s="39">
        <v>10</v>
      </c>
      <c r="C66" s="39" t="str">
        <f t="shared" si="0"/>
        <v>Functioneelontwerp/startarchitectuur (10)</v>
      </c>
      <c r="D66" s="42">
        <f>HLOOKUP(B66,'1. P-RF'!$D$3:$U$5,3,FALSE)</f>
        <v>84.87</v>
      </c>
    </row>
    <row r="67" spans="1:4" x14ac:dyDescent="0.15">
      <c r="A67" s="39" t="s">
        <v>38</v>
      </c>
      <c r="B67" s="39">
        <v>11</v>
      </c>
      <c r="C67" s="39" t="str">
        <f t="shared" ref="C67:C130" si="1">CONCATENATE(A67," (",B67,")")</f>
        <v>Functioneelontwerp/startarchitectuur (11)</v>
      </c>
      <c r="D67" s="42">
        <f>HLOOKUP(B67,'1. P-RF'!$D$3:$U$5,3,FALSE)</f>
        <v>94.71</v>
      </c>
    </row>
    <row r="68" spans="1:4" x14ac:dyDescent="0.15">
      <c r="A68" s="39" t="s">
        <v>39</v>
      </c>
      <c r="B68" s="39">
        <v>8</v>
      </c>
      <c r="C68" s="39" t="str">
        <f t="shared" si="1"/>
        <v>Technischontwerp/applicatieontwikkeling (8)</v>
      </c>
      <c r="D68" s="42">
        <f>HLOOKUP(B68,'1. P-RF'!$D$3:$U$5,3,FALSE)</f>
        <v>72.569999999999993</v>
      </c>
    </row>
    <row r="69" spans="1:4" x14ac:dyDescent="0.15">
      <c r="A69" s="39" t="s">
        <v>39</v>
      </c>
      <c r="B69" s="39">
        <v>9</v>
      </c>
      <c r="C69" s="39" t="str">
        <f t="shared" si="1"/>
        <v>Technischontwerp/applicatieontwikkeling (9)</v>
      </c>
      <c r="D69" s="42">
        <f>HLOOKUP(B69,'1. P-RF'!$D$3:$U$5,3,FALSE)</f>
        <v>78.72</v>
      </c>
    </row>
    <row r="70" spans="1:4" x14ac:dyDescent="0.15">
      <c r="A70" s="39" t="s">
        <v>39</v>
      </c>
      <c r="B70" s="39">
        <v>10</v>
      </c>
      <c r="C70" s="39" t="str">
        <f t="shared" si="1"/>
        <v>Technischontwerp/applicatieontwikkeling (10)</v>
      </c>
      <c r="D70" s="42">
        <f>HLOOKUP(B70,'1. P-RF'!$D$3:$U$5,3,FALSE)</f>
        <v>84.87</v>
      </c>
    </row>
    <row r="71" spans="1:4" x14ac:dyDescent="0.15">
      <c r="A71" s="39" t="s">
        <v>39</v>
      </c>
      <c r="B71" s="39">
        <v>11</v>
      </c>
      <c r="C71" s="39" t="str">
        <f t="shared" si="1"/>
        <v>Technischontwerp/applicatieontwikkeling (11)</v>
      </c>
      <c r="D71" s="42">
        <f>HLOOKUP(B71,'1. P-RF'!$D$3:$U$5,3,FALSE)</f>
        <v>94.71</v>
      </c>
    </row>
    <row r="72" spans="1:4" x14ac:dyDescent="0.15">
      <c r="A72" s="39" t="s">
        <v>40</v>
      </c>
      <c r="B72" s="39">
        <v>8</v>
      </c>
      <c r="C72" s="39" t="str">
        <f t="shared" si="1"/>
        <v>Testmanagement (8)</v>
      </c>
      <c r="D72" s="42">
        <f>HLOOKUP(B72,'1. P-RF'!$D$3:$U$5,3,FALSE)</f>
        <v>72.569999999999993</v>
      </c>
    </row>
    <row r="73" spans="1:4" x14ac:dyDescent="0.15">
      <c r="A73" s="39" t="s">
        <v>40</v>
      </c>
      <c r="B73" s="39">
        <v>9</v>
      </c>
      <c r="C73" s="39" t="str">
        <f t="shared" si="1"/>
        <v>Testmanagement (9)</v>
      </c>
      <c r="D73" s="42">
        <f>HLOOKUP(B73,'1. P-RF'!$D$3:$U$5,3,FALSE)</f>
        <v>78.72</v>
      </c>
    </row>
    <row r="74" spans="1:4" x14ac:dyDescent="0.15">
      <c r="A74" s="39" t="s">
        <v>40</v>
      </c>
      <c r="B74" s="39">
        <v>10</v>
      </c>
      <c r="C74" s="39" t="str">
        <f t="shared" si="1"/>
        <v>Testmanagement (10)</v>
      </c>
      <c r="D74" s="42">
        <f>HLOOKUP(B74,'1. P-RF'!$D$3:$U$5,3,FALSE)</f>
        <v>84.87</v>
      </c>
    </row>
    <row r="75" spans="1:4" x14ac:dyDescent="0.15">
      <c r="A75" s="39" t="s">
        <v>40</v>
      </c>
      <c r="B75" s="39">
        <v>11</v>
      </c>
      <c r="C75" s="39" t="str">
        <f t="shared" si="1"/>
        <v>Testmanagement (11)</v>
      </c>
      <c r="D75" s="42">
        <f>HLOOKUP(B75,'1. P-RF'!$D$3:$U$5,3,FALSE)</f>
        <v>94.71</v>
      </c>
    </row>
    <row r="76" spans="1:4" x14ac:dyDescent="0.15">
      <c r="A76" s="39" t="s">
        <v>41</v>
      </c>
      <c r="B76" s="39">
        <v>8</v>
      </c>
      <c r="C76" s="39" t="str">
        <f t="shared" si="1"/>
        <v>Applicatiebeheer (8)</v>
      </c>
      <c r="D76" s="42">
        <f>HLOOKUP(B76,'1. P-RF'!$D$3:$U$5,3,FALSE)</f>
        <v>72.569999999999993</v>
      </c>
    </row>
    <row r="77" spans="1:4" x14ac:dyDescent="0.15">
      <c r="A77" s="39" t="s">
        <v>41</v>
      </c>
      <c r="B77" s="39">
        <v>9</v>
      </c>
      <c r="C77" s="39" t="str">
        <f t="shared" si="1"/>
        <v>Applicatiebeheer (9)</v>
      </c>
      <c r="D77" s="42">
        <f>HLOOKUP(B77,'1. P-RF'!$D$3:$U$5,3,FALSE)</f>
        <v>78.72</v>
      </c>
    </row>
    <row r="78" spans="1:4" x14ac:dyDescent="0.15">
      <c r="A78" s="39" t="s">
        <v>41</v>
      </c>
      <c r="B78" s="39">
        <v>10</v>
      </c>
      <c r="C78" s="39" t="str">
        <f t="shared" si="1"/>
        <v>Applicatiebeheer (10)</v>
      </c>
      <c r="D78" s="42">
        <f>HLOOKUP(B78,'1. P-RF'!$D$3:$U$5,3,FALSE)</f>
        <v>84.87</v>
      </c>
    </row>
    <row r="79" spans="1:4" x14ac:dyDescent="0.15">
      <c r="A79" s="39" t="s">
        <v>41</v>
      </c>
      <c r="B79" s="39">
        <v>11</v>
      </c>
      <c r="C79" s="39" t="str">
        <f t="shared" si="1"/>
        <v>Applicatiebeheer (11)</v>
      </c>
      <c r="D79" s="42">
        <f>HLOOKUP(B79,'1. P-RF'!$D$3:$U$5,3,FALSE)</f>
        <v>94.71</v>
      </c>
    </row>
    <row r="80" spans="1:4" x14ac:dyDescent="0.15">
      <c r="A80" s="39" t="s">
        <v>72</v>
      </c>
      <c r="B80" s="39">
        <v>5</v>
      </c>
      <c r="C80" s="39" t="str">
        <f t="shared" si="1"/>
        <v>1e lijnsgebruikersondersteuning (5)</v>
      </c>
      <c r="D80" s="42">
        <f>HLOOKUP(B80,'1. P-RF'!$D$3:$U$5,3,FALSE)</f>
        <v>60.269999999999996</v>
      </c>
    </row>
    <row r="81" spans="1:4" x14ac:dyDescent="0.15">
      <c r="A81" s="39" t="s">
        <v>72</v>
      </c>
      <c r="B81" s="39">
        <v>6</v>
      </c>
      <c r="C81" s="39" t="str">
        <f t="shared" si="1"/>
        <v>1e lijnsgebruikersondersteuning (6)</v>
      </c>
      <c r="D81" s="42">
        <f>HLOOKUP(B81,'1. P-RF'!$D$3:$U$5,3,FALSE)</f>
        <v>63.96</v>
      </c>
    </row>
    <row r="82" spans="1:4" x14ac:dyDescent="0.15">
      <c r="A82" s="39" t="s">
        <v>72</v>
      </c>
      <c r="B82" s="39">
        <v>7</v>
      </c>
      <c r="C82" s="39" t="str">
        <f t="shared" si="1"/>
        <v>1e lijnsgebruikersondersteuning (7)</v>
      </c>
      <c r="D82" s="42">
        <f>HLOOKUP(B82,'1. P-RF'!$D$3:$U$5,3,FALSE)</f>
        <v>67.650000000000006</v>
      </c>
    </row>
    <row r="83" spans="1:4" x14ac:dyDescent="0.15">
      <c r="A83" s="39" t="s">
        <v>72</v>
      </c>
      <c r="B83" s="39">
        <v>8</v>
      </c>
      <c r="C83" s="39" t="str">
        <f t="shared" si="1"/>
        <v>1e lijnsgebruikersondersteuning (8)</v>
      </c>
      <c r="D83" s="42">
        <f>HLOOKUP(B83,'1. P-RF'!$D$3:$U$5,3,FALSE)</f>
        <v>72.569999999999993</v>
      </c>
    </row>
    <row r="84" spans="1:4" x14ac:dyDescent="0.15">
      <c r="A84" s="39" t="s">
        <v>43</v>
      </c>
      <c r="B84" s="39">
        <v>8</v>
      </c>
      <c r="C84" s="39" t="str">
        <f t="shared" si="1"/>
        <v>Incidentmanagement (8)</v>
      </c>
      <c r="D84" s="42">
        <f>HLOOKUP(B84,'1. P-RF'!$D$3:$U$5,3,FALSE)</f>
        <v>72.569999999999993</v>
      </c>
    </row>
    <row r="85" spans="1:4" x14ac:dyDescent="0.15">
      <c r="A85" s="39" t="s">
        <v>43</v>
      </c>
      <c r="B85" s="39">
        <v>9</v>
      </c>
      <c r="C85" s="39" t="str">
        <f t="shared" si="1"/>
        <v>Incidentmanagement (9)</v>
      </c>
      <c r="D85" s="42">
        <f>HLOOKUP(B85,'1. P-RF'!$D$3:$U$5,3,FALSE)</f>
        <v>78.72</v>
      </c>
    </row>
    <row r="86" spans="1:4" x14ac:dyDescent="0.15">
      <c r="A86" s="39" t="s">
        <v>43</v>
      </c>
      <c r="B86" s="39">
        <v>10</v>
      </c>
      <c r="C86" s="39" t="str">
        <f t="shared" si="1"/>
        <v>Incidentmanagement (10)</v>
      </c>
      <c r="D86" s="42">
        <f>HLOOKUP(B86,'1. P-RF'!$D$3:$U$5,3,FALSE)</f>
        <v>84.87</v>
      </c>
    </row>
    <row r="87" spans="1:4" x14ac:dyDescent="0.15">
      <c r="A87" s="39" t="s">
        <v>43</v>
      </c>
      <c r="B87" s="39">
        <v>11</v>
      </c>
      <c r="C87" s="39" t="str">
        <f t="shared" si="1"/>
        <v>Incidentmanagement (11)</v>
      </c>
      <c r="D87" s="42">
        <f>HLOOKUP(B87,'1. P-RF'!$D$3:$U$5,3,FALSE)</f>
        <v>94.71</v>
      </c>
    </row>
    <row r="88" spans="1:4" x14ac:dyDescent="0.15">
      <c r="A88" s="39" t="s">
        <v>44</v>
      </c>
      <c r="B88" s="39">
        <v>8</v>
      </c>
      <c r="C88" s="39" t="str">
        <f t="shared" si="1"/>
        <v>Problemmanagement (8)</v>
      </c>
      <c r="D88" s="42">
        <f>HLOOKUP(B88,'1. P-RF'!$D$3:$U$5,3,FALSE)</f>
        <v>72.569999999999993</v>
      </c>
    </row>
    <row r="89" spans="1:4" x14ac:dyDescent="0.15">
      <c r="A89" s="39" t="s">
        <v>44</v>
      </c>
      <c r="B89" s="39">
        <v>9</v>
      </c>
      <c r="C89" s="39" t="str">
        <f t="shared" si="1"/>
        <v>Problemmanagement (9)</v>
      </c>
      <c r="D89" s="42">
        <f>HLOOKUP(B89,'1. P-RF'!$D$3:$U$5,3,FALSE)</f>
        <v>78.72</v>
      </c>
    </row>
    <row r="90" spans="1:4" x14ac:dyDescent="0.15">
      <c r="A90" s="39" t="s">
        <v>44</v>
      </c>
      <c r="B90" s="39">
        <v>10</v>
      </c>
      <c r="C90" s="39" t="str">
        <f t="shared" si="1"/>
        <v>Problemmanagement (10)</v>
      </c>
      <c r="D90" s="42">
        <f>HLOOKUP(B90,'1. P-RF'!$D$3:$U$5,3,FALSE)</f>
        <v>84.87</v>
      </c>
    </row>
    <row r="91" spans="1:4" x14ac:dyDescent="0.15">
      <c r="A91" s="39" t="s">
        <v>44</v>
      </c>
      <c r="B91" s="39">
        <v>11</v>
      </c>
      <c r="C91" s="39" t="str">
        <f t="shared" si="1"/>
        <v>Problemmanagement (11)</v>
      </c>
      <c r="D91" s="42">
        <f>HLOOKUP(B91,'1. P-RF'!$D$3:$U$5,3,FALSE)</f>
        <v>94.71</v>
      </c>
    </row>
    <row r="92" spans="1:4" x14ac:dyDescent="0.15">
      <c r="A92" s="39" t="s">
        <v>45</v>
      </c>
      <c r="B92" s="39">
        <v>8</v>
      </c>
      <c r="C92" s="39" t="str">
        <f t="shared" si="1"/>
        <v>Changemanagement (8)</v>
      </c>
      <c r="D92" s="42">
        <f>HLOOKUP(B92,'1. P-RF'!$D$3:$U$5,3,FALSE)</f>
        <v>72.569999999999993</v>
      </c>
    </row>
    <row r="93" spans="1:4" x14ac:dyDescent="0.15">
      <c r="A93" s="39" t="s">
        <v>45</v>
      </c>
      <c r="B93" s="39">
        <v>9</v>
      </c>
      <c r="C93" s="39" t="str">
        <f t="shared" si="1"/>
        <v>Changemanagement (9)</v>
      </c>
      <c r="D93" s="42">
        <f>HLOOKUP(B93,'1. P-RF'!$D$3:$U$5,3,FALSE)</f>
        <v>78.72</v>
      </c>
    </row>
    <row r="94" spans="1:4" x14ac:dyDescent="0.15">
      <c r="A94" s="39" t="s">
        <v>45</v>
      </c>
      <c r="B94" s="39">
        <v>10</v>
      </c>
      <c r="C94" s="39" t="str">
        <f t="shared" si="1"/>
        <v>Changemanagement (10)</v>
      </c>
      <c r="D94" s="42">
        <f>HLOOKUP(B94,'1. P-RF'!$D$3:$U$5,3,FALSE)</f>
        <v>84.87</v>
      </c>
    </row>
    <row r="95" spans="1:4" x14ac:dyDescent="0.15">
      <c r="A95" s="39" t="s">
        <v>45</v>
      </c>
      <c r="B95" s="39">
        <v>11</v>
      </c>
      <c r="C95" s="39" t="str">
        <f t="shared" si="1"/>
        <v>Changemanagement (11)</v>
      </c>
      <c r="D95" s="42">
        <f>HLOOKUP(B95,'1. P-RF'!$D$3:$U$5,3,FALSE)</f>
        <v>94.71</v>
      </c>
    </row>
    <row r="96" spans="1:4" x14ac:dyDescent="0.15">
      <c r="A96" s="39" t="s">
        <v>46</v>
      </c>
      <c r="B96" s="39">
        <v>8</v>
      </c>
      <c r="C96" s="39" t="str">
        <f t="shared" si="1"/>
        <v>Releasemanagement (8)</v>
      </c>
      <c r="D96" s="42">
        <f>HLOOKUP(B96,'1. P-RF'!$D$3:$U$5,3,FALSE)</f>
        <v>72.569999999999993</v>
      </c>
    </row>
    <row r="97" spans="1:4" x14ac:dyDescent="0.15">
      <c r="A97" s="39" t="s">
        <v>46</v>
      </c>
      <c r="B97" s="39">
        <v>9</v>
      </c>
      <c r="C97" s="39" t="str">
        <f t="shared" si="1"/>
        <v>Releasemanagement (9)</v>
      </c>
      <c r="D97" s="42">
        <f>HLOOKUP(B97,'1. P-RF'!$D$3:$U$5,3,FALSE)</f>
        <v>78.72</v>
      </c>
    </row>
    <row r="98" spans="1:4" x14ac:dyDescent="0.15">
      <c r="A98" s="39" t="s">
        <v>46</v>
      </c>
      <c r="B98" s="39">
        <v>10</v>
      </c>
      <c r="C98" s="39" t="str">
        <f t="shared" si="1"/>
        <v>Releasemanagement (10)</v>
      </c>
      <c r="D98" s="42">
        <f>HLOOKUP(B98,'1. P-RF'!$D$3:$U$5,3,FALSE)</f>
        <v>84.87</v>
      </c>
    </row>
    <row r="99" spans="1:4" x14ac:dyDescent="0.15">
      <c r="A99" s="39" t="s">
        <v>46</v>
      </c>
      <c r="B99" s="39">
        <v>11</v>
      </c>
      <c r="C99" s="39" t="str">
        <f t="shared" si="1"/>
        <v>Releasemanagement (11)</v>
      </c>
      <c r="D99" s="42">
        <f>HLOOKUP(B99,'1. P-RF'!$D$3:$U$5,3,FALSE)</f>
        <v>94.71</v>
      </c>
    </row>
    <row r="100" spans="1:4" x14ac:dyDescent="0.15">
      <c r="A100" s="39" t="s">
        <v>47</v>
      </c>
      <c r="B100" s="39">
        <v>8</v>
      </c>
      <c r="C100" s="39" t="str">
        <f t="shared" si="1"/>
        <v>Configurationmanagement (8)</v>
      </c>
      <c r="D100" s="42">
        <f>HLOOKUP(B100,'1. P-RF'!$D$3:$U$5,3,FALSE)</f>
        <v>72.569999999999993</v>
      </c>
    </row>
    <row r="101" spans="1:4" x14ac:dyDescent="0.15">
      <c r="A101" s="39" t="s">
        <v>47</v>
      </c>
      <c r="B101" s="39">
        <v>9</v>
      </c>
      <c r="C101" s="39" t="str">
        <f t="shared" si="1"/>
        <v>Configurationmanagement (9)</v>
      </c>
      <c r="D101" s="42">
        <f>HLOOKUP(B101,'1. P-RF'!$D$3:$U$5,3,FALSE)</f>
        <v>78.72</v>
      </c>
    </row>
    <row r="102" spans="1:4" x14ac:dyDescent="0.15">
      <c r="A102" s="39" t="s">
        <v>47</v>
      </c>
      <c r="B102" s="39">
        <v>10</v>
      </c>
      <c r="C102" s="39" t="str">
        <f t="shared" si="1"/>
        <v>Configurationmanagement (10)</v>
      </c>
      <c r="D102" s="42">
        <f>HLOOKUP(B102,'1. P-RF'!$D$3:$U$5,3,FALSE)</f>
        <v>84.87</v>
      </c>
    </row>
    <row r="103" spans="1:4" x14ac:dyDescent="0.15">
      <c r="A103" s="39" t="s">
        <v>47</v>
      </c>
      <c r="B103" s="39">
        <v>11</v>
      </c>
      <c r="C103" s="39" t="str">
        <f t="shared" si="1"/>
        <v>Configurationmanagement (11)</v>
      </c>
      <c r="D103" s="42">
        <f>HLOOKUP(B103,'1. P-RF'!$D$3:$U$5,3,FALSE)</f>
        <v>94.71</v>
      </c>
    </row>
    <row r="104" spans="1:4" x14ac:dyDescent="0.15">
      <c r="A104" s="39" t="s">
        <v>48</v>
      </c>
      <c r="B104" s="39">
        <v>11</v>
      </c>
      <c r="C104" s="39" t="str">
        <f t="shared" si="1"/>
        <v>Servicelevelmanagement (11)</v>
      </c>
      <c r="D104" s="42">
        <f>HLOOKUP(B104,'1. P-RF'!$D$3:$U$5,3,FALSE)</f>
        <v>94.71</v>
      </c>
    </row>
    <row r="105" spans="1:4" x14ac:dyDescent="0.15">
      <c r="A105" s="39" t="s">
        <v>48</v>
      </c>
      <c r="B105" s="39">
        <v>12</v>
      </c>
      <c r="C105" s="39" t="str">
        <f t="shared" si="1"/>
        <v>Servicelevelmanagement (12)</v>
      </c>
      <c r="D105" s="42">
        <f>HLOOKUP(B105,'1. P-RF'!$D$3:$U$5,3,FALSE)</f>
        <v>105.78</v>
      </c>
    </row>
    <row r="106" spans="1:4" x14ac:dyDescent="0.15">
      <c r="A106" s="39" t="s">
        <v>48</v>
      </c>
      <c r="B106" s="39">
        <v>13</v>
      </c>
      <c r="C106" s="39" t="str">
        <f t="shared" si="1"/>
        <v>Servicelevelmanagement (13)</v>
      </c>
      <c r="D106" s="42">
        <f>HLOOKUP(B106,'1. P-RF'!$D$3:$U$5,3,FALSE)</f>
        <v>116.85</v>
      </c>
    </row>
    <row r="107" spans="1:4" x14ac:dyDescent="0.15">
      <c r="A107" s="39" t="s">
        <v>49</v>
      </c>
      <c r="B107" s="39">
        <v>8</v>
      </c>
      <c r="C107" s="39" t="str">
        <f t="shared" si="1"/>
        <v>Capacitymanagement (8)</v>
      </c>
      <c r="D107" s="42">
        <f>HLOOKUP(B107,'1. P-RF'!$D$3:$U$5,3,FALSE)</f>
        <v>72.569999999999993</v>
      </c>
    </row>
    <row r="108" spans="1:4" x14ac:dyDescent="0.15">
      <c r="A108" s="39" t="s">
        <v>49</v>
      </c>
      <c r="B108" s="39">
        <v>9</v>
      </c>
      <c r="C108" s="39" t="str">
        <f t="shared" si="1"/>
        <v>Capacitymanagement (9)</v>
      </c>
      <c r="D108" s="42">
        <f>HLOOKUP(B108,'1. P-RF'!$D$3:$U$5,3,FALSE)</f>
        <v>78.72</v>
      </c>
    </row>
    <row r="109" spans="1:4" x14ac:dyDescent="0.15">
      <c r="A109" s="39" t="s">
        <v>49</v>
      </c>
      <c r="B109" s="39">
        <v>10</v>
      </c>
      <c r="C109" s="39" t="str">
        <f t="shared" si="1"/>
        <v>Capacitymanagement (10)</v>
      </c>
      <c r="D109" s="42">
        <f>HLOOKUP(B109,'1. P-RF'!$D$3:$U$5,3,FALSE)</f>
        <v>84.87</v>
      </c>
    </row>
    <row r="110" spans="1:4" x14ac:dyDescent="0.15">
      <c r="A110" s="39" t="s">
        <v>49</v>
      </c>
      <c r="B110" s="39">
        <v>11</v>
      </c>
      <c r="C110" s="39" t="str">
        <f t="shared" si="1"/>
        <v>Capacitymanagement (11)</v>
      </c>
      <c r="D110" s="42">
        <f>HLOOKUP(B110,'1. P-RF'!$D$3:$U$5,3,FALSE)</f>
        <v>94.71</v>
      </c>
    </row>
    <row r="111" spans="1:4" x14ac:dyDescent="0.15">
      <c r="A111" s="39" t="s">
        <v>50</v>
      </c>
      <c r="B111" s="39">
        <v>8</v>
      </c>
      <c r="C111" s="39" t="str">
        <f t="shared" si="1"/>
        <v>Systeemontwikkeling (8)</v>
      </c>
      <c r="D111" s="42">
        <f>HLOOKUP(B111,'1. P-RF'!$D$3:$U$5,3,FALSE)</f>
        <v>72.569999999999993</v>
      </c>
    </row>
    <row r="112" spans="1:4" x14ac:dyDescent="0.15">
      <c r="A112" s="39" t="s">
        <v>50</v>
      </c>
      <c r="B112" s="39">
        <v>9</v>
      </c>
      <c r="C112" s="39" t="str">
        <f t="shared" si="1"/>
        <v>Systeemontwikkeling (9)</v>
      </c>
      <c r="D112" s="42">
        <f>HLOOKUP(B112,'1. P-RF'!$D$3:$U$5,3,FALSE)</f>
        <v>78.72</v>
      </c>
    </row>
    <row r="113" spans="1:4" x14ac:dyDescent="0.15">
      <c r="A113" s="39" t="s">
        <v>50</v>
      </c>
      <c r="B113" s="39">
        <v>10</v>
      </c>
      <c r="C113" s="39" t="str">
        <f t="shared" si="1"/>
        <v>Systeemontwikkeling (10)</v>
      </c>
      <c r="D113" s="42">
        <f>HLOOKUP(B113,'1. P-RF'!$D$3:$U$5,3,FALSE)</f>
        <v>84.87</v>
      </c>
    </row>
    <row r="114" spans="1:4" x14ac:dyDescent="0.15">
      <c r="A114" s="39" t="s">
        <v>50</v>
      </c>
      <c r="B114" s="39">
        <v>11</v>
      </c>
      <c r="C114" s="39" t="str">
        <f t="shared" si="1"/>
        <v>Systeemontwikkeling (11)</v>
      </c>
      <c r="D114" s="42">
        <f>HLOOKUP(B114,'1. P-RF'!$D$3:$U$5,3,FALSE)</f>
        <v>94.71</v>
      </c>
    </row>
    <row r="115" spans="1:4" x14ac:dyDescent="0.15">
      <c r="A115" s="39" t="s">
        <v>51</v>
      </c>
      <c r="B115" s="39">
        <v>8</v>
      </c>
      <c r="C115" s="39" t="str">
        <f t="shared" si="1"/>
        <v>Netwerkontwikkeling (8)</v>
      </c>
      <c r="D115" s="42">
        <f>HLOOKUP(B115,'1. P-RF'!$D$3:$U$5,3,FALSE)</f>
        <v>72.569999999999993</v>
      </c>
    </row>
    <row r="116" spans="1:4" x14ac:dyDescent="0.15">
      <c r="A116" s="39" t="s">
        <v>51</v>
      </c>
      <c r="B116" s="39">
        <v>9</v>
      </c>
      <c r="C116" s="39" t="str">
        <f t="shared" si="1"/>
        <v>Netwerkontwikkeling (9)</v>
      </c>
      <c r="D116" s="42">
        <f>HLOOKUP(B116,'1. P-RF'!$D$3:$U$5,3,FALSE)</f>
        <v>78.72</v>
      </c>
    </row>
    <row r="117" spans="1:4" x14ac:dyDescent="0.15">
      <c r="A117" s="39" t="s">
        <v>51</v>
      </c>
      <c r="B117" s="39">
        <v>10</v>
      </c>
      <c r="C117" s="39" t="str">
        <f t="shared" si="1"/>
        <v>Netwerkontwikkeling (10)</v>
      </c>
      <c r="D117" s="42">
        <f>HLOOKUP(B117,'1. P-RF'!$D$3:$U$5,3,FALSE)</f>
        <v>84.87</v>
      </c>
    </row>
    <row r="118" spans="1:4" x14ac:dyDescent="0.15">
      <c r="A118" s="39" t="s">
        <v>51</v>
      </c>
      <c r="B118" s="39">
        <v>11</v>
      </c>
      <c r="C118" s="39" t="str">
        <f t="shared" si="1"/>
        <v>Netwerkontwikkeling (11)</v>
      </c>
      <c r="D118" s="42">
        <f>HLOOKUP(B118,'1. P-RF'!$D$3:$U$5,3,FALSE)</f>
        <v>94.71</v>
      </c>
    </row>
    <row r="119" spans="1:4" x14ac:dyDescent="0.15">
      <c r="A119" s="39" t="s">
        <v>52</v>
      </c>
      <c r="B119" s="39">
        <v>8</v>
      </c>
      <c r="C119" s="39" t="str">
        <f t="shared" si="1"/>
        <v>Systeembeheer (8)</v>
      </c>
      <c r="D119" s="42">
        <f>HLOOKUP(B119,'1. P-RF'!$D$3:$U$5,3,FALSE)</f>
        <v>72.569999999999993</v>
      </c>
    </row>
    <row r="120" spans="1:4" x14ac:dyDescent="0.15">
      <c r="A120" s="39" t="s">
        <v>52</v>
      </c>
      <c r="B120" s="39">
        <v>9</v>
      </c>
      <c r="C120" s="39" t="str">
        <f t="shared" si="1"/>
        <v>Systeembeheer (9)</v>
      </c>
      <c r="D120" s="42">
        <f>HLOOKUP(B120,'1. P-RF'!$D$3:$U$5,3,FALSE)</f>
        <v>78.72</v>
      </c>
    </row>
    <row r="121" spans="1:4" x14ac:dyDescent="0.15">
      <c r="A121" s="39" t="s">
        <v>52</v>
      </c>
      <c r="B121" s="39">
        <v>10</v>
      </c>
      <c r="C121" s="39" t="str">
        <f t="shared" si="1"/>
        <v>Systeembeheer (10)</v>
      </c>
      <c r="D121" s="42">
        <f>HLOOKUP(B121,'1. P-RF'!$D$3:$U$5,3,FALSE)</f>
        <v>84.87</v>
      </c>
    </row>
    <row r="122" spans="1:4" x14ac:dyDescent="0.15">
      <c r="A122" s="39" t="s">
        <v>52</v>
      </c>
      <c r="B122" s="39">
        <v>11</v>
      </c>
      <c r="C122" s="39" t="str">
        <f t="shared" si="1"/>
        <v>Systeembeheer (11)</v>
      </c>
      <c r="D122" s="42">
        <f>HLOOKUP(B122,'1. P-RF'!$D$3:$U$5,3,FALSE)</f>
        <v>94.71</v>
      </c>
    </row>
    <row r="123" spans="1:4" x14ac:dyDescent="0.15">
      <c r="A123" s="39" t="s">
        <v>53</v>
      </c>
      <c r="B123" s="39">
        <v>8</v>
      </c>
      <c r="C123" s="39" t="str">
        <f t="shared" si="1"/>
        <v>Serverbeheer (8)</v>
      </c>
      <c r="D123" s="42">
        <f>HLOOKUP(B123,'1. P-RF'!$D$3:$U$5,3,FALSE)</f>
        <v>72.569999999999993</v>
      </c>
    </row>
    <row r="124" spans="1:4" x14ac:dyDescent="0.15">
      <c r="A124" s="39" t="s">
        <v>53</v>
      </c>
      <c r="B124" s="39">
        <v>9</v>
      </c>
      <c r="C124" s="39" t="str">
        <f t="shared" si="1"/>
        <v>Serverbeheer (9)</v>
      </c>
      <c r="D124" s="42">
        <f>HLOOKUP(B124,'1. P-RF'!$D$3:$U$5,3,FALSE)</f>
        <v>78.72</v>
      </c>
    </row>
    <row r="125" spans="1:4" x14ac:dyDescent="0.15">
      <c r="A125" s="39" t="s">
        <v>53</v>
      </c>
      <c r="B125" s="39">
        <v>10</v>
      </c>
      <c r="C125" s="39" t="str">
        <f t="shared" si="1"/>
        <v>Serverbeheer (10)</v>
      </c>
      <c r="D125" s="42">
        <f>HLOOKUP(B125,'1. P-RF'!$D$3:$U$5,3,FALSE)</f>
        <v>84.87</v>
      </c>
    </row>
    <row r="126" spans="1:4" x14ac:dyDescent="0.15">
      <c r="A126" s="39" t="s">
        <v>53</v>
      </c>
      <c r="B126" s="39">
        <v>11</v>
      </c>
      <c r="C126" s="39" t="str">
        <f t="shared" si="1"/>
        <v>Serverbeheer (11)</v>
      </c>
      <c r="D126" s="42">
        <f>HLOOKUP(B126,'1. P-RF'!$D$3:$U$5,3,FALSE)</f>
        <v>94.71</v>
      </c>
    </row>
    <row r="127" spans="1:4" x14ac:dyDescent="0.15">
      <c r="A127" s="39" t="s">
        <v>54</v>
      </c>
      <c r="B127" s="39">
        <v>8</v>
      </c>
      <c r="C127" s="39" t="str">
        <f t="shared" si="1"/>
        <v>Netwerkbeheer (8)</v>
      </c>
      <c r="D127" s="42">
        <f>HLOOKUP(B127,'1. P-RF'!$D$3:$U$5,3,FALSE)</f>
        <v>72.569999999999993</v>
      </c>
    </row>
    <row r="128" spans="1:4" x14ac:dyDescent="0.15">
      <c r="A128" s="39" t="s">
        <v>54</v>
      </c>
      <c r="B128" s="39">
        <v>9</v>
      </c>
      <c r="C128" s="39" t="str">
        <f t="shared" si="1"/>
        <v>Netwerkbeheer (9)</v>
      </c>
      <c r="D128" s="42">
        <f>HLOOKUP(B128,'1. P-RF'!$D$3:$U$5,3,FALSE)</f>
        <v>78.72</v>
      </c>
    </row>
    <row r="129" spans="1:4" x14ac:dyDescent="0.15">
      <c r="A129" s="39" t="s">
        <v>54</v>
      </c>
      <c r="B129" s="39">
        <v>10</v>
      </c>
      <c r="C129" s="39" t="str">
        <f t="shared" si="1"/>
        <v>Netwerkbeheer (10)</v>
      </c>
      <c r="D129" s="42">
        <f>HLOOKUP(B129,'1. P-RF'!$D$3:$U$5,3,FALSE)</f>
        <v>84.87</v>
      </c>
    </row>
    <row r="130" spans="1:4" x14ac:dyDescent="0.15">
      <c r="A130" s="39" t="s">
        <v>54</v>
      </c>
      <c r="B130" s="39">
        <v>11</v>
      </c>
      <c r="C130" s="39" t="str">
        <f t="shared" si="1"/>
        <v>Netwerkbeheer (11)</v>
      </c>
      <c r="D130" s="42">
        <f>HLOOKUP(B130,'1. P-RF'!$D$3:$U$5,3,FALSE)</f>
        <v>94.71</v>
      </c>
    </row>
    <row r="131" spans="1:4" x14ac:dyDescent="0.15">
      <c r="A131" s="39" t="s">
        <v>55</v>
      </c>
      <c r="B131" s="39">
        <v>8</v>
      </c>
      <c r="C131" s="39" t="str">
        <f t="shared" ref="C131:C149" si="2">CONCATENATE(A131," (",B131,")")</f>
        <v>Databasebeheer (8)</v>
      </c>
      <c r="D131" s="42">
        <f>HLOOKUP(B131,'1. P-RF'!$D$3:$U$5,3,FALSE)</f>
        <v>72.569999999999993</v>
      </c>
    </row>
    <row r="132" spans="1:4" x14ac:dyDescent="0.15">
      <c r="A132" s="39" t="s">
        <v>55</v>
      </c>
      <c r="B132" s="39">
        <v>9</v>
      </c>
      <c r="C132" s="39" t="str">
        <f t="shared" si="2"/>
        <v>Databasebeheer (9)</v>
      </c>
      <c r="D132" s="42">
        <f>HLOOKUP(B132,'1. P-RF'!$D$3:$U$5,3,FALSE)</f>
        <v>78.72</v>
      </c>
    </row>
    <row r="133" spans="1:4" x14ac:dyDescent="0.15">
      <c r="A133" s="39" t="s">
        <v>55</v>
      </c>
      <c r="B133" s="39">
        <v>10</v>
      </c>
      <c r="C133" s="39" t="str">
        <f t="shared" si="2"/>
        <v>Databasebeheer (10)</v>
      </c>
      <c r="D133" s="42">
        <f>HLOOKUP(B133,'1. P-RF'!$D$3:$U$5,3,FALSE)</f>
        <v>84.87</v>
      </c>
    </row>
    <row r="134" spans="1:4" x14ac:dyDescent="0.15">
      <c r="A134" s="39" t="s">
        <v>55</v>
      </c>
      <c r="B134" s="39">
        <v>11</v>
      </c>
      <c r="C134" s="39" t="str">
        <f t="shared" si="2"/>
        <v>Databasebeheer (11)</v>
      </c>
      <c r="D134" s="42">
        <f>HLOOKUP(B134,'1. P-RF'!$D$3:$U$5,3,FALSE)</f>
        <v>94.71</v>
      </c>
    </row>
    <row r="135" spans="1:4" x14ac:dyDescent="0.15">
      <c r="A135" s="39" t="s">
        <v>56</v>
      </c>
      <c r="B135" s="39">
        <v>8</v>
      </c>
      <c r="C135" s="39" t="str">
        <f t="shared" si="2"/>
        <v>Technicalsupport (8)</v>
      </c>
      <c r="D135" s="42">
        <f>HLOOKUP(B135,'1. P-RF'!$D$3:$U$5,3,FALSE)</f>
        <v>72.569999999999993</v>
      </c>
    </row>
    <row r="136" spans="1:4" x14ac:dyDescent="0.15">
      <c r="A136" s="39" t="s">
        <v>56</v>
      </c>
      <c r="B136" s="39">
        <v>9</v>
      </c>
      <c r="C136" s="39" t="str">
        <f t="shared" si="2"/>
        <v>Technicalsupport (9)</v>
      </c>
      <c r="D136" s="42">
        <f>HLOOKUP(B136,'1. P-RF'!$D$3:$U$5,3,FALSE)</f>
        <v>78.72</v>
      </c>
    </row>
    <row r="137" spans="1:4" x14ac:dyDescent="0.15">
      <c r="A137" s="39" t="s">
        <v>56</v>
      </c>
      <c r="B137" s="39">
        <v>10</v>
      </c>
      <c r="C137" s="39" t="str">
        <f t="shared" si="2"/>
        <v>Technicalsupport (10)</v>
      </c>
      <c r="D137" s="42">
        <f>HLOOKUP(B137,'1. P-RF'!$D$3:$U$5,3,FALSE)</f>
        <v>84.87</v>
      </c>
    </row>
    <row r="138" spans="1:4" x14ac:dyDescent="0.15">
      <c r="A138" s="39" t="s">
        <v>56</v>
      </c>
      <c r="B138" s="39">
        <v>11</v>
      </c>
      <c r="C138" s="39" t="str">
        <f t="shared" si="2"/>
        <v>Technicalsupport (11)</v>
      </c>
      <c r="D138" s="42">
        <f>HLOOKUP(B138,'1. P-RF'!$D$3:$U$5,3,FALSE)</f>
        <v>94.71</v>
      </c>
    </row>
    <row r="139" spans="1:4" x14ac:dyDescent="0.15">
      <c r="A139" s="39" t="s">
        <v>57</v>
      </c>
      <c r="B139" s="39">
        <v>8</v>
      </c>
      <c r="C139" s="39" t="str">
        <f t="shared" si="2"/>
        <v>Informatiebeheer (8)</v>
      </c>
      <c r="D139" s="42">
        <f>HLOOKUP(B139,'1. P-RF'!$D$3:$U$5,3,FALSE)</f>
        <v>72.569999999999993</v>
      </c>
    </row>
    <row r="140" spans="1:4" x14ac:dyDescent="0.15">
      <c r="A140" s="39" t="s">
        <v>57</v>
      </c>
      <c r="B140" s="39">
        <v>9</v>
      </c>
      <c r="C140" s="39" t="str">
        <f t="shared" si="2"/>
        <v>Informatiebeheer (9)</v>
      </c>
      <c r="D140" s="42">
        <f>HLOOKUP(B140,'1. P-RF'!$D$3:$U$5,3,FALSE)</f>
        <v>78.72</v>
      </c>
    </row>
    <row r="141" spans="1:4" x14ac:dyDescent="0.15">
      <c r="A141" s="39" t="s">
        <v>57</v>
      </c>
      <c r="B141" s="39">
        <v>10</v>
      </c>
      <c r="C141" s="39" t="str">
        <f t="shared" si="2"/>
        <v>Informatiebeheer (10)</v>
      </c>
      <c r="D141" s="42">
        <f>HLOOKUP(B141,'1. P-RF'!$D$3:$U$5,3,FALSE)</f>
        <v>84.87</v>
      </c>
    </row>
    <row r="142" spans="1:4" x14ac:dyDescent="0.15">
      <c r="A142" s="39" t="s">
        <v>57</v>
      </c>
      <c r="B142" s="39">
        <v>11</v>
      </c>
      <c r="C142" s="39" t="str">
        <f t="shared" si="2"/>
        <v>Informatiebeheer (11)</v>
      </c>
      <c r="D142" s="42">
        <f>HLOOKUP(B142,'1. P-RF'!$D$3:$U$5,3,FALSE)</f>
        <v>94.71</v>
      </c>
    </row>
    <row r="143" spans="1:4" x14ac:dyDescent="0.15">
      <c r="A143" s="39" t="s">
        <v>58</v>
      </c>
      <c r="B143" s="39">
        <v>8</v>
      </c>
      <c r="C143" s="39" t="str">
        <f t="shared" si="2"/>
        <v>Informatieadvies (8)</v>
      </c>
      <c r="D143" s="42">
        <f>HLOOKUP(B143,'1. P-RF'!$D$3:$U$5,3,FALSE)</f>
        <v>72.569999999999993</v>
      </c>
    </row>
    <row r="144" spans="1:4" x14ac:dyDescent="0.15">
      <c r="A144" s="39" t="s">
        <v>58</v>
      </c>
      <c r="B144" s="39">
        <v>9</v>
      </c>
      <c r="C144" s="39" t="str">
        <f t="shared" si="2"/>
        <v>Informatieadvies (9)</v>
      </c>
      <c r="D144" s="42">
        <f>HLOOKUP(B144,'1. P-RF'!$D$3:$U$5,3,FALSE)</f>
        <v>78.72</v>
      </c>
    </row>
    <row r="145" spans="1:4" x14ac:dyDescent="0.15">
      <c r="A145" s="39" t="s">
        <v>58</v>
      </c>
      <c r="B145" s="39">
        <v>10</v>
      </c>
      <c r="C145" s="39" t="str">
        <f t="shared" si="2"/>
        <v>Informatieadvies (10)</v>
      </c>
      <c r="D145" s="42">
        <f>HLOOKUP(B145,'1. P-RF'!$D$3:$U$5,3,FALSE)</f>
        <v>84.87</v>
      </c>
    </row>
    <row r="146" spans="1:4" x14ac:dyDescent="0.15">
      <c r="A146" s="39" t="s">
        <v>58</v>
      </c>
      <c r="B146" s="39">
        <v>11</v>
      </c>
      <c r="C146" s="39" t="str">
        <f t="shared" si="2"/>
        <v>Informatieadvies (11)</v>
      </c>
      <c r="D146" s="42">
        <f>HLOOKUP(B146,'1. P-RF'!$D$3:$U$5,3,FALSE)</f>
        <v>94.71</v>
      </c>
    </row>
    <row r="147" spans="1:4" x14ac:dyDescent="0.15">
      <c r="A147" s="39" t="s">
        <v>59</v>
      </c>
      <c r="B147" s="39">
        <v>11</v>
      </c>
      <c r="C147" s="39" t="str">
        <f t="shared" si="2"/>
        <v>Informatievoorziening (11)</v>
      </c>
      <c r="D147" s="42">
        <f>HLOOKUP(B147,'1. P-RF'!$D$3:$U$5,3,FALSE)</f>
        <v>94.71</v>
      </c>
    </row>
    <row r="148" spans="1:4" x14ac:dyDescent="0.15">
      <c r="A148" s="39" t="s">
        <v>59</v>
      </c>
      <c r="B148" s="39">
        <v>12</v>
      </c>
      <c r="C148" s="39" t="str">
        <f t="shared" si="2"/>
        <v>Informatievoorziening (12)</v>
      </c>
      <c r="D148" s="42">
        <f>HLOOKUP(B148,'1. P-RF'!$D$3:$U$5,3,FALSE)</f>
        <v>105.78</v>
      </c>
    </row>
    <row r="149" spans="1:4" x14ac:dyDescent="0.15">
      <c r="A149" s="39" t="s">
        <v>59</v>
      </c>
      <c r="B149" s="39">
        <v>13</v>
      </c>
      <c r="C149" s="39" t="str">
        <f t="shared" si="2"/>
        <v>Informatievoorziening (13)</v>
      </c>
      <c r="D149" s="42">
        <f>HLOOKUP(B149,'1. P-RF'!$D$3:$U$5,3,FALSE)</f>
        <v>116.85</v>
      </c>
    </row>
  </sheetData>
  <pageMargins left="0.7" right="0.7" top="0.75" bottom="0.75" header="0.3" footer="0.3"/>
  <pageSetup paperSize="9" scale="76" orientation="portrait" r:id="rId1"/>
  <rowBreaks count="1" manualBreakCount="1">
    <brk id="64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4"/>
  <sheetViews>
    <sheetView tabSelected="1" zoomScaleNormal="100" workbookViewId="0">
      <pane ySplit="1" topLeftCell="A2" activePane="bottomLeft" state="frozen"/>
      <selection pane="bottomLeft" activeCell="F7" sqref="F7"/>
    </sheetView>
  </sheetViews>
  <sheetFormatPr defaultColWidth="9" defaultRowHeight="10.5" x14ac:dyDescent="0.15"/>
  <cols>
    <col min="1" max="1" width="11" style="1" customWidth="1"/>
    <col min="2" max="2" width="9" style="1"/>
    <col min="3" max="3" width="25" style="1" customWidth="1"/>
    <col min="4" max="4" width="48.125" style="1" customWidth="1"/>
    <col min="5" max="5" width="18.875" style="1" bestFit="1" customWidth="1"/>
    <col min="6" max="6" width="23.375" style="3" customWidth="1"/>
    <col min="7" max="7" width="33" style="62" bestFit="1" customWidth="1"/>
    <col min="8" max="8" width="9.5" style="62" bestFit="1" customWidth="1"/>
    <col min="9" max="9" width="20.25" style="1" bestFit="1" customWidth="1"/>
    <col min="10" max="10" width="28" style="1" customWidth="1"/>
    <col min="11" max="16384" width="9" style="1"/>
  </cols>
  <sheetData>
    <row r="1" spans="1:10" s="6" customFormat="1" ht="14.1" customHeight="1" x14ac:dyDescent="0.15">
      <c r="A1" s="54" t="s">
        <v>292</v>
      </c>
      <c r="B1" s="56"/>
      <c r="C1" s="56"/>
      <c r="D1" s="56"/>
      <c r="E1" s="56"/>
      <c r="F1" s="57"/>
      <c r="G1" s="61"/>
      <c r="H1" s="61"/>
      <c r="I1" s="129" t="str">
        <f>IF(Voorblad!$D$24&lt;&gt;"","Inschrijver: "&amp;Voorblad!$D$24,"")</f>
        <v/>
      </c>
    </row>
    <row r="2" spans="1:10" ht="14.1" customHeight="1" thickBot="1" x14ac:dyDescent="0.2"/>
    <row r="3" spans="1:10" ht="33" customHeight="1" thickBot="1" x14ac:dyDescent="0.2">
      <c r="A3" s="20" t="s">
        <v>0</v>
      </c>
      <c r="B3" s="21" t="s">
        <v>3</v>
      </c>
      <c r="C3" s="21" t="s">
        <v>1</v>
      </c>
      <c r="D3" s="21" t="s">
        <v>2</v>
      </c>
      <c r="E3" s="21" t="s">
        <v>13</v>
      </c>
      <c r="F3" s="22" t="s">
        <v>9</v>
      </c>
      <c r="G3" s="63" t="s">
        <v>4</v>
      </c>
      <c r="H3" s="70" t="s">
        <v>6</v>
      </c>
      <c r="I3" s="23" t="s">
        <v>7</v>
      </c>
    </row>
    <row r="4" spans="1:10" ht="27.75" customHeight="1" thickBot="1" x14ac:dyDescent="0.2">
      <c r="A4" s="12" t="s">
        <v>5</v>
      </c>
      <c r="B4" s="17" t="s">
        <v>123</v>
      </c>
      <c r="C4" s="58" t="s">
        <v>92</v>
      </c>
      <c r="D4" s="14" t="s">
        <v>138</v>
      </c>
      <c r="E4" s="13" t="s">
        <v>10</v>
      </c>
      <c r="F4" s="73">
        <v>1.23</v>
      </c>
      <c r="G4" s="65" t="s">
        <v>168</v>
      </c>
      <c r="H4" s="64" t="s">
        <v>69</v>
      </c>
      <c r="I4" s="15" t="s">
        <v>69</v>
      </c>
      <c r="J4" s="112" t="str">
        <f>IF(AND(F4&lt;&gt;"",OR(F4&lt;1.2,F4&gt;1.4)),"LET OP!: de waarde die u heeft opgegeven is ongeldig.","")</f>
        <v/>
      </c>
    </row>
    <row r="5" spans="1:10" ht="14.1" customHeight="1" thickBot="1" x14ac:dyDescent="0.2">
      <c r="F5" s="314"/>
    </row>
    <row r="6" spans="1:10" ht="33.75" customHeight="1" thickBot="1" x14ac:dyDescent="0.2">
      <c r="A6" s="20" t="s">
        <v>0</v>
      </c>
      <c r="B6" s="21" t="s">
        <v>3</v>
      </c>
      <c r="C6" s="21" t="s">
        <v>1</v>
      </c>
      <c r="D6" s="21" t="s">
        <v>2</v>
      </c>
      <c r="E6" s="21" t="s">
        <v>13</v>
      </c>
      <c r="F6" s="315" t="s">
        <v>17</v>
      </c>
      <c r="G6" s="63" t="s">
        <v>4</v>
      </c>
      <c r="H6" s="70" t="s">
        <v>6</v>
      </c>
      <c r="I6" s="23" t="s">
        <v>7</v>
      </c>
    </row>
    <row r="7" spans="1:10" ht="36.75" customHeight="1" thickBot="1" x14ac:dyDescent="0.2">
      <c r="A7" s="274" t="s">
        <v>121</v>
      </c>
      <c r="B7" s="237" t="s">
        <v>122</v>
      </c>
      <c r="C7" s="239" t="s">
        <v>93</v>
      </c>
      <c r="D7" s="238" t="s">
        <v>139</v>
      </c>
      <c r="E7" s="236" t="s">
        <v>222</v>
      </c>
      <c r="F7" s="316">
        <f>SUM($F$8:$F$11)</f>
        <v>0</v>
      </c>
      <c r="G7" s="200" t="s">
        <v>319</v>
      </c>
      <c r="H7" s="240" t="s">
        <v>11</v>
      </c>
      <c r="I7" s="241" t="s">
        <v>12</v>
      </c>
      <c r="J7" s="112" t="str">
        <f>IF(AND(F7&lt;&gt;"",OR(F7&lt;2000,F7&gt;30000)),"LET OP!: de waarde die u heeft opgegeven is ongeldig.","")</f>
        <v>LET OP!: de waarde die u heeft opgegeven is ongeldig.</v>
      </c>
    </row>
    <row r="8" spans="1:10" ht="28.5" customHeight="1" x14ac:dyDescent="0.15">
      <c r="A8" s="10"/>
      <c r="B8" s="2" t="s">
        <v>213</v>
      </c>
      <c r="C8" s="2" t="s">
        <v>217</v>
      </c>
      <c r="D8" s="174" t="s">
        <v>221</v>
      </c>
      <c r="E8" s="102" t="s">
        <v>209</v>
      </c>
      <c r="F8" s="317">
        <f>'2. P-OV'!E35</f>
        <v>0</v>
      </c>
      <c r="G8" s="190" t="s">
        <v>76</v>
      </c>
      <c r="H8" s="201" t="s">
        <v>77</v>
      </c>
      <c r="I8" s="202" t="s">
        <v>78</v>
      </c>
      <c r="J8" s="112"/>
    </row>
    <row r="9" spans="1:10" ht="28.5" customHeight="1" x14ac:dyDescent="0.15">
      <c r="A9" s="10"/>
      <c r="B9" s="2" t="s">
        <v>214</v>
      </c>
      <c r="C9" s="2" t="s">
        <v>218</v>
      </c>
      <c r="D9" s="174" t="s">
        <v>221</v>
      </c>
      <c r="E9" s="4" t="s">
        <v>209</v>
      </c>
      <c r="F9" s="318">
        <f>'2. P-OV'!G35</f>
        <v>0</v>
      </c>
      <c r="G9" s="66" t="s">
        <v>76</v>
      </c>
      <c r="H9" s="72" t="s">
        <v>77</v>
      </c>
      <c r="I9" s="71" t="s">
        <v>78</v>
      </c>
      <c r="J9" s="163"/>
    </row>
    <row r="10" spans="1:10" ht="28.5" customHeight="1" x14ac:dyDescent="0.15">
      <c r="A10" s="10"/>
      <c r="B10" s="2" t="s">
        <v>215</v>
      </c>
      <c r="C10" s="2" t="s">
        <v>219</v>
      </c>
      <c r="D10" s="174" t="s">
        <v>221</v>
      </c>
      <c r="E10" s="4" t="s">
        <v>209</v>
      </c>
      <c r="F10" s="318">
        <f>'2. P-OV'!I35</f>
        <v>0</v>
      </c>
      <c r="G10" s="66" t="s">
        <v>76</v>
      </c>
      <c r="H10" s="72" t="s">
        <v>77</v>
      </c>
      <c r="I10" s="71" t="s">
        <v>78</v>
      </c>
      <c r="J10" s="163"/>
    </row>
    <row r="11" spans="1:10" ht="28.5" customHeight="1" thickBot="1" x14ac:dyDescent="0.2">
      <c r="A11" s="10"/>
      <c r="B11" s="195" t="s">
        <v>216</v>
      </c>
      <c r="C11" s="195" t="s">
        <v>220</v>
      </c>
      <c r="D11" s="196" t="s">
        <v>221</v>
      </c>
      <c r="E11" s="197" t="s">
        <v>209</v>
      </c>
      <c r="F11" s="319">
        <f>'2. P-OV'!K35</f>
        <v>0</v>
      </c>
      <c r="G11" s="198" t="s">
        <v>76</v>
      </c>
      <c r="H11" s="204" t="s">
        <v>77</v>
      </c>
      <c r="I11" s="199" t="s">
        <v>78</v>
      </c>
      <c r="J11" s="163"/>
    </row>
    <row r="12" spans="1:10" ht="15.75" customHeight="1" thickBot="1" x14ac:dyDescent="0.2">
      <c r="A12" s="194"/>
      <c r="B12" s="168"/>
      <c r="C12" s="168"/>
      <c r="D12" s="176"/>
      <c r="E12" s="191"/>
      <c r="F12" s="320"/>
      <c r="G12" s="192"/>
      <c r="H12" s="203"/>
      <c r="I12" s="193"/>
      <c r="J12" s="163"/>
    </row>
    <row r="13" spans="1:10" ht="32.25" customHeight="1" thickBot="1" x14ac:dyDescent="0.2">
      <c r="A13" s="20" t="s">
        <v>0</v>
      </c>
      <c r="B13" s="21" t="s">
        <v>3</v>
      </c>
      <c r="C13" s="21" t="s">
        <v>1</v>
      </c>
      <c r="D13" s="21" t="s">
        <v>2</v>
      </c>
      <c r="E13" s="21" t="s">
        <v>13</v>
      </c>
      <c r="F13" s="315" t="s">
        <v>17</v>
      </c>
      <c r="G13" s="63" t="s">
        <v>4</v>
      </c>
      <c r="H13" s="70" t="s">
        <v>6</v>
      </c>
      <c r="I13" s="23" t="s">
        <v>7</v>
      </c>
      <c r="J13" s="112"/>
    </row>
    <row r="14" spans="1:10" ht="51.75" customHeight="1" thickBot="1" x14ac:dyDescent="0.2">
      <c r="A14" s="274" t="s">
        <v>124</v>
      </c>
      <c r="B14" s="237" t="s">
        <v>125</v>
      </c>
      <c r="C14" s="237" t="s">
        <v>137</v>
      </c>
      <c r="D14" s="238" t="s">
        <v>140</v>
      </c>
      <c r="E14" s="245" t="s">
        <v>278</v>
      </c>
      <c r="F14" s="316">
        <f>SUM($F$15:$F$31)</f>
        <v>0</v>
      </c>
      <c r="G14" s="208" t="s">
        <v>145</v>
      </c>
      <c r="H14" s="209" t="s">
        <v>8</v>
      </c>
      <c r="I14" s="210" t="s">
        <v>12</v>
      </c>
    </row>
    <row r="15" spans="1:10" ht="14.1" customHeight="1" x14ac:dyDescent="0.15">
      <c r="A15" s="10"/>
      <c r="B15" s="2" t="s">
        <v>156</v>
      </c>
      <c r="C15" s="2" t="s">
        <v>196</v>
      </c>
      <c r="D15" s="174" t="s">
        <v>204</v>
      </c>
      <c r="E15" s="102" t="s">
        <v>209</v>
      </c>
      <c r="F15" s="317">
        <f>'3. P-BO'!E26</f>
        <v>0</v>
      </c>
      <c r="G15" s="190" t="s">
        <v>76</v>
      </c>
      <c r="H15" s="201" t="s">
        <v>77</v>
      </c>
      <c r="I15" s="202" t="s">
        <v>78</v>
      </c>
    </row>
    <row r="16" spans="1:10" ht="14.1" customHeight="1" x14ac:dyDescent="0.15">
      <c r="A16" s="10"/>
      <c r="B16" s="2" t="s">
        <v>157</v>
      </c>
      <c r="C16" s="2" t="s">
        <v>196</v>
      </c>
      <c r="D16" s="174" t="s">
        <v>205</v>
      </c>
      <c r="E16" s="4" t="s">
        <v>209</v>
      </c>
      <c r="F16" s="318">
        <f>'3. P-BO'!G36</f>
        <v>0</v>
      </c>
      <c r="G16" s="66" t="s">
        <v>76</v>
      </c>
      <c r="H16" s="69" t="s">
        <v>77</v>
      </c>
      <c r="I16" s="11" t="s">
        <v>78</v>
      </c>
    </row>
    <row r="17" spans="1:9" ht="14.1" customHeight="1" x14ac:dyDescent="0.15">
      <c r="A17" s="10"/>
      <c r="B17" s="2" t="s">
        <v>158</v>
      </c>
      <c r="C17" s="2" t="s">
        <v>197</v>
      </c>
      <c r="D17" s="174" t="s">
        <v>204</v>
      </c>
      <c r="E17" s="4" t="s">
        <v>209</v>
      </c>
      <c r="F17" s="318">
        <f>'3. P-BO'!I36</f>
        <v>0</v>
      </c>
      <c r="G17" s="66" t="s">
        <v>76</v>
      </c>
      <c r="H17" s="69" t="s">
        <v>77</v>
      </c>
      <c r="I17" s="11" t="s">
        <v>78</v>
      </c>
    </row>
    <row r="18" spans="1:9" ht="14.1" customHeight="1" x14ac:dyDescent="0.15">
      <c r="A18" s="10"/>
      <c r="B18" s="2" t="s">
        <v>159</v>
      </c>
      <c r="C18" s="2" t="s">
        <v>197</v>
      </c>
      <c r="D18" s="174" t="s">
        <v>205</v>
      </c>
      <c r="E18" s="4" t="s">
        <v>209</v>
      </c>
      <c r="F18" s="318">
        <f>'3. P-BO'!K36</f>
        <v>0</v>
      </c>
      <c r="G18" s="66" t="s">
        <v>76</v>
      </c>
      <c r="H18" s="69" t="s">
        <v>77</v>
      </c>
      <c r="I18" s="11" t="s">
        <v>78</v>
      </c>
    </row>
    <row r="19" spans="1:9" ht="14.1" customHeight="1" x14ac:dyDescent="0.15">
      <c r="A19" s="10"/>
      <c r="B19" s="2" t="s">
        <v>160</v>
      </c>
      <c r="C19" s="2" t="s">
        <v>198</v>
      </c>
      <c r="D19" s="155" t="s">
        <v>206</v>
      </c>
      <c r="E19" s="4" t="s">
        <v>210</v>
      </c>
      <c r="F19" s="318">
        <f>'3. P-BO'!M36</f>
        <v>0</v>
      </c>
      <c r="G19" s="66" t="s">
        <v>76</v>
      </c>
      <c r="H19" s="69" t="s">
        <v>77</v>
      </c>
      <c r="I19" s="11" t="s">
        <v>78</v>
      </c>
    </row>
    <row r="20" spans="1:9" ht="14.1" customHeight="1" x14ac:dyDescent="0.15">
      <c r="A20" s="10"/>
      <c r="B20" s="2" t="s">
        <v>184</v>
      </c>
      <c r="C20" s="2" t="s">
        <v>198</v>
      </c>
      <c r="D20" s="155" t="s">
        <v>207</v>
      </c>
      <c r="E20" s="4" t="s">
        <v>211</v>
      </c>
      <c r="F20" s="318">
        <f>'3. P-BO'!O36</f>
        <v>0</v>
      </c>
      <c r="G20" s="66" t="s">
        <v>76</v>
      </c>
      <c r="H20" s="69" t="s">
        <v>77</v>
      </c>
      <c r="I20" s="11" t="s">
        <v>78</v>
      </c>
    </row>
    <row r="21" spans="1:9" ht="14.1" customHeight="1" x14ac:dyDescent="0.15">
      <c r="A21" s="10"/>
      <c r="B21" s="2" t="s">
        <v>185</v>
      </c>
      <c r="C21" s="2" t="s">
        <v>198</v>
      </c>
      <c r="D21" s="155" t="s">
        <v>205</v>
      </c>
      <c r="E21" s="4" t="s">
        <v>212</v>
      </c>
      <c r="F21" s="318">
        <f>'3. P-BO'!Q36</f>
        <v>0</v>
      </c>
      <c r="G21" s="66" t="s">
        <v>76</v>
      </c>
      <c r="H21" s="69" t="s">
        <v>77</v>
      </c>
      <c r="I21" s="11" t="s">
        <v>78</v>
      </c>
    </row>
    <row r="22" spans="1:9" ht="14.1" customHeight="1" x14ac:dyDescent="0.15">
      <c r="A22" s="10"/>
      <c r="B22" s="2" t="s">
        <v>186</v>
      </c>
      <c r="C22" s="2" t="s">
        <v>199</v>
      </c>
      <c r="D22" s="155" t="s">
        <v>206</v>
      </c>
      <c r="E22" s="4" t="s">
        <v>210</v>
      </c>
      <c r="F22" s="318">
        <f>'3. P-BO'!S36</f>
        <v>0</v>
      </c>
      <c r="G22" s="66" t="s">
        <v>76</v>
      </c>
      <c r="H22" s="69" t="s">
        <v>77</v>
      </c>
      <c r="I22" s="11" t="s">
        <v>78</v>
      </c>
    </row>
    <row r="23" spans="1:9" ht="14.1" customHeight="1" x14ac:dyDescent="0.15">
      <c r="A23" s="10"/>
      <c r="B23" s="2" t="s">
        <v>187</v>
      </c>
      <c r="C23" s="2" t="s">
        <v>199</v>
      </c>
      <c r="D23" s="155" t="s">
        <v>207</v>
      </c>
      <c r="E23" s="4" t="s">
        <v>211</v>
      </c>
      <c r="F23" s="318">
        <f>'3. P-BO'!U36</f>
        <v>0</v>
      </c>
      <c r="G23" s="66" t="s">
        <v>76</v>
      </c>
      <c r="H23" s="69" t="s">
        <v>77</v>
      </c>
      <c r="I23" s="11" t="s">
        <v>78</v>
      </c>
    </row>
    <row r="24" spans="1:9" ht="14.1" customHeight="1" x14ac:dyDescent="0.15">
      <c r="A24" s="10"/>
      <c r="B24" s="2" t="s">
        <v>188</v>
      </c>
      <c r="C24" s="2" t="s">
        <v>199</v>
      </c>
      <c r="D24" s="155" t="s">
        <v>205</v>
      </c>
      <c r="E24" s="4" t="s">
        <v>212</v>
      </c>
      <c r="F24" s="318">
        <f>'3. P-BO'!W36</f>
        <v>0</v>
      </c>
      <c r="G24" s="66" t="s">
        <v>76</v>
      </c>
      <c r="H24" s="69" t="s">
        <v>77</v>
      </c>
      <c r="I24" s="11" t="s">
        <v>78</v>
      </c>
    </row>
    <row r="25" spans="1:9" ht="14.1" customHeight="1" x14ac:dyDescent="0.15">
      <c r="A25" s="10"/>
      <c r="B25" s="2" t="s">
        <v>189</v>
      </c>
      <c r="C25" s="2" t="s">
        <v>200</v>
      </c>
      <c r="D25" s="155" t="s">
        <v>208</v>
      </c>
      <c r="E25" s="4" t="s">
        <v>209</v>
      </c>
      <c r="F25" s="318">
        <f>'3. P-BO'!Y36</f>
        <v>0</v>
      </c>
      <c r="G25" s="66" t="s">
        <v>76</v>
      </c>
      <c r="H25" s="69" t="s">
        <v>77</v>
      </c>
      <c r="I25" s="11" t="s">
        <v>78</v>
      </c>
    </row>
    <row r="26" spans="1:9" ht="14.1" customHeight="1" x14ac:dyDescent="0.15">
      <c r="A26" s="10"/>
      <c r="B26" s="2" t="s">
        <v>190</v>
      </c>
      <c r="C26" s="2" t="s">
        <v>201</v>
      </c>
      <c r="D26" s="155" t="s">
        <v>204</v>
      </c>
      <c r="E26" s="4" t="s">
        <v>209</v>
      </c>
      <c r="F26" s="318">
        <f>'3. P-BO'!AA36</f>
        <v>0</v>
      </c>
      <c r="G26" s="66" t="s">
        <v>76</v>
      </c>
      <c r="H26" s="69" t="s">
        <v>77</v>
      </c>
      <c r="I26" s="11" t="s">
        <v>78</v>
      </c>
    </row>
    <row r="27" spans="1:9" ht="14.1" customHeight="1" x14ac:dyDescent="0.15">
      <c r="A27" s="10"/>
      <c r="B27" s="2" t="s">
        <v>191</v>
      </c>
      <c r="C27" s="2" t="s">
        <v>201</v>
      </c>
      <c r="D27" s="155" t="s">
        <v>205</v>
      </c>
      <c r="E27" s="4" t="s">
        <v>209</v>
      </c>
      <c r="F27" s="318">
        <f>'3. P-BO'!AC36</f>
        <v>0</v>
      </c>
      <c r="G27" s="66" t="s">
        <v>76</v>
      </c>
      <c r="H27" s="69" t="s">
        <v>77</v>
      </c>
      <c r="I27" s="11" t="s">
        <v>78</v>
      </c>
    </row>
    <row r="28" spans="1:9" ht="14.1" customHeight="1" x14ac:dyDescent="0.15">
      <c r="A28" s="10"/>
      <c r="B28" s="2" t="s">
        <v>192</v>
      </c>
      <c r="C28" s="2" t="s">
        <v>202</v>
      </c>
      <c r="D28" s="155" t="s">
        <v>204</v>
      </c>
      <c r="E28" s="4" t="s">
        <v>209</v>
      </c>
      <c r="F28" s="318">
        <f>'3. P-BO'!AE36</f>
        <v>0</v>
      </c>
      <c r="G28" s="66" t="s">
        <v>76</v>
      </c>
      <c r="H28" s="69" t="s">
        <v>77</v>
      </c>
      <c r="I28" s="11" t="s">
        <v>78</v>
      </c>
    </row>
    <row r="29" spans="1:9" ht="14.1" customHeight="1" x14ac:dyDescent="0.15">
      <c r="A29" s="10"/>
      <c r="B29" s="2" t="s">
        <v>193</v>
      </c>
      <c r="C29" s="2" t="s">
        <v>202</v>
      </c>
      <c r="D29" s="174" t="s">
        <v>205</v>
      </c>
      <c r="E29" s="4" t="s">
        <v>209</v>
      </c>
      <c r="F29" s="321">
        <f>'3. P-BO'!AG36</f>
        <v>0</v>
      </c>
      <c r="G29" s="66" t="s">
        <v>76</v>
      </c>
      <c r="H29" s="69" t="s">
        <v>77</v>
      </c>
      <c r="I29" s="11" t="s">
        <v>78</v>
      </c>
    </row>
    <row r="30" spans="1:9" ht="14.1" customHeight="1" x14ac:dyDescent="0.15">
      <c r="A30" s="10"/>
      <c r="B30" s="2" t="s">
        <v>194</v>
      </c>
      <c r="C30" s="2" t="s">
        <v>203</v>
      </c>
      <c r="D30" s="174" t="s">
        <v>204</v>
      </c>
      <c r="E30" s="4" t="s">
        <v>209</v>
      </c>
      <c r="F30" s="321">
        <f>'3. P-BO'!AI36</f>
        <v>0</v>
      </c>
      <c r="G30" s="66" t="s">
        <v>76</v>
      </c>
      <c r="H30" s="69" t="s">
        <v>77</v>
      </c>
      <c r="I30" s="11" t="s">
        <v>78</v>
      </c>
    </row>
    <row r="31" spans="1:9" ht="14.1" customHeight="1" x14ac:dyDescent="0.15">
      <c r="A31" s="10"/>
      <c r="B31" s="2" t="s">
        <v>195</v>
      </c>
      <c r="C31" s="2" t="s">
        <v>203</v>
      </c>
      <c r="D31" s="174" t="s">
        <v>205</v>
      </c>
      <c r="E31" s="4" t="s">
        <v>209</v>
      </c>
      <c r="F31" s="321">
        <f>'3. P-BO'!AK36</f>
        <v>0</v>
      </c>
      <c r="G31" s="66" t="s">
        <v>76</v>
      </c>
      <c r="H31" s="69" t="s">
        <v>77</v>
      </c>
      <c r="I31" s="11" t="s">
        <v>78</v>
      </c>
    </row>
    <row r="32" spans="1:9" ht="14.1" customHeight="1" thickBot="1" x14ac:dyDescent="0.2">
      <c r="A32" s="175"/>
      <c r="B32" s="175"/>
      <c r="C32" s="175"/>
      <c r="D32" s="175"/>
      <c r="E32" s="175"/>
      <c r="F32" s="322"/>
      <c r="G32" s="187"/>
      <c r="H32" s="187"/>
      <c r="I32" s="175"/>
    </row>
    <row r="33" spans="1:10" ht="14.1" customHeight="1" thickBot="1" x14ac:dyDescent="0.2">
      <c r="A33" s="170"/>
      <c r="B33" s="168"/>
      <c r="C33" s="168"/>
      <c r="D33" s="161"/>
      <c r="E33" s="169"/>
      <c r="F33" s="323"/>
      <c r="G33" s="171"/>
      <c r="H33" s="172"/>
      <c r="I33" s="169"/>
      <c r="J33" s="173"/>
    </row>
    <row r="34" spans="1:10" ht="33" customHeight="1" thickBot="1" x14ac:dyDescent="0.2">
      <c r="A34" s="20" t="s">
        <v>0</v>
      </c>
      <c r="B34" s="21" t="s">
        <v>3</v>
      </c>
      <c r="C34" s="21" t="s">
        <v>1</v>
      </c>
      <c r="D34" s="21" t="s">
        <v>2</v>
      </c>
      <c r="E34" s="21" t="s">
        <v>13</v>
      </c>
      <c r="F34" s="315" t="s">
        <v>17</v>
      </c>
      <c r="G34" s="63" t="s">
        <v>4</v>
      </c>
      <c r="H34" s="70" t="s">
        <v>6</v>
      </c>
      <c r="I34" s="23" t="s">
        <v>7</v>
      </c>
    </row>
    <row r="35" spans="1:10" ht="14.1" customHeight="1" x14ac:dyDescent="0.15">
      <c r="A35" s="9" t="s">
        <v>60</v>
      </c>
      <c r="B35" s="16" t="s">
        <v>126</v>
      </c>
      <c r="C35" s="16" t="s">
        <v>141</v>
      </c>
      <c r="D35" s="164" t="s">
        <v>142</v>
      </c>
      <c r="E35" s="356" t="s">
        <v>277</v>
      </c>
      <c r="F35" s="324">
        <f>$F$14</f>
        <v>0</v>
      </c>
      <c r="G35" s="177" t="s">
        <v>146</v>
      </c>
      <c r="H35" s="68" t="s">
        <v>11</v>
      </c>
      <c r="I35" s="33" t="s">
        <v>12</v>
      </c>
    </row>
    <row r="36" spans="1:10" ht="14.1" customHeight="1" x14ac:dyDescent="0.15">
      <c r="A36" s="167"/>
      <c r="B36" s="188"/>
      <c r="C36" s="188"/>
      <c r="D36" s="174"/>
      <c r="E36" s="360"/>
      <c r="F36" s="325"/>
      <c r="G36" s="165"/>
      <c r="H36" s="166"/>
      <c r="I36" s="115"/>
      <c r="J36" s="232"/>
    </row>
    <row r="37" spans="1:10" ht="14.1" customHeight="1" thickBot="1" x14ac:dyDescent="0.2">
      <c r="A37" s="175"/>
      <c r="B37" s="175"/>
      <c r="C37" s="175"/>
      <c r="D37" s="175"/>
      <c r="E37" s="357"/>
      <c r="F37" s="326"/>
      <c r="G37" s="175"/>
      <c r="H37" s="175"/>
      <c r="I37" s="233"/>
      <c r="J37" s="232"/>
    </row>
    <row r="38" spans="1:10" ht="14.1" customHeight="1" thickBot="1" x14ac:dyDescent="0.2">
      <c r="A38" s="176"/>
      <c r="B38" s="159"/>
      <c r="C38" s="159"/>
      <c r="D38" s="159"/>
      <c r="E38" s="159"/>
      <c r="F38" s="327"/>
      <c r="G38" s="159"/>
      <c r="H38" s="159"/>
      <c r="I38" s="159"/>
    </row>
    <row r="39" spans="1:10" ht="33" customHeight="1" thickBot="1" x14ac:dyDescent="0.2">
      <c r="A39" s="20" t="s">
        <v>0</v>
      </c>
      <c r="B39" s="21" t="s">
        <v>3</v>
      </c>
      <c r="C39" s="21" t="s">
        <v>1</v>
      </c>
      <c r="D39" s="21" t="s">
        <v>2</v>
      </c>
      <c r="E39" s="21" t="s">
        <v>13</v>
      </c>
      <c r="F39" s="315" t="s">
        <v>17</v>
      </c>
      <c r="G39" s="63" t="s">
        <v>4</v>
      </c>
      <c r="H39" s="70" t="s">
        <v>6</v>
      </c>
      <c r="I39" s="23" t="s">
        <v>7</v>
      </c>
    </row>
    <row r="40" spans="1:10" ht="14.1" customHeight="1" x14ac:dyDescent="0.15">
      <c r="A40" s="27" t="s">
        <v>62</v>
      </c>
      <c r="B40" s="31" t="s">
        <v>128</v>
      </c>
      <c r="C40" s="31" t="s">
        <v>61</v>
      </c>
      <c r="D40" s="356" t="s">
        <v>143</v>
      </c>
      <c r="E40" s="32" t="s">
        <v>274</v>
      </c>
      <c r="F40" s="358"/>
      <c r="G40" s="68" t="s">
        <v>147</v>
      </c>
      <c r="H40" s="68" t="s">
        <v>8</v>
      </c>
      <c r="I40" s="33" t="s">
        <v>12</v>
      </c>
    </row>
    <row r="41" spans="1:10" ht="14.1" customHeight="1" thickBot="1" x14ac:dyDescent="0.2">
      <c r="A41" s="26"/>
      <c r="B41" s="28"/>
      <c r="C41" s="28"/>
      <c r="D41" s="357"/>
      <c r="E41" s="29"/>
      <c r="F41" s="359"/>
      <c r="G41" s="67"/>
      <c r="H41" s="67"/>
      <c r="I41" s="30"/>
    </row>
    <row r="42" spans="1:10" ht="14.1" customHeight="1" thickBot="1" x14ac:dyDescent="0.2">
      <c r="A42" s="178"/>
      <c r="B42" s="179"/>
      <c r="C42" s="180"/>
      <c r="D42" s="181"/>
      <c r="E42" s="182"/>
      <c r="F42" s="328"/>
      <c r="G42" s="183"/>
      <c r="H42" s="183"/>
      <c r="I42" s="182"/>
      <c r="J42" s="173"/>
    </row>
    <row r="43" spans="1:10" ht="33" customHeight="1" thickBot="1" x14ac:dyDescent="0.2">
      <c r="A43" s="20" t="s">
        <v>0</v>
      </c>
      <c r="B43" s="21" t="s">
        <v>3</v>
      </c>
      <c r="C43" s="21" t="s">
        <v>1</v>
      </c>
      <c r="D43" s="21" t="s">
        <v>2</v>
      </c>
      <c r="E43" s="21" t="s">
        <v>13</v>
      </c>
      <c r="F43" s="315" t="s">
        <v>17</v>
      </c>
      <c r="G43" s="63" t="s">
        <v>4</v>
      </c>
      <c r="H43" s="70" t="s">
        <v>6</v>
      </c>
      <c r="I43" s="23" t="s">
        <v>7</v>
      </c>
    </row>
    <row r="44" spans="1:10" ht="14.1" customHeight="1" x14ac:dyDescent="0.15">
      <c r="A44" s="25" t="s">
        <v>67</v>
      </c>
      <c r="B44" s="31" t="s">
        <v>129</v>
      </c>
      <c r="C44" s="31" t="s">
        <v>63</v>
      </c>
      <c r="D44" s="32" t="s">
        <v>144</v>
      </c>
      <c r="E44" s="32" t="s">
        <v>64</v>
      </c>
      <c r="F44" s="324" t="str">
        <f>IF('6. P-IA'!E35=0,"",'6. P-IA'!E35)</f>
        <v/>
      </c>
      <c r="G44" s="68" t="s">
        <v>89</v>
      </c>
      <c r="H44" s="68" t="s">
        <v>8</v>
      </c>
      <c r="I44" s="33" t="s">
        <v>12</v>
      </c>
    </row>
    <row r="45" spans="1:10" ht="14.1" customHeight="1" x14ac:dyDescent="0.15">
      <c r="A45" s="34"/>
      <c r="B45" s="35"/>
      <c r="C45" s="35"/>
      <c r="D45" s="35"/>
      <c r="E45" s="4" t="s">
        <v>65</v>
      </c>
      <c r="F45" s="318" t="str">
        <f>IF('6. P-IA'!G35=0,"",'6. P-IA'!G35)</f>
        <v/>
      </c>
      <c r="G45" s="69" t="s">
        <v>80</v>
      </c>
      <c r="H45" s="69" t="s">
        <v>79</v>
      </c>
      <c r="I45" s="11" t="s">
        <v>78</v>
      </c>
    </row>
    <row r="46" spans="1:10" ht="14.1" customHeight="1" thickBot="1" x14ac:dyDescent="0.2">
      <c r="A46" s="36"/>
      <c r="B46" s="29"/>
      <c r="C46" s="29"/>
      <c r="D46" s="29"/>
      <c r="E46" s="29" t="s">
        <v>66</v>
      </c>
      <c r="F46" s="329" t="str">
        <f>IF('6. P-IA'!I35=0,"",'6. P-IA'!I35)</f>
        <v/>
      </c>
      <c r="G46" s="67" t="s">
        <v>80</v>
      </c>
      <c r="H46" s="67" t="s">
        <v>79</v>
      </c>
      <c r="I46" s="30" t="s">
        <v>78</v>
      </c>
    </row>
    <row r="47" spans="1:10" ht="14.1" customHeight="1" thickBot="1" x14ac:dyDescent="0.2">
      <c r="F47" s="314"/>
    </row>
    <row r="48" spans="1:10" ht="32.25" customHeight="1" thickBot="1" x14ac:dyDescent="0.2">
      <c r="A48" s="20" t="s">
        <v>0</v>
      </c>
      <c r="B48" s="21" t="s">
        <v>3</v>
      </c>
      <c r="C48" s="21" t="s">
        <v>1</v>
      </c>
      <c r="D48" s="21" t="s">
        <v>2</v>
      </c>
      <c r="E48" s="21" t="s">
        <v>13</v>
      </c>
      <c r="F48" s="315" t="s">
        <v>17</v>
      </c>
      <c r="G48" s="63" t="s">
        <v>4</v>
      </c>
      <c r="H48" s="70" t="s">
        <v>6</v>
      </c>
      <c r="I48" s="23" t="s">
        <v>7</v>
      </c>
    </row>
    <row r="49" spans="1:10" ht="39.75" customHeight="1" thickBot="1" x14ac:dyDescent="0.2">
      <c r="A49" s="12" t="s">
        <v>130</v>
      </c>
      <c r="B49" s="17" t="s">
        <v>132</v>
      </c>
      <c r="C49" s="58" t="s">
        <v>91</v>
      </c>
      <c r="D49" s="14" t="s">
        <v>68</v>
      </c>
      <c r="E49" s="14" t="s">
        <v>279</v>
      </c>
      <c r="F49" s="330">
        <f>'7. P-GOV'!E35</f>
        <v>0</v>
      </c>
      <c r="G49" s="65" t="s">
        <v>320</v>
      </c>
      <c r="H49" s="64" t="s">
        <v>8</v>
      </c>
      <c r="I49" s="15" t="s">
        <v>12</v>
      </c>
      <c r="J49" s="112" t="str">
        <f>IF(AND(F49&lt;&gt;"",OR(F49&lt;=0,F49&gt;1700)),"LET OP!: de waarde die u heeft opgegeven is ongeldig.","")</f>
        <v>LET OP!: de waarde die u heeft opgegeven is ongeldig.</v>
      </c>
    </row>
    <row r="50" spans="1:10" ht="14.1" customHeight="1" thickBot="1" x14ac:dyDescent="0.2">
      <c r="A50" s="156"/>
      <c r="B50" s="157"/>
      <c r="C50" s="158"/>
      <c r="D50" s="159"/>
      <c r="E50" s="160"/>
      <c r="F50" s="331"/>
      <c r="G50" s="161"/>
      <c r="H50" s="162"/>
      <c r="I50" s="160"/>
    </row>
    <row r="51" spans="1:10" ht="33" customHeight="1" thickBot="1" x14ac:dyDescent="0.2">
      <c r="A51" s="20" t="s">
        <v>0</v>
      </c>
      <c r="B51" s="21" t="s">
        <v>3</v>
      </c>
      <c r="C51" s="21" t="s">
        <v>1</v>
      </c>
      <c r="D51" s="21" t="s">
        <v>2</v>
      </c>
      <c r="E51" s="21" t="s">
        <v>13</v>
      </c>
      <c r="F51" s="315" t="s">
        <v>17</v>
      </c>
      <c r="G51" s="63" t="s">
        <v>4</v>
      </c>
      <c r="H51" s="70" t="s">
        <v>6</v>
      </c>
      <c r="I51" s="23" t="s">
        <v>7</v>
      </c>
    </row>
    <row r="52" spans="1:10" s="6" customFormat="1" ht="31.5" customHeight="1" thickBot="1" x14ac:dyDescent="0.2">
      <c r="A52" s="37" t="s">
        <v>131</v>
      </c>
      <c r="B52" s="242" t="s">
        <v>127</v>
      </c>
      <c r="C52" s="243" t="s">
        <v>133</v>
      </c>
      <c r="D52" s="229" t="s">
        <v>134</v>
      </c>
      <c r="E52" s="229" t="s">
        <v>274</v>
      </c>
      <c r="F52" s="244">
        <f>SUM(F53:F90)</f>
        <v>0</v>
      </c>
      <c r="G52" s="208" t="s">
        <v>148</v>
      </c>
      <c r="H52" s="209" t="s">
        <v>11</v>
      </c>
      <c r="I52" s="210" t="s">
        <v>12</v>
      </c>
    </row>
    <row r="53" spans="1:10" s="6" customFormat="1" ht="15.75" customHeight="1" x14ac:dyDescent="0.15">
      <c r="A53" s="205"/>
      <c r="B53" s="207" t="s">
        <v>163</v>
      </c>
      <c r="C53" s="206" t="s">
        <v>257</v>
      </c>
      <c r="D53" s="211" t="s">
        <v>208</v>
      </c>
      <c r="E53" s="228" t="s">
        <v>275</v>
      </c>
      <c r="F53" s="230">
        <f>'8. P-O'!E39</f>
        <v>0</v>
      </c>
      <c r="G53" s="234" t="s">
        <v>80</v>
      </c>
      <c r="H53" s="234" t="s">
        <v>79</v>
      </c>
      <c r="I53" s="235" t="s">
        <v>78</v>
      </c>
    </row>
    <row r="54" spans="1:10" s="6" customFormat="1" ht="29.25" customHeight="1" x14ac:dyDescent="0.15">
      <c r="A54" s="205"/>
      <c r="B54" s="207" t="s">
        <v>164</v>
      </c>
      <c r="C54" s="206" t="s">
        <v>258</v>
      </c>
      <c r="D54" s="211" t="s">
        <v>205</v>
      </c>
      <c r="E54" s="212" t="s">
        <v>276</v>
      </c>
      <c r="F54" s="231">
        <f>'8. P-O'!G39</f>
        <v>0</v>
      </c>
      <c r="G54" s="69" t="s">
        <v>80</v>
      </c>
      <c r="H54" s="69" t="s">
        <v>79</v>
      </c>
      <c r="I54" s="11" t="s">
        <v>78</v>
      </c>
    </row>
    <row r="55" spans="1:10" s="6" customFormat="1" ht="16.5" customHeight="1" x14ac:dyDescent="0.15">
      <c r="A55" s="205"/>
      <c r="B55" s="207" t="s">
        <v>165</v>
      </c>
      <c r="C55" s="206" t="s">
        <v>259</v>
      </c>
      <c r="D55" s="211" t="s">
        <v>267</v>
      </c>
      <c r="E55" s="212" t="s">
        <v>210</v>
      </c>
      <c r="F55" s="231">
        <f>'8. P-O'!I39</f>
        <v>0</v>
      </c>
      <c r="G55" s="69" t="s">
        <v>80</v>
      </c>
      <c r="H55" s="69" t="s">
        <v>79</v>
      </c>
      <c r="I55" s="11" t="s">
        <v>78</v>
      </c>
    </row>
    <row r="56" spans="1:10" s="6" customFormat="1" ht="16.5" customHeight="1" x14ac:dyDescent="0.15">
      <c r="A56" s="205"/>
      <c r="B56" s="207" t="s">
        <v>166</v>
      </c>
      <c r="C56" s="206" t="s">
        <v>259</v>
      </c>
      <c r="D56" s="211" t="s">
        <v>268</v>
      </c>
      <c r="E56" s="212" t="s">
        <v>210</v>
      </c>
      <c r="F56" s="231">
        <f>'8. P-O'!K39</f>
        <v>0</v>
      </c>
      <c r="G56" s="69" t="s">
        <v>80</v>
      </c>
      <c r="H56" s="69" t="s">
        <v>79</v>
      </c>
      <c r="I56" s="11" t="s">
        <v>78</v>
      </c>
    </row>
    <row r="57" spans="1:10" s="6" customFormat="1" ht="16.5" customHeight="1" x14ac:dyDescent="0.15">
      <c r="A57" s="205"/>
      <c r="B57" s="207" t="s">
        <v>223</v>
      </c>
      <c r="C57" s="206" t="s">
        <v>259</v>
      </c>
      <c r="D57" s="211" t="s">
        <v>207</v>
      </c>
      <c r="E57" s="212" t="s">
        <v>211</v>
      </c>
      <c r="F57" s="231">
        <f>'8. P-O'!M39</f>
        <v>0</v>
      </c>
      <c r="G57" s="69" t="s">
        <v>80</v>
      </c>
      <c r="H57" s="69" t="s">
        <v>79</v>
      </c>
      <c r="I57" s="11" t="s">
        <v>78</v>
      </c>
    </row>
    <row r="58" spans="1:10" s="6" customFormat="1" ht="16.5" customHeight="1" x14ac:dyDescent="0.15">
      <c r="A58" s="205"/>
      <c r="B58" s="207" t="s">
        <v>224</v>
      </c>
      <c r="C58" s="206" t="s">
        <v>259</v>
      </c>
      <c r="D58" s="211" t="s">
        <v>269</v>
      </c>
      <c r="E58" s="212" t="s">
        <v>210</v>
      </c>
      <c r="F58" s="231">
        <f>'8. P-O'!O39</f>
        <v>0</v>
      </c>
      <c r="G58" s="69" t="s">
        <v>80</v>
      </c>
      <c r="H58" s="69" t="s">
        <v>79</v>
      </c>
      <c r="I58" s="11" t="s">
        <v>78</v>
      </c>
    </row>
    <row r="59" spans="1:10" s="6" customFormat="1" ht="16.5" customHeight="1" x14ac:dyDescent="0.15">
      <c r="A59" s="205"/>
      <c r="B59" s="207" t="s">
        <v>225</v>
      </c>
      <c r="C59" s="206" t="s">
        <v>259</v>
      </c>
      <c r="D59" s="211" t="s">
        <v>205</v>
      </c>
      <c r="E59" s="212" t="s">
        <v>212</v>
      </c>
      <c r="F59" s="231">
        <f>'8. P-O'!Q39</f>
        <v>0</v>
      </c>
      <c r="G59" s="69" t="s">
        <v>80</v>
      </c>
      <c r="H59" s="69" t="s">
        <v>79</v>
      </c>
      <c r="I59" s="11" t="s">
        <v>78</v>
      </c>
    </row>
    <row r="60" spans="1:10" s="6" customFormat="1" ht="16.5" customHeight="1" x14ac:dyDescent="0.15">
      <c r="A60" s="205"/>
      <c r="B60" s="207" t="s">
        <v>226</v>
      </c>
      <c r="C60" s="206" t="s">
        <v>260</v>
      </c>
      <c r="D60" s="211" t="s">
        <v>267</v>
      </c>
      <c r="E60" s="212" t="s">
        <v>210</v>
      </c>
      <c r="F60" s="231">
        <f>'8. P-O'!S39</f>
        <v>0</v>
      </c>
      <c r="G60" s="69" t="s">
        <v>80</v>
      </c>
      <c r="H60" s="69" t="s">
        <v>79</v>
      </c>
      <c r="I60" s="11" t="s">
        <v>78</v>
      </c>
    </row>
    <row r="61" spans="1:10" s="6" customFormat="1" ht="16.5" customHeight="1" x14ac:dyDescent="0.15">
      <c r="A61" s="205"/>
      <c r="B61" s="207" t="s">
        <v>227</v>
      </c>
      <c r="C61" s="206" t="s">
        <v>260</v>
      </c>
      <c r="D61" s="211" t="s">
        <v>270</v>
      </c>
      <c r="E61" s="212" t="s">
        <v>210</v>
      </c>
      <c r="F61" s="231">
        <f>'8. P-O'!U39</f>
        <v>0</v>
      </c>
      <c r="G61" s="69" t="s">
        <v>80</v>
      </c>
      <c r="H61" s="69" t="s">
        <v>79</v>
      </c>
      <c r="I61" s="11" t="s">
        <v>78</v>
      </c>
    </row>
    <row r="62" spans="1:10" s="6" customFormat="1" ht="16.5" customHeight="1" x14ac:dyDescent="0.15">
      <c r="A62" s="205"/>
      <c r="B62" s="207" t="s">
        <v>228</v>
      </c>
      <c r="C62" s="206" t="s">
        <v>260</v>
      </c>
      <c r="D62" s="211" t="s">
        <v>207</v>
      </c>
      <c r="E62" s="212" t="s">
        <v>211</v>
      </c>
      <c r="F62" s="231">
        <f>'8. P-O'!W39</f>
        <v>0</v>
      </c>
      <c r="G62" s="69" t="s">
        <v>80</v>
      </c>
      <c r="H62" s="69" t="s">
        <v>79</v>
      </c>
      <c r="I62" s="11" t="s">
        <v>78</v>
      </c>
    </row>
    <row r="63" spans="1:10" s="6" customFormat="1" ht="16.5" customHeight="1" x14ac:dyDescent="0.15">
      <c r="A63" s="205"/>
      <c r="B63" s="207" t="s">
        <v>229</v>
      </c>
      <c r="C63" s="206" t="s">
        <v>260</v>
      </c>
      <c r="D63" s="211" t="s">
        <v>269</v>
      </c>
      <c r="E63" s="212" t="s">
        <v>210</v>
      </c>
      <c r="F63" s="231">
        <f>'8. P-O'!Y39</f>
        <v>0</v>
      </c>
      <c r="G63" s="69" t="s">
        <v>80</v>
      </c>
      <c r="H63" s="69" t="s">
        <v>79</v>
      </c>
      <c r="I63" s="11" t="s">
        <v>78</v>
      </c>
    </row>
    <row r="64" spans="1:10" s="6" customFormat="1" ht="16.5" customHeight="1" x14ac:dyDescent="0.15">
      <c r="A64" s="205"/>
      <c r="B64" s="207" t="s">
        <v>230</v>
      </c>
      <c r="C64" s="206" t="s">
        <v>260</v>
      </c>
      <c r="D64" s="211" t="s">
        <v>205</v>
      </c>
      <c r="E64" s="212" t="s">
        <v>212</v>
      </c>
      <c r="F64" s="231">
        <f>'8. P-O'!AA39</f>
        <v>0</v>
      </c>
      <c r="G64" s="69" t="s">
        <v>80</v>
      </c>
      <c r="H64" s="69" t="s">
        <v>79</v>
      </c>
      <c r="I64" s="11" t="s">
        <v>78</v>
      </c>
    </row>
    <row r="65" spans="1:9" s="6" customFormat="1" ht="16.5" customHeight="1" x14ac:dyDescent="0.15">
      <c r="A65" s="205"/>
      <c r="B65" s="207" t="s">
        <v>231</v>
      </c>
      <c r="C65" s="206" t="s">
        <v>261</v>
      </c>
      <c r="D65" s="211" t="s">
        <v>267</v>
      </c>
      <c r="E65" s="212" t="s">
        <v>210</v>
      </c>
      <c r="F65" s="231">
        <f>'8. P-O'!AC39</f>
        <v>0</v>
      </c>
      <c r="G65" s="69" t="s">
        <v>80</v>
      </c>
      <c r="H65" s="69" t="s">
        <v>79</v>
      </c>
      <c r="I65" s="11" t="s">
        <v>78</v>
      </c>
    </row>
    <row r="66" spans="1:9" s="6" customFormat="1" ht="16.5" customHeight="1" x14ac:dyDescent="0.15">
      <c r="A66" s="205"/>
      <c r="B66" s="207" t="s">
        <v>232</v>
      </c>
      <c r="C66" s="206" t="s">
        <v>261</v>
      </c>
      <c r="D66" s="211" t="s">
        <v>271</v>
      </c>
      <c r="E66" s="212" t="s">
        <v>210</v>
      </c>
      <c r="F66" s="231">
        <f>'8. P-O'!AE39</f>
        <v>0</v>
      </c>
      <c r="G66" s="69" t="s">
        <v>80</v>
      </c>
      <c r="H66" s="69" t="s">
        <v>79</v>
      </c>
      <c r="I66" s="11" t="s">
        <v>78</v>
      </c>
    </row>
    <row r="67" spans="1:9" s="6" customFormat="1" ht="16.5" customHeight="1" x14ac:dyDescent="0.15">
      <c r="A67" s="205"/>
      <c r="B67" s="207" t="s">
        <v>233</v>
      </c>
      <c r="C67" s="206" t="s">
        <v>261</v>
      </c>
      <c r="D67" s="211" t="s">
        <v>207</v>
      </c>
      <c r="E67" s="212" t="s">
        <v>211</v>
      </c>
      <c r="F67" s="231">
        <f>'8. P-O'!AG39</f>
        <v>0</v>
      </c>
      <c r="G67" s="69" t="s">
        <v>80</v>
      </c>
      <c r="H67" s="69" t="s">
        <v>79</v>
      </c>
      <c r="I67" s="11" t="s">
        <v>78</v>
      </c>
    </row>
    <row r="68" spans="1:9" s="6" customFormat="1" ht="16.5" customHeight="1" x14ac:dyDescent="0.15">
      <c r="A68" s="205"/>
      <c r="B68" s="207" t="s">
        <v>234</v>
      </c>
      <c r="C68" s="206" t="s">
        <v>261</v>
      </c>
      <c r="D68" s="211" t="s">
        <v>269</v>
      </c>
      <c r="E68" s="212" t="s">
        <v>210</v>
      </c>
      <c r="F68" s="231">
        <f>'8. P-O'!AI39</f>
        <v>0</v>
      </c>
      <c r="G68" s="69" t="s">
        <v>80</v>
      </c>
      <c r="H68" s="69" t="s">
        <v>79</v>
      </c>
      <c r="I68" s="11" t="s">
        <v>78</v>
      </c>
    </row>
    <row r="69" spans="1:9" s="6" customFormat="1" ht="16.5" customHeight="1" x14ac:dyDescent="0.15">
      <c r="A69" s="205"/>
      <c r="B69" s="207" t="s">
        <v>235</v>
      </c>
      <c r="C69" s="206" t="s">
        <v>261</v>
      </c>
      <c r="D69" s="211" t="s">
        <v>272</v>
      </c>
      <c r="E69" s="212" t="s">
        <v>212</v>
      </c>
      <c r="F69" s="231">
        <f>'8. P-O'!AK39</f>
        <v>0</v>
      </c>
      <c r="G69" s="69" t="s">
        <v>80</v>
      </c>
      <c r="H69" s="69" t="s">
        <v>79</v>
      </c>
      <c r="I69" s="11" t="s">
        <v>78</v>
      </c>
    </row>
    <row r="70" spans="1:9" s="6" customFormat="1" ht="16.5" customHeight="1" x14ac:dyDescent="0.15">
      <c r="A70" s="205"/>
      <c r="B70" s="207" t="s">
        <v>236</v>
      </c>
      <c r="C70" s="206" t="s">
        <v>261</v>
      </c>
      <c r="D70" s="211" t="s">
        <v>273</v>
      </c>
      <c r="E70" s="212" t="s">
        <v>212</v>
      </c>
      <c r="F70" s="231">
        <f>'8. P-O'!AM39</f>
        <v>0</v>
      </c>
      <c r="G70" s="69" t="s">
        <v>80</v>
      </c>
      <c r="H70" s="69" t="s">
        <v>79</v>
      </c>
      <c r="I70" s="11" t="s">
        <v>78</v>
      </c>
    </row>
    <row r="71" spans="1:9" s="6" customFormat="1" ht="16.5" customHeight="1" x14ac:dyDescent="0.15">
      <c r="A71" s="205"/>
      <c r="B71" s="207" t="s">
        <v>237</v>
      </c>
      <c r="C71" s="206" t="s">
        <v>262</v>
      </c>
      <c r="D71" s="211" t="s">
        <v>270</v>
      </c>
      <c r="E71" s="212" t="s">
        <v>210</v>
      </c>
      <c r="F71" s="231">
        <f>'8. P-O'!AO39</f>
        <v>0</v>
      </c>
      <c r="G71" s="69" t="s">
        <v>80</v>
      </c>
      <c r="H71" s="69" t="s">
        <v>79</v>
      </c>
      <c r="I71" s="11" t="s">
        <v>78</v>
      </c>
    </row>
    <row r="72" spans="1:9" s="6" customFormat="1" ht="16.5" customHeight="1" x14ac:dyDescent="0.15">
      <c r="A72" s="205"/>
      <c r="B72" s="207" t="s">
        <v>238</v>
      </c>
      <c r="C72" s="206" t="s">
        <v>262</v>
      </c>
      <c r="D72" s="211" t="s">
        <v>207</v>
      </c>
      <c r="E72" s="212" t="s">
        <v>211</v>
      </c>
      <c r="F72" s="231">
        <f>'8. P-O'!AQ39</f>
        <v>0</v>
      </c>
      <c r="G72" s="69" t="s">
        <v>80</v>
      </c>
      <c r="H72" s="69" t="s">
        <v>79</v>
      </c>
      <c r="I72" s="11" t="s">
        <v>78</v>
      </c>
    </row>
    <row r="73" spans="1:9" s="6" customFormat="1" ht="16.5" customHeight="1" x14ac:dyDescent="0.15">
      <c r="A73" s="205"/>
      <c r="B73" s="207" t="s">
        <v>239</v>
      </c>
      <c r="C73" s="206" t="s">
        <v>262</v>
      </c>
      <c r="D73" s="211" t="s">
        <v>269</v>
      </c>
      <c r="E73" s="212" t="s">
        <v>210</v>
      </c>
      <c r="F73" s="231">
        <f>'8. P-O'!AS39</f>
        <v>0</v>
      </c>
      <c r="G73" s="69" t="s">
        <v>80</v>
      </c>
      <c r="H73" s="69" t="s">
        <v>79</v>
      </c>
      <c r="I73" s="11" t="s">
        <v>78</v>
      </c>
    </row>
    <row r="74" spans="1:9" s="6" customFormat="1" ht="16.5" customHeight="1" x14ac:dyDescent="0.15">
      <c r="A74" s="205"/>
      <c r="B74" s="207" t="s">
        <v>240</v>
      </c>
      <c r="C74" s="206" t="s">
        <v>262</v>
      </c>
      <c r="D74" s="211" t="s">
        <v>205</v>
      </c>
      <c r="E74" s="212" t="s">
        <v>212</v>
      </c>
      <c r="F74" s="231">
        <f>'8. P-O'!AU39</f>
        <v>0</v>
      </c>
      <c r="G74" s="69" t="s">
        <v>80</v>
      </c>
      <c r="H74" s="69" t="s">
        <v>79</v>
      </c>
      <c r="I74" s="11" t="s">
        <v>78</v>
      </c>
    </row>
    <row r="75" spans="1:9" s="6" customFormat="1" ht="16.5" customHeight="1" x14ac:dyDescent="0.15">
      <c r="A75" s="205"/>
      <c r="B75" s="207" t="s">
        <v>241</v>
      </c>
      <c r="C75" s="206" t="s">
        <v>263</v>
      </c>
      <c r="D75" s="211" t="s">
        <v>270</v>
      </c>
      <c r="E75" s="212" t="s">
        <v>210</v>
      </c>
      <c r="F75" s="231">
        <f>'8. P-O'!AW39</f>
        <v>0</v>
      </c>
      <c r="G75" s="69" t="s">
        <v>80</v>
      </c>
      <c r="H75" s="69" t="s">
        <v>79</v>
      </c>
      <c r="I75" s="11" t="s">
        <v>78</v>
      </c>
    </row>
    <row r="76" spans="1:9" s="6" customFormat="1" ht="16.5" customHeight="1" x14ac:dyDescent="0.15">
      <c r="A76" s="205"/>
      <c r="B76" s="207" t="s">
        <v>242</v>
      </c>
      <c r="C76" s="206" t="s">
        <v>263</v>
      </c>
      <c r="D76" s="211" t="s">
        <v>207</v>
      </c>
      <c r="E76" s="212" t="s">
        <v>211</v>
      </c>
      <c r="F76" s="231">
        <f>'8. P-O'!AY39</f>
        <v>0</v>
      </c>
      <c r="G76" s="69" t="s">
        <v>80</v>
      </c>
      <c r="H76" s="69" t="s">
        <v>79</v>
      </c>
      <c r="I76" s="11" t="s">
        <v>78</v>
      </c>
    </row>
    <row r="77" spans="1:9" s="6" customFormat="1" ht="16.5" customHeight="1" x14ac:dyDescent="0.15">
      <c r="A77" s="205"/>
      <c r="B77" s="207" t="s">
        <v>243</v>
      </c>
      <c r="C77" s="206" t="s">
        <v>263</v>
      </c>
      <c r="D77" s="211" t="s">
        <v>269</v>
      </c>
      <c r="E77" s="212" t="s">
        <v>210</v>
      </c>
      <c r="F77" s="231">
        <f>'8. P-O'!BA39</f>
        <v>0</v>
      </c>
      <c r="G77" s="69" t="s">
        <v>80</v>
      </c>
      <c r="H77" s="69" t="s">
        <v>79</v>
      </c>
      <c r="I77" s="11" t="s">
        <v>78</v>
      </c>
    </row>
    <row r="78" spans="1:9" s="6" customFormat="1" ht="16.5" customHeight="1" x14ac:dyDescent="0.15">
      <c r="A78" s="205"/>
      <c r="B78" s="207" t="s">
        <v>244</v>
      </c>
      <c r="C78" s="206" t="s">
        <v>263</v>
      </c>
      <c r="D78" s="211" t="s">
        <v>205</v>
      </c>
      <c r="E78" s="212" t="s">
        <v>212</v>
      </c>
      <c r="F78" s="231">
        <f>'8. P-O'!BC39</f>
        <v>0</v>
      </c>
      <c r="G78" s="69" t="s">
        <v>80</v>
      </c>
      <c r="H78" s="69" t="s">
        <v>79</v>
      </c>
      <c r="I78" s="11" t="s">
        <v>78</v>
      </c>
    </row>
    <row r="79" spans="1:9" s="6" customFormat="1" ht="16.5" customHeight="1" x14ac:dyDescent="0.15">
      <c r="A79" s="205"/>
      <c r="B79" s="207" t="s">
        <v>245</v>
      </c>
      <c r="C79" s="206" t="s">
        <v>264</v>
      </c>
      <c r="D79" s="211" t="s">
        <v>270</v>
      </c>
      <c r="E79" s="212" t="s">
        <v>210</v>
      </c>
      <c r="F79" s="231">
        <f>'8. P-O'!BE39</f>
        <v>0</v>
      </c>
      <c r="G79" s="69" t="s">
        <v>80</v>
      </c>
      <c r="H79" s="69" t="s">
        <v>79</v>
      </c>
      <c r="I79" s="11" t="s">
        <v>78</v>
      </c>
    </row>
    <row r="80" spans="1:9" s="6" customFormat="1" ht="16.5" customHeight="1" x14ac:dyDescent="0.15">
      <c r="A80" s="205"/>
      <c r="B80" s="207" t="s">
        <v>246</v>
      </c>
      <c r="C80" s="206" t="s">
        <v>264</v>
      </c>
      <c r="D80" s="211" t="s">
        <v>207</v>
      </c>
      <c r="E80" s="212" t="s">
        <v>211</v>
      </c>
      <c r="F80" s="231">
        <f>'8. P-O'!BG39</f>
        <v>0</v>
      </c>
      <c r="G80" s="69" t="s">
        <v>80</v>
      </c>
      <c r="H80" s="69" t="s">
        <v>79</v>
      </c>
      <c r="I80" s="11" t="s">
        <v>78</v>
      </c>
    </row>
    <row r="81" spans="1:10" s="6" customFormat="1" ht="16.5" customHeight="1" x14ac:dyDescent="0.15">
      <c r="A81" s="205"/>
      <c r="B81" s="207" t="s">
        <v>247</v>
      </c>
      <c r="C81" s="206" t="s">
        <v>264</v>
      </c>
      <c r="D81" s="211" t="s">
        <v>269</v>
      </c>
      <c r="E81" s="212" t="s">
        <v>210</v>
      </c>
      <c r="F81" s="231">
        <f>'8. P-O'!BI39</f>
        <v>0</v>
      </c>
      <c r="G81" s="69" t="s">
        <v>80</v>
      </c>
      <c r="H81" s="69" t="s">
        <v>79</v>
      </c>
      <c r="I81" s="11" t="s">
        <v>78</v>
      </c>
    </row>
    <row r="82" spans="1:10" s="6" customFormat="1" ht="16.5" customHeight="1" x14ac:dyDescent="0.15">
      <c r="A82" s="205"/>
      <c r="B82" s="207" t="s">
        <v>248</v>
      </c>
      <c r="C82" s="206" t="s">
        <v>264</v>
      </c>
      <c r="D82" s="211" t="s">
        <v>205</v>
      </c>
      <c r="E82" s="212" t="s">
        <v>212</v>
      </c>
      <c r="F82" s="231">
        <f>'8. P-O'!BK39</f>
        <v>0</v>
      </c>
      <c r="G82" s="69" t="s">
        <v>80</v>
      </c>
      <c r="H82" s="69" t="s">
        <v>79</v>
      </c>
      <c r="I82" s="11" t="s">
        <v>78</v>
      </c>
    </row>
    <row r="83" spans="1:10" s="6" customFormat="1" ht="16.5" customHeight="1" x14ac:dyDescent="0.15">
      <c r="A83" s="205"/>
      <c r="B83" s="207" t="s">
        <v>249</v>
      </c>
      <c r="C83" s="206" t="s">
        <v>265</v>
      </c>
      <c r="D83" s="211" t="s">
        <v>270</v>
      </c>
      <c r="E83" s="212" t="s">
        <v>210</v>
      </c>
      <c r="F83" s="231">
        <f>'8. P-O'!BM39</f>
        <v>0</v>
      </c>
      <c r="G83" s="69" t="s">
        <v>80</v>
      </c>
      <c r="H83" s="69" t="s">
        <v>79</v>
      </c>
      <c r="I83" s="11" t="s">
        <v>78</v>
      </c>
    </row>
    <row r="84" spans="1:10" s="6" customFormat="1" ht="16.5" customHeight="1" x14ac:dyDescent="0.15">
      <c r="A84" s="205"/>
      <c r="B84" s="207" t="s">
        <v>250</v>
      </c>
      <c r="C84" s="206" t="s">
        <v>265</v>
      </c>
      <c r="D84" s="211" t="s">
        <v>207</v>
      </c>
      <c r="E84" s="212" t="s">
        <v>211</v>
      </c>
      <c r="F84" s="231">
        <f>'8. P-O'!BO39</f>
        <v>0</v>
      </c>
      <c r="G84" s="69" t="s">
        <v>80</v>
      </c>
      <c r="H84" s="69" t="s">
        <v>79</v>
      </c>
      <c r="I84" s="11" t="s">
        <v>78</v>
      </c>
    </row>
    <row r="85" spans="1:10" s="6" customFormat="1" ht="16.5" customHeight="1" x14ac:dyDescent="0.15">
      <c r="A85" s="205"/>
      <c r="B85" s="207" t="s">
        <v>251</v>
      </c>
      <c r="C85" s="206" t="s">
        <v>265</v>
      </c>
      <c r="D85" s="211" t="s">
        <v>269</v>
      </c>
      <c r="E85" s="212" t="s">
        <v>210</v>
      </c>
      <c r="F85" s="231">
        <f>'8. P-O'!BQ39</f>
        <v>0</v>
      </c>
      <c r="G85" s="69" t="s">
        <v>80</v>
      </c>
      <c r="H85" s="69" t="s">
        <v>79</v>
      </c>
      <c r="I85" s="11" t="s">
        <v>78</v>
      </c>
    </row>
    <row r="86" spans="1:10" s="6" customFormat="1" ht="16.5" customHeight="1" x14ac:dyDescent="0.15">
      <c r="A86" s="205"/>
      <c r="B86" s="207" t="s">
        <v>252</v>
      </c>
      <c r="C86" s="206" t="s">
        <v>265</v>
      </c>
      <c r="D86" s="211" t="s">
        <v>205</v>
      </c>
      <c r="E86" s="212" t="s">
        <v>212</v>
      </c>
      <c r="F86" s="231">
        <f>'8. P-O'!BS39</f>
        <v>0</v>
      </c>
      <c r="G86" s="69" t="s">
        <v>80</v>
      </c>
      <c r="H86" s="69" t="s">
        <v>79</v>
      </c>
      <c r="I86" s="11" t="s">
        <v>78</v>
      </c>
    </row>
    <row r="87" spans="1:10" s="6" customFormat="1" ht="16.5" customHeight="1" x14ac:dyDescent="0.15">
      <c r="A87" s="205"/>
      <c r="B87" s="207" t="s">
        <v>253</v>
      </c>
      <c r="C87" s="206" t="s">
        <v>266</v>
      </c>
      <c r="D87" s="211" t="s">
        <v>270</v>
      </c>
      <c r="E87" s="212" t="s">
        <v>210</v>
      </c>
      <c r="F87" s="231">
        <f>'8. P-O'!BU39</f>
        <v>0</v>
      </c>
      <c r="G87" s="69" t="s">
        <v>80</v>
      </c>
      <c r="H87" s="69" t="s">
        <v>79</v>
      </c>
      <c r="I87" s="11" t="s">
        <v>78</v>
      </c>
    </row>
    <row r="88" spans="1:10" s="6" customFormat="1" ht="16.5" customHeight="1" x14ac:dyDescent="0.15">
      <c r="A88" s="205"/>
      <c r="B88" s="207" t="s">
        <v>254</v>
      </c>
      <c r="C88" s="206" t="s">
        <v>266</v>
      </c>
      <c r="D88" s="211" t="s">
        <v>207</v>
      </c>
      <c r="E88" s="212" t="s">
        <v>211</v>
      </c>
      <c r="F88" s="231">
        <f>'8. P-O'!BW39</f>
        <v>0</v>
      </c>
      <c r="G88" s="69" t="s">
        <v>80</v>
      </c>
      <c r="H88" s="69" t="s">
        <v>79</v>
      </c>
      <c r="I88" s="11" t="s">
        <v>78</v>
      </c>
    </row>
    <row r="89" spans="1:10" s="6" customFormat="1" ht="15.75" customHeight="1" x14ac:dyDescent="0.15">
      <c r="A89" s="205"/>
      <c r="B89" s="207" t="s">
        <v>255</v>
      </c>
      <c r="C89" s="206" t="s">
        <v>266</v>
      </c>
      <c r="D89" s="211" t="s">
        <v>269</v>
      </c>
      <c r="E89" s="212" t="s">
        <v>210</v>
      </c>
      <c r="F89" s="231">
        <f>'8. P-O'!BY39</f>
        <v>0</v>
      </c>
      <c r="G89" s="69" t="s">
        <v>80</v>
      </c>
      <c r="H89" s="69" t="s">
        <v>79</v>
      </c>
      <c r="I89" s="11" t="s">
        <v>78</v>
      </c>
    </row>
    <row r="90" spans="1:10" s="6" customFormat="1" ht="16.5" customHeight="1" x14ac:dyDescent="0.15">
      <c r="A90" s="205"/>
      <c r="B90" s="207" t="s">
        <v>256</v>
      </c>
      <c r="C90" s="206" t="s">
        <v>266</v>
      </c>
      <c r="D90" s="211" t="s">
        <v>205</v>
      </c>
      <c r="E90" s="212" t="s">
        <v>212</v>
      </c>
      <c r="F90" s="231">
        <f>'8. P-O'!CA39</f>
        <v>0</v>
      </c>
      <c r="G90" s="69" t="s">
        <v>80</v>
      </c>
      <c r="H90" s="69" t="s">
        <v>79</v>
      </c>
      <c r="I90" s="11" t="s">
        <v>78</v>
      </c>
    </row>
    <row r="91" spans="1:10" s="6" customFormat="1" ht="18.75" customHeight="1" thickBot="1" x14ac:dyDescent="0.2">
      <c r="A91" s="217"/>
      <c r="B91" s="218"/>
      <c r="C91" s="219"/>
      <c r="D91" s="220"/>
      <c r="E91" s="213"/>
      <c r="F91" s="332"/>
      <c r="G91" s="214"/>
      <c r="H91" s="215"/>
      <c r="I91" s="216"/>
    </row>
    <row r="92" spans="1:10" s="6" customFormat="1" ht="15.75" customHeight="1" thickBot="1" x14ac:dyDescent="0.2">
      <c r="A92" s="221"/>
      <c r="B92" s="222"/>
      <c r="C92" s="222"/>
      <c r="D92" s="223"/>
      <c r="E92" s="224"/>
      <c r="F92" s="333"/>
      <c r="G92" s="225"/>
      <c r="H92" s="226"/>
      <c r="I92" s="227"/>
      <c r="J92" s="87"/>
    </row>
    <row r="93" spans="1:10" s="6" customFormat="1" ht="32.25" customHeight="1" thickBot="1" x14ac:dyDescent="0.2">
      <c r="A93" s="20" t="s">
        <v>0</v>
      </c>
      <c r="B93" s="21" t="s">
        <v>3</v>
      </c>
      <c r="C93" s="21" t="s">
        <v>1</v>
      </c>
      <c r="D93" s="21" t="s">
        <v>2</v>
      </c>
      <c r="E93" s="21" t="s">
        <v>13</v>
      </c>
      <c r="F93" s="315" t="s">
        <v>17</v>
      </c>
      <c r="G93" s="63" t="s">
        <v>4</v>
      </c>
      <c r="H93" s="70" t="s">
        <v>6</v>
      </c>
      <c r="I93" s="23" t="s">
        <v>7</v>
      </c>
    </row>
    <row r="94" spans="1:10" s="6" customFormat="1" ht="22.5" customHeight="1" thickBot="1" x14ac:dyDescent="0.2">
      <c r="A94" s="37">
        <v>9</v>
      </c>
      <c r="B94" s="59" t="s">
        <v>135</v>
      </c>
      <c r="C94" s="60" t="s">
        <v>136</v>
      </c>
      <c r="D94" s="38" t="s">
        <v>341</v>
      </c>
      <c r="E94" s="229" t="s">
        <v>274</v>
      </c>
      <c r="F94" s="244">
        <f>SUM(F95:F101)</f>
        <v>0</v>
      </c>
      <c r="G94" s="208" t="s">
        <v>149</v>
      </c>
      <c r="H94" s="209" t="s">
        <v>11</v>
      </c>
      <c r="I94" s="210" t="s">
        <v>12</v>
      </c>
    </row>
    <row r="95" spans="1:10" s="6" customFormat="1" ht="22.5" customHeight="1" x14ac:dyDescent="0.15">
      <c r="A95" s="249"/>
      <c r="B95" s="249" t="s">
        <v>280</v>
      </c>
      <c r="C95" s="251" t="s">
        <v>288</v>
      </c>
      <c r="D95" s="248" t="s">
        <v>208</v>
      </c>
      <c r="E95" s="228" t="s">
        <v>275</v>
      </c>
      <c r="F95" s="230">
        <f>'9. P-L'!E37</f>
        <v>0</v>
      </c>
      <c r="G95" s="234" t="s">
        <v>80</v>
      </c>
      <c r="H95" s="234" t="s">
        <v>79</v>
      </c>
      <c r="I95" s="235" t="s">
        <v>78</v>
      </c>
    </row>
    <row r="96" spans="1:10" s="6" customFormat="1" ht="22.5" customHeight="1" x14ac:dyDescent="0.15">
      <c r="A96" s="250"/>
      <c r="B96" s="250" t="s">
        <v>281</v>
      </c>
      <c r="C96" s="252" t="s">
        <v>339</v>
      </c>
      <c r="D96" s="248" t="s">
        <v>267</v>
      </c>
      <c r="E96" s="212" t="s">
        <v>210</v>
      </c>
      <c r="F96" s="231">
        <f>'9. P-L'!G37</f>
        <v>0</v>
      </c>
      <c r="G96" s="69" t="s">
        <v>80</v>
      </c>
      <c r="H96" s="69" t="s">
        <v>79</v>
      </c>
      <c r="I96" s="11" t="s">
        <v>78</v>
      </c>
    </row>
    <row r="97" spans="1:9" s="6" customFormat="1" ht="22.5" customHeight="1" x14ac:dyDescent="0.15">
      <c r="A97" s="250"/>
      <c r="B97" s="250" t="s">
        <v>282</v>
      </c>
      <c r="C97" s="252" t="s">
        <v>340</v>
      </c>
      <c r="D97" s="248" t="s">
        <v>289</v>
      </c>
      <c r="E97" s="212" t="s">
        <v>210</v>
      </c>
      <c r="F97" s="231">
        <f>'9. P-L'!I37</f>
        <v>0</v>
      </c>
      <c r="G97" s="69" t="s">
        <v>80</v>
      </c>
      <c r="H97" s="69" t="s">
        <v>79</v>
      </c>
      <c r="I97" s="11" t="s">
        <v>78</v>
      </c>
    </row>
    <row r="98" spans="1:9" s="6" customFormat="1" ht="22.5" customHeight="1" x14ac:dyDescent="0.15">
      <c r="A98" s="250"/>
      <c r="B98" s="250" t="s">
        <v>287</v>
      </c>
      <c r="C98" s="252" t="s">
        <v>340</v>
      </c>
      <c r="D98" s="248" t="s">
        <v>207</v>
      </c>
      <c r="E98" s="212" t="s">
        <v>211</v>
      </c>
      <c r="F98" s="231">
        <f>'9. P-L'!K37</f>
        <v>0</v>
      </c>
      <c r="G98" s="69" t="s">
        <v>80</v>
      </c>
      <c r="H98" s="69" t="s">
        <v>79</v>
      </c>
      <c r="I98" s="11" t="s">
        <v>78</v>
      </c>
    </row>
    <row r="99" spans="1:9" s="6" customFormat="1" ht="22.5" customHeight="1" x14ac:dyDescent="0.15">
      <c r="A99" s="250"/>
      <c r="B99" s="250" t="s">
        <v>284</v>
      </c>
      <c r="C99" s="252" t="s">
        <v>340</v>
      </c>
      <c r="D99" s="248" t="s">
        <v>269</v>
      </c>
      <c r="E99" s="212" t="s">
        <v>210</v>
      </c>
      <c r="F99" s="231">
        <f>'9. P-L'!M37</f>
        <v>0</v>
      </c>
      <c r="G99" s="69" t="s">
        <v>80</v>
      </c>
      <c r="H99" s="69" t="s">
        <v>79</v>
      </c>
      <c r="I99" s="11" t="s">
        <v>78</v>
      </c>
    </row>
    <row r="100" spans="1:9" s="6" customFormat="1" ht="22.5" customHeight="1" x14ac:dyDescent="0.15">
      <c r="A100" s="250"/>
      <c r="B100" s="250" t="s">
        <v>285</v>
      </c>
      <c r="C100" s="252" t="s">
        <v>340</v>
      </c>
      <c r="D100" s="248" t="s">
        <v>290</v>
      </c>
      <c r="E100" s="212" t="s">
        <v>212</v>
      </c>
      <c r="F100" s="231">
        <f>'9. P-L'!O37</f>
        <v>0</v>
      </c>
      <c r="G100" s="69" t="s">
        <v>80</v>
      </c>
      <c r="H100" s="69" t="s">
        <v>79</v>
      </c>
      <c r="I100" s="11" t="s">
        <v>78</v>
      </c>
    </row>
    <row r="101" spans="1:9" s="6" customFormat="1" ht="22.5" customHeight="1" x14ac:dyDescent="0.15">
      <c r="A101" s="250"/>
      <c r="B101" s="250" t="s">
        <v>286</v>
      </c>
      <c r="C101" s="252" t="s">
        <v>340</v>
      </c>
      <c r="D101" s="248" t="s">
        <v>291</v>
      </c>
      <c r="E101" s="212" t="s">
        <v>212</v>
      </c>
      <c r="F101" s="231">
        <f>'9. P-L'!Q37</f>
        <v>0</v>
      </c>
      <c r="G101" s="69" t="s">
        <v>80</v>
      </c>
      <c r="H101" s="69" t="s">
        <v>79</v>
      </c>
      <c r="I101" s="11" t="s">
        <v>78</v>
      </c>
    </row>
    <row r="102" spans="1:9" s="6" customFormat="1" ht="21.75" customHeight="1" thickBot="1" x14ac:dyDescent="0.2">
      <c r="A102" s="253"/>
      <c r="B102" s="254"/>
      <c r="C102" s="255"/>
      <c r="D102" s="256"/>
      <c r="E102" s="213"/>
      <c r="F102" s="332"/>
      <c r="G102" s="214"/>
      <c r="H102" s="215"/>
      <c r="I102" s="216"/>
    </row>
    <row r="103" spans="1:9" s="6" customFormat="1" ht="15.75" customHeight="1" x14ac:dyDescent="0.15">
      <c r="A103" s="87"/>
      <c r="B103" s="246"/>
      <c r="C103" s="247"/>
      <c r="D103" s="248"/>
      <c r="E103" s="87"/>
      <c r="F103" s="334"/>
      <c r="G103" s="258"/>
      <c r="H103" s="259"/>
      <c r="I103" s="87"/>
    </row>
    <row r="104" spans="1:9" s="6" customFormat="1" ht="15.75" customHeight="1" x14ac:dyDescent="0.15">
      <c r="A104" s="173"/>
      <c r="B104" s="1"/>
      <c r="C104" s="1"/>
      <c r="D104" s="1"/>
      <c r="E104" s="1"/>
      <c r="F104" s="335" t="str">
        <f>IF(COUNTBLANK(F4)+COUNTBLANK(F8:F11)+COUNTBLANK(F15:F31)+COUNTBLANK(F35)+COUNTBLANK(F44:F46)+COUNTBLANK(F49)+COUNTBLANK(F53:F90)+COUNTBLANK(F95:F101),"LET OP!: nog niet alle waarden zijn groter dan nul (&gt;0).","")</f>
        <v>LET OP!: nog niet alle waarden zijn groter dan nul (&gt;0).</v>
      </c>
      <c r="G104" s="62"/>
      <c r="H104" s="62"/>
      <c r="I104" s="1"/>
    </row>
    <row r="105" spans="1:9" s="6" customFormat="1" ht="0.75" customHeight="1" thickBot="1" x14ac:dyDescent="0.2">
      <c r="A105" s="173"/>
      <c r="B105" s="1"/>
      <c r="C105" s="1"/>
      <c r="D105" s="1"/>
      <c r="E105" s="1"/>
      <c r="F105" s="335"/>
      <c r="G105" s="62"/>
      <c r="H105" s="62"/>
      <c r="I105" s="1"/>
    </row>
    <row r="106" spans="1:9" s="308" customFormat="1" ht="26.25" customHeight="1" thickBot="1" x14ac:dyDescent="0.2">
      <c r="A106" s="361" t="s">
        <v>322</v>
      </c>
      <c r="B106" s="362"/>
      <c r="C106" s="306"/>
      <c r="D106" s="306"/>
      <c r="E106" s="306"/>
      <c r="F106" s="336"/>
      <c r="G106" s="307"/>
      <c r="H106" s="307"/>
      <c r="I106" s="306"/>
    </row>
    <row r="107" spans="1:9" s="6" customFormat="1" ht="29.25" customHeight="1" thickBot="1" x14ac:dyDescent="0.2">
      <c r="A107" s="339" t="s">
        <v>326</v>
      </c>
      <c r="B107" s="341" t="s">
        <v>17</v>
      </c>
      <c r="C107" s="1"/>
      <c r="D107" s="1"/>
      <c r="E107" s="1"/>
      <c r="F107" s="132"/>
      <c r="G107" s="62"/>
      <c r="H107" s="62"/>
      <c r="I107" s="1"/>
    </row>
    <row r="108" spans="1:9" s="6" customFormat="1" ht="15.75" customHeight="1" x14ac:dyDescent="0.15">
      <c r="A108" s="338" t="s">
        <v>163</v>
      </c>
      <c r="B108" s="340">
        <f>$F$53</f>
        <v>0</v>
      </c>
      <c r="C108" s="1"/>
      <c r="D108" s="1"/>
      <c r="E108" s="1"/>
      <c r="F108" s="132"/>
      <c r="G108" s="62"/>
      <c r="H108" s="62"/>
      <c r="I108" s="1"/>
    </row>
    <row r="109" spans="1:9" s="6" customFormat="1" ht="15.75" customHeight="1" x14ac:dyDescent="0.15">
      <c r="A109" s="303" t="s">
        <v>165</v>
      </c>
      <c r="B109" s="304">
        <f>$F$55</f>
        <v>0</v>
      </c>
      <c r="C109" s="1"/>
      <c r="D109" s="1"/>
      <c r="E109" s="1"/>
      <c r="F109" s="132"/>
      <c r="G109" s="62"/>
      <c r="H109" s="62"/>
      <c r="I109" s="1"/>
    </row>
    <row r="110" spans="1:9" s="6" customFormat="1" ht="15.75" customHeight="1" x14ac:dyDescent="0.15">
      <c r="A110" s="303" t="s">
        <v>226</v>
      </c>
      <c r="B110" s="304">
        <f>$F$60</f>
        <v>0</v>
      </c>
      <c r="C110" s="1"/>
      <c r="D110" s="1"/>
      <c r="E110" s="1"/>
      <c r="F110" s="132"/>
      <c r="G110" s="62"/>
      <c r="H110" s="62"/>
      <c r="I110" s="1"/>
    </row>
    <row r="111" spans="1:9" s="6" customFormat="1" ht="15.75" customHeight="1" x14ac:dyDescent="0.15">
      <c r="A111" s="303" t="s">
        <v>330</v>
      </c>
      <c r="B111" s="304">
        <f>2* $F$65</f>
        <v>0</v>
      </c>
      <c r="C111" s="1"/>
      <c r="D111" s="1"/>
      <c r="E111" s="1"/>
      <c r="F111" s="132"/>
      <c r="G111" s="62"/>
      <c r="H111" s="62"/>
      <c r="I111" s="1"/>
    </row>
    <row r="112" spans="1:9" s="6" customFormat="1" ht="15.75" customHeight="1" x14ac:dyDescent="0.15">
      <c r="A112" s="303" t="s">
        <v>237</v>
      </c>
      <c r="B112" s="304">
        <f>$F$71</f>
        <v>0</v>
      </c>
      <c r="C112" s="1"/>
      <c r="D112" s="1"/>
      <c r="E112" s="1"/>
      <c r="F112" s="132"/>
      <c r="G112" s="62"/>
      <c r="H112" s="62"/>
      <c r="I112" s="1"/>
    </row>
    <row r="113" spans="1:9" s="6" customFormat="1" ht="15.75" customHeight="1" x14ac:dyDescent="0.15">
      <c r="A113" s="303" t="s">
        <v>241</v>
      </c>
      <c r="B113" s="304">
        <f>$F$75</f>
        <v>0</v>
      </c>
      <c r="C113" s="1"/>
      <c r="D113" s="1"/>
      <c r="E113" s="1"/>
      <c r="F113" s="132"/>
      <c r="G113" s="62"/>
      <c r="H113" s="62"/>
      <c r="I113" s="1"/>
    </row>
    <row r="114" spans="1:9" s="6" customFormat="1" ht="15.75" customHeight="1" x14ac:dyDescent="0.15">
      <c r="A114" s="303" t="s">
        <v>245</v>
      </c>
      <c r="B114" s="304">
        <f>$F$79</f>
        <v>0</v>
      </c>
      <c r="C114" s="1"/>
      <c r="D114" s="1"/>
      <c r="E114" s="1"/>
      <c r="F114" s="132"/>
      <c r="G114" s="62"/>
      <c r="H114" s="62"/>
      <c r="I114" s="1"/>
    </row>
    <row r="115" spans="1:9" s="6" customFormat="1" ht="15.75" customHeight="1" x14ac:dyDescent="0.15">
      <c r="A115" s="303" t="s">
        <v>249</v>
      </c>
      <c r="B115" s="304">
        <f>$F$83</f>
        <v>0</v>
      </c>
      <c r="C115" s="1"/>
      <c r="D115" s="1"/>
      <c r="E115" s="1"/>
      <c r="F115" s="132"/>
      <c r="G115" s="62"/>
      <c r="H115" s="62"/>
      <c r="I115" s="1"/>
    </row>
    <row r="116" spans="1:9" s="6" customFormat="1" ht="15.75" customHeight="1" thickBot="1" x14ac:dyDescent="0.2">
      <c r="A116" s="309" t="s">
        <v>253</v>
      </c>
      <c r="B116" s="311">
        <f>$F$87</f>
        <v>0</v>
      </c>
      <c r="C116" s="1"/>
      <c r="D116" s="1"/>
      <c r="E116" s="1"/>
      <c r="F116" s="132"/>
      <c r="G116" s="62"/>
      <c r="H116" s="62"/>
      <c r="I116" s="1"/>
    </row>
    <row r="117" spans="1:9" s="6" customFormat="1" ht="24" customHeight="1" thickBot="1" x14ac:dyDescent="0.2">
      <c r="A117" s="342" t="s">
        <v>327</v>
      </c>
      <c r="B117" s="343" t="s">
        <v>17</v>
      </c>
      <c r="C117" s="1"/>
      <c r="D117" s="1"/>
      <c r="E117" s="1"/>
      <c r="F117" s="132"/>
      <c r="G117" s="62"/>
      <c r="H117" s="62"/>
      <c r="I117" s="1"/>
    </row>
    <row r="118" spans="1:9" s="6" customFormat="1" ht="15.75" customHeight="1" x14ac:dyDescent="0.15">
      <c r="A118" s="338" t="s">
        <v>280</v>
      </c>
      <c r="B118" s="340">
        <f>$F$95</f>
        <v>0</v>
      </c>
      <c r="C118" s="1"/>
      <c r="D118" s="1"/>
      <c r="E118" s="1"/>
      <c r="F118" s="132"/>
      <c r="G118" s="62"/>
      <c r="H118" s="62"/>
      <c r="I118" s="1"/>
    </row>
    <row r="119" spans="1:9" s="6" customFormat="1" ht="15.75" customHeight="1" thickBot="1" x14ac:dyDescent="0.2">
      <c r="A119" s="303" t="s">
        <v>329</v>
      </c>
      <c r="B119" s="304">
        <f>2*$F$96</f>
        <v>0</v>
      </c>
      <c r="C119" s="1"/>
      <c r="D119" s="1"/>
      <c r="E119" s="1"/>
      <c r="F119" s="132"/>
      <c r="G119" s="62"/>
      <c r="H119" s="62"/>
      <c r="I119" s="1"/>
    </row>
    <row r="120" spans="1:9" s="6" customFormat="1" ht="36" customHeight="1" thickBot="1" x14ac:dyDescent="0.2">
      <c r="A120" s="339" t="s">
        <v>328</v>
      </c>
      <c r="B120" s="345" t="s">
        <v>17</v>
      </c>
      <c r="C120" s="173"/>
      <c r="D120" s="1"/>
      <c r="E120" s="1"/>
      <c r="F120" s="132"/>
      <c r="G120" s="62"/>
      <c r="H120" s="62"/>
      <c r="I120" s="1"/>
    </row>
    <row r="121" spans="1:9" s="6" customFormat="1" ht="16.5" customHeight="1" x14ac:dyDescent="0.15">
      <c r="A121" s="344" t="s">
        <v>331</v>
      </c>
      <c r="B121" s="340">
        <f xml:space="preserve"> 2* $F$15</f>
        <v>0</v>
      </c>
      <c r="C121" s="173"/>
      <c r="D121" s="1"/>
      <c r="E121" s="1"/>
      <c r="F121" s="132"/>
      <c r="G121" s="62"/>
      <c r="H121" s="62"/>
      <c r="I121" s="1"/>
    </row>
    <row r="122" spans="1:9" s="6" customFormat="1" ht="16.5" customHeight="1" x14ac:dyDescent="0.15">
      <c r="A122" s="337" t="s">
        <v>332</v>
      </c>
      <c r="B122" s="304">
        <f xml:space="preserve"> 2*$F$17</f>
        <v>0</v>
      </c>
      <c r="C122" s="173"/>
      <c r="D122" s="1"/>
      <c r="E122" s="1"/>
      <c r="F122" s="132"/>
      <c r="G122" s="62"/>
      <c r="H122" s="62"/>
      <c r="I122" s="1"/>
    </row>
    <row r="123" spans="1:9" s="6" customFormat="1" ht="16.5" customHeight="1" x14ac:dyDescent="0.15">
      <c r="A123" s="337" t="s">
        <v>333</v>
      </c>
      <c r="B123" s="304">
        <f>2*$F$19</f>
        <v>0</v>
      </c>
      <c r="C123" s="173"/>
      <c r="D123" s="1"/>
      <c r="E123" s="1"/>
      <c r="F123" s="132"/>
      <c r="G123" s="62"/>
      <c r="H123" s="62"/>
      <c r="I123" s="1"/>
    </row>
    <row r="124" spans="1:9" s="6" customFormat="1" ht="16.5" customHeight="1" x14ac:dyDescent="0.15">
      <c r="A124" s="337" t="s">
        <v>334</v>
      </c>
      <c r="B124" s="304">
        <f>2*$F$20</f>
        <v>0</v>
      </c>
      <c r="C124" s="173"/>
      <c r="D124" s="1"/>
      <c r="E124" s="1"/>
      <c r="F124" s="132"/>
      <c r="G124" s="62"/>
      <c r="H124" s="62"/>
      <c r="I124" s="1"/>
    </row>
    <row r="125" spans="1:9" s="6" customFormat="1" ht="16.5" customHeight="1" x14ac:dyDescent="0.15">
      <c r="A125" s="337" t="s">
        <v>335</v>
      </c>
      <c r="B125" s="304">
        <f>2*$F$22</f>
        <v>0</v>
      </c>
      <c r="C125" s="173"/>
      <c r="D125" s="1"/>
      <c r="E125" s="1"/>
      <c r="F125" s="132"/>
      <c r="G125" s="62"/>
      <c r="H125" s="62"/>
      <c r="I125" s="1"/>
    </row>
    <row r="126" spans="1:9" s="6" customFormat="1" ht="16.5" customHeight="1" x14ac:dyDescent="0.15">
      <c r="A126" s="337" t="s">
        <v>336</v>
      </c>
      <c r="B126" s="304">
        <f>2*$F$23</f>
        <v>0</v>
      </c>
      <c r="C126" s="173"/>
      <c r="D126" s="1"/>
      <c r="E126" s="1"/>
      <c r="F126" s="132"/>
      <c r="G126" s="62"/>
      <c r="H126" s="62"/>
      <c r="I126" s="1"/>
    </row>
    <row r="127" spans="1:9" s="6" customFormat="1" ht="16.5" customHeight="1" thickBot="1" x14ac:dyDescent="0.2">
      <c r="A127" s="346" t="s">
        <v>337</v>
      </c>
      <c r="B127" s="311">
        <f>2*$F$25</f>
        <v>0</v>
      </c>
      <c r="C127" s="173"/>
      <c r="D127" s="1"/>
      <c r="E127" s="1"/>
      <c r="F127" s="132"/>
      <c r="G127" s="62"/>
      <c r="H127" s="62"/>
      <c r="I127" s="1"/>
    </row>
    <row r="128" spans="1:9" s="6" customFormat="1" ht="25.5" customHeight="1" thickBot="1" x14ac:dyDescent="0.2">
      <c r="A128" s="339" t="s">
        <v>338</v>
      </c>
      <c r="B128" s="345" t="s">
        <v>17</v>
      </c>
      <c r="C128" s="173"/>
      <c r="D128" s="1"/>
      <c r="E128" s="1"/>
      <c r="F128" s="132"/>
      <c r="G128" s="62"/>
      <c r="H128" s="62"/>
      <c r="I128" s="1"/>
    </row>
    <row r="129" spans="1:10" s="6" customFormat="1" ht="16.5" customHeight="1" x14ac:dyDescent="0.15">
      <c r="A129" s="344" t="s">
        <v>213</v>
      </c>
      <c r="B129" s="340">
        <f>$F$8</f>
        <v>0</v>
      </c>
      <c r="C129" s="173"/>
      <c r="D129" s="1"/>
      <c r="E129" s="1"/>
      <c r="F129" s="132"/>
      <c r="G129" s="62"/>
      <c r="H129" s="62"/>
      <c r="I129" s="1"/>
    </row>
    <row r="130" spans="1:10" s="6" customFormat="1" ht="16.5" customHeight="1" x14ac:dyDescent="0.15">
      <c r="A130" s="337" t="s">
        <v>214</v>
      </c>
      <c r="B130" s="304">
        <f>$F$9</f>
        <v>0</v>
      </c>
      <c r="C130" s="173"/>
      <c r="D130" s="1"/>
      <c r="E130" s="1"/>
      <c r="F130" s="132"/>
      <c r="G130" s="62"/>
      <c r="H130" s="62"/>
      <c r="I130" s="1"/>
    </row>
    <row r="131" spans="1:10" s="6" customFormat="1" ht="16.5" customHeight="1" x14ac:dyDescent="0.15">
      <c r="A131" s="337" t="s">
        <v>215</v>
      </c>
      <c r="B131" s="304">
        <f>$F$10</f>
        <v>0</v>
      </c>
      <c r="C131" s="173"/>
      <c r="D131" s="1"/>
      <c r="E131" s="1"/>
      <c r="F131" s="132"/>
      <c r="G131" s="62"/>
      <c r="H131" s="62"/>
      <c r="I131" s="1"/>
    </row>
    <row r="132" spans="1:10" s="6" customFormat="1" ht="16.5" customHeight="1" thickBot="1" x14ac:dyDescent="0.2">
      <c r="A132" s="346" t="s">
        <v>216</v>
      </c>
      <c r="B132" s="311">
        <f>$F$11</f>
        <v>0</v>
      </c>
      <c r="C132" s="173"/>
      <c r="D132" s="1"/>
      <c r="E132" s="1"/>
      <c r="F132" s="132"/>
      <c r="G132" s="62"/>
      <c r="H132" s="62"/>
      <c r="I132" s="1"/>
    </row>
    <row r="133" spans="1:10" s="6" customFormat="1" ht="15.75" customHeight="1" thickBot="1" x14ac:dyDescent="0.2">
      <c r="A133" s="310" t="s">
        <v>321</v>
      </c>
      <c r="B133" s="312">
        <f>SUM(B108:B116)+SUM(B118:B119)+SUM(B121:B127)+SUM(B129:B132)</f>
        <v>0</v>
      </c>
      <c r="C133" s="1"/>
      <c r="D133" s="1"/>
      <c r="E133" s="1"/>
      <c r="F133" s="132"/>
      <c r="G133" s="62"/>
      <c r="H133" s="62"/>
      <c r="I133" s="1"/>
    </row>
    <row r="134" spans="1:10" s="6" customFormat="1" ht="15.75" customHeight="1" x14ac:dyDescent="0.15">
      <c r="A134" s="347"/>
      <c r="B134" s="305"/>
      <c r="C134" s="1"/>
      <c r="D134" s="1"/>
      <c r="E134" s="1"/>
      <c r="F134" s="132"/>
      <c r="G134" s="62"/>
      <c r="H134" s="62"/>
      <c r="I134" s="1"/>
    </row>
    <row r="135" spans="1:10" ht="14.1" customHeight="1" x14ac:dyDescent="0.15">
      <c r="F135" s="1"/>
    </row>
    <row r="136" spans="1:10" ht="14.1" customHeight="1" x14ac:dyDescent="0.15">
      <c r="F136" s="1"/>
    </row>
    <row r="138" spans="1:10" ht="42" customHeight="1" x14ac:dyDescent="0.15"/>
    <row r="139" spans="1:10" ht="13.5" customHeight="1" x14ac:dyDescent="0.15">
      <c r="J139" s="163"/>
    </row>
    <row r="140" spans="1:10" ht="14.1" customHeight="1" x14ac:dyDescent="0.15"/>
    <row r="141" spans="1:10" s="6" customFormat="1" ht="27.95" customHeight="1" x14ac:dyDescent="0.15">
      <c r="A141" s="1"/>
      <c r="B141" s="1"/>
      <c r="C141" s="1"/>
      <c r="D141" s="1"/>
      <c r="E141" s="1"/>
      <c r="F141" s="3"/>
      <c r="G141" s="62"/>
      <c r="H141" s="62"/>
      <c r="I141" s="1"/>
      <c r="J141" s="112"/>
    </row>
    <row r="142" spans="1:10" ht="14.1" customHeight="1" x14ac:dyDescent="0.15"/>
    <row r="144" spans="1:10" s="6" customFormat="1" ht="27.95" customHeight="1" x14ac:dyDescent="0.15">
      <c r="A144" s="1"/>
      <c r="B144" s="1"/>
      <c r="C144" s="1"/>
      <c r="D144" s="1"/>
      <c r="E144" s="1"/>
      <c r="F144" s="3"/>
      <c r="G144" s="62"/>
      <c r="H144" s="62"/>
      <c r="I144" s="1"/>
      <c r="J144" s="112" t="str">
        <f>IF(AND(F94&lt;&gt;"",OR(F94&lt;1,F94&gt;7.5)),"LET OP!: de waarde die u heeft opgegeven is ongeldig.","")</f>
        <v>LET OP!: de waarde die u heeft opgegeven is ongeldig.</v>
      </c>
    </row>
  </sheetData>
  <sheetProtection sheet="1" objects="1" scenarios="1"/>
  <mergeCells count="4">
    <mergeCell ref="D40:D41"/>
    <mergeCell ref="F40:F41"/>
    <mergeCell ref="E35:E37"/>
    <mergeCell ref="A106:B106"/>
  </mergeCells>
  <pageMargins left="0.59055118110236227" right="0.59055118110236227" top="0.59055118110236227" bottom="0.59055118110236227" header="0.31496062992125984" footer="0.31496062992125984"/>
  <pageSetup paperSize="8" scale="73" orientation="landscape" r:id="rId1"/>
  <ignoredErrors>
    <ignoredError sqref="F29:F3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zoomScaleNormal="100" workbookViewId="0">
      <pane ySplit="9" topLeftCell="A10" activePane="bottomLeft" state="frozen"/>
      <selection pane="bottomLeft" activeCell="F50" sqref="F50"/>
    </sheetView>
  </sheetViews>
  <sheetFormatPr defaultColWidth="9" defaultRowHeight="14.1" customHeight="1" x14ac:dyDescent="0.15"/>
  <cols>
    <col min="1" max="1" width="30.5" style="5" bestFit="1" customWidth="1"/>
    <col min="2" max="3" width="10.125" style="5" customWidth="1"/>
    <col min="4" max="16384" width="9" style="5"/>
  </cols>
  <sheetData>
    <row r="1" spans="1:22" s="6" customFormat="1" ht="14.1" customHeight="1" x14ac:dyDescent="0.15">
      <c r="A1" s="54" t="s">
        <v>152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129" t="str">
        <f>IF(Voorblad!$D$24&lt;&gt;"","Inschrijver: "&amp;Voorblad!$D$24,"")</f>
        <v/>
      </c>
    </row>
    <row r="3" spans="1:22" ht="14.1" customHeight="1" x14ac:dyDescent="0.15">
      <c r="B3" s="366" t="s">
        <v>14</v>
      </c>
      <c r="C3" s="367"/>
      <c r="D3" s="24">
        <v>1</v>
      </c>
      <c r="E3" s="24">
        <v>2</v>
      </c>
      <c r="F3" s="24">
        <v>3</v>
      </c>
      <c r="G3" s="24">
        <v>4</v>
      </c>
      <c r="H3" s="24">
        <v>5</v>
      </c>
      <c r="I3" s="24">
        <v>6</v>
      </c>
      <c r="J3" s="24">
        <v>7</v>
      </c>
      <c r="K3" s="24">
        <v>8</v>
      </c>
      <c r="L3" s="24">
        <v>9</v>
      </c>
      <c r="M3" s="24">
        <v>10</v>
      </c>
      <c r="N3" s="24">
        <v>11</v>
      </c>
      <c r="O3" s="24">
        <v>12</v>
      </c>
      <c r="P3" s="24">
        <v>13</v>
      </c>
      <c r="Q3" s="24">
        <v>14</v>
      </c>
      <c r="R3" s="24">
        <v>15</v>
      </c>
      <c r="S3" s="24">
        <v>16</v>
      </c>
      <c r="T3" s="24">
        <v>17</v>
      </c>
      <c r="U3" s="24">
        <v>18</v>
      </c>
    </row>
    <row r="4" spans="1:22" s="6" customFormat="1" ht="18" customHeight="1" x14ac:dyDescent="0.15">
      <c r="A4" s="110" t="s">
        <v>81</v>
      </c>
      <c r="B4" s="368" t="s">
        <v>169</v>
      </c>
      <c r="C4" s="369"/>
      <c r="D4" s="7">
        <v>38</v>
      </c>
      <c r="E4" s="7">
        <v>39</v>
      </c>
      <c r="F4" s="7">
        <v>43</v>
      </c>
      <c r="G4" s="7">
        <v>46</v>
      </c>
      <c r="H4" s="7">
        <v>49</v>
      </c>
      <c r="I4" s="7">
        <v>52</v>
      </c>
      <c r="J4" s="7">
        <v>55</v>
      </c>
      <c r="K4" s="7">
        <v>59</v>
      </c>
      <c r="L4" s="7">
        <v>64</v>
      </c>
      <c r="M4" s="7">
        <v>69</v>
      </c>
      <c r="N4" s="7">
        <v>77</v>
      </c>
      <c r="O4" s="7">
        <v>86</v>
      </c>
      <c r="P4" s="7">
        <v>95</v>
      </c>
      <c r="Q4" s="7">
        <v>104</v>
      </c>
      <c r="R4" s="7">
        <v>111</v>
      </c>
      <c r="S4" s="7">
        <v>120</v>
      </c>
      <c r="T4" s="7">
        <v>128</v>
      </c>
      <c r="U4" s="7">
        <v>139</v>
      </c>
    </row>
    <row r="5" spans="1:22" s="6" customFormat="1" ht="18" customHeight="1" x14ac:dyDescent="0.15">
      <c r="A5" s="186">
        <v>225</v>
      </c>
      <c r="B5" s="366" t="s">
        <v>150</v>
      </c>
      <c r="C5" s="367"/>
      <c r="D5" s="185">
        <f>IF(A.Prijzenblad!$F4*D4&lt;$A5,A.Prijzenblad!$F4*D4,$A5)</f>
        <v>46.74</v>
      </c>
      <c r="E5" s="7">
        <f>IF(A.Prijzenblad!$F4*E4&lt;$A5,A.Prijzenblad!$F4*E4,$A5)</f>
        <v>47.97</v>
      </c>
      <c r="F5" s="7">
        <f>IF(A.Prijzenblad!$F4*F4&lt;$A5,A.Prijzenblad!$F4*F4,$A5)</f>
        <v>52.89</v>
      </c>
      <c r="G5" s="7">
        <f>IF(A.Prijzenblad!$F4*G4&lt;$A5,A.Prijzenblad!$F4*G4,$A5)</f>
        <v>56.58</v>
      </c>
      <c r="H5" s="7">
        <f>IF(A.Prijzenblad!$F4*H4&lt;$A5,A.Prijzenblad!$F4*H4,$A5)</f>
        <v>60.269999999999996</v>
      </c>
      <c r="I5" s="7">
        <f>IF(A.Prijzenblad!$F4*I4&lt;$A5,A.Prijzenblad!$F4*I4,$A5)</f>
        <v>63.96</v>
      </c>
      <c r="J5" s="7">
        <f>IF(A.Prijzenblad!$F4*J4&lt;$A5,A.Prijzenblad!$F4*J4,$A5)</f>
        <v>67.650000000000006</v>
      </c>
      <c r="K5" s="7">
        <f>IF(A.Prijzenblad!$F4*K4&lt;$A5,A.Prijzenblad!$F4*K4,$A5)</f>
        <v>72.569999999999993</v>
      </c>
      <c r="L5" s="7">
        <f>IF(A.Prijzenblad!$F4*L4&lt;$A5,A.Prijzenblad!$F4*L4,$A5)</f>
        <v>78.72</v>
      </c>
      <c r="M5" s="7">
        <f>IF(A.Prijzenblad!$F4*M4&lt;$A5,A.Prijzenblad!$F4*M4,$A5)</f>
        <v>84.87</v>
      </c>
      <c r="N5" s="7">
        <f>IF(A.Prijzenblad!$F4*N4&lt;$A5,A.Prijzenblad!$F4*N4,$A5)</f>
        <v>94.71</v>
      </c>
      <c r="O5" s="7">
        <f>IF(A.Prijzenblad!$F4*O4&lt;$A5,A.Prijzenblad!$F4*O4,$A5)</f>
        <v>105.78</v>
      </c>
      <c r="P5" s="7">
        <f>IF(A.Prijzenblad!$F4*P4&lt;$A5,A.Prijzenblad!$F4*P4,$A5)</f>
        <v>116.85</v>
      </c>
      <c r="Q5" s="7">
        <f>IF(A.Prijzenblad!$F4*Q4&lt;$A5,A.Prijzenblad!$F4*Q4,$A5)</f>
        <v>127.92</v>
      </c>
      <c r="R5" s="7">
        <f>IF(A.Prijzenblad!$F4*R4&lt;$A5,A.Prijzenblad!$F4*R4,$A5)</f>
        <v>136.53</v>
      </c>
      <c r="S5" s="7">
        <f>IF(A.Prijzenblad!$F4*S4&lt;$A5,A.Prijzenblad!$F4*S4,$A5)</f>
        <v>147.6</v>
      </c>
      <c r="T5" s="7">
        <f>IF(A.Prijzenblad!$F4*T4&lt;$A5,A.Prijzenblad!$F4*T4,$A5)</f>
        <v>157.44</v>
      </c>
      <c r="U5" s="7">
        <f>IF(A.Prijzenblad!$F4*U4&lt;$A5,A.Prijzenblad!$F4*U4,$A5)</f>
        <v>170.97</v>
      </c>
      <c r="V5" s="111"/>
    </row>
    <row r="6" spans="1:22" s="6" customFormat="1" ht="18" customHeight="1" x14ac:dyDescent="0.15">
      <c r="A6" s="99"/>
      <c r="B6" s="370"/>
      <c r="C6" s="370"/>
      <c r="D6" s="370"/>
      <c r="E6" s="370"/>
      <c r="F6" s="370"/>
      <c r="G6" s="370"/>
      <c r="H6" s="370"/>
      <c r="I6" s="370"/>
      <c r="J6" s="370"/>
      <c r="K6" s="370"/>
      <c r="L6" s="370"/>
      <c r="M6" s="370"/>
      <c r="N6" s="370"/>
      <c r="O6" s="370"/>
      <c r="P6" s="370"/>
      <c r="Q6" s="370"/>
      <c r="R6" s="370"/>
      <c r="S6" s="370"/>
      <c r="T6" s="370"/>
      <c r="U6" s="370"/>
      <c r="V6" s="111"/>
    </row>
    <row r="7" spans="1:22" ht="14.1" customHeight="1" x14ac:dyDescent="0.15">
      <c r="B7" s="184"/>
      <c r="C7" s="184"/>
      <c r="E7" s="184"/>
      <c r="F7" s="184"/>
      <c r="H7" s="184"/>
      <c r="K7" s="184"/>
      <c r="N7" s="184"/>
      <c r="P7" s="184"/>
      <c r="Q7" s="184"/>
      <c r="S7" s="184"/>
      <c r="T7" s="184"/>
      <c r="U7" s="184"/>
    </row>
    <row r="8" spans="1:22" ht="14.1" customHeight="1" x14ac:dyDescent="0.15">
      <c r="A8" s="18"/>
      <c r="B8" s="363"/>
      <c r="C8" s="364"/>
      <c r="D8" s="365" t="s">
        <v>88</v>
      </c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365"/>
      <c r="R8" s="365"/>
      <c r="S8" s="365"/>
      <c r="T8" s="365"/>
      <c r="U8" s="365"/>
    </row>
    <row r="9" spans="1:22" ht="14.1" customHeight="1" x14ac:dyDescent="0.15">
      <c r="A9" s="19" t="s">
        <v>15</v>
      </c>
      <c r="B9" s="363" t="s">
        <v>16</v>
      </c>
      <c r="C9" s="364"/>
      <c r="D9" s="189">
        <v>1</v>
      </c>
      <c r="E9" s="189">
        <v>2</v>
      </c>
      <c r="F9" s="189">
        <v>3</v>
      </c>
      <c r="G9" s="189">
        <v>4</v>
      </c>
      <c r="H9" s="189">
        <v>5</v>
      </c>
      <c r="I9" s="189">
        <v>6</v>
      </c>
      <c r="J9" s="189">
        <v>7</v>
      </c>
      <c r="K9" s="189">
        <v>8</v>
      </c>
      <c r="L9" s="189">
        <v>9</v>
      </c>
      <c r="M9" s="189">
        <v>10</v>
      </c>
      <c r="N9" s="189">
        <v>11</v>
      </c>
      <c r="O9" s="189">
        <v>12</v>
      </c>
      <c r="P9" s="189">
        <v>13</v>
      </c>
      <c r="Q9" s="189">
        <v>14</v>
      </c>
      <c r="R9" s="189">
        <v>15</v>
      </c>
      <c r="S9" s="189">
        <v>16</v>
      </c>
      <c r="T9" s="189">
        <v>17</v>
      </c>
      <c r="U9" s="189">
        <v>18</v>
      </c>
    </row>
    <row r="10" spans="1:22" s="6" customFormat="1" ht="14.1" customHeight="1" x14ac:dyDescent="0.15">
      <c r="A10" s="8" t="s">
        <v>18</v>
      </c>
      <c r="B10" s="8">
        <v>13</v>
      </c>
      <c r="C10" s="8">
        <v>15</v>
      </c>
      <c r="D10" s="7" t="str">
        <f>IF(AND(D$3&gt;=$B10,D$3&lt;=$C10),D$5,"")</f>
        <v/>
      </c>
      <c r="E10" s="7" t="str">
        <f t="shared" ref="E10:U24" si="0">IF(AND(E$3&gt;=$B10,E$3&lt;=$C10),E$5,"")</f>
        <v/>
      </c>
      <c r="F10" s="7" t="str">
        <f t="shared" si="0"/>
        <v/>
      </c>
      <c r="G10" s="7" t="str">
        <f t="shared" si="0"/>
        <v/>
      </c>
      <c r="H10" s="7" t="str">
        <f t="shared" si="0"/>
        <v/>
      </c>
      <c r="I10" s="7" t="str">
        <f t="shared" si="0"/>
        <v/>
      </c>
      <c r="J10" s="7" t="str">
        <f t="shared" si="0"/>
        <v/>
      </c>
      <c r="K10" s="7" t="str">
        <f t="shared" si="0"/>
        <v/>
      </c>
      <c r="L10" s="7" t="str">
        <f t="shared" si="0"/>
        <v/>
      </c>
      <c r="M10" s="7" t="str">
        <f t="shared" si="0"/>
        <v/>
      </c>
      <c r="N10" s="7" t="str">
        <f t="shared" si="0"/>
        <v/>
      </c>
      <c r="O10" s="7" t="str">
        <f t="shared" si="0"/>
        <v/>
      </c>
      <c r="P10" s="7">
        <f t="shared" si="0"/>
        <v>116.85</v>
      </c>
      <c r="Q10" s="7">
        <f t="shared" si="0"/>
        <v>127.92</v>
      </c>
      <c r="R10" s="7">
        <f t="shared" si="0"/>
        <v>136.53</v>
      </c>
      <c r="S10" s="7" t="str">
        <f t="shared" si="0"/>
        <v/>
      </c>
      <c r="T10" s="7" t="str">
        <f t="shared" si="0"/>
        <v/>
      </c>
      <c r="U10" s="7" t="str">
        <f t="shared" si="0"/>
        <v/>
      </c>
    </row>
    <row r="11" spans="1:22" s="6" customFormat="1" ht="14.1" customHeight="1" x14ac:dyDescent="0.15">
      <c r="A11" s="8" t="s">
        <v>19</v>
      </c>
      <c r="B11" s="8">
        <v>11</v>
      </c>
      <c r="C11" s="8">
        <v>13</v>
      </c>
      <c r="D11" s="7" t="str">
        <f t="shared" ref="D11:S40" si="1">IF(AND(D$3&gt;=$B11,D$3&lt;=$C11),D$5,"")</f>
        <v/>
      </c>
      <c r="E11" s="7" t="str">
        <f t="shared" si="0"/>
        <v/>
      </c>
      <c r="F11" s="7" t="str">
        <f t="shared" si="0"/>
        <v/>
      </c>
      <c r="G11" s="7" t="str">
        <f t="shared" si="0"/>
        <v/>
      </c>
      <c r="H11" s="7" t="str">
        <f t="shared" si="0"/>
        <v/>
      </c>
      <c r="I11" s="7" t="str">
        <f t="shared" si="0"/>
        <v/>
      </c>
      <c r="J11" s="7" t="str">
        <f t="shared" si="0"/>
        <v/>
      </c>
      <c r="K11" s="7" t="str">
        <f t="shared" si="0"/>
        <v/>
      </c>
      <c r="L11" s="7" t="str">
        <f t="shared" si="0"/>
        <v/>
      </c>
      <c r="M11" s="7" t="str">
        <f t="shared" si="0"/>
        <v/>
      </c>
      <c r="N11" s="7">
        <f t="shared" si="0"/>
        <v>94.71</v>
      </c>
      <c r="O11" s="7">
        <f t="shared" si="0"/>
        <v>105.78</v>
      </c>
      <c r="P11" s="7">
        <f t="shared" si="0"/>
        <v>116.85</v>
      </c>
      <c r="Q11" s="7" t="str">
        <f t="shared" si="0"/>
        <v/>
      </c>
      <c r="R11" s="7" t="str">
        <f t="shared" si="0"/>
        <v/>
      </c>
      <c r="S11" s="7" t="str">
        <f t="shared" si="0"/>
        <v/>
      </c>
      <c r="T11" s="7" t="str">
        <f t="shared" si="0"/>
        <v/>
      </c>
      <c r="U11" s="7" t="str">
        <f t="shared" si="0"/>
        <v/>
      </c>
    </row>
    <row r="12" spans="1:22" s="6" customFormat="1" ht="14.1" customHeight="1" x14ac:dyDescent="0.15">
      <c r="A12" s="8" t="s">
        <v>20</v>
      </c>
      <c r="B12" s="8">
        <v>11</v>
      </c>
      <c r="C12" s="8">
        <v>15</v>
      </c>
      <c r="D12" s="7" t="str">
        <f t="shared" si="1"/>
        <v/>
      </c>
      <c r="E12" s="7" t="str">
        <f t="shared" si="0"/>
        <v/>
      </c>
      <c r="F12" s="7" t="str">
        <f t="shared" si="0"/>
        <v/>
      </c>
      <c r="G12" s="7" t="str">
        <f t="shared" si="0"/>
        <v/>
      </c>
      <c r="H12" s="7" t="str">
        <f t="shared" si="0"/>
        <v/>
      </c>
      <c r="I12" s="7" t="str">
        <f t="shared" si="0"/>
        <v/>
      </c>
      <c r="J12" s="7" t="str">
        <f t="shared" si="0"/>
        <v/>
      </c>
      <c r="K12" s="7" t="str">
        <f t="shared" si="0"/>
        <v/>
      </c>
      <c r="L12" s="7" t="str">
        <f t="shared" si="0"/>
        <v/>
      </c>
      <c r="M12" s="7" t="str">
        <f t="shared" si="0"/>
        <v/>
      </c>
      <c r="N12" s="7">
        <f t="shared" si="0"/>
        <v>94.71</v>
      </c>
      <c r="O12" s="7">
        <f t="shared" si="0"/>
        <v>105.78</v>
      </c>
      <c r="P12" s="7">
        <f t="shared" si="0"/>
        <v>116.85</v>
      </c>
      <c r="Q12" s="7">
        <f t="shared" si="0"/>
        <v>127.92</v>
      </c>
      <c r="R12" s="7">
        <f t="shared" si="0"/>
        <v>136.53</v>
      </c>
      <c r="S12" s="7" t="str">
        <f t="shared" si="0"/>
        <v/>
      </c>
      <c r="T12" s="7" t="str">
        <f t="shared" si="0"/>
        <v/>
      </c>
      <c r="U12" s="7" t="str">
        <f t="shared" si="0"/>
        <v/>
      </c>
    </row>
    <row r="13" spans="1:22" s="6" customFormat="1" ht="14.1" customHeight="1" x14ac:dyDescent="0.15">
      <c r="A13" s="8" t="s">
        <v>21</v>
      </c>
      <c r="B13" s="8">
        <v>11</v>
      </c>
      <c r="C13" s="8">
        <v>13</v>
      </c>
      <c r="D13" s="7" t="str">
        <f t="shared" si="1"/>
        <v/>
      </c>
      <c r="E13" s="7" t="str">
        <f t="shared" si="0"/>
        <v/>
      </c>
      <c r="F13" s="7" t="str">
        <f t="shared" si="0"/>
        <v/>
      </c>
      <c r="G13" s="7" t="str">
        <f t="shared" si="0"/>
        <v/>
      </c>
      <c r="H13" s="7" t="str">
        <f t="shared" si="0"/>
        <v/>
      </c>
      <c r="I13" s="7" t="str">
        <f t="shared" si="0"/>
        <v/>
      </c>
      <c r="J13" s="7" t="str">
        <f t="shared" si="0"/>
        <v/>
      </c>
      <c r="K13" s="7" t="str">
        <f t="shared" si="0"/>
        <v/>
      </c>
      <c r="L13" s="7" t="str">
        <f t="shared" si="0"/>
        <v/>
      </c>
      <c r="M13" s="7" t="str">
        <f t="shared" si="0"/>
        <v/>
      </c>
      <c r="N13" s="7">
        <f t="shared" si="0"/>
        <v>94.71</v>
      </c>
      <c r="O13" s="7">
        <f t="shared" si="0"/>
        <v>105.78</v>
      </c>
      <c r="P13" s="7">
        <f t="shared" si="0"/>
        <v>116.85</v>
      </c>
      <c r="Q13" s="7" t="str">
        <f t="shared" si="0"/>
        <v/>
      </c>
      <c r="R13" s="7" t="str">
        <f t="shared" si="0"/>
        <v/>
      </c>
      <c r="S13" s="7" t="str">
        <f t="shared" si="0"/>
        <v/>
      </c>
      <c r="T13" s="7" t="str">
        <f t="shared" si="0"/>
        <v/>
      </c>
      <c r="U13" s="7" t="str">
        <f t="shared" si="0"/>
        <v/>
      </c>
    </row>
    <row r="14" spans="1:22" s="6" customFormat="1" ht="14.1" customHeight="1" x14ac:dyDescent="0.15">
      <c r="A14" s="8" t="s">
        <v>22</v>
      </c>
      <c r="B14" s="8">
        <v>11</v>
      </c>
      <c r="C14" s="8">
        <v>13</v>
      </c>
      <c r="D14" s="7" t="str">
        <f t="shared" si="1"/>
        <v/>
      </c>
      <c r="E14" s="7" t="str">
        <f t="shared" si="0"/>
        <v/>
      </c>
      <c r="F14" s="7" t="str">
        <f t="shared" si="0"/>
        <v/>
      </c>
      <c r="G14" s="7" t="str">
        <f t="shared" si="0"/>
        <v/>
      </c>
      <c r="H14" s="7" t="str">
        <f t="shared" si="0"/>
        <v/>
      </c>
      <c r="I14" s="7" t="str">
        <f t="shared" si="0"/>
        <v/>
      </c>
      <c r="J14" s="7" t="str">
        <f t="shared" si="0"/>
        <v/>
      </c>
      <c r="K14" s="7" t="str">
        <f t="shared" si="0"/>
        <v/>
      </c>
      <c r="L14" s="7" t="str">
        <f t="shared" si="0"/>
        <v/>
      </c>
      <c r="M14" s="7" t="str">
        <f t="shared" si="0"/>
        <v/>
      </c>
      <c r="N14" s="7">
        <f t="shared" si="0"/>
        <v>94.71</v>
      </c>
      <c r="O14" s="7">
        <f t="shared" si="0"/>
        <v>105.78</v>
      </c>
      <c r="P14" s="7">
        <f t="shared" si="0"/>
        <v>116.85</v>
      </c>
      <c r="Q14" s="7" t="str">
        <f t="shared" si="0"/>
        <v/>
      </c>
      <c r="R14" s="7" t="str">
        <f t="shared" si="0"/>
        <v/>
      </c>
      <c r="S14" s="7" t="str">
        <f t="shared" si="0"/>
        <v/>
      </c>
      <c r="T14" s="7" t="str">
        <f t="shared" si="0"/>
        <v/>
      </c>
      <c r="U14" s="7" t="str">
        <f t="shared" si="0"/>
        <v/>
      </c>
    </row>
    <row r="15" spans="1:22" s="6" customFormat="1" ht="14.1" customHeight="1" x14ac:dyDescent="0.15">
      <c r="A15" s="8" t="s">
        <v>23</v>
      </c>
      <c r="B15" s="8">
        <v>13</v>
      </c>
      <c r="C15" s="8">
        <v>15</v>
      </c>
      <c r="D15" s="7" t="str">
        <f t="shared" si="1"/>
        <v/>
      </c>
      <c r="E15" s="7" t="str">
        <f t="shared" si="0"/>
        <v/>
      </c>
      <c r="F15" s="7" t="str">
        <f t="shared" si="0"/>
        <v/>
      </c>
      <c r="G15" s="7" t="str">
        <f t="shared" si="0"/>
        <v/>
      </c>
      <c r="H15" s="7" t="str">
        <f t="shared" si="0"/>
        <v/>
      </c>
      <c r="I15" s="7" t="str">
        <f t="shared" si="0"/>
        <v/>
      </c>
      <c r="J15" s="7" t="str">
        <f t="shared" si="0"/>
        <v/>
      </c>
      <c r="K15" s="7" t="str">
        <f t="shared" si="0"/>
        <v/>
      </c>
      <c r="L15" s="7" t="str">
        <f t="shared" si="0"/>
        <v/>
      </c>
      <c r="M15" s="7" t="str">
        <f t="shared" si="0"/>
        <v/>
      </c>
      <c r="N15" s="7" t="str">
        <f t="shared" si="0"/>
        <v/>
      </c>
      <c r="O15" s="7" t="str">
        <f t="shared" si="0"/>
        <v/>
      </c>
      <c r="P15" s="7">
        <f t="shared" si="0"/>
        <v>116.85</v>
      </c>
      <c r="Q15" s="7">
        <f t="shared" si="0"/>
        <v>127.92</v>
      </c>
      <c r="R15" s="7">
        <f t="shared" si="0"/>
        <v>136.53</v>
      </c>
      <c r="S15" s="7" t="str">
        <f t="shared" si="0"/>
        <v/>
      </c>
      <c r="T15" s="7" t="str">
        <f t="shared" si="0"/>
        <v/>
      </c>
      <c r="U15" s="7" t="str">
        <f t="shared" si="0"/>
        <v/>
      </c>
    </row>
    <row r="16" spans="1:22" s="6" customFormat="1" ht="14.1" customHeight="1" x14ac:dyDescent="0.15">
      <c r="A16" s="8" t="s">
        <v>24</v>
      </c>
      <c r="B16" s="8">
        <v>11</v>
      </c>
      <c r="C16" s="8">
        <v>13</v>
      </c>
      <c r="D16" s="7" t="str">
        <f t="shared" si="1"/>
        <v/>
      </c>
      <c r="E16" s="7" t="str">
        <f t="shared" si="0"/>
        <v/>
      </c>
      <c r="F16" s="7" t="str">
        <f t="shared" si="0"/>
        <v/>
      </c>
      <c r="G16" s="7" t="str">
        <f t="shared" si="0"/>
        <v/>
      </c>
      <c r="H16" s="7" t="str">
        <f t="shared" si="0"/>
        <v/>
      </c>
      <c r="I16" s="7" t="str">
        <f t="shared" si="0"/>
        <v/>
      </c>
      <c r="J16" s="7" t="str">
        <f t="shared" si="0"/>
        <v/>
      </c>
      <c r="K16" s="7" t="str">
        <f t="shared" si="0"/>
        <v/>
      </c>
      <c r="L16" s="7" t="str">
        <f t="shared" si="0"/>
        <v/>
      </c>
      <c r="M16" s="7" t="str">
        <f t="shared" si="0"/>
        <v/>
      </c>
      <c r="N16" s="7">
        <f t="shared" si="0"/>
        <v>94.71</v>
      </c>
      <c r="O16" s="7">
        <f t="shared" si="0"/>
        <v>105.78</v>
      </c>
      <c r="P16" s="7">
        <f t="shared" si="0"/>
        <v>116.85</v>
      </c>
      <c r="Q16" s="7" t="str">
        <f t="shared" si="0"/>
        <v/>
      </c>
      <c r="R16" s="7" t="str">
        <f t="shared" si="0"/>
        <v/>
      </c>
      <c r="S16" s="7" t="str">
        <f t="shared" si="0"/>
        <v/>
      </c>
      <c r="T16" s="7" t="str">
        <f t="shared" si="0"/>
        <v/>
      </c>
      <c r="U16" s="7" t="str">
        <f t="shared" si="0"/>
        <v/>
      </c>
    </row>
    <row r="17" spans="1:21" s="6" customFormat="1" ht="14.1" customHeight="1" x14ac:dyDescent="0.15">
      <c r="A17" s="8" t="s">
        <v>25</v>
      </c>
      <c r="B17" s="8">
        <v>11</v>
      </c>
      <c r="C17" s="8">
        <v>13</v>
      </c>
      <c r="D17" s="7" t="str">
        <f t="shared" si="1"/>
        <v/>
      </c>
      <c r="E17" s="7" t="str">
        <f t="shared" si="0"/>
        <v/>
      </c>
      <c r="F17" s="7" t="str">
        <f t="shared" si="0"/>
        <v/>
      </c>
      <c r="G17" s="7" t="str">
        <f t="shared" si="0"/>
        <v/>
      </c>
      <c r="H17" s="7" t="str">
        <f t="shared" si="0"/>
        <v/>
      </c>
      <c r="I17" s="7" t="str">
        <f t="shared" si="0"/>
        <v/>
      </c>
      <c r="J17" s="7" t="str">
        <f t="shared" si="0"/>
        <v/>
      </c>
      <c r="K17" s="7" t="str">
        <f t="shared" si="0"/>
        <v/>
      </c>
      <c r="L17" s="7" t="str">
        <f t="shared" si="0"/>
        <v/>
      </c>
      <c r="M17" s="7" t="str">
        <f t="shared" si="0"/>
        <v/>
      </c>
      <c r="N17" s="7">
        <f t="shared" si="0"/>
        <v>94.71</v>
      </c>
      <c r="O17" s="7">
        <f t="shared" si="0"/>
        <v>105.78</v>
      </c>
      <c r="P17" s="7">
        <f t="shared" si="0"/>
        <v>116.85</v>
      </c>
      <c r="Q17" s="7" t="str">
        <f t="shared" si="0"/>
        <v/>
      </c>
      <c r="R17" s="7" t="str">
        <f t="shared" si="0"/>
        <v/>
      </c>
      <c r="S17" s="7" t="str">
        <f t="shared" si="0"/>
        <v/>
      </c>
      <c r="T17" s="7" t="str">
        <f t="shared" si="0"/>
        <v/>
      </c>
      <c r="U17" s="7" t="str">
        <f t="shared" si="0"/>
        <v/>
      </c>
    </row>
    <row r="18" spans="1:21" s="6" customFormat="1" ht="14.1" customHeight="1" x14ac:dyDescent="0.15">
      <c r="A18" s="8" t="s">
        <v>26</v>
      </c>
      <c r="B18" s="8">
        <v>11</v>
      </c>
      <c r="C18" s="8">
        <v>13</v>
      </c>
      <c r="D18" s="7" t="str">
        <f t="shared" si="1"/>
        <v/>
      </c>
      <c r="E18" s="7" t="str">
        <f t="shared" si="0"/>
        <v/>
      </c>
      <c r="F18" s="7" t="str">
        <f t="shared" si="0"/>
        <v/>
      </c>
      <c r="G18" s="7" t="str">
        <f t="shared" si="0"/>
        <v/>
      </c>
      <c r="H18" s="7" t="str">
        <f t="shared" si="0"/>
        <v/>
      </c>
      <c r="I18" s="7" t="str">
        <f t="shared" si="0"/>
        <v/>
      </c>
      <c r="J18" s="7" t="str">
        <f t="shared" si="0"/>
        <v/>
      </c>
      <c r="K18" s="7" t="str">
        <f t="shared" si="0"/>
        <v/>
      </c>
      <c r="L18" s="7" t="str">
        <f t="shared" si="0"/>
        <v/>
      </c>
      <c r="M18" s="7" t="str">
        <f t="shared" si="0"/>
        <v/>
      </c>
      <c r="N18" s="7">
        <f t="shared" si="0"/>
        <v>94.71</v>
      </c>
      <c r="O18" s="7">
        <f t="shared" si="0"/>
        <v>105.78</v>
      </c>
      <c r="P18" s="7">
        <f t="shared" si="0"/>
        <v>116.85</v>
      </c>
      <c r="Q18" s="7" t="str">
        <f t="shared" si="0"/>
        <v/>
      </c>
      <c r="R18" s="7" t="str">
        <f t="shared" si="0"/>
        <v/>
      </c>
      <c r="S18" s="7" t="str">
        <f t="shared" si="0"/>
        <v/>
      </c>
      <c r="T18" s="7" t="str">
        <f t="shared" si="0"/>
        <v/>
      </c>
      <c r="U18" s="7" t="str">
        <f t="shared" si="0"/>
        <v/>
      </c>
    </row>
    <row r="19" spans="1:21" s="6" customFormat="1" ht="14.1" customHeight="1" x14ac:dyDescent="0.15">
      <c r="A19" s="8" t="s">
        <v>27</v>
      </c>
      <c r="B19" s="8">
        <v>11</v>
      </c>
      <c r="C19" s="8">
        <v>13</v>
      </c>
      <c r="D19" s="7" t="str">
        <f t="shared" si="1"/>
        <v/>
      </c>
      <c r="E19" s="7" t="str">
        <f t="shared" si="0"/>
        <v/>
      </c>
      <c r="F19" s="7" t="str">
        <f t="shared" si="0"/>
        <v/>
      </c>
      <c r="G19" s="7" t="str">
        <f t="shared" si="0"/>
        <v/>
      </c>
      <c r="H19" s="7" t="str">
        <f t="shared" si="0"/>
        <v/>
      </c>
      <c r="I19" s="7" t="str">
        <f t="shared" si="0"/>
        <v/>
      </c>
      <c r="J19" s="7" t="str">
        <f t="shared" si="0"/>
        <v/>
      </c>
      <c r="K19" s="7" t="str">
        <f t="shared" si="0"/>
        <v/>
      </c>
      <c r="L19" s="7" t="str">
        <f t="shared" si="0"/>
        <v/>
      </c>
      <c r="M19" s="7" t="str">
        <f t="shared" si="0"/>
        <v/>
      </c>
      <c r="N19" s="7">
        <f t="shared" si="0"/>
        <v>94.71</v>
      </c>
      <c r="O19" s="7">
        <f t="shared" si="0"/>
        <v>105.78</v>
      </c>
      <c r="P19" s="7">
        <f t="shared" si="0"/>
        <v>116.85</v>
      </c>
      <c r="Q19" s="7" t="str">
        <f t="shared" si="0"/>
        <v/>
      </c>
      <c r="R19" s="7" t="str">
        <f t="shared" si="0"/>
        <v/>
      </c>
      <c r="S19" s="7" t="str">
        <f t="shared" si="0"/>
        <v/>
      </c>
      <c r="T19" s="7" t="str">
        <f t="shared" si="0"/>
        <v/>
      </c>
      <c r="U19" s="7" t="str">
        <f t="shared" si="0"/>
        <v/>
      </c>
    </row>
    <row r="20" spans="1:21" s="6" customFormat="1" ht="14.1" customHeight="1" x14ac:dyDescent="0.15">
      <c r="A20" s="8" t="s">
        <v>28</v>
      </c>
      <c r="B20" s="8">
        <v>11</v>
      </c>
      <c r="C20" s="8">
        <v>13</v>
      </c>
      <c r="D20" s="7" t="str">
        <f t="shared" si="1"/>
        <v/>
      </c>
      <c r="E20" s="7" t="str">
        <f t="shared" si="0"/>
        <v/>
      </c>
      <c r="F20" s="7" t="str">
        <f t="shared" si="0"/>
        <v/>
      </c>
      <c r="G20" s="7" t="str">
        <f t="shared" si="0"/>
        <v/>
      </c>
      <c r="H20" s="7" t="str">
        <f t="shared" si="0"/>
        <v/>
      </c>
      <c r="I20" s="7" t="str">
        <f t="shared" si="0"/>
        <v/>
      </c>
      <c r="J20" s="7" t="str">
        <f t="shared" si="0"/>
        <v/>
      </c>
      <c r="K20" s="7" t="str">
        <f t="shared" si="0"/>
        <v/>
      </c>
      <c r="L20" s="7" t="str">
        <f t="shared" si="0"/>
        <v/>
      </c>
      <c r="M20" s="7" t="str">
        <f t="shared" si="0"/>
        <v/>
      </c>
      <c r="N20" s="7">
        <f t="shared" si="0"/>
        <v>94.71</v>
      </c>
      <c r="O20" s="7">
        <f t="shared" si="0"/>
        <v>105.78</v>
      </c>
      <c r="P20" s="7">
        <f t="shared" si="0"/>
        <v>116.85</v>
      </c>
      <c r="Q20" s="7" t="str">
        <f t="shared" si="0"/>
        <v/>
      </c>
      <c r="R20" s="7" t="str">
        <f t="shared" si="0"/>
        <v/>
      </c>
      <c r="S20" s="7" t="str">
        <f t="shared" si="0"/>
        <v/>
      </c>
      <c r="T20" s="7" t="str">
        <f t="shared" si="0"/>
        <v/>
      </c>
      <c r="U20" s="7" t="str">
        <f t="shared" si="0"/>
        <v/>
      </c>
    </row>
    <row r="21" spans="1:21" s="6" customFormat="1" ht="14.1" customHeight="1" x14ac:dyDescent="0.15">
      <c r="A21" s="8" t="s">
        <v>29</v>
      </c>
      <c r="B21" s="8">
        <v>11</v>
      </c>
      <c r="C21" s="8">
        <v>13</v>
      </c>
      <c r="D21" s="7" t="str">
        <f t="shared" si="1"/>
        <v/>
      </c>
      <c r="E21" s="7" t="str">
        <f t="shared" si="0"/>
        <v/>
      </c>
      <c r="F21" s="7" t="str">
        <f t="shared" si="0"/>
        <v/>
      </c>
      <c r="G21" s="7" t="str">
        <f t="shared" si="0"/>
        <v/>
      </c>
      <c r="H21" s="7" t="str">
        <f t="shared" si="0"/>
        <v/>
      </c>
      <c r="I21" s="7" t="str">
        <f t="shared" si="0"/>
        <v/>
      </c>
      <c r="J21" s="7" t="str">
        <f t="shared" si="0"/>
        <v/>
      </c>
      <c r="K21" s="7" t="str">
        <f t="shared" si="0"/>
        <v/>
      </c>
      <c r="L21" s="7" t="str">
        <f t="shared" si="0"/>
        <v/>
      </c>
      <c r="M21" s="7" t="str">
        <f t="shared" si="0"/>
        <v/>
      </c>
      <c r="N21" s="7">
        <f t="shared" si="0"/>
        <v>94.71</v>
      </c>
      <c r="O21" s="7">
        <f t="shared" si="0"/>
        <v>105.78</v>
      </c>
      <c r="P21" s="7">
        <f t="shared" si="0"/>
        <v>116.85</v>
      </c>
      <c r="Q21" s="7" t="str">
        <f t="shared" si="0"/>
        <v/>
      </c>
      <c r="R21" s="7" t="str">
        <f t="shared" si="0"/>
        <v/>
      </c>
      <c r="S21" s="7" t="str">
        <f t="shared" si="0"/>
        <v/>
      </c>
      <c r="T21" s="7" t="str">
        <f t="shared" si="0"/>
        <v/>
      </c>
      <c r="U21" s="7" t="str">
        <f t="shared" si="0"/>
        <v/>
      </c>
    </row>
    <row r="22" spans="1:21" s="6" customFormat="1" ht="14.1" customHeight="1" x14ac:dyDescent="0.15">
      <c r="A22" s="8" t="s">
        <v>30</v>
      </c>
      <c r="B22" s="8">
        <v>11</v>
      </c>
      <c r="C22" s="8">
        <v>13</v>
      </c>
      <c r="D22" s="7" t="str">
        <f t="shared" si="1"/>
        <v/>
      </c>
      <c r="E22" s="7" t="str">
        <f t="shared" si="0"/>
        <v/>
      </c>
      <c r="F22" s="7" t="str">
        <f t="shared" si="0"/>
        <v/>
      </c>
      <c r="G22" s="7" t="str">
        <f t="shared" si="0"/>
        <v/>
      </c>
      <c r="H22" s="7" t="str">
        <f t="shared" si="0"/>
        <v/>
      </c>
      <c r="I22" s="7" t="str">
        <f t="shared" si="0"/>
        <v/>
      </c>
      <c r="J22" s="7" t="str">
        <f t="shared" si="0"/>
        <v/>
      </c>
      <c r="K22" s="7" t="str">
        <f t="shared" si="0"/>
        <v/>
      </c>
      <c r="L22" s="7" t="str">
        <f t="shared" si="0"/>
        <v/>
      </c>
      <c r="M22" s="7" t="str">
        <f t="shared" si="0"/>
        <v/>
      </c>
      <c r="N22" s="7">
        <f t="shared" si="0"/>
        <v>94.71</v>
      </c>
      <c r="O22" s="7">
        <f t="shared" si="0"/>
        <v>105.78</v>
      </c>
      <c r="P22" s="7">
        <f t="shared" si="0"/>
        <v>116.85</v>
      </c>
      <c r="Q22" s="7" t="str">
        <f t="shared" si="0"/>
        <v/>
      </c>
      <c r="R22" s="7" t="str">
        <f t="shared" si="0"/>
        <v/>
      </c>
      <c r="S22" s="7" t="str">
        <f t="shared" si="0"/>
        <v/>
      </c>
      <c r="T22" s="7" t="str">
        <f t="shared" si="0"/>
        <v/>
      </c>
      <c r="U22" s="7" t="str">
        <f t="shared" si="0"/>
        <v/>
      </c>
    </row>
    <row r="23" spans="1:21" s="6" customFormat="1" ht="14.1" customHeight="1" x14ac:dyDescent="0.15">
      <c r="A23" s="8" t="s">
        <v>31</v>
      </c>
      <c r="B23" s="8">
        <v>13</v>
      </c>
      <c r="C23" s="8">
        <v>15</v>
      </c>
      <c r="D23" s="7" t="str">
        <f t="shared" si="1"/>
        <v/>
      </c>
      <c r="E23" s="7" t="str">
        <f t="shared" si="0"/>
        <v/>
      </c>
      <c r="F23" s="7" t="str">
        <f t="shared" si="0"/>
        <v/>
      </c>
      <c r="G23" s="7" t="str">
        <f t="shared" si="0"/>
        <v/>
      </c>
      <c r="H23" s="7" t="str">
        <f t="shared" si="0"/>
        <v/>
      </c>
      <c r="I23" s="7" t="str">
        <f t="shared" si="0"/>
        <v/>
      </c>
      <c r="J23" s="7" t="str">
        <f t="shared" si="0"/>
        <v/>
      </c>
      <c r="K23" s="7" t="str">
        <f t="shared" si="0"/>
        <v/>
      </c>
      <c r="L23" s="7" t="str">
        <f t="shared" si="0"/>
        <v/>
      </c>
      <c r="M23" s="7" t="str">
        <f t="shared" si="0"/>
        <v/>
      </c>
      <c r="N23" s="7" t="str">
        <f t="shared" si="0"/>
        <v/>
      </c>
      <c r="O23" s="7" t="str">
        <f t="shared" si="0"/>
        <v/>
      </c>
      <c r="P23" s="7">
        <f t="shared" si="0"/>
        <v>116.85</v>
      </c>
      <c r="Q23" s="7">
        <f t="shared" si="0"/>
        <v>127.92</v>
      </c>
      <c r="R23" s="7">
        <f t="shared" si="0"/>
        <v>136.53</v>
      </c>
      <c r="S23" s="7" t="str">
        <f t="shared" si="0"/>
        <v/>
      </c>
      <c r="T23" s="7" t="str">
        <f t="shared" si="0"/>
        <v/>
      </c>
      <c r="U23" s="7" t="str">
        <f t="shared" si="0"/>
        <v/>
      </c>
    </row>
    <row r="24" spans="1:21" s="6" customFormat="1" ht="14.1" customHeight="1" x14ac:dyDescent="0.15">
      <c r="A24" s="8" t="s">
        <v>32</v>
      </c>
      <c r="B24" s="8">
        <v>11</v>
      </c>
      <c r="C24" s="8">
        <v>13</v>
      </c>
      <c r="D24" s="7" t="str">
        <f t="shared" si="1"/>
        <v/>
      </c>
      <c r="E24" s="7" t="str">
        <f t="shared" si="0"/>
        <v/>
      </c>
      <c r="F24" s="7" t="str">
        <f t="shared" si="0"/>
        <v/>
      </c>
      <c r="G24" s="7" t="str">
        <f t="shared" si="0"/>
        <v/>
      </c>
      <c r="H24" s="7" t="str">
        <f t="shared" si="0"/>
        <v/>
      </c>
      <c r="I24" s="7" t="str">
        <f t="shared" si="0"/>
        <v/>
      </c>
      <c r="J24" s="7" t="str">
        <f t="shared" si="0"/>
        <v/>
      </c>
      <c r="K24" s="7" t="str">
        <f t="shared" si="0"/>
        <v/>
      </c>
      <c r="L24" s="7" t="str">
        <f t="shared" si="0"/>
        <v/>
      </c>
      <c r="M24" s="7" t="str">
        <f t="shared" si="0"/>
        <v/>
      </c>
      <c r="N24" s="7">
        <f t="shared" si="0"/>
        <v>94.71</v>
      </c>
      <c r="O24" s="7">
        <f t="shared" si="0"/>
        <v>105.78</v>
      </c>
      <c r="P24" s="7">
        <f t="shared" si="0"/>
        <v>116.85</v>
      </c>
      <c r="Q24" s="7" t="str">
        <f t="shared" si="0"/>
        <v/>
      </c>
      <c r="R24" s="7" t="str">
        <f t="shared" si="0"/>
        <v/>
      </c>
      <c r="S24" s="7" t="str">
        <f t="shared" si="0"/>
        <v/>
      </c>
      <c r="T24" s="7" t="str">
        <f t="shared" si="0"/>
        <v/>
      </c>
      <c r="U24" s="7" t="str">
        <f t="shared" si="0"/>
        <v/>
      </c>
    </row>
    <row r="25" spans="1:21" s="6" customFormat="1" ht="14.1" customHeight="1" x14ac:dyDescent="0.15">
      <c r="A25" s="8" t="s">
        <v>33</v>
      </c>
      <c r="B25" s="8">
        <v>13</v>
      </c>
      <c r="C25" s="8">
        <v>15</v>
      </c>
      <c r="D25" s="7" t="str">
        <f t="shared" si="1"/>
        <v/>
      </c>
      <c r="E25" s="7" t="str">
        <f t="shared" si="1"/>
        <v/>
      </c>
      <c r="F25" s="7" t="str">
        <f t="shared" si="1"/>
        <v/>
      </c>
      <c r="G25" s="7" t="str">
        <f t="shared" si="1"/>
        <v/>
      </c>
      <c r="H25" s="7" t="str">
        <f t="shared" si="1"/>
        <v/>
      </c>
      <c r="I25" s="7" t="str">
        <f t="shared" si="1"/>
        <v/>
      </c>
      <c r="J25" s="7" t="str">
        <f t="shared" si="1"/>
        <v/>
      </c>
      <c r="K25" s="7" t="str">
        <f t="shared" si="1"/>
        <v/>
      </c>
      <c r="L25" s="7" t="str">
        <f t="shared" si="1"/>
        <v/>
      </c>
      <c r="M25" s="7" t="str">
        <f t="shared" si="1"/>
        <v/>
      </c>
      <c r="N25" s="7" t="str">
        <f t="shared" si="1"/>
        <v/>
      </c>
      <c r="O25" s="7" t="str">
        <f t="shared" si="1"/>
        <v/>
      </c>
      <c r="P25" s="7">
        <f t="shared" si="1"/>
        <v>116.85</v>
      </c>
      <c r="Q25" s="7">
        <f t="shared" si="1"/>
        <v>127.92</v>
      </c>
      <c r="R25" s="7">
        <f t="shared" si="1"/>
        <v>136.53</v>
      </c>
      <c r="S25" s="7" t="str">
        <f t="shared" si="1"/>
        <v/>
      </c>
      <c r="T25" s="7" t="str">
        <f t="shared" ref="T25:U51" si="2">IF(AND(T$3&gt;=$B25,T$3&lt;=$C25),T$5,"")</f>
        <v/>
      </c>
      <c r="U25" s="7" t="str">
        <f t="shared" si="2"/>
        <v/>
      </c>
    </row>
    <row r="26" spans="1:21" s="6" customFormat="1" ht="14.1" customHeight="1" x14ac:dyDescent="0.15">
      <c r="A26" s="8" t="s">
        <v>34</v>
      </c>
      <c r="B26" s="8">
        <v>11</v>
      </c>
      <c r="C26" s="8">
        <v>13</v>
      </c>
      <c r="D26" s="7" t="str">
        <f t="shared" si="1"/>
        <v/>
      </c>
      <c r="E26" s="7" t="str">
        <f t="shared" si="1"/>
        <v/>
      </c>
      <c r="F26" s="7" t="str">
        <f t="shared" si="1"/>
        <v/>
      </c>
      <c r="G26" s="7" t="str">
        <f t="shared" si="1"/>
        <v/>
      </c>
      <c r="H26" s="7" t="str">
        <f t="shared" si="1"/>
        <v/>
      </c>
      <c r="I26" s="7" t="str">
        <f t="shared" si="1"/>
        <v/>
      </c>
      <c r="J26" s="7" t="str">
        <f t="shared" si="1"/>
        <v/>
      </c>
      <c r="K26" s="7" t="str">
        <f t="shared" si="1"/>
        <v/>
      </c>
      <c r="L26" s="7" t="str">
        <f t="shared" si="1"/>
        <v/>
      </c>
      <c r="M26" s="7" t="str">
        <f t="shared" si="1"/>
        <v/>
      </c>
      <c r="N26" s="7">
        <f t="shared" si="1"/>
        <v>94.71</v>
      </c>
      <c r="O26" s="7">
        <f t="shared" si="1"/>
        <v>105.78</v>
      </c>
      <c r="P26" s="7">
        <f t="shared" si="1"/>
        <v>116.85</v>
      </c>
      <c r="Q26" s="7" t="str">
        <f t="shared" si="1"/>
        <v/>
      </c>
      <c r="R26" s="7" t="str">
        <f t="shared" si="1"/>
        <v/>
      </c>
      <c r="S26" s="7" t="str">
        <f t="shared" si="1"/>
        <v/>
      </c>
      <c r="T26" s="7" t="str">
        <f t="shared" si="2"/>
        <v/>
      </c>
      <c r="U26" s="7" t="str">
        <f t="shared" si="2"/>
        <v/>
      </c>
    </row>
    <row r="27" spans="1:21" s="6" customFormat="1" ht="14.1" customHeight="1" x14ac:dyDescent="0.15">
      <c r="A27" s="8" t="s">
        <v>35</v>
      </c>
      <c r="B27" s="8">
        <v>11</v>
      </c>
      <c r="C27" s="8">
        <v>13</v>
      </c>
      <c r="D27" s="7" t="str">
        <f t="shared" si="1"/>
        <v/>
      </c>
      <c r="E27" s="7" t="str">
        <f t="shared" si="1"/>
        <v/>
      </c>
      <c r="F27" s="7" t="str">
        <f t="shared" si="1"/>
        <v/>
      </c>
      <c r="G27" s="7" t="str">
        <f t="shared" si="1"/>
        <v/>
      </c>
      <c r="H27" s="7" t="str">
        <f t="shared" si="1"/>
        <v/>
      </c>
      <c r="I27" s="7" t="str">
        <f t="shared" si="1"/>
        <v/>
      </c>
      <c r="J27" s="7" t="str">
        <f t="shared" si="1"/>
        <v/>
      </c>
      <c r="K27" s="7" t="str">
        <f t="shared" si="1"/>
        <v/>
      </c>
      <c r="L27" s="7" t="str">
        <f t="shared" si="1"/>
        <v/>
      </c>
      <c r="M27" s="7" t="str">
        <f t="shared" si="1"/>
        <v/>
      </c>
      <c r="N27" s="7">
        <f t="shared" si="1"/>
        <v>94.71</v>
      </c>
      <c r="O27" s="7">
        <f t="shared" si="1"/>
        <v>105.78</v>
      </c>
      <c r="P27" s="7">
        <f t="shared" si="1"/>
        <v>116.85</v>
      </c>
      <c r="Q27" s="7" t="str">
        <f t="shared" si="1"/>
        <v/>
      </c>
      <c r="R27" s="7" t="str">
        <f t="shared" si="1"/>
        <v/>
      </c>
      <c r="S27" s="7" t="str">
        <f t="shared" si="1"/>
        <v/>
      </c>
      <c r="T27" s="7" t="str">
        <f t="shared" si="2"/>
        <v/>
      </c>
      <c r="U27" s="7" t="str">
        <f t="shared" si="2"/>
        <v/>
      </c>
    </row>
    <row r="28" spans="1:21" s="6" customFormat="1" ht="14.1" customHeight="1" x14ac:dyDescent="0.15">
      <c r="A28" s="8" t="s">
        <v>36</v>
      </c>
      <c r="B28" s="8">
        <v>11</v>
      </c>
      <c r="C28" s="8">
        <v>13</v>
      </c>
      <c r="D28" s="7" t="str">
        <f t="shared" si="1"/>
        <v/>
      </c>
      <c r="E28" s="7" t="str">
        <f t="shared" si="1"/>
        <v/>
      </c>
      <c r="F28" s="7" t="str">
        <f t="shared" si="1"/>
        <v/>
      </c>
      <c r="G28" s="7" t="str">
        <f t="shared" si="1"/>
        <v/>
      </c>
      <c r="H28" s="7" t="str">
        <f t="shared" si="1"/>
        <v/>
      </c>
      <c r="I28" s="7" t="str">
        <f t="shared" si="1"/>
        <v/>
      </c>
      <c r="J28" s="7" t="str">
        <f t="shared" si="1"/>
        <v/>
      </c>
      <c r="K28" s="7" t="str">
        <f t="shared" si="1"/>
        <v/>
      </c>
      <c r="L28" s="7" t="str">
        <f t="shared" si="1"/>
        <v/>
      </c>
      <c r="M28" s="7" t="str">
        <f t="shared" si="1"/>
        <v/>
      </c>
      <c r="N28" s="7">
        <f t="shared" si="1"/>
        <v>94.71</v>
      </c>
      <c r="O28" s="7">
        <f t="shared" si="1"/>
        <v>105.78</v>
      </c>
      <c r="P28" s="7">
        <f t="shared" si="1"/>
        <v>116.85</v>
      </c>
      <c r="Q28" s="7" t="str">
        <f t="shared" si="1"/>
        <v/>
      </c>
      <c r="R28" s="7" t="str">
        <f t="shared" si="1"/>
        <v/>
      </c>
      <c r="S28" s="7" t="str">
        <f t="shared" si="1"/>
        <v/>
      </c>
      <c r="T28" s="7" t="str">
        <f t="shared" si="2"/>
        <v/>
      </c>
      <c r="U28" s="7" t="str">
        <f t="shared" si="2"/>
        <v/>
      </c>
    </row>
    <row r="29" spans="1:21" s="6" customFormat="1" ht="14.1" customHeight="1" x14ac:dyDescent="0.15">
      <c r="A29" s="8" t="s">
        <v>37</v>
      </c>
      <c r="B29" s="8">
        <v>11</v>
      </c>
      <c r="C29" s="8">
        <v>13</v>
      </c>
      <c r="D29" s="7" t="str">
        <f t="shared" si="1"/>
        <v/>
      </c>
      <c r="E29" s="7" t="str">
        <f t="shared" si="1"/>
        <v/>
      </c>
      <c r="F29" s="7" t="str">
        <f t="shared" si="1"/>
        <v/>
      </c>
      <c r="G29" s="7" t="str">
        <f t="shared" si="1"/>
        <v/>
      </c>
      <c r="H29" s="7" t="str">
        <f t="shared" si="1"/>
        <v/>
      </c>
      <c r="I29" s="7" t="str">
        <f t="shared" si="1"/>
        <v/>
      </c>
      <c r="J29" s="7" t="str">
        <f t="shared" si="1"/>
        <v/>
      </c>
      <c r="K29" s="7" t="str">
        <f t="shared" si="1"/>
        <v/>
      </c>
      <c r="L29" s="7" t="str">
        <f t="shared" si="1"/>
        <v/>
      </c>
      <c r="M29" s="7" t="str">
        <f t="shared" si="1"/>
        <v/>
      </c>
      <c r="N29" s="7">
        <f t="shared" si="1"/>
        <v>94.71</v>
      </c>
      <c r="O29" s="7">
        <f t="shared" si="1"/>
        <v>105.78</v>
      </c>
      <c r="P29" s="7">
        <f t="shared" si="1"/>
        <v>116.85</v>
      </c>
      <c r="Q29" s="7" t="str">
        <f t="shared" si="1"/>
        <v/>
      </c>
      <c r="R29" s="7" t="str">
        <f t="shared" si="1"/>
        <v/>
      </c>
      <c r="S29" s="7" t="str">
        <f t="shared" si="1"/>
        <v/>
      </c>
      <c r="T29" s="7" t="str">
        <f t="shared" si="2"/>
        <v/>
      </c>
      <c r="U29" s="7" t="str">
        <f t="shared" si="2"/>
        <v/>
      </c>
    </row>
    <row r="30" spans="1:21" s="6" customFormat="1" ht="14.1" customHeight="1" x14ac:dyDescent="0.15">
      <c r="A30" s="8" t="s">
        <v>38</v>
      </c>
      <c r="B30" s="8">
        <v>8</v>
      </c>
      <c r="C30" s="8">
        <v>11</v>
      </c>
      <c r="D30" s="7" t="str">
        <f t="shared" si="1"/>
        <v/>
      </c>
      <c r="E30" s="7" t="str">
        <f t="shared" si="1"/>
        <v/>
      </c>
      <c r="F30" s="7" t="str">
        <f t="shared" si="1"/>
        <v/>
      </c>
      <c r="G30" s="7" t="str">
        <f t="shared" si="1"/>
        <v/>
      </c>
      <c r="H30" s="7" t="str">
        <f t="shared" si="1"/>
        <v/>
      </c>
      <c r="I30" s="7" t="str">
        <f t="shared" si="1"/>
        <v/>
      </c>
      <c r="J30" s="7" t="str">
        <f t="shared" si="1"/>
        <v/>
      </c>
      <c r="K30" s="7">
        <f t="shared" si="1"/>
        <v>72.569999999999993</v>
      </c>
      <c r="L30" s="7">
        <f t="shared" si="1"/>
        <v>78.72</v>
      </c>
      <c r="M30" s="7">
        <f t="shared" si="1"/>
        <v>84.87</v>
      </c>
      <c r="N30" s="7">
        <f t="shared" si="1"/>
        <v>94.71</v>
      </c>
      <c r="O30" s="7" t="str">
        <f t="shared" si="1"/>
        <v/>
      </c>
      <c r="P30" s="7" t="str">
        <f t="shared" si="1"/>
        <v/>
      </c>
      <c r="Q30" s="7" t="str">
        <f t="shared" si="1"/>
        <v/>
      </c>
      <c r="R30" s="7" t="str">
        <f t="shared" si="1"/>
        <v/>
      </c>
      <c r="S30" s="7" t="str">
        <f t="shared" si="1"/>
        <v/>
      </c>
      <c r="T30" s="7" t="str">
        <f t="shared" si="2"/>
        <v/>
      </c>
      <c r="U30" s="7" t="str">
        <f t="shared" si="2"/>
        <v/>
      </c>
    </row>
    <row r="31" spans="1:21" s="6" customFormat="1" ht="14.1" customHeight="1" x14ac:dyDescent="0.15">
      <c r="A31" s="8" t="s">
        <v>39</v>
      </c>
      <c r="B31" s="8">
        <v>8</v>
      </c>
      <c r="C31" s="8">
        <v>11</v>
      </c>
      <c r="D31" s="7" t="str">
        <f t="shared" si="1"/>
        <v/>
      </c>
      <c r="E31" s="7" t="str">
        <f t="shared" si="1"/>
        <v/>
      </c>
      <c r="F31" s="7" t="str">
        <f t="shared" si="1"/>
        <v/>
      </c>
      <c r="G31" s="7" t="str">
        <f t="shared" si="1"/>
        <v/>
      </c>
      <c r="H31" s="7" t="str">
        <f t="shared" si="1"/>
        <v/>
      </c>
      <c r="I31" s="7" t="str">
        <f t="shared" si="1"/>
        <v/>
      </c>
      <c r="J31" s="7" t="str">
        <f t="shared" si="1"/>
        <v/>
      </c>
      <c r="K31" s="7">
        <f t="shared" si="1"/>
        <v>72.569999999999993</v>
      </c>
      <c r="L31" s="7">
        <f t="shared" si="1"/>
        <v>78.72</v>
      </c>
      <c r="M31" s="7">
        <f t="shared" si="1"/>
        <v>84.87</v>
      </c>
      <c r="N31" s="7">
        <f t="shared" si="1"/>
        <v>94.71</v>
      </c>
      <c r="O31" s="7" t="str">
        <f t="shared" si="1"/>
        <v/>
      </c>
      <c r="P31" s="7" t="str">
        <f t="shared" si="1"/>
        <v/>
      </c>
      <c r="Q31" s="7" t="str">
        <f t="shared" si="1"/>
        <v/>
      </c>
      <c r="R31" s="7" t="str">
        <f t="shared" si="1"/>
        <v/>
      </c>
      <c r="S31" s="7" t="str">
        <f t="shared" si="1"/>
        <v/>
      </c>
      <c r="T31" s="7" t="str">
        <f t="shared" si="2"/>
        <v/>
      </c>
      <c r="U31" s="7" t="str">
        <f t="shared" si="2"/>
        <v/>
      </c>
    </row>
    <row r="32" spans="1:21" s="6" customFormat="1" ht="14.1" customHeight="1" x14ac:dyDescent="0.15">
      <c r="A32" s="8" t="s">
        <v>40</v>
      </c>
      <c r="B32" s="8">
        <v>8</v>
      </c>
      <c r="C32" s="8">
        <v>11</v>
      </c>
      <c r="D32" s="7" t="str">
        <f t="shared" si="1"/>
        <v/>
      </c>
      <c r="E32" s="7" t="str">
        <f t="shared" si="1"/>
        <v/>
      </c>
      <c r="F32" s="7" t="str">
        <f t="shared" si="1"/>
        <v/>
      </c>
      <c r="G32" s="7" t="str">
        <f t="shared" si="1"/>
        <v/>
      </c>
      <c r="H32" s="7" t="str">
        <f t="shared" si="1"/>
        <v/>
      </c>
      <c r="I32" s="7" t="str">
        <f t="shared" si="1"/>
        <v/>
      </c>
      <c r="J32" s="7" t="str">
        <f t="shared" si="1"/>
        <v/>
      </c>
      <c r="K32" s="7">
        <f t="shared" si="1"/>
        <v>72.569999999999993</v>
      </c>
      <c r="L32" s="7">
        <f t="shared" si="1"/>
        <v>78.72</v>
      </c>
      <c r="M32" s="7">
        <f t="shared" si="1"/>
        <v>84.87</v>
      </c>
      <c r="N32" s="7">
        <f t="shared" si="1"/>
        <v>94.71</v>
      </c>
      <c r="O32" s="7" t="str">
        <f t="shared" si="1"/>
        <v/>
      </c>
      <c r="P32" s="7" t="str">
        <f t="shared" si="1"/>
        <v/>
      </c>
      <c r="Q32" s="7" t="str">
        <f t="shared" si="1"/>
        <v/>
      </c>
      <c r="R32" s="7" t="str">
        <f t="shared" si="1"/>
        <v/>
      </c>
      <c r="S32" s="7" t="str">
        <f t="shared" si="1"/>
        <v/>
      </c>
      <c r="T32" s="7" t="str">
        <f t="shared" si="2"/>
        <v/>
      </c>
      <c r="U32" s="7" t="str">
        <f t="shared" si="2"/>
        <v/>
      </c>
    </row>
    <row r="33" spans="1:21" s="6" customFormat="1" ht="14.1" customHeight="1" x14ac:dyDescent="0.15">
      <c r="A33" s="8" t="s">
        <v>41</v>
      </c>
      <c r="B33" s="8">
        <v>8</v>
      </c>
      <c r="C33" s="8">
        <v>11</v>
      </c>
      <c r="D33" s="7" t="str">
        <f t="shared" si="1"/>
        <v/>
      </c>
      <c r="E33" s="7" t="str">
        <f t="shared" si="1"/>
        <v/>
      </c>
      <c r="F33" s="7" t="str">
        <f t="shared" si="1"/>
        <v/>
      </c>
      <c r="G33" s="7" t="str">
        <f t="shared" si="1"/>
        <v/>
      </c>
      <c r="H33" s="7" t="str">
        <f t="shared" si="1"/>
        <v/>
      </c>
      <c r="I33" s="7" t="str">
        <f t="shared" si="1"/>
        <v/>
      </c>
      <c r="J33" s="7" t="str">
        <f t="shared" si="1"/>
        <v/>
      </c>
      <c r="K33" s="7">
        <f t="shared" si="1"/>
        <v>72.569999999999993</v>
      </c>
      <c r="L33" s="7">
        <f t="shared" si="1"/>
        <v>78.72</v>
      </c>
      <c r="M33" s="7">
        <f t="shared" si="1"/>
        <v>84.87</v>
      </c>
      <c r="N33" s="7">
        <f t="shared" si="1"/>
        <v>94.71</v>
      </c>
      <c r="O33" s="7" t="str">
        <f t="shared" si="1"/>
        <v/>
      </c>
      <c r="P33" s="7" t="str">
        <f t="shared" si="1"/>
        <v/>
      </c>
      <c r="Q33" s="7" t="str">
        <f t="shared" si="1"/>
        <v/>
      </c>
      <c r="R33" s="7" t="str">
        <f t="shared" si="1"/>
        <v/>
      </c>
      <c r="S33" s="7" t="str">
        <f t="shared" si="1"/>
        <v/>
      </c>
      <c r="T33" s="7" t="str">
        <f t="shared" si="2"/>
        <v/>
      </c>
      <c r="U33" s="7" t="str">
        <f t="shared" si="2"/>
        <v/>
      </c>
    </row>
    <row r="34" spans="1:21" s="6" customFormat="1" ht="14.1" customHeight="1" x14ac:dyDescent="0.15">
      <c r="A34" s="8" t="s">
        <v>42</v>
      </c>
      <c r="B34" s="8">
        <v>5</v>
      </c>
      <c r="C34" s="8">
        <v>8</v>
      </c>
      <c r="D34" s="7" t="str">
        <f t="shared" si="1"/>
        <v/>
      </c>
      <c r="E34" s="7" t="str">
        <f t="shared" si="1"/>
        <v/>
      </c>
      <c r="F34" s="7" t="str">
        <f t="shared" si="1"/>
        <v/>
      </c>
      <c r="G34" s="7" t="str">
        <f t="shared" si="1"/>
        <v/>
      </c>
      <c r="H34" s="7">
        <f t="shared" si="1"/>
        <v>60.269999999999996</v>
      </c>
      <c r="I34" s="7">
        <f t="shared" si="1"/>
        <v>63.96</v>
      </c>
      <c r="J34" s="7">
        <f t="shared" si="1"/>
        <v>67.650000000000006</v>
      </c>
      <c r="K34" s="7">
        <f t="shared" si="1"/>
        <v>72.569999999999993</v>
      </c>
      <c r="L34" s="7" t="str">
        <f t="shared" si="1"/>
        <v/>
      </c>
      <c r="M34" s="7" t="str">
        <f t="shared" si="1"/>
        <v/>
      </c>
      <c r="N34" s="7" t="str">
        <f t="shared" si="1"/>
        <v/>
      </c>
      <c r="O34" s="7" t="str">
        <f t="shared" si="1"/>
        <v/>
      </c>
      <c r="P34" s="7" t="str">
        <f t="shared" si="1"/>
        <v/>
      </c>
      <c r="Q34" s="7" t="str">
        <f t="shared" si="1"/>
        <v/>
      </c>
      <c r="R34" s="7" t="str">
        <f t="shared" si="1"/>
        <v/>
      </c>
      <c r="S34" s="7" t="str">
        <f t="shared" si="1"/>
        <v/>
      </c>
      <c r="T34" s="7" t="str">
        <f t="shared" si="2"/>
        <v/>
      </c>
      <c r="U34" s="7" t="str">
        <f t="shared" si="2"/>
        <v/>
      </c>
    </row>
    <row r="35" spans="1:21" s="6" customFormat="1" ht="14.1" customHeight="1" x14ac:dyDescent="0.15">
      <c r="A35" s="8" t="s">
        <v>43</v>
      </c>
      <c r="B35" s="8">
        <v>8</v>
      </c>
      <c r="C35" s="8">
        <v>11</v>
      </c>
      <c r="D35" s="7" t="str">
        <f t="shared" si="1"/>
        <v/>
      </c>
      <c r="E35" s="7" t="str">
        <f t="shared" si="1"/>
        <v/>
      </c>
      <c r="F35" s="7" t="str">
        <f t="shared" si="1"/>
        <v/>
      </c>
      <c r="G35" s="7" t="str">
        <f t="shared" si="1"/>
        <v/>
      </c>
      <c r="H35" s="7" t="str">
        <f t="shared" si="1"/>
        <v/>
      </c>
      <c r="I35" s="7" t="str">
        <f t="shared" si="1"/>
        <v/>
      </c>
      <c r="J35" s="7" t="str">
        <f t="shared" si="1"/>
        <v/>
      </c>
      <c r="K35" s="7">
        <f t="shared" si="1"/>
        <v>72.569999999999993</v>
      </c>
      <c r="L35" s="7">
        <f t="shared" si="1"/>
        <v>78.72</v>
      </c>
      <c r="M35" s="7">
        <f t="shared" si="1"/>
        <v>84.87</v>
      </c>
      <c r="N35" s="7">
        <f t="shared" si="1"/>
        <v>94.71</v>
      </c>
      <c r="O35" s="7" t="str">
        <f t="shared" si="1"/>
        <v/>
      </c>
      <c r="P35" s="7" t="str">
        <f t="shared" si="1"/>
        <v/>
      </c>
      <c r="Q35" s="7" t="str">
        <f t="shared" si="1"/>
        <v/>
      </c>
      <c r="R35" s="7" t="str">
        <f t="shared" si="1"/>
        <v/>
      </c>
      <c r="S35" s="7" t="str">
        <f t="shared" si="1"/>
        <v/>
      </c>
      <c r="T35" s="7" t="str">
        <f t="shared" si="2"/>
        <v/>
      </c>
      <c r="U35" s="7" t="str">
        <f t="shared" si="2"/>
        <v/>
      </c>
    </row>
    <row r="36" spans="1:21" s="6" customFormat="1" ht="14.1" customHeight="1" x14ac:dyDescent="0.15">
      <c r="A36" s="8" t="s">
        <v>44</v>
      </c>
      <c r="B36" s="8">
        <v>8</v>
      </c>
      <c r="C36" s="8">
        <v>11</v>
      </c>
      <c r="D36" s="7" t="str">
        <f t="shared" si="1"/>
        <v/>
      </c>
      <c r="E36" s="7" t="str">
        <f t="shared" si="1"/>
        <v/>
      </c>
      <c r="F36" s="7" t="str">
        <f t="shared" si="1"/>
        <v/>
      </c>
      <c r="G36" s="7" t="str">
        <f t="shared" si="1"/>
        <v/>
      </c>
      <c r="H36" s="7" t="str">
        <f t="shared" si="1"/>
        <v/>
      </c>
      <c r="I36" s="7" t="str">
        <f t="shared" si="1"/>
        <v/>
      </c>
      <c r="J36" s="7" t="str">
        <f t="shared" si="1"/>
        <v/>
      </c>
      <c r="K36" s="7">
        <f t="shared" si="1"/>
        <v>72.569999999999993</v>
      </c>
      <c r="L36" s="7">
        <f t="shared" si="1"/>
        <v>78.72</v>
      </c>
      <c r="M36" s="7">
        <f t="shared" si="1"/>
        <v>84.87</v>
      </c>
      <c r="N36" s="7">
        <f t="shared" si="1"/>
        <v>94.71</v>
      </c>
      <c r="O36" s="7" t="str">
        <f t="shared" si="1"/>
        <v/>
      </c>
      <c r="P36" s="7" t="str">
        <f t="shared" si="1"/>
        <v/>
      </c>
      <c r="Q36" s="7" t="str">
        <f t="shared" si="1"/>
        <v/>
      </c>
      <c r="R36" s="7" t="str">
        <f t="shared" si="1"/>
        <v/>
      </c>
      <c r="S36" s="7" t="str">
        <f t="shared" si="1"/>
        <v/>
      </c>
      <c r="T36" s="7" t="str">
        <f t="shared" si="2"/>
        <v/>
      </c>
      <c r="U36" s="7" t="str">
        <f t="shared" si="2"/>
        <v/>
      </c>
    </row>
    <row r="37" spans="1:21" s="6" customFormat="1" ht="14.1" customHeight="1" x14ac:dyDescent="0.15">
      <c r="A37" s="8" t="s">
        <v>45</v>
      </c>
      <c r="B37" s="8">
        <v>8</v>
      </c>
      <c r="C37" s="8">
        <v>11</v>
      </c>
      <c r="D37" s="7" t="str">
        <f t="shared" si="1"/>
        <v/>
      </c>
      <c r="E37" s="7" t="str">
        <f t="shared" si="1"/>
        <v/>
      </c>
      <c r="F37" s="7" t="str">
        <f t="shared" si="1"/>
        <v/>
      </c>
      <c r="G37" s="7" t="str">
        <f t="shared" si="1"/>
        <v/>
      </c>
      <c r="H37" s="7" t="str">
        <f t="shared" si="1"/>
        <v/>
      </c>
      <c r="I37" s="7" t="str">
        <f t="shared" si="1"/>
        <v/>
      </c>
      <c r="J37" s="7" t="str">
        <f t="shared" si="1"/>
        <v/>
      </c>
      <c r="K37" s="7">
        <f t="shared" si="1"/>
        <v>72.569999999999993</v>
      </c>
      <c r="L37" s="7">
        <f t="shared" si="1"/>
        <v>78.72</v>
      </c>
      <c r="M37" s="7">
        <f t="shared" si="1"/>
        <v>84.87</v>
      </c>
      <c r="N37" s="7">
        <f t="shared" si="1"/>
        <v>94.71</v>
      </c>
      <c r="O37" s="7" t="str">
        <f t="shared" si="1"/>
        <v/>
      </c>
      <c r="P37" s="7" t="str">
        <f t="shared" si="1"/>
        <v/>
      </c>
      <c r="Q37" s="7" t="str">
        <f t="shared" si="1"/>
        <v/>
      </c>
      <c r="R37" s="7" t="str">
        <f t="shared" si="1"/>
        <v/>
      </c>
      <c r="S37" s="7" t="str">
        <f t="shared" si="1"/>
        <v/>
      </c>
      <c r="T37" s="7" t="str">
        <f t="shared" si="2"/>
        <v/>
      </c>
      <c r="U37" s="7" t="str">
        <f t="shared" si="2"/>
        <v/>
      </c>
    </row>
    <row r="38" spans="1:21" s="6" customFormat="1" ht="14.1" customHeight="1" x14ac:dyDescent="0.15">
      <c r="A38" s="8" t="s">
        <v>46</v>
      </c>
      <c r="B38" s="8">
        <v>8</v>
      </c>
      <c r="C38" s="8">
        <v>11</v>
      </c>
      <c r="D38" s="7" t="str">
        <f t="shared" si="1"/>
        <v/>
      </c>
      <c r="E38" s="7" t="str">
        <f t="shared" si="1"/>
        <v/>
      </c>
      <c r="F38" s="7" t="str">
        <f t="shared" si="1"/>
        <v/>
      </c>
      <c r="G38" s="7" t="str">
        <f t="shared" si="1"/>
        <v/>
      </c>
      <c r="H38" s="7" t="str">
        <f t="shared" si="1"/>
        <v/>
      </c>
      <c r="I38" s="7" t="str">
        <f t="shared" si="1"/>
        <v/>
      </c>
      <c r="J38" s="7" t="str">
        <f t="shared" si="1"/>
        <v/>
      </c>
      <c r="K38" s="7">
        <f t="shared" si="1"/>
        <v>72.569999999999993</v>
      </c>
      <c r="L38" s="7">
        <f t="shared" si="1"/>
        <v>78.72</v>
      </c>
      <c r="M38" s="7">
        <f t="shared" si="1"/>
        <v>84.87</v>
      </c>
      <c r="N38" s="7">
        <f t="shared" si="1"/>
        <v>94.71</v>
      </c>
      <c r="O38" s="7" t="str">
        <f t="shared" si="1"/>
        <v/>
      </c>
      <c r="P38" s="7" t="str">
        <f t="shared" si="1"/>
        <v/>
      </c>
      <c r="Q38" s="7" t="str">
        <f t="shared" si="1"/>
        <v/>
      </c>
      <c r="R38" s="7" t="str">
        <f t="shared" si="1"/>
        <v/>
      </c>
      <c r="S38" s="7" t="str">
        <f t="shared" si="1"/>
        <v/>
      </c>
      <c r="T38" s="7" t="str">
        <f t="shared" si="2"/>
        <v/>
      </c>
      <c r="U38" s="7" t="str">
        <f t="shared" si="2"/>
        <v/>
      </c>
    </row>
    <row r="39" spans="1:21" s="6" customFormat="1" ht="14.1" customHeight="1" x14ac:dyDescent="0.15">
      <c r="A39" s="8" t="s">
        <v>47</v>
      </c>
      <c r="B39" s="8">
        <v>8</v>
      </c>
      <c r="C39" s="8">
        <v>11</v>
      </c>
      <c r="D39" s="7" t="str">
        <f t="shared" si="1"/>
        <v/>
      </c>
      <c r="E39" s="7" t="str">
        <f t="shared" si="1"/>
        <v/>
      </c>
      <c r="F39" s="7" t="str">
        <f t="shared" si="1"/>
        <v/>
      </c>
      <c r="G39" s="7" t="str">
        <f t="shared" si="1"/>
        <v/>
      </c>
      <c r="H39" s="7" t="str">
        <f t="shared" si="1"/>
        <v/>
      </c>
      <c r="I39" s="7" t="str">
        <f t="shared" si="1"/>
        <v/>
      </c>
      <c r="J39" s="7" t="str">
        <f t="shared" si="1"/>
        <v/>
      </c>
      <c r="K39" s="7">
        <f t="shared" si="1"/>
        <v>72.569999999999993</v>
      </c>
      <c r="L39" s="7">
        <f t="shared" si="1"/>
        <v>78.72</v>
      </c>
      <c r="M39" s="7">
        <f t="shared" si="1"/>
        <v>84.87</v>
      </c>
      <c r="N39" s="7">
        <f t="shared" si="1"/>
        <v>94.71</v>
      </c>
      <c r="O39" s="7" t="str">
        <f t="shared" si="1"/>
        <v/>
      </c>
      <c r="P39" s="7" t="str">
        <f t="shared" si="1"/>
        <v/>
      </c>
      <c r="Q39" s="7" t="str">
        <f t="shared" si="1"/>
        <v/>
      </c>
      <c r="R39" s="7" t="str">
        <f t="shared" si="1"/>
        <v/>
      </c>
      <c r="S39" s="7" t="str">
        <f t="shared" si="1"/>
        <v/>
      </c>
      <c r="T39" s="7" t="str">
        <f t="shared" si="2"/>
        <v/>
      </c>
      <c r="U39" s="7" t="str">
        <f t="shared" si="2"/>
        <v/>
      </c>
    </row>
    <row r="40" spans="1:21" s="6" customFormat="1" ht="14.1" customHeight="1" x14ac:dyDescent="0.15">
      <c r="A40" s="8" t="s">
        <v>48</v>
      </c>
      <c r="B40" s="8">
        <v>11</v>
      </c>
      <c r="C40" s="8">
        <v>13</v>
      </c>
      <c r="D40" s="7" t="str">
        <f t="shared" si="1"/>
        <v/>
      </c>
      <c r="E40" s="7" t="str">
        <f t="shared" ref="E40:T51" si="3">IF(AND(E$3&gt;=$B40,E$3&lt;=$C40),E$5,"")</f>
        <v/>
      </c>
      <c r="F40" s="7" t="str">
        <f t="shared" si="3"/>
        <v/>
      </c>
      <c r="G40" s="7" t="str">
        <f t="shared" si="3"/>
        <v/>
      </c>
      <c r="H40" s="7" t="str">
        <f t="shared" si="3"/>
        <v/>
      </c>
      <c r="I40" s="7" t="str">
        <f t="shared" si="3"/>
        <v/>
      </c>
      <c r="J40" s="7" t="str">
        <f t="shared" si="3"/>
        <v/>
      </c>
      <c r="K40" s="7" t="str">
        <f t="shared" si="3"/>
        <v/>
      </c>
      <c r="L40" s="7" t="str">
        <f t="shared" si="3"/>
        <v/>
      </c>
      <c r="M40" s="7" t="str">
        <f t="shared" si="3"/>
        <v/>
      </c>
      <c r="N40" s="7">
        <f t="shared" si="3"/>
        <v>94.71</v>
      </c>
      <c r="O40" s="7">
        <f t="shared" si="3"/>
        <v>105.78</v>
      </c>
      <c r="P40" s="7">
        <f t="shared" si="3"/>
        <v>116.85</v>
      </c>
      <c r="Q40" s="7" t="str">
        <f t="shared" si="3"/>
        <v/>
      </c>
      <c r="R40" s="7" t="str">
        <f t="shared" si="3"/>
        <v/>
      </c>
      <c r="S40" s="7" t="str">
        <f t="shared" si="3"/>
        <v/>
      </c>
      <c r="T40" s="7" t="str">
        <f t="shared" si="3"/>
        <v/>
      </c>
      <c r="U40" s="7" t="str">
        <f t="shared" si="2"/>
        <v/>
      </c>
    </row>
    <row r="41" spans="1:21" s="6" customFormat="1" ht="14.1" customHeight="1" x14ac:dyDescent="0.15">
      <c r="A41" s="8" t="s">
        <v>49</v>
      </c>
      <c r="B41" s="8">
        <v>8</v>
      </c>
      <c r="C41" s="8">
        <v>11</v>
      </c>
      <c r="D41" s="7" t="str">
        <f t="shared" ref="D41:D51" si="4">IF(AND(D$3&gt;=$B41,D$3&lt;=$C41),D$5,"")</f>
        <v/>
      </c>
      <c r="E41" s="7" t="str">
        <f t="shared" si="3"/>
        <v/>
      </c>
      <c r="F41" s="7" t="str">
        <f t="shared" si="3"/>
        <v/>
      </c>
      <c r="G41" s="7" t="str">
        <f t="shared" si="3"/>
        <v/>
      </c>
      <c r="H41" s="7" t="str">
        <f t="shared" si="3"/>
        <v/>
      </c>
      <c r="I41" s="7" t="str">
        <f t="shared" si="3"/>
        <v/>
      </c>
      <c r="J41" s="7" t="str">
        <f t="shared" si="3"/>
        <v/>
      </c>
      <c r="K41" s="7">
        <f t="shared" si="3"/>
        <v>72.569999999999993</v>
      </c>
      <c r="L41" s="7">
        <f t="shared" si="3"/>
        <v>78.72</v>
      </c>
      <c r="M41" s="7">
        <f t="shared" si="3"/>
        <v>84.87</v>
      </c>
      <c r="N41" s="7">
        <f t="shared" si="3"/>
        <v>94.71</v>
      </c>
      <c r="O41" s="7" t="str">
        <f t="shared" si="3"/>
        <v/>
      </c>
      <c r="P41" s="7" t="str">
        <f t="shared" si="3"/>
        <v/>
      </c>
      <c r="Q41" s="7" t="str">
        <f t="shared" si="3"/>
        <v/>
      </c>
      <c r="R41" s="7" t="str">
        <f t="shared" si="3"/>
        <v/>
      </c>
      <c r="S41" s="7" t="str">
        <f t="shared" si="3"/>
        <v/>
      </c>
      <c r="T41" s="7" t="str">
        <f t="shared" si="3"/>
        <v/>
      </c>
      <c r="U41" s="7" t="str">
        <f t="shared" si="2"/>
        <v/>
      </c>
    </row>
    <row r="42" spans="1:21" s="6" customFormat="1" ht="14.1" customHeight="1" x14ac:dyDescent="0.15">
      <c r="A42" s="8" t="s">
        <v>50</v>
      </c>
      <c r="B42" s="8">
        <v>8</v>
      </c>
      <c r="C42" s="8">
        <v>11</v>
      </c>
      <c r="D42" s="7" t="str">
        <f t="shared" si="4"/>
        <v/>
      </c>
      <c r="E42" s="7" t="str">
        <f t="shared" si="3"/>
        <v/>
      </c>
      <c r="F42" s="7" t="str">
        <f t="shared" si="3"/>
        <v/>
      </c>
      <c r="G42" s="7" t="str">
        <f t="shared" si="3"/>
        <v/>
      </c>
      <c r="H42" s="7" t="str">
        <f t="shared" si="3"/>
        <v/>
      </c>
      <c r="I42" s="7" t="str">
        <f t="shared" si="3"/>
        <v/>
      </c>
      <c r="J42" s="7" t="str">
        <f t="shared" si="3"/>
        <v/>
      </c>
      <c r="K42" s="7">
        <f t="shared" si="3"/>
        <v>72.569999999999993</v>
      </c>
      <c r="L42" s="7">
        <f t="shared" si="3"/>
        <v>78.72</v>
      </c>
      <c r="M42" s="7">
        <f t="shared" si="3"/>
        <v>84.87</v>
      </c>
      <c r="N42" s="7">
        <f t="shared" si="3"/>
        <v>94.71</v>
      </c>
      <c r="O42" s="7" t="str">
        <f t="shared" si="3"/>
        <v/>
      </c>
      <c r="P42" s="7" t="str">
        <f t="shared" si="3"/>
        <v/>
      </c>
      <c r="Q42" s="7" t="str">
        <f t="shared" si="3"/>
        <v/>
      </c>
      <c r="R42" s="7" t="str">
        <f t="shared" si="3"/>
        <v/>
      </c>
      <c r="S42" s="7" t="str">
        <f t="shared" si="3"/>
        <v/>
      </c>
      <c r="T42" s="7" t="str">
        <f t="shared" si="3"/>
        <v/>
      </c>
      <c r="U42" s="7" t="str">
        <f t="shared" si="2"/>
        <v/>
      </c>
    </row>
    <row r="43" spans="1:21" s="6" customFormat="1" ht="14.1" customHeight="1" x14ac:dyDescent="0.15">
      <c r="A43" s="8" t="s">
        <v>51</v>
      </c>
      <c r="B43" s="8">
        <v>8</v>
      </c>
      <c r="C43" s="8">
        <v>11</v>
      </c>
      <c r="D43" s="7" t="str">
        <f t="shared" si="4"/>
        <v/>
      </c>
      <c r="E43" s="7" t="str">
        <f t="shared" si="3"/>
        <v/>
      </c>
      <c r="F43" s="7" t="str">
        <f t="shared" si="3"/>
        <v/>
      </c>
      <c r="G43" s="7" t="str">
        <f t="shared" si="3"/>
        <v/>
      </c>
      <c r="H43" s="7" t="str">
        <f t="shared" si="3"/>
        <v/>
      </c>
      <c r="I43" s="7" t="str">
        <f t="shared" si="3"/>
        <v/>
      </c>
      <c r="J43" s="7" t="str">
        <f t="shared" si="3"/>
        <v/>
      </c>
      <c r="K43" s="7">
        <f t="shared" si="3"/>
        <v>72.569999999999993</v>
      </c>
      <c r="L43" s="7">
        <f t="shared" si="3"/>
        <v>78.72</v>
      </c>
      <c r="M43" s="7">
        <f t="shared" si="3"/>
        <v>84.87</v>
      </c>
      <c r="N43" s="7">
        <f t="shared" si="3"/>
        <v>94.71</v>
      </c>
      <c r="O43" s="7" t="str">
        <f t="shared" si="3"/>
        <v/>
      </c>
      <c r="P43" s="7" t="str">
        <f t="shared" si="3"/>
        <v/>
      </c>
      <c r="Q43" s="7" t="str">
        <f t="shared" si="3"/>
        <v/>
      </c>
      <c r="R43" s="7" t="str">
        <f t="shared" si="3"/>
        <v/>
      </c>
      <c r="S43" s="7" t="str">
        <f t="shared" si="3"/>
        <v/>
      </c>
      <c r="T43" s="7" t="str">
        <f t="shared" si="3"/>
        <v/>
      </c>
      <c r="U43" s="7" t="str">
        <f t="shared" si="2"/>
        <v/>
      </c>
    </row>
    <row r="44" spans="1:21" s="6" customFormat="1" ht="14.1" customHeight="1" x14ac:dyDescent="0.15">
      <c r="A44" s="8" t="s">
        <v>52</v>
      </c>
      <c r="B44" s="8">
        <v>8</v>
      </c>
      <c r="C44" s="8">
        <v>11</v>
      </c>
      <c r="D44" s="7" t="str">
        <f t="shared" si="4"/>
        <v/>
      </c>
      <c r="E44" s="7" t="str">
        <f t="shared" si="3"/>
        <v/>
      </c>
      <c r="F44" s="7" t="str">
        <f t="shared" si="3"/>
        <v/>
      </c>
      <c r="G44" s="7" t="str">
        <f t="shared" si="3"/>
        <v/>
      </c>
      <c r="H44" s="7" t="str">
        <f t="shared" si="3"/>
        <v/>
      </c>
      <c r="I44" s="7" t="str">
        <f t="shared" si="3"/>
        <v/>
      </c>
      <c r="J44" s="7" t="str">
        <f t="shared" si="3"/>
        <v/>
      </c>
      <c r="K44" s="7">
        <f t="shared" si="3"/>
        <v>72.569999999999993</v>
      </c>
      <c r="L44" s="7">
        <f t="shared" si="3"/>
        <v>78.72</v>
      </c>
      <c r="M44" s="7">
        <f t="shared" si="3"/>
        <v>84.87</v>
      </c>
      <c r="N44" s="7">
        <f t="shared" si="3"/>
        <v>94.71</v>
      </c>
      <c r="O44" s="7" t="str">
        <f t="shared" si="3"/>
        <v/>
      </c>
      <c r="P44" s="7" t="str">
        <f t="shared" si="3"/>
        <v/>
      </c>
      <c r="Q44" s="7" t="str">
        <f t="shared" si="3"/>
        <v/>
      </c>
      <c r="R44" s="7" t="str">
        <f t="shared" si="3"/>
        <v/>
      </c>
      <c r="S44" s="7" t="str">
        <f t="shared" si="3"/>
        <v/>
      </c>
      <c r="T44" s="7" t="str">
        <f t="shared" si="3"/>
        <v/>
      </c>
      <c r="U44" s="7" t="str">
        <f t="shared" si="2"/>
        <v/>
      </c>
    </row>
    <row r="45" spans="1:21" s="6" customFormat="1" ht="14.1" customHeight="1" x14ac:dyDescent="0.15">
      <c r="A45" s="8" t="s">
        <v>53</v>
      </c>
      <c r="B45" s="8">
        <v>8</v>
      </c>
      <c r="C45" s="8">
        <v>11</v>
      </c>
      <c r="D45" s="7" t="str">
        <f t="shared" si="4"/>
        <v/>
      </c>
      <c r="E45" s="7" t="str">
        <f t="shared" si="3"/>
        <v/>
      </c>
      <c r="F45" s="7" t="str">
        <f t="shared" si="3"/>
        <v/>
      </c>
      <c r="G45" s="7" t="str">
        <f t="shared" si="3"/>
        <v/>
      </c>
      <c r="H45" s="7" t="str">
        <f t="shared" si="3"/>
        <v/>
      </c>
      <c r="I45" s="7" t="str">
        <f t="shared" si="3"/>
        <v/>
      </c>
      <c r="J45" s="7" t="str">
        <f t="shared" si="3"/>
        <v/>
      </c>
      <c r="K45" s="7">
        <f t="shared" si="3"/>
        <v>72.569999999999993</v>
      </c>
      <c r="L45" s="7">
        <f t="shared" si="3"/>
        <v>78.72</v>
      </c>
      <c r="M45" s="7">
        <f t="shared" si="3"/>
        <v>84.87</v>
      </c>
      <c r="N45" s="7">
        <f t="shared" si="3"/>
        <v>94.71</v>
      </c>
      <c r="O45" s="7" t="str">
        <f t="shared" si="3"/>
        <v/>
      </c>
      <c r="P45" s="7" t="str">
        <f t="shared" si="3"/>
        <v/>
      </c>
      <c r="Q45" s="7" t="str">
        <f t="shared" si="3"/>
        <v/>
      </c>
      <c r="R45" s="7" t="str">
        <f t="shared" si="3"/>
        <v/>
      </c>
      <c r="S45" s="7" t="str">
        <f t="shared" si="3"/>
        <v/>
      </c>
      <c r="T45" s="7" t="str">
        <f t="shared" si="3"/>
        <v/>
      </c>
      <c r="U45" s="7" t="str">
        <f t="shared" si="2"/>
        <v/>
      </c>
    </row>
    <row r="46" spans="1:21" s="6" customFormat="1" ht="14.1" customHeight="1" x14ac:dyDescent="0.15">
      <c r="A46" s="8" t="s">
        <v>54</v>
      </c>
      <c r="B46" s="8">
        <v>8</v>
      </c>
      <c r="C46" s="8">
        <v>11</v>
      </c>
      <c r="D46" s="7" t="str">
        <f t="shared" si="4"/>
        <v/>
      </c>
      <c r="E46" s="7" t="str">
        <f t="shared" si="3"/>
        <v/>
      </c>
      <c r="F46" s="7" t="str">
        <f t="shared" si="3"/>
        <v/>
      </c>
      <c r="G46" s="7" t="str">
        <f t="shared" si="3"/>
        <v/>
      </c>
      <c r="H46" s="7" t="str">
        <f t="shared" si="3"/>
        <v/>
      </c>
      <c r="I46" s="7" t="str">
        <f t="shared" si="3"/>
        <v/>
      </c>
      <c r="J46" s="7" t="str">
        <f t="shared" si="3"/>
        <v/>
      </c>
      <c r="K46" s="7">
        <f t="shared" si="3"/>
        <v>72.569999999999993</v>
      </c>
      <c r="L46" s="7">
        <f t="shared" si="3"/>
        <v>78.72</v>
      </c>
      <c r="M46" s="7">
        <f t="shared" si="3"/>
        <v>84.87</v>
      </c>
      <c r="N46" s="7">
        <f t="shared" si="3"/>
        <v>94.71</v>
      </c>
      <c r="O46" s="7" t="str">
        <f t="shared" si="3"/>
        <v/>
      </c>
      <c r="P46" s="7" t="str">
        <f t="shared" si="3"/>
        <v/>
      </c>
      <c r="Q46" s="7" t="str">
        <f t="shared" si="3"/>
        <v/>
      </c>
      <c r="R46" s="7" t="str">
        <f t="shared" si="3"/>
        <v/>
      </c>
      <c r="S46" s="7" t="str">
        <f t="shared" si="3"/>
        <v/>
      </c>
      <c r="T46" s="7" t="str">
        <f t="shared" si="3"/>
        <v/>
      </c>
      <c r="U46" s="7" t="str">
        <f t="shared" si="2"/>
        <v/>
      </c>
    </row>
    <row r="47" spans="1:21" s="6" customFormat="1" ht="14.1" customHeight="1" x14ac:dyDescent="0.15">
      <c r="A47" s="8" t="s">
        <v>55</v>
      </c>
      <c r="B47" s="8">
        <v>8</v>
      </c>
      <c r="C47" s="8">
        <v>11</v>
      </c>
      <c r="D47" s="7" t="str">
        <f t="shared" si="4"/>
        <v/>
      </c>
      <c r="E47" s="7" t="str">
        <f t="shared" si="3"/>
        <v/>
      </c>
      <c r="F47" s="7" t="str">
        <f t="shared" si="3"/>
        <v/>
      </c>
      <c r="G47" s="7" t="str">
        <f t="shared" si="3"/>
        <v/>
      </c>
      <c r="H47" s="7" t="str">
        <f t="shared" si="3"/>
        <v/>
      </c>
      <c r="I47" s="7" t="str">
        <f t="shared" si="3"/>
        <v/>
      </c>
      <c r="J47" s="7" t="str">
        <f t="shared" si="3"/>
        <v/>
      </c>
      <c r="K47" s="7">
        <f t="shared" si="3"/>
        <v>72.569999999999993</v>
      </c>
      <c r="L47" s="7">
        <f t="shared" si="3"/>
        <v>78.72</v>
      </c>
      <c r="M47" s="7">
        <f t="shared" si="3"/>
        <v>84.87</v>
      </c>
      <c r="N47" s="7">
        <f t="shared" si="3"/>
        <v>94.71</v>
      </c>
      <c r="O47" s="7" t="str">
        <f t="shared" si="3"/>
        <v/>
      </c>
      <c r="P47" s="7" t="str">
        <f t="shared" si="3"/>
        <v/>
      </c>
      <c r="Q47" s="7" t="str">
        <f t="shared" si="3"/>
        <v/>
      </c>
      <c r="R47" s="7" t="str">
        <f t="shared" si="3"/>
        <v/>
      </c>
      <c r="S47" s="7" t="str">
        <f t="shared" si="3"/>
        <v/>
      </c>
      <c r="T47" s="7" t="str">
        <f t="shared" si="3"/>
        <v/>
      </c>
      <c r="U47" s="7" t="str">
        <f t="shared" si="2"/>
        <v/>
      </c>
    </row>
    <row r="48" spans="1:21" s="6" customFormat="1" ht="14.1" customHeight="1" x14ac:dyDescent="0.15">
      <c r="A48" s="8" t="s">
        <v>56</v>
      </c>
      <c r="B48" s="8">
        <v>8</v>
      </c>
      <c r="C48" s="8">
        <v>11</v>
      </c>
      <c r="D48" s="7" t="str">
        <f t="shared" si="4"/>
        <v/>
      </c>
      <c r="E48" s="7" t="str">
        <f t="shared" si="3"/>
        <v/>
      </c>
      <c r="F48" s="7" t="str">
        <f t="shared" si="3"/>
        <v/>
      </c>
      <c r="G48" s="7" t="str">
        <f t="shared" si="3"/>
        <v/>
      </c>
      <c r="H48" s="7" t="str">
        <f t="shared" si="3"/>
        <v/>
      </c>
      <c r="I48" s="7" t="str">
        <f t="shared" si="3"/>
        <v/>
      </c>
      <c r="J48" s="7" t="str">
        <f t="shared" si="3"/>
        <v/>
      </c>
      <c r="K48" s="7">
        <f t="shared" si="3"/>
        <v>72.569999999999993</v>
      </c>
      <c r="L48" s="7">
        <f t="shared" si="3"/>
        <v>78.72</v>
      </c>
      <c r="M48" s="7">
        <f t="shared" si="3"/>
        <v>84.87</v>
      </c>
      <c r="N48" s="7">
        <f t="shared" si="3"/>
        <v>94.71</v>
      </c>
      <c r="O48" s="7" t="str">
        <f t="shared" si="3"/>
        <v/>
      </c>
      <c r="P48" s="7" t="str">
        <f t="shared" si="3"/>
        <v/>
      </c>
      <c r="Q48" s="7" t="str">
        <f t="shared" si="3"/>
        <v/>
      </c>
      <c r="R48" s="7" t="str">
        <f t="shared" si="3"/>
        <v/>
      </c>
      <c r="S48" s="7" t="str">
        <f t="shared" si="3"/>
        <v/>
      </c>
      <c r="T48" s="7" t="str">
        <f t="shared" si="3"/>
        <v/>
      </c>
      <c r="U48" s="7" t="str">
        <f t="shared" si="2"/>
        <v/>
      </c>
    </row>
    <row r="49" spans="1:21" s="6" customFormat="1" ht="14.1" customHeight="1" x14ac:dyDescent="0.15">
      <c r="A49" s="8" t="s">
        <v>57</v>
      </c>
      <c r="B49" s="8">
        <v>8</v>
      </c>
      <c r="C49" s="8">
        <v>11</v>
      </c>
      <c r="D49" s="7" t="str">
        <f t="shared" si="4"/>
        <v/>
      </c>
      <c r="E49" s="7" t="str">
        <f t="shared" si="3"/>
        <v/>
      </c>
      <c r="F49" s="7" t="str">
        <f t="shared" si="3"/>
        <v/>
      </c>
      <c r="G49" s="7" t="str">
        <f t="shared" si="3"/>
        <v/>
      </c>
      <c r="H49" s="7" t="str">
        <f t="shared" si="3"/>
        <v/>
      </c>
      <c r="I49" s="7" t="str">
        <f t="shared" si="3"/>
        <v/>
      </c>
      <c r="J49" s="7" t="str">
        <f t="shared" si="3"/>
        <v/>
      </c>
      <c r="K49" s="7">
        <f t="shared" si="3"/>
        <v>72.569999999999993</v>
      </c>
      <c r="L49" s="7">
        <f t="shared" si="3"/>
        <v>78.72</v>
      </c>
      <c r="M49" s="7">
        <f t="shared" si="3"/>
        <v>84.87</v>
      </c>
      <c r="N49" s="7">
        <f t="shared" si="3"/>
        <v>94.71</v>
      </c>
      <c r="O49" s="7" t="str">
        <f t="shared" si="3"/>
        <v/>
      </c>
      <c r="P49" s="7" t="str">
        <f t="shared" si="3"/>
        <v/>
      </c>
      <c r="Q49" s="7" t="str">
        <f t="shared" si="3"/>
        <v/>
      </c>
      <c r="R49" s="7" t="str">
        <f t="shared" si="3"/>
        <v/>
      </c>
      <c r="S49" s="7" t="str">
        <f t="shared" si="3"/>
        <v/>
      </c>
      <c r="T49" s="7" t="str">
        <f t="shared" si="3"/>
        <v/>
      </c>
      <c r="U49" s="7" t="str">
        <f t="shared" si="2"/>
        <v/>
      </c>
    </row>
    <row r="50" spans="1:21" s="6" customFormat="1" ht="14.1" customHeight="1" x14ac:dyDescent="0.15">
      <c r="A50" s="8" t="s">
        <v>58</v>
      </c>
      <c r="B50" s="8">
        <v>8</v>
      </c>
      <c r="C50" s="8">
        <v>11</v>
      </c>
      <c r="D50" s="7" t="str">
        <f t="shared" si="4"/>
        <v/>
      </c>
      <c r="E50" s="7" t="str">
        <f t="shared" si="3"/>
        <v/>
      </c>
      <c r="F50" s="7" t="str">
        <f t="shared" si="3"/>
        <v/>
      </c>
      <c r="G50" s="7" t="str">
        <f t="shared" si="3"/>
        <v/>
      </c>
      <c r="H50" s="7" t="str">
        <f t="shared" si="3"/>
        <v/>
      </c>
      <c r="I50" s="7" t="str">
        <f t="shared" si="3"/>
        <v/>
      </c>
      <c r="J50" s="7" t="str">
        <f t="shared" si="3"/>
        <v/>
      </c>
      <c r="K50" s="7">
        <f t="shared" si="3"/>
        <v>72.569999999999993</v>
      </c>
      <c r="L50" s="7">
        <f t="shared" si="3"/>
        <v>78.72</v>
      </c>
      <c r="M50" s="7">
        <f t="shared" si="3"/>
        <v>84.87</v>
      </c>
      <c r="N50" s="7">
        <f t="shared" si="3"/>
        <v>94.71</v>
      </c>
      <c r="O50" s="7" t="str">
        <f t="shared" si="3"/>
        <v/>
      </c>
      <c r="P50" s="7" t="str">
        <f t="shared" si="3"/>
        <v/>
      </c>
      <c r="Q50" s="7" t="str">
        <f t="shared" si="3"/>
        <v/>
      </c>
      <c r="R50" s="7" t="str">
        <f t="shared" si="3"/>
        <v/>
      </c>
      <c r="S50" s="7" t="str">
        <f t="shared" si="3"/>
        <v/>
      </c>
      <c r="T50" s="7" t="str">
        <f t="shared" si="3"/>
        <v/>
      </c>
      <c r="U50" s="7" t="str">
        <f t="shared" si="2"/>
        <v/>
      </c>
    </row>
    <row r="51" spans="1:21" s="6" customFormat="1" ht="14.1" customHeight="1" x14ac:dyDescent="0.15">
      <c r="A51" s="8" t="s">
        <v>59</v>
      </c>
      <c r="B51" s="8">
        <v>11</v>
      </c>
      <c r="C51" s="8">
        <v>13</v>
      </c>
      <c r="D51" s="7" t="str">
        <f t="shared" si="4"/>
        <v/>
      </c>
      <c r="E51" s="7" t="str">
        <f t="shared" si="3"/>
        <v/>
      </c>
      <c r="F51" s="7" t="str">
        <f t="shared" si="3"/>
        <v/>
      </c>
      <c r="G51" s="7" t="str">
        <f t="shared" si="3"/>
        <v/>
      </c>
      <c r="H51" s="7" t="str">
        <f t="shared" si="3"/>
        <v/>
      </c>
      <c r="I51" s="7" t="str">
        <f t="shared" si="3"/>
        <v/>
      </c>
      <c r="J51" s="7" t="str">
        <f t="shared" si="3"/>
        <v/>
      </c>
      <c r="K51" s="7" t="str">
        <f t="shared" si="3"/>
        <v/>
      </c>
      <c r="L51" s="7" t="str">
        <f t="shared" si="3"/>
        <v/>
      </c>
      <c r="M51" s="7" t="str">
        <f t="shared" si="3"/>
        <v/>
      </c>
      <c r="N51" s="7">
        <f t="shared" si="3"/>
        <v>94.71</v>
      </c>
      <c r="O51" s="7">
        <f t="shared" si="3"/>
        <v>105.78</v>
      </c>
      <c r="P51" s="7">
        <f t="shared" si="3"/>
        <v>116.85</v>
      </c>
      <c r="Q51" s="7" t="str">
        <f t="shared" si="3"/>
        <v/>
      </c>
      <c r="R51" s="7" t="str">
        <f t="shared" si="3"/>
        <v/>
      </c>
      <c r="S51" s="7" t="str">
        <f t="shared" si="3"/>
        <v/>
      </c>
      <c r="T51" s="7" t="str">
        <f t="shared" si="3"/>
        <v/>
      </c>
      <c r="U51" s="7" t="str">
        <f t="shared" si="2"/>
        <v/>
      </c>
    </row>
    <row r="53" spans="1:21" ht="14.1" customHeight="1" x14ac:dyDescent="0.15">
      <c r="A53" s="86"/>
      <c r="B53" s="86"/>
      <c r="C53" s="86"/>
      <c r="D53" s="86"/>
      <c r="E53" s="86"/>
      <c r="F53" s="86"/>
    </row>
    <row r="54" spans="1:21" ht="10.5" customHeight="1" x14ac:dyDescent="0.15">
      <c r="A54" s="313"/>
      <c r="B54" s="86"/>
      <c r="C54" s="86"/>
      <c r="D54" s="86"/>
      <c r="E54" s="86"/>
      <c r="F54" s="86"/>
    </row>
    <row r="55" spans="1:21" ht="10.5" customHeight="1" x14ac:dyDescent="0.15">
      <c r="A55" s="313"/>
      <c r="B55" s="86"/>
      <c r="C55" s="86"/>
      <c r="D55" s="86"/>
      <c r="E55" s="86"/>
      <c r="F55" s="86"/>
    </row>
    <row r="56" spans="1:21" ht="10.5" customHeight="1" x14ac:dyDescent="0.15">
      <c r="A56" s="86"/>
      <c r="B56" s="86"/>
      <c r="C56" s="86"/>
      <c r="D56" s="86"/>
      <c r="E56" s="86"/>
      <c r="F56" s="86"/>
    </row>
    <row r="57" spans="1:21" ht="10.5" customHeight="1" x14ac:dyDescent="0.15">
      <c r="A57" s="86"/>
      <c r="B57" s="86"/>
      <c r="C57" s="86"/>
      <c r="D57" s="86"/>
      <c r="E57" s="86"/>
      <c r="F57" s="86"/>
    </row>
    <row r="58" spans="1:21" ht="10.5" customHeight="1" x14ac:dyDescent="0.15">
      <c r="A58" s="86"/>
      <c r="B58" s="86"/>
      <c r="C58" s="86"/>
      <c r="D58" s="86"/>
      <c r="E58" s="86"/>
      <c r="F58" s="86"/>
    </row>
    <row r="59" spans="1:21" ht="10.5" customHeight="1" x14ac:dyDescent="0.15">
      <c r="A59" s="86"/>
      <c r="B59" s="86"/>
      <c r="C59" s="86"/>
      <c r="D59" s="86"/>
      <c r="E59" s="86"/>
      <c r="F59" s="86"/>
    </row>
    <row r="60" spans="1:21" ht="10.5" customHeight="1" x14ac:dyDescent="0.15">
      <c r="A60" s="86"/>
      <c r="B60" s="86"/>
      <c r="C60" s="86"/>
      <c r="D60" s="86"/>
      <c r="E60" s="86"/>
      <c r="F60" s="86"/>
    </row>
    <row r="61" spans="1:21" ht="10.5" customHeight="1" x14ac:dyDescent="0.15">
      <c r="A61" s="86"/>
      <c r="B61" s="86"/>
      <c r="C61" s="86"/>
      <c r="D61" s="86"/>
      <c r="E61" s="86"/>
      <c r="F61" s="86"/>
    </row>
    <row r="62" spans="1:21" ht="10.5" customHeight="1" x14ac:dyDescent="0.15">
      <c r="A62" s="86"/>
      <c r="B62" s="86"/>
      <c r="C62" s="86"/>
      <c r="D62" s="86"/>
      <c r="E62" s="86"/>
      <c r="F62" s="86"/>
    </row>
    <row r="63" spans="1:21" ht="14.1" customHeight="1" x14ac:dyDescent="0.15">
      <c r="A63" s="86"/>
      <c r="B63" s="86"/>
      <c r="C63" s="86"/>
      <c r="D63" s="86"/>
      <c r="E63" s="86"/>
      <c r="F63" s="86"/>
    </row>
    <row r="64" spans="1:21" ht="14.1" customHeight="1" x14ac:dyDescent="0.15">
      <c r="A64" s="86"/>
      <c r="B64" s="86"/>
      <c r="C64" s="86"/>
      <c r="D64" s="86"/>
      <c r="E64" s="86"/>
      <c r="F64" s="86"/>
    </row>
  </sheetData>
  <sheetProtection sheet="1" objects="1" scenarios="1"/>
  <mergeCells count="7">
    <mergeCell ref="B9:C9"/>
    <mergeCell ref="D8:U8"/>
    <mergeCell ref="B3:C3"/>
    <mergeCell ref="B4:C4"/>
    <mergeCell ref="B5:C5"/>
    <mergeCell ref="B8:C8"/>
    <mergeCell ref="B6:U6"/>
  </mergeCells>
  <pageMargins left="0.59055118110236227" right="0.59055118110236227" top="0.59055118110236227" bottom="0.59055118110236227" header="0.31496062992125984" footer="0.31496062992125984"/>
  <pageSetup paperSize="8" scale="83" orientation="landscape" r:id="rId1"/>
  <colBreaks count="1" manualBreakCount="1">
    <brk id="2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>
      <selection activeCell="A10" sqref="A10"/>
    </sheetView>
  </sheetViews>
  <sheetFormatPr defaultColWidth="9" defaultRowHeight="10.5" x14ac:dyDescent="0.15"/>
  <cols>
    <col min="1" max="1" width="37.625" style="5" customWidth="1"/>
    <col min="2" max="2" width="2.375" style="5" customWidth="1"/>
    <col min="3" max="3" width="10.5" style="5" customWidth="1"/>
    <col min="4" max="4" width="9.75" style="5" customWidth="1"/>
    <col min="5" max="5" width="12.375" style="5" customWidth="1"/>
    <col min="6" max="6" width="9.625" style="5" customWidth="1"/>
    <col min="7" max="7" width="12.5" style="5" customWidth="1"/>
    <col min="8" max="8" width="9.625" style="5" customWidth="1"/>
    <col min="9" max="9" width="12.375" style="5" customWidth="1"/>
    <col min="10" max="10" width="9.625" style="5" customWidth="1"/>
    <col min="11" max="11" width="12.625" style="5" customWidth="1"/>
    <col min="12" max="16384" width="9" style="5"/>
  </cols>
  <sheetData>
    <row r="1" spans="1:11" ht="14.1" customHeight="1" x14ac:dyDescent="0.15">
      <c r="A1" s="54" t="s">
        <v>151</v>
      </c>
      <c r="B1" s="54"/>
      <c r="C1" s="55"/>
      <c r="D1" s="55"/>
      <c r="E1" s="55"/>
      <c r="F1" s="55"/>
      <c r="G1" s="130" t="str">
        <f>IF(Voorblad!$D$24&lt;&gt;"","Inschrijver: "&amp;Voorblad!$D$24,"")</f>
        <v/>
      </c>
    </row>
    <row r="2" spans="1:11" ht="14.1" customHeight="1" thickBot="1" x14ac:dyDescent="0.2"/>
    <row r="3" spans="1:11" ht="14.1" customHeight="1" thickBot="1" x14ac:dyDescent="0.2">
      <c r="A3" s="79"/>
      <c r="B3" s="84"/>
      <c r="C3" s="44"/>
      <c r="D3" s="371" t="s">
        <v>213</v>
      </c>
      <c r="E3" s="372"/>
      <c r="F3" s="371" t="s">
        <v>214</v>
      </c>
      <c r="G3" s="372"/>
      <c r="H3" s="371" t="s">
        <v>215</v>
      </c>
      <c r="I3" s="372"/>
      <c r="J3" s="371" t="s">
        <v>216</v>
      </c>
      <c r="K3" s="372"/>
    </row>
    <row r="4" spans="1:11" ht="21.75" thickBot="1" x14ac:dyDescent="0.2">
      <c r="A4" s="80" t="s">
        <v>73</v>
      </c>
      <c r="B4" s="85"/>
      <c r="C4" s="45" t="s">
        <v>75</v>
      </c>
      <c r="D4" s="49" t="s">
        <v>74</v>
      </c>
      <c r="E4" s="50" t="s">
        <v>17</v>
      </c>
      <c r="F4" s="49" t="s">
        <v>74</v>
      </c>
      <c r="G4" s="50" t="s">
        <v>17</v>
      </c>
      <c r="H4" s="49" t="s">
        <v>74</v>
      </c>
      <c r="I4" s="50" t="s">
        <v>17</v>
      </c>
      <c r="J4" s="49" t="s">
        <v>74</v>
      </c>
      <c r="K4" s="50" t="s">
        <v>17</v>
      </c>
    </row>
    <row r="5" spans="1:11" s="6" customFormat="1" ht="14.1" customHeight="1" x14ac:dyDescent="0.15">
      <c r="A5" s="81"/>
      <c r="B5" s="90"/>
      <c r="C5" s="46" t="str">
        <f>IFERROR(VLOOKUP(A5,Keuzelijst!$C$2:$D$149,2,FALSE),"")</f>
        <v/>
      </c>
      <c r="D5" s="74"/>
      <c r="E5" s="46" t="str">
        <f>IFERROR(C5*D5,"")</f>
        <v/>
      </c>
      <c r="F5" s="74"/>
      <c r="G5" s="46" t="str">
        <f>IFERROR(C5*F5,"")</f>
        <v/>
      </c>
      <c r="H5" s="74"/>
      <c r="I5" s="46" t="str">
        <f>IFERROR(C5*H5,"")</f>
        <v/>
      </c>
      <c r="J5" s="74"/>
      <c r="K5" s="46" t="str">
        <f>IFERROR(C5*J5,"")</f>
        <v/>
      </c>
    </row>
    <row r="6" spans="1:11" s="6" customFormat="1" ht="14.1" customHeight="1" x14ac:dyDescent="0.15">
      <c r="A6" s="82"/>
      <c r="B6" s="91"/>
      <c r="C6" s="47" t="str">
        <f>IFERROR(VLOOKUP(A6,Keuzelijst!$C$2:$D$149,2,FALSE),"")</f>
        <v/>
      </c>
      <c r="D6" s="75"/>
      <c r="E6" s="47" t="str">
        <f t="shared" ref="E6:E25" si="0">IFERROR(C6*D6,"")</f>
        <v/>
      </c>
      <c r="F6" s="75"/>
      <c r="G6" s="47" t="str">
        <f>IFERROR($C6*F6,"")</f>
        <v/>
      </c>
      <c r="H6" s="75"/>
      <c r="I6" s="47" t="str">
        <f>IFERROR($C6*H6,"")</f>
        <v/>
      </c>
      <c r="J6" s="75"/>
      <c r="K6" s="47" t="str">
        <f>IFERROR($C6*J6,"")</f>
        <v/>
      </c>
    </row>
    <row r="7" spans="1:11" s="6" customFormat="1" ht="14.1" customHeight="1" x14ac:dyDescent="0.15">
      <c r="A7" s="82"/>
      <c r="B7" s="91"/>
      <c r="C7" s="47" t="str">
        <f>IFERROR(VLOOKUP(A7,Keuzelijst!$C$2:$D$149,2,FALSE),"")</f>
        <v/>
      </c>
      <c r="D7" s="75"/>
      <c r="E7" s="47" t="str">
        <f t="shared" si="0"/>
        <v/>
      </c>
      <c r="F7" s="75"/>
      <c r="G7" s="47" t="str">
        <f>IFERROR($C7*F7,"")</f>
        <v/>
      </c>
      <c r="H7" s="75"/>
      <c r="I7" s="47" t="str">
        <f t="shared" ref="I7:I25" si="1">IFERROR($C7*H7,"")</f>
        <v/>
      </c>
      <c r="J7" s="75"/>
      <c r="K7" s="47" t="str">
        <f t="shared" ref="K7:K25" si="2">IFERROR($C7*J7,"")</f>
        <v/>
      </c>
    </row>
    <row r="8" spans="1:11" s="6" customFormat="1" ht="14.1" customHeight="1" x14ac:dyDescent="0.15">
      <c r="A8" s="82"/>
      <c r="B8" s="91"/>
      <c r="C8" s="47" t="str">
        <f>IFERROR(VLOOKUP(A8,Keuzelijst!$C$2:$D$149,2,FALSE),"")</f>
        <v/>
      </c>
      <c r="D8" s="75"/>
      <c r="E8" s="47" t="str">
        <f t="shared" si="0"/>
        <v/>
      </c>
      <c r="F8" s="75"/>
      <c r="G8" s="47" t="str">
        <f>IFERROR($C8*F8,"")</f>
        <v/>
      </c>
      <c r="H8" s="75"/>
      <c r="I8" s="47" t="str">
        <f t="shared" si="1"/>
        <v/>
      </c>
      <c r="J8" s="75"/>
      <c r="K8" s="47" t="str">
        <f t="shared" si="2"/>
        <v/>
      </c>
    </row>
    <row r="9" spans="1:11" s="6" customFormat="1" ht="14.1" customHeight="1" x14ac:dyDescent="0.15">
      <c r="A9" s="82"/>
      <c r="B9" s="91"/>
      <c r="C9" s="47" t="str">
        <f>IFERROR(VLOOKUP(A9,Keuzelijst!$C$2:$D$149,2,FALSE),"")</f>
        <v/>
      </c>
      <c r="D9" s="75"/>
      <c r="E9" s="47" t="str">
        <f t="shared" si="0"/>
        <v/>
      </c>
      <c r="F9" s="75"/>
      <c r="G9" s="47" t="str">
        <f t="shared" ref="G9:G25" si="3">IFERROR($C9*F9,"")</f>
        <v/>
      </c>
      <c r="H9" s="75"/>
      <c r="I9" s="47" t="str">
        <f t="shared" si="1"/>
        <v/>
      </c>
      <c r="J9" s="75"/>
      <c r="K9" s="47" t="str">
        <f t="shared" si="2"/>
        <v/>
      </c>
    </row>
    <row r="10" spans="1:11" s="6" customFormat="1" ht="14.1" customHeight="1" x14ac:dyDescent="0.15">
      <c r="A10" s="82"/>
      <c r="B10" s="91"/>
      <c r="C10" s="47" t="str">
        <f>IFERROR(VLOOKUP(A10,Keuzelijst!$C$2:$D$149,2,FALSE),"")</f>
        <v/>
      </c>
      <c r="D10" s="75"/>
      <c r="E10" s="47" t="str">
        <f t="shared" si="0"/>
        <v/>
      </c>
      <c r="F10" s="75"/>
      <c r="G10" s="47" t="str">
        <f t="shared" si="3"/>
        <v/>
      </c>
      <c r="H10" s="75"/>
      <c r="I10" s="47" t="str">
        <f t="shared" si="1"/>
        <v/>
      </c>
      <c r="J10" s="75"/>
      <c r="K10" s="47" t="str">
        <f t="shared" si="2"/>
        <v/>
      </c>
    </row>
    <row r="11" spans="1:11" s="6" customFormat="1" ht="14.1" customHeight="1" x14ac:dyDescent="0.15">
      <c r="A11" s="82"/>
      <c r="B11" s="91"/>
      <c r="C11" s="47" t="str">
        <f>IFERROR(VLOOKUP(A11,Keuzelijst!$C$2:$D$149,2,FALSE),"")</f>
        <v/>
      </c>
      <c r="D11" s="75"/>
      <c r="E11" s="47" t="str">
        <f t="shared" si="0"/>
        <v/>
      </c>
      <c r="F11" s="75"/>
      <c r="G11" s="47" t="str">
        <f t="shared" si="3"/>
        <v/>
      </c>
      <c r="H11" s="75"/>
      <c r="I11" s="47" t="str">
        <f t="shared" si="1"/>
        <v/>
      </c>
      <c r="J11" s="75"/>
      <c r="K11" s="47" t="str">
        <f t="shared" si="2"/>
        <v/>
      </c>
    </row>
    <row r="12" spans="1:11" s="6" customFormat="1" ht="14.1" customHeight="1" x14ac:dyDescent="0.15">
      <c r="A12" s="82"/>
      <c r="B12" s="91"/>
      <c r="C12" s="47" t="str">
        <f>IFERROR(VLOOKUP(A12,Keuzelijst!$C$2:$D$149,2,FALSE),"")</f>
        <v/>
      </c>
      <c r="D12" s="75"/>
      <c r="E12" s="47" t="str">
        <f t="shared" si="0"/>
        <v/>
      </c>
      <c r="F12" s="75"/>
      <c r="G12" s="47" t="str">
        <f t="shared" si="3"/>
        <v/>
      </c>
      <c r="H12" s="75"/>
      <c r="I12" s="47" t="str">
        <f t="shared" si="1"/>
        <v/>
      </c>
      <c r="J12" s="75"/>
      <c r="K12" s="47" t="str">
        <f t="shared" si="2"/>
        <v/>
      </c>
    </row>
    <row r="13" spans="1:11" s="6" customFormat="1" ht="14.1" customHeight="1" x14ac:dyDescent="0.15">
      <c r="A13" s="82"/>
      <c r="B13" s="91"/>
      <c r="C13" s="47" t="str">
        <f>IFERROR(VLOOKUP(A13,Keuzelijst!$C$2:$D$149,2,FALSE),"")</f>
        <v/>
      </c>
      <c r="D13" s="75"/>
      <c r="E13" s="47" t="str">
        <f t="shared" si="0"/>
        <v/>
      </c>
      <c r="F13" s="75"/>
      <c r="G13" s="47" t="str">
        <f t="shared" si="3"/>
        <v/>
      </c>
      <c r="H13" s="75"/>
      <c r="I13" s="47" t="str">
        <f t="shared" si="1"/>
        <v/>
      </c>
      <c r="J13" s="75"/>
      <c r="K13" s="47" t="str">
        <f t="shared" si="2"/>
        <v/>
      </c>
    </row>
    <row r="14" spans="1:11" s="6" customFormat="1" ht="14.1" customHeight="1" x14ac:dyDescent="0.15">
      <c r="A14" s="82"/>
      <c r="B14" s="91"/>
      <c r="C14" s="47" t="str">
        <f>IFERROR(VLOOKUP(A14,Keuzelijst!$C$2:$D$149,2,FALSE),"")</f>
        <v/>
      </c>
      <c r="D14" s="75"/>
      <c r="E14" s="47" t="str">
        <f t="shared" si="0"/>
        <v/>
      </c>
      <c r="F14" s="75"/>
      <c r="G14" s="47" t="str">
        <f t="shared" si="3"/>
        <v/>
      </c>
      <c r="H14" s="75"/>
      <c r="I14" s="47" t="str">
        <f t="shared" si="1"/>
        <v/>
      </c>
      <c r="J14" s="75"/>
      <c r="K14" s="47" t="str">
        <f t="shared" si="2"/>
        <v/>
      </c>
    </row>
    <row r="15" spans="1:11" s="6" customFormat="1" ht="14.1" customHeight="1" x14ac:dyDescent="0.15">
      <c r="A15" s="82"/>
      <c r="B15" s="91"/>
      <c r="C15" s="47" t="str">
        <f>IFERROR(VLOOKUP(A15,Keuzelijst!$C$2:$D$149,2,FALSE),"")</f>
        <v/>
      </c>
      <c r="D15" s="75"/>
      <c r="E15" s="47" t="str">
        <f t="shared" si="0"/>
        <v/>
      </c>
      <c r="F15" s="75"/>
      <c r="G15" s="47" t="str">
        <f t="shared" si="3"/>
        <v/>
      </c>
      <c r="H15" s="75"/>
      <c r="I15" s="47" t="str">
        <f t="shared" si="1"/>
        <v/>
      </c>
      <c r="J15" s="75"/>
      <c r="K15" s="47" t="str">
        <f t="shared" si="2"/>
        <v/>
      </c>
    </row>
    <row r="16" spans="1:11" s="6" customFormat="1" ht="14.1" customHeight="1" x14ac:dyDescent="0.15">
      <c r="A16" s="82"/>
      <c r="B16" s="91"/>
      <c r="C16" s="47" t="str">
        <f>IFERROR(VLOOKUP(A16,Keuzelijst!$C$2:$D$149,2,FALSE),"")</f>
        <v/>
      </c>
      <c r="D16" s="75"/>
      <c r="E16" s="47" t="str">
        <f t="shared" si="0"/>
        <v/>
      </c>
      <c r="F16" s="75"/>
      <c r="G16" s="47" t="str">
        <f t="shared" si="3"/>
        <v/>
      </c>
      <c r="H16" s="75"/>
      <c r="I16" s="47" t="str">
        <f t="shared" si="1"/>
        <v/>
      </c>
      <c r="J16" s="75"/>
      <c r="K16" s="47" t="str">
        <f t="shared" si="2"/>
        <v/>
      </c>
    </row>
    <row r="17" spans="1:11" s="6" customFormat="1" ht="14.1" customHeight="1" x14ac:dyDescent="0.15">
      <c r="A17" s="82"/>
      <c r="B17" s="91"/>
      <c r="C17" s="47" t="str">
        <f>IFERROR(VLOOKUP(A17,Keuzelijst!$C$2:$D$149,2,FALSE),"")</f>
        <v/>
      </c>
      <c r="D17" s="75"/>
      <c r="E17" s="47" t="str">
        <f t="shared" si="0"/>
        <v/>
      </c>
      <c r="F17" s="75"/>
      <c r="G17" s="47" t="str">
        <f t="shared" si="3"/>
        <v/>
      </c>
      <c r="H17" s="75"/>
      <c r="I17" s="47" t="str">
        <f t="shared" si="1"/>
        <v/>
      </c>
      <c r="J17" s="75"/>
      <c r="K17" s="47" t="str">
        <f t="shared" si="2"/>
        <v/>
      </c>
    </row>
    <row r="18" spans="1:11" s="6" customFormat="1" ht="14.1" customHeight="1" x14ac:dyDescent="0.15">
      <c r="A18" s="82"/>
      <c r="B18" s="91"/>
      <c r="C18" s="47" t="str">
        <f>IFERROR(VLOOKUP(A18,Keuzelijst!$C$2:$D$149,2,FALSE),"")</f>
        <v/>
      </c>
      <c r="D18" s="75"/>
      <c r="E18" s="47" t="str">
        <f t="shared" si="0"/>
        <v/>
      </c>
      <c r="F18" s="75"/>
      <c r="G18" s="47" t="str">
        <f t="shared" si="3"/>
        <v/>
      </c>
      <c r="H18" s="75"/>
      <c r="I18" s="47" t="str">
        <f t="shared" si="1"/>
        <v/>
      </c>
      <c r="J18" s="75"/>
      <c r="K18" s="47" t="str">
        <f t="shared" si="2"/>
        <v/>
      </c>
    </row>
    <row r="19" spans="1:11" s="6" customFormat="1" ht="14.1" customHeight="1" x14ac:dyDescent="0.15">
      <c r="A19" s="82"/>
      <c r="B19" s="91"/>
      <c r="C19" s="47" t="str">
        <f>IFERROR(VLOOKUP(A19,Keuzelijst!$C$2:$D$149,2,FALSE),"")</f>
        <v/>
      </c>
      <c r="D19" s="75"/>
      <c r="E19" s="47" t="str">
        <f t="shared" si="0"/>
        <v/>
      </c>
      <c r="F19" s="75"/>
      <c r="G19" s="47" t="str">
        <f t="shared" si="3"/>
        <v/>
      </c>
      <c r="H19" s="75"/>
      <c r="I19" s="47" t="str">
        <f t="shared" si="1"/>
        <v/>
      </c>
      <c r="J19" s="75"/>
      <c r="K19" s="47" t="str">
        <f t="shared" si="2"/>
        <v/>
      </c>
    </row>
    <row r="20" spans="1:11" s="6" customFormat="1" ht="14.1" customHeight="1" x14ac:dyDescent="0.15">
      <c r="A20" s="82"/>
      <c r="B20" s="91"/>
      <c r="C20" s="47" t="str">
        <f>IFERROR(VLOOKUP(A20,Keuzelijst!$C$2:$D$149,2,FALSE),"")</f>
        <v/>
      </c>
      <c r="D20" s="75"/>
      <c r="E20" s="47" t="str">
        <f t="shared" si="0"/>
        <v/>
      </c>
      <c r="F20" s="75"/>
      <c r="G20" s="47" t="str">
        <f t="shared" si="3"/>
        <v/>
      </c>
      <c r="H20" s="75"/>
      <c r="I20" s="47" t="str">
        <f t="shared" si="1"/>
        <v/>
      </c>
      <c r="J20" s="75"/>
      <c r="K20" s="47" t="str">
        <f t="shared" si="2"/>
        <v/>
      </c>
    </row>
    <row r="21" spans="1:11" s="6" customFormat="1" ht="14.1" customHeight="1" x14ac:dyDescent="0.15">
      <c r="A21" s="82"/>
      <c r="B21" s="91"/>
      <c r="C21" s="47" t="str">
        <f>IFERROR(VLOOKUP(A21,Keuzelijst!$C$2:$D$149,2,FALSE),"")</f>
        <v/>
      </c>
      <c r="D21" s="75"/>
      <c r="E21" s="47" t="str">
        <f t="shared" si="0"/>
        <v/>
      </c>
      <c r="F21" s="75"/>
      <c r="G21" s="47" t="str">
        <f t="shared" si="3"/>
        <v/>
      </c>
      <c r="H21" s="75"/>
      <c r="I21" s="47" t="str">
        <f t="shared" si="1"/>
        <v/>
      </c>
      <c r="J21" s="75"/>
      <c r="K21" s="47" t="str">
        <f t="shared" si="2"/>
        <v/>
      </c>
    </row>
    <row r="22" spans="1:11" s="6" customFormat="1" ht="14.1" customHeight="1" x14ac:dyDescent="0.15">
      <c r="A22" s="82"/>
      <c r="B22" s="91"/>
      <c r="C22" s="47" t="str">
        <f>IFERROR(VLOOKUP(A22,Keuzelijst!$C$2:$D$149,2,FALSE),"")</f>
        <v/>
      </c>
      <c r="D22" s="75"/>
      <c r="E22" s="47" t="str">
        <f t="shared" si="0"/>
        <v/>
      </c>
      <c r="F22" s="75"/>
      <c r="G22" s="47" t="str">
        <f t="shared" si="3"/>
        <v/>
      </c>
      <c r="H22" s="75"/>
      <c r="I22" s="47" t="str">
        <f t="shared" si="1"/>
        <v/>
      </c>
      <c r="J22" s="75"/>
      <c r="K22" s="47" t="str">
        <f t="shared" si="2"/>
        <v/>
      </c>
    </row>
    <row r="23" spans="1:11" s="6" customFormat="1" ht="14.1" customHeight="1" x14ac:dyDescent="0.15">
      <c r="A23" s="82"/>
      <c r="B23" s="91"/>
      <c r="C23" s="47" t="str">
        <f>IFERROR(VLOOKUP(A23,Keuzelijst!$C$2:$D$149,2,FALSE),"")</f>
        <v/>
      </c>
      <c r="D23" s="75"/>
      <c r="E23" s="47" t="str">
        <f t="shared" si="0"/>
        <v/>
      </c>
      <c r="F23" s="75"/>
      <c r="G23" s="47" t="str">
        <f t="shared" si="3"/>
        <v/>
      </c>
      <c r="H23" s="75"/>
      <c r="I23" s="47" t="str">
        <f t="shared" si="1"/>
        <v/>
      </c>
      <c r="J23" s="75"/>
      <c r="K23" s="47" t="str">
        <f t="shared" si="2"/>
        <v/>
      </c>
    </row>
    <row r="24" spans="1:11" s="6" customFormat="1" ht="14.1" customHeight="1" x14ac:dyDescent="0.15">
      <c r="A24" s="82"/>
      <c r="B24" s="91"/>
      <c r="C24" s="47" t="str">
        <f>IFERROR(VLOOKUP(A24,Keuzelijst!$C$2:$D$149,2,FALSE),"")</f>
        <v/>
      </c>
      <c r="D24" s="75"/>
      <c r="E24" s="47" t="str">
        <f t="shared" si="0"/>
        <v/>
      </c>
      <c r="F24" s="75"/>
      <c r="G24" s="47" t="str">
        <f t="shared" si="3"/>
        <v/>
      </c>
      <c r="H24" s="75"/>
      <c r="I24" s="47" t="str">
        <f t="shared" si="1"/>
        <v/>
      </c>
      <c r="J24" s="75"/>
      <c r="K24" s="47" t="str">
        <f t="shared" si="2"/>
        <v/>
      </c>
    </row>
    <row r="25" spans="1:11" s="6" customFormat="1" ht="14.1" customHeight="1" thickBot="1" x14ac:dyDescent="0.2">
      <c r="A25" s="83"/>
      <c r="B25" s="92"/>
      <c r="C25" s="48" t="str">
        <f>IFERROR(VLOOKUP(A25,Keuzelijst!$C$2:$D$149,2,FALSE),"")</f>
        <v/>
      </c>
      <c r="D25" s="76"/>
      <c r="E25" s="48" t="str">
        <f t="shared" si="0"/>
        <v/>
      </c>
      <c r="F25" s="76"/>
      <c r="G25" s="47" t="str">
        <f t="shared" si="3"/>
        <v/>
      </c>
      <c r="H25" s="76"/>
      <c r="I25" s="47" t="str">
        <f t="shared" si="1"/>
        <v/>
      </c>
      <c r="J25" s="76"/>
      <c r="K25" s="47" t="str">
        <f t="shared" si="2"/>
        <v/>
      </c>
    </row>
    <row r="26" spans="1:11" s="6" customFormat="1" ht="14.1" customHeight="1" thickBot="1" x14ac:dyDescent="0.2">
      <c r="A26" s="113"/>
      <c r="C26" s="53" t="s">
        <v>115</v>
      </c>
      <c r="D26" s="52">
        <f t="shared" ref="D26:K26" si="4">IFERROR(SUM(D5:D25),"")</f>
        <v>0</v>
      </c>
      <c r="E26" s="51">
        <f>IFERROR(SUM(E5:E25),"")</f>
        <v>0</v>
      </c>
      <c r="F26" s="52">
        <f t="shared" si="4"/>
        <v>0</v>
      </c>
      <c r="G26" s="51">
        <f t="shared" si="4"/>
        <v>0</v>
      </c>
      <c r="H26" s="52">
        <f t="shared" si="4"/>
        <v>0</v>
      </c>
      <c r="I26" s="51">
        <f t="shared" si="4"/>
        <v>0</v>
      </c>
      <c r="J26" s="52">
        <f t="shared" si="4"/>
        <v>0</v>
      </c>
      <c r="K26" s="51">
        <f t="shared" si="4"/>
        <v>0</v>
      </c>
    </row>
    <row r="28" spans="1:11" ht="11.25" thickBot="1" x14ac:dyDescent="0.2"/>
    <row r="29" spans="1:11" s="6" customFormat="1" ht="14.1" customHeight="1" thickBot="1" x14ac:dyDescent="0.2">
      <c r="A29" s="135" t="s">
        <v>117</v>
      </c>
      <c r="B29" s="136"/>
      <c r="C29" s="137"/>
      <c r="D29" s="148"/>
      <c r="E29" s="152" t="s">
        <v>17</v>
      </c>
      <c r="F29" s="148"/>
      <c r="G29" s="152" t="s">
        <v>17</v>
      </c>
      <c r="H29" s="148"/>
      <c r="I29" s="152" t="s">
        <v>17</v>
      </c>
      <c r="J29" s="148"/>
      <c r="K29" s="152" t="s">
        <v>17</v>
      </c>
    </row>
    <row r="30" spans="1:11" s="6" customFormat="1" ht="14.1" customHeight="1" x14ac:dyDescent="0.15">
      <c r="A30" s="139" t="s">
        <v>112</v>
      </c>
      <c r="B30" s="140"/>
      <c r="C30" s="140"/>
      <c r="D30" s="149"/>
      <c r="E30" s="153"/>
      <c r="F30" s="149"/>
      <c r="G30" s="153"/>
      <c r="H30" s="149"/>
      <c r="I30" s="153"/>
      <c r="J30" s="149"/>
      <c r="K30" s="153"/>
    </row>
    <row r="31" spans="1:11" s="6" customFormat="1" ht="14.1" customHeight="1" x14ac:dyDescent="0.15">
      <c r="A31" s="142" t="s">
        <v>113</v>
      </c>
      <c r="B31" s="87"/>
      <c r="C31" s="87"/>
      <c r="D31" s="150"/>
      <c r="E31" s="153"/>
      <c r="F31" s="150"/>
      <c r="G31" s="153"/>
      <c r="H31" s="150"/>
      <c r="I31" s="153"/>
      <c r="J31" s="150"/>
      <c r="K31" s="153"/>
    </row>
    <row r="32" spans="1:11" s="6" customFormat="1" ht="14.1" customHeight="1" thickBot="1" x14ac:dyDescent="0.2">
      <c r="A32" s="144" t="s">
        <v>114</v>
      </c>
      <c r="B32" s="145"/>
      <c r="C32" s="145"/>
      <c r="D32" s="151"/>
      <c r="E32" s="154"/>
      <c r="F32" s="151"/>
      <c r="G32" s="154"/>
      <c r="H32" s="151"/>
      <c r="I32" s="154"/>
      <c r="J32" s="151"/>
      <c r="K32" s="154"/>
    </row>
    <row r="33" spans="1:11" s="6" customFormat="1" ht="14.1" customHeight="1" thickBot="1" x14ac:dyDescent="0.2">
      <c r="D33" s="134" t="s">
        <v>115</v>
      </c>
      <c r="E33" s="147">
        <f>IFERROR(SUM(E30:E32),"")</f>
        <v>0</v>
      </c>
      <c r="F33" s="134" t="s">
        <v>115</v>
      </c>
      <c r="G33" s="147">
        <f>IFERROR(SUM(G30:G32),"")</f>
        <v>0</v>
      </c>
      <c r="H33" s="134" t="s">
        <v>115</v>
      </c>
      <c r="I33" s="147">
        <f>IFERROR(SUM(I30:I32),"")</f>
        <v>0</v>
      </c>
      <c r="J33" s="134" t="s">
        <v>115</v>
      </c>
      <c r="K33" s="147">
        <f>IFERROR(SUM(K30:K32),"")</f>
        <v>0</v>
      </c>
    </row>
    <row r="34" spans="1:11" s="6" customFormat="1" ht="11.25" thickBot="1" x14ac:dyDescent="0.2"/>
    <row r="35" spans="1:11" s="6" customFormat="1" ht="14.1" customHeight="1" thickBot="1" x14ac:dyDescent="0.2">
      <c r="A35" s="113" t="s">
        <v>323</v>
      </c>
      <c r="D35" s="53" t="s">
        <v>116</v>
      </c>
      <c r="E35" s="147">
        <f>IFERROR(E26+E33,"")</f>
        <v>0</v>
      </c>
      <c r="F35" s="53" t="s">
        <v>116</v>
      </c>
      <c r="G35" s="147">
        <f>IFERROR(G26+G33,"")</f>
        <v>0</v>
      </c>
      <c r="H35" s="53" t="s">
        <v>116</v>
      </c>
      <c r="I35" s="147">
        <f>IFERROR(I26+I33,"")</f>
        <v>0</v>
      </c>
      <c r="J35" s="53" t="s">
        <v>116</v>
      </c>
      <c r="K35" s="147">
        <f>IFERROR(K26+K33,"")</f>
        <v>0</v>
      </c>
    </row>
    <row r="36" spans="1:11" ht="14.1" customHeight="1" x14ac:dyDescent="0.15">
      <c r="A36" s="86"/>
      <c r="B36" s="86"/>
      <c r="C36" s="86"/>
      <c r="D36" s="86"/>
      <c r="E36" s="86"/>
      <c r="F36" s="86"/>
      <c r="G36" s="86"/>
      <c r="H36" s="86"/>
    </row>
    <row r="37" spans="1:11" x14ac:dyDescent="0.15">
      <c r="A37" s="313"/>
      <c r="B37" s="86"/>
      <c r="C37" s="86"/>
      <c r="D37" s="86"/>
      <c r="E37" s="86"/>
      <c r="F37" s="86"/>
      <c r="G37" s="86"/>
      <c r="H37" s="86"/>
    </row>
    <row r="38" spans="1:11" x14ac:dyDescent="0.15">
      <c r="A38" s="313"/>
      <c r="B38" s="86"/>
      <c r="C38" s="86"/>
      <c r="D38" s="86"/>
      <c r="E38" s="86"/>
      <c r="F38" s="86"/>
      <c r="G38" s="86"/>
      <c r="H38" s="86"/>
    </row>
    <row r="39" spans="1:11" x14ac:dyDescent="0.15">
      <c r="A39" s="86"/>
      <c r="B39" s="86"/>
      <c r="C39" s="86"/>
      <c r="D39" s="86"/>
      <c r="E39" s="86"/>
      <c r="F39" s="86"/>
      <c r="G39" s="86"/>
      <c r="H39" s="86"/>
    </row>
    <row r="40" spans="1:11" x14ac:dyDescent="0.15">
      <c r="A40" s="86"/>
      <c r="B40" s="86"/>
      <c r="C40" s="86"/>
      <c r="D40" s="86"/>
      <c r="E40" s="86"/>
      <c r="F40" s="86"/>
      <c r="G40" s="86"/>
      <c r="H40" s="86"/>
    </row>
    <row r="41" spans="1:11" x14ac:dyDescent="0.15">
      <c r="A41" s="86"/>
      <c r="B41" s="86"/>
      <c r="C41" s="86"/>
      <c r="D41" s="86"/>
      <c r="E41" s="86"/>
      <c r="F41" s="86"/>
      <c r="G41" s="86"/>
      <c r="H41" s="86"/>
    </row>
    <row r="42" spans="1:11" x14ac:dyDescent="0.15">
      <c r="A42" s="86"/>
      <c r="B42" s="86"/>
      <c r="C42" s="86"/>
      <c r="D42" s="86"/>
      <c r="E42" s="86"/>
      <c r="F42" s="86"/>
      <c r="G42" s="86"/>
      <c r="H42" s="86"/>
    </row>
    <row r="43" spans="1:11" x14ac:dyDescent="0.15">
      <c r="A43" s="86"/>
      <c r="B43" s="86"/>
      <c r="C43" s="86"/>
      <c r="D43" s="86"/>
      <c r="E43" s="86"/>
      <c r="F43" s="86"/>
      <c r="G43" s="86"/>
      <c r="H43" s="86"/>
    </row>
    <row r="44" spans="1:11" x14ac:dyDescent="0.15">
      <c r="A44" s="86"/>
      <c r="B44" s="86"/>
      <c r="C44" s="86"/>
      <c r="D44" s="86"/>
      <c r="E44" s="86"/>
      <c r="F44" s="86"/>
      <c r="G44" s="86"/>
      <c r="H44" s="86"/>
    </row>
    <row r="45" spans="1:11" x14ac:dyDescent="0.15">
      <c r="A45" s="86"/>
      <c r="B45" s="86"/>
      <c r="C45" s="86"/>
      <c r="D45" s="86"/>
      <c r="E45" s="86"/>
      <c r="F45" s="86"/>
      <c r="G45" s="86"/>
      <c r="H45" s="86"/>
    </row>
    <row r="46" spans="1:11" x14ac:dyDescent="0.15">
      <c r="A46" s="86"/>
      <c r="B46" s="86"/>
      <c r="C46" s="86"/>
      <c r="D46" s="86"/>
      <c r="E46" s="86"/>
      <c r="F46" s="86"/>
      <c r="G46" s="86"/>
      <c r="H46" s="86"/>
    </row>
    <row r="47" spans="1:11" x14ac:dyDescent="0.15">
      <c r="A47" s="86"/>
      <c r="B47" s="86"/>
      <c r="C47" s="86"/>
      <c r="D47" s="86"/>
      <c r="E47" s="86"/>
      <c r="F47" s="86"/>
      <c r="G47" s="86"/>
      <c r="H47" s="86"/>
    </row>
    <row r="48" spans="1:11" x14ac:dyDescent="0.15">
      <c r="A48" s="86"/>
      <c r="B48" s="86"/>
      <c r="C48" s="86"/>
      <c r="D48" s="86"/>
      <c r="E48" s="86"/>
      <c r="F48" s="86"/>
      <c r="G48" s="86"/>
      <c r="H48" s="86"/>
    </row>
    <row r="49" spans="1:8" x14ac:dyDescent="0.15">
      <c r="A49" s="86"/>
      <c r="B49" s="86"/>
      <c r="C49" s="86"/>
      <c r="D49" s="86"/>
      <c r="E49" s="86"/>
      <c r="F49" s="86"/>
      <c r="G49" s="86"/>
      <c r="H49" s="86"/>
    </row>
  </sheetData>
  <mergeCells count="4">
    <mergeCell ref="D3:E3"/>
    <mergeCell ref="F3:G3"/>
    <mergeCell ref="H3:I3"/>
    <mergeCell ref="J3:K3"/>
  </mergeCells>
  <pageMargins left="0.59055118110236227" right="0.59055118110236227" top="0.59055118110236227" bottom="0.59055118110236227" header="0.31496062992125984" footer="0.31496062992125984"/>
  <pageSetup paperSize="9" scale="7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Keuzelijst!$C$2:$C$149</xm:f>
          </x14:formula1>
          <xm:sqref>A5:A25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"/>
  <sheetViews>
    <sheetView topLeftCell="A7" zoomScaleNormal="100" workbookViewId="0">
      <selection activeCell="A5" sqref="A5"/>
    </sheetView>
  </sheetViews>
  <sheetFormatPr defaultColWidth="9" defaultRowHeight="10.5" x14ac:dyDescent="0.15"/>
  <cols>
    <col min="1" max="1" width="37.625" style="5" customWidth="1"/>
    <col min="2" max="2" width="2.375" style="86" customWidth="1"/>
    <col min="3" max="3" width="10.5" style="5" customWidth="1"/>
    <col min="4" max="4" width="9.625" style="5" bestFit="1" customWidth="1"/>
    <col min="5" max="5" width="12.625" style="5" customWidth="1"/>
    <col min="6" max="6" width="9.625" style="5" bestFit="1" customWidth="1"/>
    <col min="7" max="7" width="11.625" style="5" customWidth="1"/>
    <col min="8" max="8" width="9.625" style="5" bestFit="1" customWidth="1"/>
    <col min="9" max="9" width="11.625" style="5" customWidth="1"/>
    <col min="10" max="10" width="9.625" style="5" bestFit="1" customWidth="1"/>
    <col min="11" max="11" width="11.625" style="5" customWidth="1"/>
    <col min="12" max="12" width="9.625" style="5" bestFit="1" customWidth="1"/>
    <col min="13" max="13" width="11.625" style="5" customWidth="1"/>
    <col min="14" max="14" width="9" style="5"/>
    <col min="15" max="15" width="9.5" style="5" bestFit="1" customWidth="1"/>
    <col min="16" max="16" width="9" style="5"/>
    <col min="17" max="17" width="9.5" style="5" bestFit="1" customWidth="1"/>
    <col min="18" max="18" width="9" style="5"/>
    <col min="19" max="19" width="9.5" style="5" bestFit="1" customWidth="1"/>
    <col min="20" max="20" width="9" style="5"/>
    <col min="21" max="21" width="9.5" style="5" bestFit="1" customWidth="1"/>
    <col min="22" max="22" width="9" style="5"/>
    <col min="23" max="23" width="9.5" style="5" bestFit="1" customWidth="1"/>
    <col min="24" max="24" width="9" style="5"/>
    <col min="25" max="25" width="9.5" style="5" bestFit="1" customWidth="1"/>
    <col min="26" max="26" width="9" style="5"/>
    <col min="27" max="27" width="9.5" style="5" bestFit="1" customWidth="1"/>
    <col min="28" max="28" width="9" style="5"/>
    <col min="29" max="29" width="9.5" style="5" bestFit="1" customWidth="1"/>
    <col min="30" max="30" width="9" style="5"/>
    <col min="31" max="31" width="9.5" style="5" bestFit="1" customWidth="1"/>
    <col min="32" max="32" width="9" style="5"/>
    <col min="33" max="33" width="9.5" style="5" bestFit="1" customWidth="1"/>
    <col min="34" max="34" width="9" style="5"/>
    <col min="35" max="35" width="9.5" style="5" bestFit="1" customWidth="1"/>
    <col min="36" max="36" width="9" style="5"/>
    <col min="37" max="37" width="9.5" style="5" bestFit="1" customWidth="1"/>
    <col min="38" max="16384" width="9" style="5"/>
  </cols>
  <sheetData>
    <row r="1" spans="1:37" ht="14.1" customHeight="1" x14ac:dyDescent="0.15">
      <c r="A1" s="54" t="s">
        <v>155</v>
      </c>
      <c r="B1" s="54"/>
      <c r="C1" s="55"/>
      <c r="D1" s="55"/>
      <c r="E1" s="55"/>
      <c r="F1" s="55"/>
      <c r="G1" s="55"/>
      <c r="H1" s="55"/>
      <c r="I1" s="55"/>
      <c r="J1" s="55"/>
      <c r="K1" s="55"/>
      <c r="L1" s="55"/>
      <c r="M1" s="130" t="str">
        <f>IF(Voorblad!$D$24&lt;&gt;"","Inschrijver: "&amp;Voorblad!$D$24,"")</f>
        <v/>
      </c>
    </row>
    <row r="2" spans="1:37" ht="14.1" customHeight="1" thickBot="1" x14ac:dyDescent="0.2"/>
    <row r="3" spans="1:37" ht="14.1" customHeight="1" thickBot="1" x14ac:dyDescent="0.2">
      <c r="A3" s="79"/>
      <c r="B3" s="77"/>
      <c r="C3" s="44"/>
      <c r="D3" s="371" t="s">
        <v>156</v>
      </c>
      <c r="E3" s="372"/>
      <c r="F3" s="371" t="s">
        <v>157</v>
      </c>
      <c r="G3" s="372"/>
      <c r="H3" s="371" t="s">
        <v>158</v>
      </c>
      <c r="I3" s="372"/>
      <c r="J3" s="371" t="s">
        <v>159</v>
      </c>
      <c r="K3" s="372"/>
      <c r="L3" s="371" t="s">
        <v>160</v>
      </c>
      <c r="M3" s="372"/>
      <c r="N3" s="371" t="s">
        <v>184</v>
      </c>
      <c r="O3" s="372"/>
      <c r="P3" s="371" t="s">
        <v>185</v>
      </c>
      <c r="Q3" s="372"/>
      <c r="R3" s="371" t="s">
        <v>186</v>
      </c>
      <c r="S3" s="372"/>
      <c r="T3" s="371" t="s">
        <v>187</v>
      </c>
      <c r="U3" s="372"/>
      <c r="V3" s="371" t="s">
        <v>188</v>
      </c>
      <c r="W3" s="372"/>
      <c r="X3" s="371" t="s">
        <v>189</v>
      </c>
      <c r="Y3" s="372"/>
      <c r="Z3" s="371" t="s">
        <v>190</v>
      </c>
      <c r="AA3" s="372"/>
      <c r="AB3" s="371" t="s">
        <v>191</v>
      </c>
      <c r="AC3" s="372"/>
      <c r="AD3" s="371" t="s">
        <v>192</v>
      </c>
      <c r="AE3" s="372"/>
      <c r="AF3" s="371" t="s">
        <v>193</v>
      </c>
      <c r="AG3" s="372"/>
      <c r="AH3" s="371" t="s">
        <v>194</v>
      </c>
      <c r="AI3" s="372"/>
      <c r="AJ3" s="371" t="s">
        <v>195</v>
      </c>
      <c r="AK3" s="372"/>
    </row>
    <row r="4" spans="1:37" ht="21.75" thickBot="1" x14ac:dyDescent="0.2">
      <c r="A4" s="80" t="s">
        <v>73</v>
      </c>
      <c r="B4" s="78"/>
      <c r="C4" s="45" t="s">
        <v>75</v>
      </c>
      <c r="D4" s="49" t="s">
        <v>74</v>
      </c>
      <c r="E4" s="50" t="s">
        <v>17</v>
      </c>
      <c r="F4" s="49" t="s">
        <v>74</v>
      </c>
      <c r="G4" s="50" t="s">
        <v>17</v>
      </c>
      <c r="H4" s="49" t="s">
        <v>74</v>
      </c>
      <c r="I4" s="50" t="s">
        <v>17</v>
      </c>
      <c r="J4" s="49" t="s">
        <v>74</v>
      </c>
      <c r="K4" s="50" t="s">
        <v>17</v>
      </c>
      <c r="L4" s="49" t="s">
        <v>74</v>
      </c>
      <c r="M4" s="50" t="s">
        <v>17</v>
      </c>
      <c r="N4" s="49" t="s">
        <v>74</v>
      </c>
      <c r="O4" s="50" t="s">
        <v>17</v>
      </c>
      <c r="P4" s="49" t="s">
        <v>74</v>
      </c>
      <c r="Q4" s="50" t="s">
        <v>17</v>
      </c>
      <c r="R4" s="49" t="s">
        <v>74</v>
      </c>
      <c r="S4" s="50" t="s">
        <v>17</v>
      </c>
      <c r="T4" s="49" t="s">
        <v>74</v>
      </c>
      <c r="U4" s="50" t="s">
        <v>17</v>
      </c>
      <c r="V4" s="49" t="s">
        <v>74</v>
      </c>
      <c r="W4" s="50" t="s">
        <v>17</v>
      </c>
      <c r="X4" s="49" t="s">
        <v>74</v>
      </c>
      <c r="Y4" s="50" t="s">
        <v>17</v>
      </c>
      <c r="Z4" s="49" t="s">
        <v>74</v>
      </c>
      <c r="AA4" s="50" t="s">
        <v>17</v>
      </c>
      <c r="AB4" s="49" t="s">
        <v>74</v>
      </c>
      <c r="AC4" s="50" t="s">
        <v>17</v>
      </c>
      <c r="AD4" s="49" t="s">
        <v>74</v>
      </c>
      <c r="AE4" s="50" t="s">
        <v>17</v>
      </c>
      <c r="AF4" s="49" t="s">
        <v>74</v>
      </c>
      <c r="AG4" s="50" t="s">
        <v>17</v>
      </c>
      <c r="AH4" s="49" t="s">
        <v>74</v>
      </c>
      <c r="AI4" s="50" t="s">
        <v>17</v>
      </c>
      <c r="AJ4" s="49" t="s">
        <v>74</v>
      </c>
      <c r="AK4" s="50" t="s">
        <v>17</v>
      </c>
    </row>
    <row r="5" spans="1:37" s="6" customFormat="1" ht="14.1" customHeight="1" x14ac:dyDescent="0.15">
      <c r="A5" s="81"/>
      <c r="B5" s="93"/>
      <c r="C5" s="46" t="str">
        <f>IFERROR(VLOOKUP(A5,Keuzelijst!$C$2:$D$149,2,FALSE),"")</f>
        <v/>
      </c>
      <c r="D5" s="74"/>
      <c r="E5" s="46" t="str">
        <f>IFERROR($C5*D5,"")</f>
        <v/>
      </c>
      <c r="F5" s="74"/>
      <c r="G5" s="46" t="str">
        <f>IFERROR($C5*F5,"")</f>
        <v/>
      </c>
      <c r="H5" s="74"/>
      <c r="I5" s="46" t="str">
        <f>IFERROR($C5*H5,"")</f>
        <v/>
      </c>
      <c r="J5" s="74"/>
      <c r="K5" s="46" t="str">
        <f>IFERROR($C5*J5,"")</f>
        <v/>
      </c>
      <c r="L5" s="74"/>
      <c r="M5" s="46" t="str">
        <f>IFERROR($C5*L5,"")</f>
        <v/>
      </c>
      <c r="N5" s="74"/>
      <c r="O5" s="46" t="str">
        <f>IFERROR($C5*N5,"")</f>
        <v/>
      </c>
      <c r="P5" s="74"/>
      <c r="Q5" s="46" t="str">
        <f>IFERROR($C5*P5,"")</f>
        <v/>
      </c>
      <c r="R5" s="74"/>
      <c r="S5" s="46" t="str">
        <f>IFERROR($C5*R5,"")</f>
        <v/>
      </c>
      <c r="T5" s="74"/>
      <c r="U5" s="46" t="str">
        <f>IFERROR($C5*T5,"")</f>
        <v/>
      </c>
      <c r="V5" s="74"/>
      <c r="W5" s="46" t="str">
        <f>IFERROR($C5*V5,"")</f>
        <v/>
      </c>
      <c r="X5" s="74"/>
      <c r="Y5" s="46" t="str">
        <f>IFERROR($C5*X5,"")</f>
        <v/>
      </c>
      <c r="Z5" s="74"/>
      <c r="AA5" s="46" t="str">
        <f>IFERROR($C5*Z5,"")</f>
        <v/>
      </c>
      <c r="AB5" s="74"/>
      <c r="AC5" s="46" t="str">
        <f>IFERROR($C5*AB5,"")</f>
        <v/>
      </c>
      <c r="AD5" s="74"/>
      <c r="AE5" s="46" t="str">
        <f>IFERROR($C5*AD5,"")</f>
        <v/>
      </c>
      <c r="AF5" s="74"/>
      <c r="AG5" s="46" t="str">
        <f>IFERROR($C5*AF5,"")</f>
        <v/>
      </c>
      <c r="AH5" s="74"/>
      <c r="AI5" s="46" t="str">
        <f>IFERROR($C5*AH5,"")</f>
        <v/>
      </c>
      <c r="AJ5" s="74"/>
      <c r="AK5" s="46" t="str">
        <f>IFERROR($C5*AJ5,"")</f>
        <v/>
      </c>
    </row>
    <row r="6" spans="1:37" s="6" customFormat="1" ht="14.1" customHeight="1" x14ac:dyDescent="0.15">
      <c r="A6" s="82"/>
      <c r="B6" s="94"/>
      <c r="C6" s="47" t="str">
        <f>IFERROR(VLOOKUP(A6,Keuzelijst!$C$2:$D$149,2,FALSE),"")</f>
        <v/>
      </c>
      <c r="D6" s="75"/>
      <c r="E6" s="47" t="str">
        <f t="shared" ref="E6:G25" si="0">IFERROR($C6*D6,"")</f>
        <v/>
      </c>
      <c r="F6" s="75"/>
      <c r="G6" s="47" t="str">
        <f t="shared" si="0"/>
        <v/>
      </c>
      <c r="H6" s="75"/>
      <c r="I6" s="47" t="str">
        <f t="shared" ref="I6" si="1">IFERROR($C6*H6,"")</f>
        <v/>
      </c>
      <c r="J6" s="75"/>
      <c r="K6" s="47" t="str">
        <f t="shared" ref="K6" si="2">IFERROR($C6*J6,"")</f>
        <v/>
      </c>
      <c r="L6" s="75"/>
      <c r="M6" s="47" t="str">
        <f t="shared" ref="M6" si="3">IFERROR($C6*L6,"")</f>
        <v/>
      </c>
      <c r="N6" s="75"/>
      <c r="O6" s="47" t="str">
        <f t="shared" ref="O6:O25" si="4">IFERROR($C6*N6,"")</f>
        <v/>
      </c>
      <c r="P6" s="75"/>
      <c r="Q6" s="47" t="str">
        <f t="shared" ref="Q6:Q25" si="5">IFERROR($C6*P6,"")</f>
        <v/>
      </c>
      <c r="R6" s="75"/>
      <c r="S6" s="47" t="str">
        <f t="shared" ref="S6:S25" si="6">IFERROR($C6*R6,"")</f>
        <v/>
      </c>
      <c r="T6" s="75"/>
      <c r="U6" s="47" t="str">
        <f t="shared" ref="U6:U25" si="7">IFERROR($C6*T6,"")</f>
        <v/>
      </c>
      <c r="V6" s="75"/>
      <c r="W6" s="47" t="str">
        <f t="shared" ref="W6:W25" si="8">IFERROR($C6*V6,"")</f>
        <v/>
      </c>
      <c r="X6" s="75"/>
      <c r="Y6" s="47" t="str">
        <f t="shared" ref="Y6:Y25" si="9">IFERROR($C6*X6,"")</f>
        <v/>
      </c>
      <c r="Z6" s="75"/>
      <c r="AA6" s="47" t="str">
        <f t="shared" ref="AA6:AA25" si="10">IFERROR($C6*Z6,"")</f>
        <v/>
      </c>
      <c r="AB6" s="75"/>
      <c r="AC6" s="47" t="str">
        <f t="shared" ref="AC6:AC25" si="11">IFERROR($C6*AB6,"")</f>
        <v/>
      </c>
      <c r="AD6" s="75"/>
      <c r="AE6" s="47" t="str">
        <f t="shared" ref="AE6:AE25" si="12">IFERROR($C6*AD6,"")</f>
        <v/>
      </c>
      <c r="AF6" s="75"/>
      <c r="AG6" s="47" t="str">
        <f t="shared" ref="AG6:AG25" si="13">IFERROR($C6*AF6,"")</f>
        <v/>
      </c>
      <c r="AH6" s="75"/>
      <c r="AI6" s="47" t="str">
        <f t="shared" ref="AI6:AI25" si="14">IFERROR($C6*AH6,"")</f>
        <v/>
      </c>
      <c r="AJ6" s="75"/>
      <c r="AK6" s="47" t="str">
        <f t="shared" ref="AK6:AK25" si="15">IFERROR($C6*AJ6,"")</f>
        <v/>
      </c>
    </row>
    <row r="7" spans="1:37" s="6" customFormat="1" ht="14.1" customHeight="1" x14ac:dyDescent="0.15">
      <c r="A7" s="82"/>
      <c r="B7" s="94"/>
      <c r="C7" s="47" t="str">
        <f>IFERROR(VLOOKUP(A7,Keuzelijst!$C$2:$D$149,2,FALSE),"")</f>
        <v/>
      </c>
      <c r="D7" s="75"/>
      <c r="E7" s="47" t="str">
        <f t="shared" si="0"/>
        <v/>
      </c>
      <c r="F7" s="75"/>
      <c r="G7" s="47" t="str">
        <f t="shared" si="0"/>
        <v/>
      </c>
      <c r="H7" s="75"/>
      <c r="I7" s="47" t="str">
        <f t="shared" ref="I7" si="16">IFERROR($C7*H7,"")</f>
        <v/>
      </c>
      <c r="J7" s="75"/>
      <c r="K7" s="47" t="str">
        <f t="shared" ref="K7" si="17">IFERROR($C7*J7,"")</f>
        <v/>
      </c>
      <c r="L7" s="75"/>
      <c r="M7" s="47" t="str">
        <f t="shared" ref="M7" si="18">IFERROR($C7*L7,"")</f>
        <v/>
      </c>
      <c r="N7" s="75"/>
      <c r="O7" s="47" t="str">
        <f t="shared" si="4"/>
        <v/>
      </c>
      <c r="P7" s="75"/>
      <c r="Q7" s="47" t="str">
        <f t="shared" si="5"/>
        <v/>
      </c>
      <c r="R7" s="75"/>
      <c r="S7" s="47" t="str">
        <f t="shared" si="6"/>
        <v/>
      </c>
      <c r="T7" s="75"/>
      <c r="U7" s="47" t="str">
        <f t="shared" si="7"/>
        <v/>
      </c>
      <c r="V7" s="75"/>
      <c r="W7" s="47" t="str">
        <f t="shared" si="8"/>
        <v/>
      </c>
      <c r="X7" s="75"/>
      <c r="Y7" s="47" t="str">
        <f t="shared" si="9"/>
        <v/>
      </c>
      <c r="Z7" s="75"/>
      <c r="AA7" s="47" t="str">
        <f t="shared" si="10"/>
        <v/>
      </c>
      <c r="AB7" s="75"/>
      <c r="AC7" s="47" t="str">
        <f t="shared" si="11"/>
        <v/>
      </c>
      <c r="AD7" s="75"/>
      <c r="AE7" s="47" t="str">
        <f t="shared" si="12"/>
        <v/>
      </c>
      <c r="AF7" s="75"/>
      <c r="AG7" s="47" t="str">
        <f t="shared" si="13"/>
        <v/>
      </c>
      <c r="AH7" s="75"/>
      <c r="AI7" s="47" t="str">
        <f t="shared" si="14"/>
        <v/>
      </c>
      <c r="AJ7" s="75"/>
      <c r="AK7" s="47" t="str">
        <f t="shared" si="15"/>
        <v/>
      </c>
    </row>
    <row r="8" spans="1:37" s="6" customFormat="1" ht="14.1" customHeight="1" x14ac:dyDescent="0.15">
      <c r="A8" s="82"/>
      <c r="B8" s="94"/>
      <c r="C8" s="47" t="str">
        <f>IFERROR(VLOOKUP(A8,Keuzelijst!$C$2:$D$149,2,FALSE),"")</f>
        <v/>
      </c>
      <c r="D8" s="75"/>
      <c r="E8" s="47" t="str">
        <f t="shared" si="0"/>
        <v/>
      </c>
      <c r="F8" s="75"/>
      <c r="G8" s="47" t="str">
        <f t="shared" si="0"/>
        <v/>
      </c>
      <c r="H8" s="75"/>
      <c r="I8" s="47" t="str">
        <f t="shared" ref="I8" si="19">IFERROR($C8*H8,"")</f>
        <v/>
      </c>
      <c r="J8" s="75"/>
      <c r="K8" s="47" t="str">
        <f t="shared" ref="K8" si="20">IFERROR($C8*J8,"")</f>
        <v/>
      </c>
      <c r="L8" s="75"/>
      <c r="M8" s="47" t="str">
        <f t="shared" ref="M8" si="21">IFERROR($C8*L8,"")</f>
        <v/>
      </c>
      <c r="N8" s="75"/>
      <c r="O8" s="47" t="str">
        <f t="shared" si="4"/>
        <v/>
      </c>
      <c r="P8" s="75"/>
      <c r="Q8" s="47" t="str">
        <f t="shared" si="5"/>
        <v/>
      </c>
      <c r="R8" s="75"/>
      <c r="S8" s="47" t="str">
        <f t="shared" si="6"/>
        <v/>
      </c>
      <c r="T8" s="75"/>
      <c r="U8" s="47" t="str">
        <f t="shared" si="7"/>
        <v/>
      </c>
      <c r="V8" s="75"/>
      <c r="W8" s="47" t="str">
        <f t="shared" si="8"/>
        <v/>
      </c>
      <c r="X8" s="75"/>
      <c r="Y8" s="47" t="str">
        <f t="shared" si="9"/>
        <v/>
      </c>
      <c r="Z8" s="75"/>
      <c r="AA8" s="47" t="str">
        <f t="shared" si="10"/>
        <v/>
      </c>
      <c r="AB8" s="75"/>
      <c r="AC8" s="47" t="str">
        <f t="shared" si="11"/>
        <v/>
      </c>
      <c r="AD8" s="75"/>
      <c r="AE8" s="47" t="str">
        <f t="shared" si="12"/>
        <v/>
      </c>
      <c r="AF8" s="75"/>
      <c r="AG8" s="47" t="str">
        <f t="shared" si="13"/>
        <v/>
      </c>
      <c r="AH8" s="75"/>
      <c r="AI8" s="47" t="str">
        <f t="shared" si="14"/>
        <v/>
      </c>
      <c r="AJ8" s="75"/>
      <c r="AK8" s="47" t="str">
        <f t="shared" si="15"/>
        <v/>
      </c>
    </row>
    <row r="9" spans="1:37" s="6" customFormat="1" ht="14.1" customHeight="1" x14ac:dyDescent="0.15">
      <c r="A9" s="82"/>
      <c r="B9" s="94"/>
      <c r="C9" s="47" t="str">
        <f>IFERROR(VLOOKUP(A9,Keuzelijst!$C$2:$D$149,2,FALSE),"")</f>
        <v/>
      </c>
      <c r="D9" s="75"/>
      <c r="E9" s="47" t="str">
        <f t="shared" si="0"/>
        <v/>
      </c>
      <c r="F9" s="75"/>
      <c r="G9" s="47" t="str">
        <f t="shared" si="0"/>
        <v/>
      </c>
      <c r="H9" s="75"/>
      <c r="I9" s="47" t="str">
        <f t="shared" ref="I9" si="22">IFERROR($C9*H9,"")</f>
        <v/>
      </c>
      <c r="J9" s="75"/>
      <c r="K9" s="47" t="str">
        <f t="shared" ref="K9" si="23">IFERROR($C9*J9,"")</f>
        <v/>
      </c>
      <c r="L9" s="75"/>
      <c r="M9" s="47" t="str">
        <f t="shared" ref="M9" si="24">IFERROR($C9*L9,"")</f>
        <v/>
      </c>
      <c r="N9" s="75"/>
      <c r="O9" s="47" t="str">
        <f t="shared" si="4"/>
        <v/>
      </c>
      <c r="P9" s="75"/>
      <c r="Q9" s="47" t="str">
        <f t="shared" si="5"/>
        <v/>
      </c>
      <c r="R9" s="75"/>
      <c r="S9" s="47" t="str">
        <f t="shared" si="6"/>
        <v/>
      </c>
      <c r="T9" s="75"/>
      <c r="U9" s="47" t="str">
        <f t="shared" si="7"/>
        <v/>
      </c>
      <c r="V9" s="75"/>
      <c r="W9" s="47" t="str">
        <f t="shared" si="8"/>
        <v/>
      </c>
      <c r="X9" s="75"/>
      <c r="Y9" s="47" t="str">
        <f t="shared" si="9"/>
        <v/>
      </c>
      <c r="Z9" s="75"/>
      <c r="AA9" s="47" t="str">
        <f t="shared" si="10"/>
        <v/>
      </c>
      <c r="AB9" s="75"/>
      <c r="AC9" s="47" t="str">
        <f t="shared" si="11"/>
        <v/>
      </c>
      <c r="AD9" s="75"/>
      <c r="AE9" s="47" t="str">
        <f t="shared" si="12"/>
        <v/>
      </c>
      <c r="AF9" s="75"/>
      <c r="AG9" s="47" t="str">
        <f t="shared" si="13"/>
        <v/>
      </c>
      <c r="AH9" s="75"/>
      <c r="AI9" s="47" t="str">
        <f t="shared" si="14"/>
        <v/>
      </c>
      <c r="AJ9" s="75"/>
      <c r="AK9" s="47" t="str">
        <f t="shared" si="15"/>
        <v/>
      </c>
    </row>
    <row r="10" spans="1:37" s="6" customFormat="1" ht="14.1" customHeight="1" x14ac:dyDescent="0.15">
      <c r="A10" s="82"/>
      <c r="B10" s="94"/>
      <c r="C10" s="47" t="str">
        <f>IFERROR(VLOOKUP(A10,Keuzelijst!$C$2:$D$149,2,FALSE),"")</f>
        <v/>
      </c>
      <c r="D10" s="75"/>
      <c r="E10" s="47" t="str">
        <f t="shared" si="0"/>
        <v/>
      </c>
      <c r="F10" s="75"/>
      <c r="G10" s="47" t="str">
        <f t="shared" si="0"/>
        <v/>
      </c>
      <c r="H10" s="75"/>
      <c r="I10" s="47" t="str">
        <f t="shared" ref="I10" si="25">IFERROR($C10*H10,"")</f>
        <v/>
      </c>
      <c r="J10" s="75"/>
      <c r="K10" s="47" t="str">
        <f t="shared" ref="K10" si="26">IFERROR($C10*J10,"")</f>
        <v/>
      </c>
      <c r="L10" s="75"/>
      <c r="M10" s="47" t="str">
        <f t="shared" ref="M10" si="27">IFERROR($C10*L10,"")</f>
        <v/>
      </c>
      <c r="N10" s="75"/>
      <c r="O10" s="47" t="str">
        <f t="shared" si="4"/>
        <v/>
      </c>
      <c r="P10" s="75"/>
      <c r="Q10" s="47" t="str">
        <f t="shared" si="5"/>
        <v/>
      </c>
      <c r="R10" s="75"/>
      <c r="S10" s="47" t="str">
        <f t="shared" si="6"/>
        <v/>
      </c>
      <c r="T10" s="75"/>
      <c r="U10" s="47" t="str">
        <f t="shared" si="7"/>
        <v/>
      </c>
      <c r="V10" s="75"/>
      <c r="W10" s="47" t="str">
        <f t="shared" si="8"/>
        <v/>
      </c>
      <c r="X10" s="75"/>
      <c r="Y10" s="47" t="str">
        <f t="shared" si="9"/>
        <v/>
      </c>
      <c r="Z10" s="75"/>
      <c r="AA10" s="47" t="str">
        <f t="shared" si="10"/>
        <v/>
      </c>
      <c r="AB10" s="75"/>
      <c r="AC10" s="47" t="str">
        <f t="shared" si="11"/>
        <v/>
      </c>
      <c r="AD10" s="75"/>
      <c r="AE10" s="47" t="str">
        <f t="shared" si="12"/>
        <v/>
      </c>
      <c r="AF10" s="75"/>
      <c r="AG10" s="47" t="str">
        <f t="shared" si="13"/>
        <v/>
      </c>
      <c r="AH10" s="75"/>
      <c r="AI10" s="47" t="str">
        <f t="shared" si="14"/>
        <v/>
      </c>
      <c r="AJ10" s="75"/>
      <c r="AK10" s="47" t="str">
        <f t="shared" si="15"/>
        <v/>
      </c>
    </row>
    <row r="11" spans="1:37" s="6" customFormat="1" ht="14.1" customHeight="1" x14ac:dyDescent="0.15">
      <c r="A11" s="82"/>
      <c r="B11" s="94"/>
      <c r="C11" s="47" t="str">
        <f>IFERROR(VLOOKUP(A11,Keuzelijst!$C$2:$D$149,2,FALSE),"")</f>
        <v/>
      </c>
      <c r="D11" s="75"/>
      <c r="E11" s="47" t="str">
        <f t="shared" si="0"/>
        <v/>
      </c>
      <c r="F11" s="75"/>
      <c r="G11" s="47" t="str">
        <f t="shared" si="0"/>
        <v/>
      </c>
      <c r="H11" s="75"/>
      <c r="I11" s="47" t="str">
        <f t="shared" ref="I11" si="28">IFERROR($C11*H11,"")</f>
        <v/>
      </c>
      <c r="J11" s="75"/>
      <c r="K11" s="47" t="str">
        <f t="shared" ref="K11" si="29">IFERROR($C11*J11,"")</f>
        <v/>
      </c>
      <c r="L11" s="75"/>
      <c r="M11" s="47" t="str">
        <f t="shared" ref="M11" si="30">IFERROR($C11*L11,"")</f>
        <v/>
      </c>
      <c r="N11" s="75"/>
      <c r="O11" s="47" t="str">
        <f t="shared" si="4"/>
        <v/>
      </c>
      <c r="P11" s="75"/>
      <c r="Q11" s="47" t="str">
        <f t="shared" si="5"/>
        <v/>
      </c>
      <c r="R11" s="75"/>
      <c r="S11" s="47" t="str">
        <f t="shared" si="6"/>
        <v/>
      </c>
      <c r="T11" s="75"/>
      <c r="U11" s="47" t="str">
        <f t="shared" si="7"/>
        <v/>
      </c>
      <c r="V11" s="75"/>
      <c r="W11" s="47" t="str">
        <f t="shared" si="8"/>
        <v/>
      </c>
      <c r="X11" s="75"/>
      <c r="Y11" s="47" t="str">
        <f t="shared" si="9"/>
        <v/>
      </c>
      <c r="Z11" s="75"/>
      <c r="AA11" s="47" t="str">
        <f t="shared" si="10"/>
        <v/>
      </c>
      <c r="AB11" s="75"/>
      <c r="AC11" s="47" t="str">
        <f t="shared" si="11"/>
        <v/>
      </c>
      <c r="AD11" s="75"/>
      <c r="AE11" s="47" t="str">
        <f t="shared" si="12"/>
        <v/>
      </c>
      <c r="AF11" s="75"/>
      <c r="AG11" s="47" t="str">
        <f t="shared" si="13"/>
        <v/>
      </c>
      <c r="AH11" s="75"/>
      <c r="AI11" s="47" t="str">
        <f t="shared" si="14"/>
        <v/>
      </c>
      <c r="AJ11" s="75"/>
      <c r="AK11" s="47" t="str">
        <f t="shared" si="15"/>
        <v/>
      </c>
    </row>
    <row r="12" spans="1:37" s="6" customFormat="1" ht="14.1" customHeight="1" x14ac:dyDescent="0.15">
      <c r="A12" s="82"/>
      <c r="B12" s="94"/>
      <c r="C12" s="47" t="str">
        <f>IFERROR(VLOOKUP(A12,Keuzelijst!$C$2:$D$149,2,FALSE),"")</f>
        <v/>
      </c>
      <c r="D12" s="75"/>
      <c r="E12" s="47" t="str">
        <f t="shared" si="0"/>
        <v/>
      </c>
      <c r="F12" s="75"/>
      <c r="G12" s="47" t="str">
        <f t="shared" si="0"/>
        <v/>
      </c>
      <c r="H12" s="75"/>
      <c r="I12" s="47" t="str">
        <f t="shared" ref="I12" si="31">IFERROR($C12*H12,"")</f>
        <v/>
      </c>
      <c r="J12" s="75"/>
      <c r="K12" s="47" t="str">
        <f t="shared" ref="K12" si="32">IFERROR($C12*J12,"")</f>
        <v/>
      </c>
      <c r="L12" s="75"/>
      <c r="M12" s="47" t="str">
        <f t="shared" ref="M12" si="33">IFERROR($C12*L12,"")</f>
        <v/>
      </c>
      <c r="N12" s="75"/>
      <c r="O12" s="47" t="str">
        <f t="shared" si="4"/>
        <v/>
      </c>
      <c r="P12" s="75"/>
      <c r="Q12" s="47" t="str">
        <f t="shared" si="5"/>
        <v/>
      </c>
      <c r="R12" s="75"/>
      <c r="S12" s="47" t="str">
        <f t="shared" si="6"/>
        <v/>
      </c>
      <c r="T12" s="75"/>
      <c r="U12" s="47" t="str">
        <f t="shared" si="7"/>
        <v/>
      </c>
      <c r="V12" s="75"/>
      <c r="W12" s="47" t="str">
        <f t="shared" si="8"/>
        <v/>
      </c>
      <c r="X12" s="75"/>
      <c r="Y12" s="47" t="str">
        <f t="shared" si="9"/>
        <v/>
      </c>
      <c r="Z12" s="75"/>
      <c r="AA12" s="47" t="str">
        <f t="shared" si="10"/>
        <v/>
      </c>
      <c r="AB12" s="75"/>
      <c r="AC12" s="47" t="str">
        <f t="shared" si="11"/>
        <v/>
      </c>
      <c r="AD12" s="75"/>
      <c r="AE12" s="47" t="str">
        <f t="shared" si="12"/>
        <v/>
      </c>
      <c r="AF12" s="75"/>
      <c r="AG12" s="47" t="str">
        <f t="shared" si="13"/>
        <v/>
      </c>
      <c r="AH12" s="75"/>
      <c r="AI12" s="47" t="str">
        <f t="shared" si="14"/>
        <v/>
      </c>
      <c r="AJ12" s="75"/>
      <c r="AK12" s="47" t="str">
        <f t="shared" si="15"/>
        <v/>
      </c>
    </row>
    <row r="13" spans="1:37" s="6" customFormat="1" ht="14.1" customHeight="1" x14ac:dyDescent="0.15">
      <c r="A13" s="82"/>
      <c r="B13" s="94"/>
      <c r="C13" s="47" t="str">
        <f>IFERROR(VLOOKUP(A13,Keuzelijst!$C$2:$D$149,2,FALSE),"")</f>
        <v/>
      </c>
      <c r="D13" s="75"/>
      <c r="E13" s="47" t="str">
        <f t="shared" si="0"/>
        <v/>
      </c>
      <c r="F13" s="75"/>
      <c r="G13" s="47" t="str">
        <f t="shared" si="0"/>
        <v/>
      </c>
      <c r="H13" s="75"/>
      <c r="I13" s="47" t="str">
        <f t="shared" ref="I13" si="34">IFERROR($C13*H13,"")</f>
        <v/>
      </c>
      <c r="J13" s="75"/>
      <c r="K13" s="47" t="str">
        <f t="shared" ref="K13" si="35">IFERROR($C13*J13,"")</f>
        <v/>
      </c>
      <c r="L13" s="75"/>
      <c r="M13" s="47" t="str">
        <f t="shared" ref="M13" si="36">IFERROR($C13*L13,"")</f>
        <v/>
      </c>
      <c r="N13" s="75"/>
      <c r="O13" s="47" t="str">
        <f t="shared" si="4"/>
        <v/>
      </c>
      <c r="P13" s="75"/>
      <c r="Q13" s="47" t="str">
        <f t="shared" si="5"/>
        <v/>
      </c>
      <c r="R13" s="75"/>
      <c r="S13" s="47" t="str">
        <f t="shared" si="6"/>
        <v/>
      </c>
      <c r="T13" s="75"/>
      <c r="U13" s="47" t="str">
        <f t="shared" si="7"/>
        <v/>
      </c>
      <c r="V13" s="75"/>
      <c r="W13" s="47" t="str">
        <f t="shared" si="8"/>
        <v/>
      </c>
      <c r="X13" s="75"/>
      <c r="Y13" s="47" t="str">
        <f t="shared" si="9"/>
        <v/>
      </c>
      <c r="Z13" s="75"/>
      <c r="AA13" s="47" t="str">
        <f t="shared" si="10"/>
        <v/>
      </c>
      <c r="AB13" s="75"/>
      <c r="AC13" s="47" t="str">
        <f t="shared" si="11"/>
        <v/>
      </c>
      <c r="AD13" s="75"/>
      <c r="AE13" s="47" t="str">
        <f t="shared" si="12"/>
        <v/>
      </c>
      <c r="AF13" s="75"/>
      <c r="AG13" s="47" t="str">
        <f t="shared" si="13"/>
        <v/>
      </c>
      <c r="AH13" s="75"/>
      <c r="AI13" s="47" t="str">
        <f t="shared" si="14"/>
        <v/>
      </c>
      <c r="AJ13" s="75"/>
      <c r="AK13" s="47" t="str">
        <f t="shared" si="15"/>
        <v/>
      </c>
    </row>
    <row r="14" spans="1:37" s="6" customFormat="1" ht="14.1" customHeight="1" x14ac:dyDescent="0.15">
      <c r="A14" s="82"/>
      <c r="B14" s="94"/>
      <c r="C14" s="47" t="str">
        <f>IFERROR(VLOOKUP(A14,Keuzelijst!$C$2:$D$149,2,FALSE),"")</f>
        <v/>
      </c>
      <c r="D14" s="75"/>
      <c r="E14" s="47" t="str">
        <f t="shared" si="0"/>
        <v/>
      </c>
      <c r="F14" s="75"/>
      <c r="G14" s="47" t="str">
        <f t="shared" si="0"/>
        <v/>
      </c>
      <c r="H14" s="75"/>
      <c r="I14" s="47" t="str">
        <f t="shared" ref="I14" si="37">IFERROR($C14*H14,"")</f>
        <v/>
      </c>
      <c r="J14" s="75"/>
      <c r="K14" s="47" t="str">
        <f t="shared" ref="K14" si="38">IFERROR($C14*J14,"")</f>
        <v/>
      </c>
      <c r="L14" s="75"/>
      <c r="M14" s="47" t="str">
        <f t="shared" ref="M14" si="39">IFERROR($C14*L14,"")</f>
        <v/>
      </c>
      <c r="N14" s="75"/>
      <c r="O14" s="47" t="str">
        <f t="shared" si="4"/>
        <v/>
      </c>
      <c r="P14" s="75"/>
      <c r="Q14" s="47" t="str">
        <f t="shared" si="5"/>
        <v/>
      </c>
      <c r="R14" s="75"/>
      <c r="S14" s="47" t="str">
        <f t="shared" si="6"/>
        <v/>
      </c>
      <c r="T14" s="75"/>
      <c r="U14" s="47" t="str">
        <f t="shared" si="7"/>
        <v/>
      </c>
      <c r="V14" s="75"/>
      <c r="W14" s="47" t="str">
        <f t="shared" si="8"/>
        <v/>
      </c>
      <c r="X14" s="75"/>
      <c r="Y14" s="47" t="str">
        <f t="shared" si="9"/>
        <v/>
      </c>
      <c r="Z14" s="75"/>
      <c r="AA14" s="47" t="str">
        <f t="shared" si="10"/>
        <v/>
      </c>
      <c r="AB14" s="75"/>
      <c r="AC14" s="47" t="str">
        <f t="shared" si="11"/>
        <v/>
      </c>
      <c r="AD14" s="75"/>
      <c r="AE14" s="47" t="str">
        <f t="shared" si="12"/>
        <v/>
      </c>
      <c r="AF14" s="75"/>
      <c r="AG14" s="47" t="str">
        <f t="shared" si="13"/>
        <v/>
      </c>
      <c r="AH14" s="75"/>
      <c r="AI14" s="47" t="str">
        <f t="shared" si="14"/>
        <v/>
      </c>
      <c r="AJ14" s="75"/>
      <c r="AK14" s="47" t="str">
        <f t="shared" si="15"/>
        <v/>
      </c>
    </row>
    <row r="15" spans="1:37" s="6" customFormat="1" ht="14.1" customHeight="1" x14ac:dyDescent="0.15">
      <c r="A15" s="82"/>
      <c r="B15" s="94"/>
      <c r="C15" s="47" t="str">
        <f>IFERROR(VLOOKUP(A15,Keuzelijst!$C$2:$D$149,2,FALSE),"")</f>
        <v/>
      </c>
      <c r="D15" s="75"/>
      <c r="E15" s="47" t="str">
        <f t="shared" si="0"/>
        <v/>
      </c>
      <c r="F15" s="75"/>
      <c r="G15" s="47" t="str">
        <f t="shared" si="0"/>
        <v/>
      </c>
      <c r="H15" s="75"/>
      <c r="I15" s="47" t="str">
        <f t="shared" ref="I15" si="40">IFERROR($C15*H15,"")</f>
        <v/>
      </c>
      <c r="J15" s="75"/>
      <c r="K15" s="47" t="str">
        <f t="shared" ref="K15" si="41">IFERROR($C15*J15,"")</f>
        <v/>
      </c>
      <c r="L15" s="75"/>
      <c r="M15" s="47" t="str">
        <f t="shared" ref="M15" si="42">IFERROR($C15*L15,"")</f>
        <v/>
      </c>
      <c r="N15" s="75"/>
      <c r="O15" s="47" t="str">
        <f t="shared" si="4"/>
        <v/>
      </c>
      <c r="P15" s="75"/>
      <c r="Q15" s="47" t="str">
        <f t="shared" si="5"/>
        <v/>
      </c>
      <c r="R15" s="75"/>
      <c r="S15" s="47" t="str">
        <f t="shared" si="6"/>
        <v/>
      </c>
      <c r="T15" s="75"/>
      <c r="U15" s="47" t="str">
        <f t="shared" si="7"/>
        <v/>
      </c>
      <c r="V15" s="75"/>
      <c r="W15" s="47" t="str">
        <f t="shared" si="8"/>
        <v/>
      </c>
      <c r="X15" s="75"/>
      <c r="Y15" s="47" t="str">
        <f t="shared" si="9"/>
        <v/>
      </c>
      <c r="Z15" s="75"/>
      <c r="AA15" s="47" t="str">
        <f t="shared" si="10"/>
        <v/>
      </c>
      <c r="AB15" s="75"/>
      <c r="AC15" s="47" t="str">
        <f t="shared" si="11"/>
        <v/>
      </c>
      <c r="AD15" s="75"/>
      <c r="AE15" s="47" t="str">
        <f t="shared" si="12"/>
        <v/>
      </c>
      <c r="AF15" s="75"/>
      <c r="AG15" s="47" t="str">
        <f t="shared" si="13"/>
        <v/>
      </c>
      <c r="AH15" s="75"/>
      <c r="AI15" s="47" t="str">
        <f t="shared" si="14"/>
        <v/>
      </c>
      <c r="AJ15" s="75"/>
      <c r="AK15" s="47" t="str">
        <f t="shared" si="15"/>
        <v/>
      </c>
    </row>
    <row r="16" spans="1:37" s="6" customFormat="1" ht="14.1" customHeight="1" x14ac:dyDescent="0.15">
      <c r="A16" s="82"/>
      <c r="B16" s="94"/>
      <c r="C16" s="47" t="str">
        <f>IFERROR(VLOOKUP(A16,Keuzelijst!$C$2:$D$149,2,FALSE),"")</f>
        <v/>
      </c>
      <c r="D16" s="75"/>
      <c r="E16" s="47" t="str">
        <f t="shared" si="0"/>
        <v/>
      </c>
      <c r="F16" s="75"/>
      <c r="G16" s="47" t="str">
        <f t="shared" si="0"/>
        <v/>
      </c>
      <c r="H16" s="75"/>
      <c r="I16" s="47" t="str">
        <f t="shared" ref="I16" si="43">IFERROR($C16*H16,"")</f>
        <v/>
      </c>
      <c r="J16" s="75"/>
      <c r="K16" s="47" t="str">
        <f t="shared" ref="K16" si="44">IFERROR($C16*J16,"")</f>
        <v/>
      </c>
      <c r="L16" s="75"/>
      <c r="M16" s="47" t="str">
        <f t="shared" ref="M16" si="45">IFERROR($C16*L16,"")</f>
        <v/>
      </c>
      <c r="N16" s="75"/>
      <c r="O16" s="47" t="str">
        <f t="shared" si="4"/>
        <v/>
      </c>
      <c r="P16" s="75"/>
      <c r="Q16" s="47" t="str">
        <f t="shared" si="5"/>
        <v/>
      </c>
      <c r="R16" s="75"/>
      <c r="S16" s="47" t="str">
        <f t="shared" si="6"/>
        <v/>
      </c>
      <c r="T16" s="75"/>
      <c r="U16" s="47" t="str">
        <f t="shared" si="7"/>
        <v/>
      </c>
      <c r="V16" s="75"/>
      <c r="W16" s="47" t="str">
        <f t="shared" si="8"/>
        <v/>
      </c>
      <c r="X16" s="75"/>
      <c r="Y16" s="47" t="str">
        <f t="shared" si="9"/>
        <v/>
      </c>
      <c r="Z16" s="75"/>
      <c r="AA16" s="47" t="str">
        <f t="shared" si="10"/>
        <v/>
      </c>
      <c r="AB16" s="75"/>
      <c r="AC16" s="47" t="str">
        <f t="shared" si="11"/>
        <v/>
      </c>
      <c r="AD16" s="75"/>
      <c r="AE16" s="47" t="str">
        <f t="shared" si="12"/>
        <v/>
      </c>
      <c r="AF16" s="75"/>
      <c r="AG16" s="47" t="str">
        <f t="shared" si="13"/>
        <v/>
      </c>
      <c r="AH16" s="75"/>
      <c r="AI16" s="47" t="str">
        <f t="shared" si="14"/>
        <v/>
      </c>
      <c r="AJ16" s="75"/>
      <c r="AK16" s="47" t="str">
        <f t="shared" si="15"/>
        <v/>
      </c>
    </row>
    <row r="17" spans="1:37" s="6" customFormat="1" ht="14.1" customHeight="1" x14ac:dyDescent="0.15">
      <c r="A17" s="82"/>
      <c r="B17" s="94"/>
      <c r="C17" s="47" t="str">
        <f>IFERROR(VLOOKUP(A17,Keuzelijst!$C$2:$D$149,2,FALSE),"")</f>
        <v/>
      </c>
      <c r="D17" s="75"/>
      <c r="E17" s="47" t="str">
        <f t="shared" si="0"/>
        <v/>
      </c>
      <c r="F17" s="75"/>
      <c r="G17" s="47" t="str">
        <f t="shared" si="0"/>
        <v/>
      </c>
      <c r="H17" s="75"/>
      <c r="I17" s="47" t="str">
        <f t="shared" ref="I17" si="46">IFERROR($C17*H17,"")</f>
        <v/>
      </c>
      <c r="J17" s="75"/>
      <c r="K17" s="47" t="str">
        <f t="shared" ref="K17" si="47">IFERROR($C17*J17,"")</f>
        <v/>
      </c>
      <c r="L17" s="75"/>
      <c r="M17" s="47" t="str">
        <f t="shared" ref="M17" si="48">IFERROR($C17*L17,"")</f>
        <v/>
      </c>
      <c r="N17" s="75"/>
      <c r="O17" s="47" t="str">
        <f t="shared" si="4"/>
        <v/>
      </c>
      <c r="P17" s="75"/>
      <c r="Q17" s="47" t="str">
        <f t="shared" si="5"/>
        <v/>
      </c>
      <c r="R17" s="75"/>
      <c r="S17" s="47" t="str">
        <f t="shared" si="6"/>
        <v/>
      </c>
      <c r="T17" s="75"/>
      <c r="U17" s="47" t="str">
        <f t="shared" si="7"/>
        <v/>
      </c>
      <c r="V17" s="75"/>
      <c r="W17" s="47" t="str">
        <f t="shared" si="8"/>
        <v/>
      </c>
      <c r="X17" s="75"/>
      <c r="Y17" s="47" t="str">
        <f t="shared" si="9"/>
        <v/>
      </c>
      <c r="Z17" s="75"/>
      <c r="AA17" s="47" t="str">
        <f t="shared" si="10"/>
        <v/>
      </c>
      <c r="AB17" s="75"/>
      <c r="AC17" s="47" t="str">
        <f t="shared" si="11"/>
        <v/>
      </c>
      <c r="AD17" s="75"/>
      <c r="AE17" s="47" t="str">
        <f t="shared" si="12"/>
        <v/>
      </c>
      <c r="AF17" s="75"/>
      <c r="AG17" s="47" t="str">
        <f t="shared" si="13"/>
        <v/>
      </c>
      <c r="AH17" s="75"/>
      <c r="AI17" s="47" t="str">
        <f t="shared" si="14"/>
        <v/>
      </c>
      <c r="AJ17" s="75"/>
      <c r="AK17" s="47" t="str">
        <f t="shared" si="15"/>
        <v/>
      </c>
    </row>
    <row r="18" spans="1:37" s="6" customFormat="1" ht="14.1" customHeight="1" x14ac:dyDescent="0.15">
      <c r="A18" s="82"/>
      <c r="B18" s="94"/>
      <c r="C18" s="47" t="str">
        <f>IFERROR(VLOOKUP(A18,Keuzelijst!$C$2:$D$149,2,FALSE),"")</f>
        <v/>
      </c>
      <c r="D18" s="75"/>
      <c r="E18" s="47" t="str">
        <f t="shared" si="0"/>
        <v/>
      </c>
      <c r="F18" s="75"/>
      <c r="G18" s="47" t="str">
        <f t="shared" si="0"/>
        <v/>
      </c>
      <c r="H18" s="75"/>
      <c r="I18" s="47" t="str">
        <f t="shared" ref="I18" si="49">IFERROR($C18*H18,"")</f>
        <v/>
      </c>
      <c r="J18" s="75"/>
      <c r="K18" s="47" t="str">
        <f t="shared" ref="K18" si="50">IFERROR($C18*J18,"")</f>
        <v/>
      </c>
      <c r="L18" s="75"/>
      <c r="M18" s="47" t="str">
        <f t="shared" ref="M18" si="51">IFERROR($C18*L18,"")</f>
        <v/>
      </c>
      <c r="N18" s="75"/>
      <c r="O18" s="47" t="str">
        <f t="shared" si="4"/>
        <v/>
      </c>
      <c r="P18" s="75"/>
      <c r="Q18" s="47" t="str">
        <f t="shared" si="5"/>
        <v/>
      </c>
      <c r="R18" s="75"/>
      <c r="S18" s="47" t="str">
        <f t="shared" si="6"/>
        <v/>
      </c>
      <c r="T18" s="75"/>
      <c r="U18" s="47" t="str">
        <f t="shared" si="7"/>
        <v/>
      </c>
      <c r="V18" s="75"/>
      <c r="W18" s="47" t="str">
        <f t="shared" si="8"/>
        <v/>
      </c>
      <c r="X18" s="75"/>
      <c r="Y18" s="47" t="str">
        <f t="shared" si="9"/>
        <v/>
      </c>
      <c r="Z18" s="75"/>
      <c r="AA18" s="47" t="str">
        <f t="shared" si="10"/>
        <v/>
      </c>
      <c r="AB18" s="75"/>
      <c r="AC18" s="47" t="str">
        <f t="shared" si="11"/>
        <v/>
      </c>
      <c r="AD18" s="75"/>
      <c r="AE18" s="47" t="str">
        <f t="shared" si="12"/>
        <v/>
      </c>
      <c r="AF18" s="75"/>
      <c r="AG18" s="47" t="str">
        <f t="shared" si="13"/>
        <v/>
      </c>
      <c r="AH18" s="75"/>
      <c r="AI18" s="47" t="str">
        <f t="shared" si="14"/>
        <v/>
      </c>
      <c r="AJ18" s="75"/>
      <c r="AK18" s="47" t="str">
        <f t="shared" si="15"/>
        <v/>
      </c>
    </row>
    <row r="19" spans="1:37" s="6" customFormat="1" ht="14.1" customHeight="1" x14ac:dyDescent="0.15">
      <c r="A19" s="82"/>
      <c r="B19" s="94"/>
      <c r="C19" s="47" t="str">
        <f>IFERROR(VLOOKUP(A19,Keuzelijst!$C$2:$D$149,2,FALSE),"")</f>
        <v/>
      </c>
      <c r="D19" s="75"/>
      <c r="E19" s="47" t="str">
        <f t="shared" si="0"/>
        <v/>
      </c>
      <c r="F19" s="75"/>
      <c r="G19" s="47" t="str">
        <f t="shared" si="0"/>
        <v/>
      </c>
      <c r="H19" s="75"/>
      <c r="I19" s="47" t="str">
        <f t="shared" ref="I19" si="52">IFERROR($C19*H19,"")</f>
        <v/>
      </c>
      <c r="J19" s="75"/>
      <c r="K19" s="47" t="str">
        <f t="shared" ref="K19" si="53">IFERROR($C19*J19,"")</f>
        <v/>
      </c>
      <c r="L19" s="75"/>
      <c r="M19" s="47" t="str">
        <f t="shared" ref="M19" si="54">IFERROR($C19*L19,"")</f>
        <v/>
      </c>
      <c r="N19" s="75"/>
      <c r="O19" s="47" t="str">
        <f t="shared" si="4"/>
        <v/>
      </c>
      <c r="P19" s="75"/>
      <c r="Q19" s="47" t="str">
        <f t="shared" si="5"/>
        <v/>
      </c>
      <c r="R19" s="75"/>
      <c r="S19" s="47" t="str">
        <f t="shared" si="6"/>
        <v/>
      </c>
      <c r="T19" s="75"/>
      <c r="U19" s="47" t="str">
        <f t="shared" si="7"/>
        <v/>
      </c>
      <c r="V19" s="75"/>
      <c r="W19" s="47" t="str">
        <f t="shared" si="8"/>
        <v/>
      </c>
      <c r="X19" s="75"/>
      <c r="Y19" s="47" t="str">
        <f t="shared" si="9"/>
        <v/>
      </c>
      <c r="Z19" s="75"/>
      <c r="AA19" s="47" t="str">
        <f t="shared" si="10"/>
        <v/>
      </c>
      <c r="AB19" s="75"/>
      <c r="AC19" s="47" t="str">
        <f t="shared" si="11"/>
        <v/>
      </c>
      <c r="AD19" s="75"/>
      <c r="AE19" s="47" t="str">
        <f t="shared" si="12"/>
        <v/>
      </c>
      <c r="AF19" s="75"/>
      <c r="AG19" s="47" t="str">
        <f t="shared" si="13"/>
        <v/>
      </c>
      <c r="AH19" s="75"/>
      <c r="AI19" s="47" t="str">
        <f t="shared" si="14"/>
        <v/>
      </c>
      <c r="AJ19" s="75"/>
      <c r="AK19" s="47" t="str">
        <f t="shared" si="15"/>
        <v/>
      </c>
    </row>
    <row r="20" spans="1:37" s="6" customFormat="1" ht="14.1" customHeight="1" x14ac:dyDescent="0.15">
      <c r="A20" s="82"/>
      <c r="B20" s="94"/>
      <c r="C20" s="47" t="str">
        <f>IFERROR(VLOOKUP(A20,Keuzelijst!$C$2:$D$149,2,FALSE),"")</f>
        <v/>
      </c>
      <c r="D20" s="75"/>
      <c r="E20" s="47" t="str">
        <f t="shared" si="0"/>
        <v/>
      </c>
      <c r="F20" s="75"/>
      <c r="G20" s="47" t="str">
        <f t="shared" si="0"/>
        <v/>
      </c>
      <c r="H20" s="75"/>
      <c r="I20" s="47" t="str">
        <f t="shared" ref="I20" si="55">IFERROR($C20*H20,"")</f>
        <v/>
      </c>
      <c r="J20" s="75"/>
      <c r="K20" s="47" t="str">
        <f t="shared" ref="K20" si="56">IFERROR($C20*J20,"")</f>
        <v/>
      </c>
      <c r="L20" s="75"/>
      <c r="M20" s="47" t="str">
        <f t="shared" ref="M20" si="57">IFERROR($C20*L20,"")</f>
        <v/>
      </c>
      <c r="N20" s="75"/>
      <c r="O20" s="47" t="str">
        <f t="shared" si="4"/>
        <v/>
      </c>
      <c r="P20" s="75"/>
      <c r="Q20" s="47" t="str">
        <f t="shared" si="5"/>
        <v/>
      </c>
      <c r="R20" s="75"/>
      <c r="S20" s="47" t="str">
        <f t="shared" si="6"/>
        <v/>
      </c>
      <c r="T20" s="75"/>
      <c r="U20" s="47" t="str">
        <f t="shared" si="7"/>
        <v/>
      </c>
      <c r="V20" s="75"/>
      <c r="W20" s="47" t="str">
        <f t="shared" si="8"/>
        <v/>
      </c>
      <c r="X20" s="75"/>
      <c r="Y20" s="47" t="str">
        <f t="shared" si="9"/>
        <v/>
      </c>
      <c r="Z20" s="75"/>
      <c r="AA20" s="47" t="str">
        <f t="shared" si="10"/>
        <v/>
      </c>
      <c r="AB20" s="75"/>
      <c r="AC20" s="47" t="str">
        <f t="shared" si="11"/>
        <v/>
      </c>
      <c r="AD20" s="75"/>
      <c r="AE20" s="47" t="str">
        <f t="shared" si="12"/>
        <v/>
      </c>
      <c r="AF20" s="75"/>
      <c r="AG20" s="47" t="str">
        <f t="shared" si="13"/>
        <v/>
      </c>
      <c r="AH20" s="75"/>
      <c r="AI20" s="47" t="str">
        <f t="shared" si="14"/>
        <v/>
      </c>
      <c r="AJ20" s="75"/>
      <c r="AK20" s="47" t="str">
        <f t="shared" si="15"/>
        <v/>
      </c>
    </row>
    <row r="21" spans="1:37" s="6" customFormat="1" ht="14.1" customHeight="1" x14ac:dyDescent="0.15">
      <c r="A21" s="82"/>
      <c r="B21" s="94"/>
      <c r="C21" s="47" t="str">
        <f>IFERROR(VLOOKUP(A21,Keuzelijst!$C$2:$D$149,2,FALSE),"")</f>
        <v/>
      </c>
      <c r="D21" s="75"/>
      <c r="E21" s="47" t="str">
        <f t="shared" si="0"/>
        <v/>
      </c>
      <c r="F21" s="75"/>
      <c r="G21" s="47" t="str">
        <f t="shared" si="0"/>
        <v/>
      </c>
      <c r="H21" s="75"/>
      <c r="I21" s="47" t="str">
        <f t="shared" ref="I21" si="58">IFERROR($C21*H21,"")</f>
        <v/>
      </c>
      <c r="J21" s="75"/>
      <c r="K21" s="47" t="str">
        <f t="shared" ref="K21" si="59">IFERROR($C21*J21,"")</f>
        <v/>
      </c>
      <c r="L21" s="75"/>
      <c r="M21" s="47" t="str">
        <f t="shared" ref="M21" si="60">IFERROR($C21*L21,"")</f>
        <v/>
      </c>
      <c r="N21" s="75"/>
      <c r="O21" s="47" t="str">
        <f t="shared" si="4"/>
        <v/>
      </c>
      <c r="P21" s="75"/>
      <c r="Q21" s="47" t="str">
        <f t="shared" si="5"/>
        <v/>
      </c>
      <c r="R21" s="75"/>
      <c r="S21" s="47" t="str">
        <f t="shared" si="6"/>
        <v/>
      </c>
      <c r="T21" s="75"/>
      <c r="U21" s="47" t="str">
        <f t="shared" si="7"/>
        <v/>
      </c>
      <c r="V21" s="75"/>
      <c r="W21" s="47" t="str">
        <f t="shared" si="8"/>
        <v/>
      </c>
      <c r="X21" s="75"/>
      <c r="Y21" s="47" t="str">
        <f t="shared" si="9"/>
        <v/>
      </c>
      <c r="Z21" s="75"/>
      <c r="AA21" s="47" t="str">
        <f t="shared" si="10"/>
        <v/>
      </c>
      <c r="AB21" s="75"/>
      <c r="AC21" s="47" t="str">
        <f t="shared" si="11"/>
        <v/>
      </c>
      <c r="AD21" s="75"/>
      <c r="AE21" s="47" t="str">
        <f t="shared" si="12"/>
        <v/>
      </c>
      <c r="AF21" s="75"/>
      <c r="AG21" s="47" t="str">
        <f t="shared" si="13"/>
        <v/>
      </c>
      <c r="AH21" s="75"/>
      <c r="AI21" s="47" t="str">
        <f t="shared" si="14"/>
        <v/>
      </c>
      <c r="AJ21" s="75"/>
      <c r="AK21" s="47" t="str">
        <f t="shared" si="15"/>
        <v/>
      </c>
    </row>
    <row r="22" spans="1:37" s="6" customFormat="1" ht="14.1" customHeight="1" x14ac:dyDescent="0.15">
      <c r="A22" s="82"/>
      <c r="B22" s="94"/>
      <c r="C22" s="47" t="str">
        <f>IFERROR(VLOOKUP(A22,Keuzelijst!$C$2:$D$149,2,FALSE),"")</f>
        <v/>
      </c>
      <c r="D22" s="75"/>
      <c r="E22" s="47" t="str">
        <f t="shared" si="0"/>
        <v/>
      </c>
      <c r="F22" s="75"/>
      <c r="G22" s="47" t="str">
        <f t="shared" si="0"/>
        <v/>
      </c>
      <c r="H22" s="75"/>
      <c r="I22" s="47" t="str">
        <f t="shared" ref="I22" si="61">IFERROR($C22*H22,"")</f>
        <v/>
      </c>
      <c r="J22" s="75"/>
      <c r="K22" s="47" t="str">
        <f t="shared" ref="K22" si="62">IFERROR($C22*J22,"")</f>
        <v/>
      </c>
      <c r="L22" s="75"/>
      <c r="M22" s="47" t="str">
        <f t="shared" ref="M22" si="63">IFERROR($C22*L22,"")</f>
        <v/>
      </c>
      <c r="N22" s="75"/>
      <c r="O22" s="47" t="str">
        <f t="shared" si="4"/>
        <v/>
      </c>
      <c r="P22" s="75"/>
      <c r="Q22" s="47" t="str">
        <f t="shared" si="5"/>
        <v/>
      </c>
      <c r="R22" s="75"/>
      <c r="S22" s="47" t="str">
        <f t="shared" si="6"/>
        <v/>
      </c>
      <c r="T22" s="75"/>
      <c r="U22" s="47" t="str">
        <f t="shared" si="7"/>
        <v/>
      </c>
      <c r="V22" s="75"/>
      <c r="W22" s="47" t="str">
        <f t="shared" si="8"/>
        <v/>
      </c>
      <c r="X22" s="75"/>
      <c r="Y22" s="47" t="str">
        <f t="shared" si="9"/>
        <v/>
      </c>
      <c r="Z22" s="75"/>
      <c r="AA22" s="47" t="str">
        <f t="shared" si="10"/>
        <v/>
      </c>
      <c r="AB22" s="75"/>
      <c r="AC22" s="47" t="str">
        <f t="shared" si="11"/>
        <v/>
      </c>
      <c r="AD22" s="75"/>
      <c r="AE22" s="47" t="str">
        <f t="shared" si="12"/>
        <v/>
      </c>
      <c r="AF22" s="75"/>
      <c r="AG22" s="47" t="str">
        <f t="shared" si="13"/>
        <v/>
      </c>
      <c r="AH22" s="75"/>
      <c r="AI22" s="47" t="str">
        <f t="shared" si="14"/>
        <v/>
      </c>
      <c r="AJ22" s="75"/>
      <c r="AK22" s="47" t="str">
        <f t="shared" si="15"/>
        <v/>
      </c>
    </row>
    <row r="23" spans="1:37" s="6" customFormat="1" ht="14.1" customHeight="1" x14ac:dyDescent="0.15">
      <c r="A23" s="82"/>
      <c r="B23" s="94"/>
      <c r="C23" s="47" t="str">
        <f>IFERROR(VLOOKUP(A23,Keuzelijst!$C$2:$D$149,2,FALSE),"")</f>
        <v/>
      </c>
      <c r="D23" s="75"/>
      <c r="E23" s="47" t="str">
        <f t="shared" si="0"/>
        <v/>
      </c>
      <c r="F23" s="75"/>
      <c r="G23" s="47" t="str">
        <f t="shared" si="0"/>
        <v/>
      </c>
      <c r="H23" s="75"/>
      <c r="I23" s="47" t="str">
        <f t="shared" ref="I23" si="64">IFERROR($C23*H23,"")</f>
        <v/>
      </c>
      <c r="J23" s="75"/>
      <c r="K23" s="47" t="str">
        <f t="shared" ref="K23" si="65">IFERROR($C23*J23,"")</f>
        <v/>
      </c>
      <c r="L23" s="75"/>
      <c r="M23" s="47" t="str">
        <f t="shared" ref="M23" si="66">IFERROR($C23*L23,"")</f>
        <v/>
      </c>
      <c r="N23" s="75"/>
      <c r="O23" s="47" t="str">
        <f t="shared" si="4"/>
        <v/>
      </c>
      <c r="P23" s="75"/>
      <c r="Q23" s="47" t="str">
        <f t="shared" si="5"/>
        <v/>
      </c>
      <c r="R23" s="75"/>
      <c r="S23" s="47" t="str">
        <f t="shared" si="6"/>
        <v/>
      </c>
      <c r="T23" s="75"/>
      <c r="U23" s="47" t="str">
        <f t="shared" si="7"/>
        <v/>
      </c>
      <c r="V23" s="75"/>
      <c r="W23" s="47" t="str">
        <f t="shared" si="8"/>
        <v/>
      </c>
      <c r="X23" s="75"/>
      <c r="Y23" s="47" t="str">
        <f t="shared" si="9"/>
        <v/>
      </c>
      <c r="Z23" s="75"/>
      <c r="AA23" s="47" t="str">
        <f t="shared" si="10"/>
        <v/>
      </c>
      <c r="AB23" s="75"/>
      <c r="AC23" s="47" t="str">
        <f t="shared" si="11"/>
        <v/>
      </c>
      <c r="AD23" s="75"/>
      <c r="AE23" s="47" t="str">
        <f t="shared" si="12"/>
        <v/>
      </c>
      <c r="AF23" s="75"/>
      <c r="AG23" s="47" t="str">
        <f t="shared" si="13"/>
        <v/>
      </c>
      <c r="AH23" s="75"/>
      <c r="AI23" s="47" t="str">
        <f t="shared" si="14"/>
        <v/>
      </c>
      <c r="AJ23" s="75"/>
      <c r="AK23" s="47" t="str">
        <f t="shared" si="15"/>
        <v/>
      </c>
    </row>
    <row r="24" spans="1:37" s="6" customFormat="1" ht="14.1" customHeight="1" x14ac:dyDescent="0.15">
      <c r="A24" s="82"/>
      <c r="B24" s="94"/>
      <c r="C24" s="47" t="str">
        <f>IFERROR(VLOOKUP(A24,Keuzelijst!$C$2:$D$149,2,FALSE),"")</f>
        <v/>
      </c>
      <c r="D24" s="75"/>
      <c r="E24" s="47" t="str">
        <f t="shared" si="0"/>
        <v/>
      </c>
      <c r="F24" s="75"/>
      <c r="G24" s="47" t="str">
        <f t="shared" si="0"/>
        <v/>
      </c>
      <c r="H24" s="75"/>
      <c r="I24" s="47" t="str">
        <f t="shared" ref="I24" si="67">IFERROR($C24*H24,"")</f>
        <v/>
      </c>
      <c r="J24" s="75"/>
      <c r="K24" s="47" t="str">
        <f t="shared" ref="K24" si="68">IFERROR($C24*J24,"")</f>
        <v/>
      </c>
      <c r="L24" s="75"/>
      <c r="M24" s="47" t="str">
        <f t="shared" ref="M24" si="69">IFERROR($C24*L24,"")</f>
        <v/>
      </c>
      <c r="N24" s="75"/>
      <c r="O24" s="47" t="str">
        <f t="shared" si="4"/>
        <v/>
      </c>
      <c r="P24" s="75"/>
      <c r="Q24" s="47" t="str">
        <f t="shared" si="5"/>
        <v/>
      </c>
      <c r="R24" s="75"/>
      <c r="S24" s="47" t="str">
        <f t="shared" si="6"/>
        <v/>
      </c>
      <c r="T24" s="75"/>
      <c r="U24" s="47" t="str">
        <f t="shared" si="7"/>
        <v/>
      </c>
      <c r="V24" s="75"/>
      <c r="W24" s="47" t="str">
        <f t="shared" si="8"/>
        <v/>
      </c>
      <c r="X24" s="75"/>
      <c r="Y24" s="47" t="str">
        <f t="shared" si="9"/>
        <v/>
      </c>
      <c r="Z24" s="75"/>
      <c r="AA24" s="47" t="str">
        <f t="shared" si="10"/>
        <v/>
      </c>
      <c r="AB24" s="75"/>
      <c r="AC24" s="47" t="str">
        <f t="shared" si="11"/>
        <v/>
      </c>
      <c r="AD24" s="75"/>
      <c r="AE24" s="47" t="str">
        <f t="shared" si="12"/>
        <v/>
      </c>
      <c r="AF24" s="75"/>
      <c r="AG24" s="47" t="str">
        <f t="shared" si="13"/>
        <v/>
      </c>
      <c r="AH24" s="75"/>
      <c r="AI24" s="47" t="str">
        <f t="shared" si="14"/>
        <v/>
      </c>
      <c r="AJ24" s="75"/>
      <c r="AK24" s="47" t="str">
        <f t="shared" si="15"/>
        <v/>
      </c>
    </row>
    <row r="25" spans="1:37" s="6" customFormat="1" ht="14.1" customHeight="1" thickBot="1" x14ac:dyDescent="0.2">
      <c r="A25" s="83"/>
      <c r="B25" s="95"/>
      <c r="C25" s="48" t="str">
        <f>IFERROR(VLOOKUP(A25,Keuzelijst!$C$2:$D$149,2,FALSE),"")</f>
        <v/>
      </c>
      <c r="D25" s="76"/>
      <c r="E25" s="48" t="str">
        <f t="shared" si="0"/>
        <v/>
      </c>
      <c r="F25" s="76"/>
      <c r="G25" s="48" t="str">
        <f t="shared" si="0"/>
        <v/>
      </c>
      <c r="H25" s="76"/>
      <c r="I25" s="48" t="str">
        <f t="shared" ref="I25" si="70">IFERROR($C25*H25,"")</f>
        <v/>
      </c>
      <c r="J25" s="76"/>
      <c r="K25" s="48" t="str">
        <f t="shared" ref="K25" si="71">IFERROR($C25*J25,"")</f>
        <v/>
      </c>
      <c r="L25" s="76"/>
      <c r="M25" s="48" t="str">
        <f t="shared" ref="M25" si="72">IFERROR($C25*L25,"")</f>
        <v/>
      </c>
      <c r="N25" s="76"/>
      <c r="O25" s="48" t="str">
        <f t="shared" si="4"/>
        <v/>
      </c>
      <c r="P25" s="76"/>
      <c r="Q25" s="48" t="str">
        <f t="shared" si="5"/>
        <v/>
      </c>
      <c r="R25" s="76"/>
      <c r="S25" s="48" t="str">
        <f t="shared" si="6"/>
        <v/>
      </c>
      <c r="T25" s="76"/>
      <c r="U25" s="48" t="str">
        <f t="shared" si="7"/>
        <v/>
      </c>
      <c r="V25" s="76"/>
      <c r="W25" s="48" t="str">
        <f t="shared" si="8"/>
        <v/>
      </c>
      <c r="X25" s="76"/>
      <c r="Y25" s="48" t="str">
        <f t="shared" si="9"/>
        <v/>
      </c>
      <c r="Z25" s="76"/>
      <c r="AA25" s="48" t="str">
        <f t="shared" si="10"/>
        <v/>
      </c>
      <c r="AB25" s="76"/>
      <c r="AC25" s="48" t="str">
        <f t="shared" si="11"/>
        <v/>
      </c>
      <c r="AD25" s="76"/>
      <c r="AE25" s="48" t="str">
        <f t="shared" si="12"/>
        <v/>
      </c>
      <c r="AF25" s="76"/>
      <c r="AG25" s="48" t="str">
        <f t="shared" si="13"/>
        <v/>
      </c>
      <c r="AH25" s="76"/>
      <c r="AI25" s="48" t="str">
        <f t="shared" si="14"/>
        <v/>
      </c>
      <c r="AJ25" s="76"/>
      <c r="AK25" s="48" t="str">
        <f t="shared" si="15"/>
        <v/>
      </c>
    </row>
    <row r="26" spans="1:37" s="6" customFormat="1" ht="14.1" customHeight="1" thickBot="1" x14ac:dyDescent="0.2">
      <c r="B26" s="87"/>
      <c r="C26" s="53" t="s">
        <v>118</v>
      </c>
      <c r="D26" s="52">
        <f t="shared" ref="D26:M26" si="73">IFERROR(SUM(D5:D25),"")</f>
        <v>0</v>
      </c>
      <c r="E26" s="51">
        <f t="shared" si="73"/>
        <v>0</v>
      </c>
      <c r="F26" s="52">
        <f t="shared" si="73"/>
        <v>0</v>
      </c>
      <c r="G26" s="51">
        <f t="shared" si="73"/>
        <v>0</v>
      </c>
      <c r="H26" s="52">
        <f t="shared" si="73"/>
        <v>0</v>
      </c>
      <c r="I26" s="51">
        <f t="shared" si="73"/>
        <v>0</v>
      </c>
      <c r="J26" s="52">
        <f t="shared" si="73"/>
        <v>0</v>
      </c>
      <c r="K26" s="51">
        <f t="shared" si="73"/>
        <v>0</v>
      </c>
      <c r="L26" s="52">
        <f t="shared" si="73"/>
        <v>0</v>
      </c>
      <c r="M26" s="51">
        <f t="shared" si="73"/>
        <v>0</v>
      </c>
      <c r="N26" s="52">
        <f t="shared" ref="N26:O26" si="74">IFERROR(SUM(N5:N25),"")</f>
        <v>0</v>
      </c>
      <c r="O26" s="51">
        <f t="shared" si="74"/>
        <v>0</v>
      </c>
      <c r="P26" s="52">
        <f t="shared" ref="P26:Q26" si="75">IFERROR(SUM(P5:P25),"")</f>
        <v>0</v>
      </c>
      <c r="Q26" s="51">
        <f t="shared" si="75"/>
        <v>0</v>
      </c>
      <c r="R26" s="52">
        <f t="shared" ref="R26:S26" si="76">IFERROR(SUM(R5:R25),"")</f>
        <v>0</v>
      </c>
      <c r="S26" s="51">
        <f t="shared" si="76"/>
        <v>0</v>
      </c>
      <c r="T26" s="52">
        <f t="shared" ref="T26:W26" si="77">IFERROR(SUM(T5:T25),"")</f>
        <v>0</v>
      </c>
      <c r="U26" s="51">
        <f t="shared" si="77"/>
        <v>0</v>
      </c>
      <c r="V26" s="52">
        <f t="shared" si="77"/>
        <v>0</v>
      </c>
      <c r="W26" s="51">
        <f t="shared" si="77"/>
        <v>0</v>
      </c>
      <c r="X26" s="52">
        <f t="shared" ref="X26:AC26" si="78">IFERROR(SUM(X5:X25),"")</f>
        <v>0</v>
      </c>
      <c r="Y26" s="51">
        <f t="shared" si="78"/>
        <v>0</v>
      </c>
      <c r="Z26" s="52">
        <f t="shared" si="78"/>
        <v>0</v>
      </c>
      <c r="AA26" s="51">
        <f t="shared" si="78"/>
        <v>0</v>
      </c>
      <c r="AB26" s="52">
        <f t="shared" si="78"/>
        <v>0</v>
      </c>
      <c r="AC26" s="51">
        <f t="shared" si="78"/>
        <v>0</v>
      </c>
      <c r="AD26" s="52">
        <f t="shared" ref="AD26:AK26" si="79">IFERROR(SUM(AD5:AD25),"")</f>
        <v>0</v>
      </c>
      <c r="AE26" s="51">
        <f t="shared" si="79"/>
        <v>0</v>
      </c>
      <c r="AF26" s="52">
        <f t="shared" si="79"/>
        <v>0</v>
      </c>
      <c r="AG26" s="51">
        <f t="shared" si="79"/>
        <v>0</v>
      </c>
      <c r="AH26" s="52">
        <f t="shared" si="79"/>
        <v>0</v>
      </c>
      <c r="AI26" s="51">
        <f t="shared" si="79"/>
        <v>0</v>
      </c>
      <c r="AJ26" s="52">
        <f t="shared" si="79"/>
        <v>0</v>
      </c>
      <c r="AK26" s="51">
        <f t="shared" si="79"/>
        <v>0</v>
      </c>
    </row>
    <row r="27" spans="1:37" s="6" customFormat="1" ht="10.5" customHeight="1" x14ac:dyDescent="0.15">
      <c r="B27" s="87"/>
    </row>
    <row r="28" spans="1:37" s="6" customFormat="1" ht="10.5" customHeight="1" thickBot="1" x14ac:dyDescent="0.2">
      <c r="B28" s="87"/>
    </row>
    <row r="29" spans="1:37" s="6" customFormat="1" ht="14.1" customHeight="1" thickBot="1" x14ac:dyDescent="0.2">
      <c r="A29" s="135" t="s">
        <v>117</v>
      </c>
      <c r="B29" s="136"/>
      <c r="C29" s="137"/>
      <c r="D29" s="138"/>
      <c r="E29" s="53" t="s">
        <v>17</v>
      </c>
      <c r="F29" s="138"/>
      <c r="G29" s="53" t="s">
        <v>17</v>
      </c>
      <c r="H29" s="138"/>
      <c r="I29" s="53" t="s">
        <v>17</v>
      </c>
      <c r="J29" s="138"/>
      <c r="K29" s="53" t="s">
        <v>17</v>
      </c>
      <c r="L29" s="138"/>
      <c r="M29" s="53" t="s">
        <v>17</v>
      </c>
      <c r="N29" s="138"/>
      <c r="O29" s="53" t="s">
        <v>17</v>
      </c>
      <c r="P29" s="138"/>
      <c r="Q29" s="53" t="s">
        <v>17</v>
      </c>
      <c r="R29" s="138"/>
      <c r="S29" s="53" t="s">
        <v>17</v>
      </c>
      <c r="T29" s="138"/>
      <c r="U29" s="53" t="s">
        <v>17</v>
      </c>
      <c r="V29" s="138"/>
      <c r="W29" s="53" t="s">
        <v>17</v>
      </c>
      <c r="X29" s="138"/>
      <c r="Y29" s="53" t="s">
        <v>17</v>
      </c>
      <c r="Z29" s="138"/>
      <c r="AA29" s="53" t="s">
        <v>17</v>
      </c>
      <c r="AB29" s="138"/>
      <c r="AC29" s="53" t="s">
        <v>17</v>
      </c>
      <c r="AD29" s="138"/>
      <c r="AE29" s="53" t="s">
        <v>17</v>
      </c>
      <c r="AF29" s="138"/>
      <c r="AG29" s="53" t="s">
        <v>17</v>
      </c>
      <c r="AH29" s="138"/>
      <c r="AI29" s="53" t="s">
        <v>17</v>
      </c>
      <c r="AJ29" s="138"/>
      <c r="AK29" s="53" t="s">
        <v>17</v>
      </c>
    </row>
    <row r="30" spans="1:37" s="6" customFormat="1" ht="13.5" customHeight="1" x14ac:dyDescent="0.15">
      <c r="A30" s="142" t="s">
        <v>177</v>
      </c>
      <c r="B30" s="87"/>
      <c r="C30" s="87"/>
      <c r="D30" s="143"/>
      <c r="E30" s="133"/>
      <c r="F30" s="143"/>
      <c r="G30" s="133"/>
      <c r="H30" s="143"/>
      <c r="I30" s="133"/>
      <c r="J30" s="143"/>
      <c r="K30" s="133"/>
      <c r="L30" s="143"/>
      <c r="M30" s="133"/>
      <c r="N30" s="143"/>
      <c r="O30" s="133"/>
      <c r="P30" s="143"/>
      <c r="Q30" s="133"/>
      <c r="R30" s="143"/>
      <c r="S30" s="133"/>
      <c r="T30" s="143"/>
      <c r="U30" s="133"/>
      <c r="V30" s="143"/>
      <c r="W30" s="133"/>
      <c r="X30" s="143"/>
      <c r="Y30" s="133"/>
      <c r="Z30" s="143"/>
      <c r="AA30" s="133"/>
      <c r="AB30" s="143"/>
      <c r="AC30" s="133"/>
      <c r="AD30" s="143"/>
      <c r="AE30" s="133"/>
      <c r="AF30" s="143"/>
      <c r="AG30" s="133"/>
      <c r="AH30" s="143"/>
      <c r="AI30" s="133"/>
      <c r="AJ30" s="143"/>
      <c r="AK30" s="133"/>
    </row>
    <row r="31" spans="1:37" s="6" customFormat="1" ht="14.1" customHeight="1" x14ac:dyDescent="0.15">
      <c r="A31" s="142" t="s">
        <v>175</v>
      </c>
      <c r="B31" s="87"/>
      <c r="C31" s="87"/>
      <c r="D31" s="143"/>
      <c r="E31" s="133"/>
      <c r="F31" s="143"/>
      <c r="G31" s="133"/>
      <c r="H31" s="143"/>
      <c r="I31" s="133"/>
      <c r="J31" s="143"/>
      <c r="K31" s="133"/>
      <c r="L31" s="143"/>
      <c r="M31" s="133"/>
      <c r="N31" s="143"/>
      <c r="O31" s="133"/>
      <c r="P31" s="143"/>
      <c r="Q31" s="133"/>
      <c r="R31" s="143"/>
      <c r="S31" s="133"/>
      <c r="T31" s="143"/>
      <c r="U31" s="133"/>
      <c r="V31" s="143"/>
      <c r="W31" s="133"/>
      <c r="X31" s="143"/>
      <c r="Y31" s="133"/>
      <c r="Z31" s="143"/>
      <c r="AA31" s="133"/>
      <c r="AB31" s="143"/>
      <c r="AC31" s="133"/>
      <c r="AD31" s="143"/>
      <c r="AE31" s="133"/>
      <c r="AF31" s="143"/>
      <c r="AG31" s="133"/>
      <c r="AH31" s="143"/>
      <c r="AI31" s="133"/>
      <c r="AJ31" s="143"/>
      <c r="AK31" s="133"/>
    </row>
    <row r="32" spans="1:37" s="6" customFormat="1" ht="14.1" customHeight="1" x14ac:dyDescent="0.15">
      <c r="A32" s="142" t="s">
        <v>176</v>
      </c>
      <c r="B32" s="87"/>
      <c r="C32" s="87"/>
      <c r="D32" s="143"/>
      <c r="E32" s="133"/>
      <c r="F32" s="143"/>
      <c r="G32" s="133"/>
      <c r="H32" s="143"/>
      <c r="I32" s="133"/>
      <c r="J32" s="143"/>
      <c r="K32" s="133"/>
      <c r="L32" s="143"/>
      <c r="M32" s="133"/>
      <c r="N32" s="143"/>
      <c r="O32" s="133"/>
      <c r="P32" s="143"/>
      <c r="Q32" s="133"/>
      <c r="R32" s="143"/>
      <c r="S32" s="133"/>
      <c r="T32" s="143"/>
      <c r="U32" s="133"/>
      <c r="V32" s="143"/>
      <c r="W32" s="133"/>
      <c r="X32" s="143"/>
      <c r="Y32" s="133"/>
      <c r="Z32" s="143"/>
      <c r="AA32" s="133"/>
      <c r="AB32" s="143"/>
      <c r="AC32" s="133"/>
      <c r="AD32" s="143"/>
      <c r="AE32" s="133"/>
      <c r="AF32" s="143"/>
      <c r="AG32" s="133"/>
      <c r="AH32" s="143"/>
      <c r="AI32" s="133"/>
      <c r="AJ32" s="143"/>
      <c r="AK32" s="133"/>
    </row>
    <row r="33" spans="1:37" s="6" customFormat="1" ht="14.1" customHeight="1" thickBot="1" x14ac:dyDescent="0.2">
      <c r="A33" s="144"/>
      <c r="B33" s="145"/>
      <c r="C33" s="145"/>
      <c r="D33" s="146"/>
      <c r="E33" s="133"/>
      <c r="F33" s="146"/>
      <c r="G33" s="133"/>
      <c r="H33" s="146"/>
      <c r="I33" s="133"/>
      <c r="J33" s="146"/>
      <c r="K33" s="133"/>
      <c r="L33" s="146"/>
      <c r="M33" s="133"/>
      <c r="N33" s="146"/>
      <c r="O33" s="133"/>
      <c r="P33" s="146"/>
      <c r="Q33" s="133"/>
      <c r="R33" s="146"/>
      <c r="S33" s="133"/>
      <c r="T33" s="146"/>
      <c r="U33" s="133"/>
      <c r="V33" s="146"/>
      <c r="W33" s="133"/>
      <c r="X33" s="146"/>
      <c r="Y33" s="133"/>
      <c r="Z33" s="146"/>
      <c r="AA33" s="133"/>
      <c r="AB33" s="146"/>
      <c r="AC33" s="133"/>
      <c r="AD33" s="146"/>
      <c r="AE33" s="133"/>
      <c r="AF33" s="146"/>
      <c r="AG33" s="133"/>
      <c r="AH33" s="146"/>
      <c r="AI33" s="133"/>
      <c r="AJ33" s="146"/>
      <c r="AK33" s="133"/>
    </row>
    <row r="34" spans="1:37" s="6" customFormat="1" ht="14.1" customHeight="1" thickBot="1" x14ac:dyDescent="0.2">
      <c r="D34" s="134" t="s">
        <v>115</v>
      </c>
      <c r="E34" s="147">
        <f>IFERROR(SUM(E30:E33),"")</f>
        <v>0</v>
      </c>
      <c r="F34" s="134" t="s">
        <v>115</v>
      </c>
      <c r="G34" s="147">
        <f>IFERROR(SUM(G30:G33),"")</f>
        <v>0</v>
      </c>
      <c r="H34" s="134" t="s">
        <v>115</v>
      </c>
      <c r="I34" s="147">
        <f>IFERROR(SUM(I30:I33),"")</f>
        <v>0</v>
      </c>
      <c r="J34" s="134" t="s">
        <v>115</v>
      </c>
      <c r="K34" s="147">
        <f>IFERROR(SUM(K30:K33),"")</f>
        <v>0</v>
      </c>
      <c r="L34" s="134" t="s">
        <v>115</v>
      </c>
      <c r="M34" s="147">
        <f>IFERROR(SUM(M30:M33),"")</f>
        <v>0</v>
      </c>
      <c r="N34" s="134" t="s">
        <v>115</v>
      </c>
      <c r="O34" s="147">
        <f>IFERROR(SUM(O30:O33),"")</f>
        <v>0</v>
      </c>
      <c r="P34" s="134" t="s">
        <v>115</v>
      </c>
      <c r="Q34" s="147">
        <f>IFERROR(SUM(Q30:Q33),"")</f>
        <v>0</v>
      </c>
      <c r="R34" s="134" t="s">
        <v>115</v>
      </c>
      <c r="S34" s="147">
        <f>IFERROR(SUM(S30:S33),"")</f>
        <v>0</v>
      </c>
      <c r="T34" s="134" t="s">
        <v>115</v>
      </c>
      <c r="U34" s="147">
        <f>IFERROR(SUM(U30:U33),"")</f>
        <v>0</v>
      </c>
      <c r="V34" s="134" t="s">
        <v>115</v>
      </c>
      <c r="W34" s="147">
        <f>IFERROR(SUM(W30:W33),"")</f>
        <v>0</v>
      </c>
      <c r="X34" s="134" t="s">
        <v>115</v>
      </c>
      <c r="Y34" s="147">
        <f>IFERROR(SUM(Y30:Y33),"")</f>
        <v>0</v>
      </c>
      <c r="Z34" s="134" t="s">
        <v>115</v>
      </c>
      <c r="AA34" s="147">
        <f>IFERROR(SUM(AA30:AA33),"")</f>
        <v>0</v>
      </c>
      <c r="AB34" s="134" t="s">
        <v>115</v>
      </c>
      <c r="AC34" s="147">
        <f>IFERROR(SUM(AC30:AC33),"")</f>
        <v>0</v>
      </c>
      <c r="AD34" s="134" t="s">
        <v>115</v>
      </c>
      <c r="AE34" s="147">
        <f>IFERROR(SUM(AE30:AE33),"")</f>
        <v>0</v>
      </c>
      <c r="AF34" s="134" t="s">
        <v>115</v>
      </c>
      <c r="AG34" s="147">
        <f>IFERROR(SUM(AG30:AG33),"")</f>
        <v>0</v>
      </c>
      <c r="AH34" s="134" t="s">
        <v>115</v>
      </c>
      <c r="AI34" s="147">
        <f>IFERROR(SUM(AI30:AI33),"")</f>
        <v>0</v>
      </c>
      <c r="AJ34" s="134" t="s">
        <v>115</v>
      </c>
      <c r="AK34" s="147">
        <f>IFERROR(SUM(AK30:AK33),"")</f>
        <v>0</v>
      </c>
    </row>
    <row r="35" spans="1:37" ht="14.1" customHeight="1" thickBo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7" ht="14.1" customHeight="1" thickBot="1" x14ac:dyDescent="0.2">
      <c r="A36" s="6"/>
      <c r="B36" s="6"/>
      <c r="C36" s="6"/>
      <c r="D36" s="53" t="s">
        <v>116</v>
      </c>
      <c r="E36" s="147">
        <f>IFERROR(E26+E34,"")</f>
        <v>0</v>
      </c>
      <c r="F36" s="53" t="s">
        <v>116</v>
      </c>
      <c r="G36" s="147">
        <f>IFERROR(G26+G34,"")</f>
        <v>0</v>
      </c>
      <c r="H36" s="53" t="s">
        <v>116</v>
      </c>
      <c r="I36" s="147">
        <f>IFERROR(I26+I34,"")</f>
        <v>0</v>
      </c>
      <c r="J36" s="53" t="s">
        <v>116</v>
      </c>
      <c r="K36" s="147">
        <f>IFERROR(K26+K34,"")</f>
        <v>0</v>
      </c>
      <c r="L36" s="53" t="s">
        <v>116</v>
      </c>
      <c r="M36" s="147">
        <f>IFERROR(M26+M34,"")</f>
        <v>0</v>
      </c>
      <c r="N36" s="53" t="s">
        <v>116</v>
      </c>
      <c r="O36" s="147">
        <f>IFERROR(O26+O34,"")</f>
        <v>0</v>
      </c>
      <c r="P36" s="53" t="s">
        <v>116</v>
      </c>
      <c r="Q36" s="147">
        <f>IFERROR(Q26+Q34,"")</f>
        <v>0</v>
      </c>
      <c r="R36" s="53" t="s">
        <v>116</v>
      </c>
      <c r="S36" s="147">
        <f>IFERROR(S26+S34,"")</f>
        <v>0</v>
      </c>
      <c r="T36" s="53" t="s">
        <v>116</v>
      </c>
      <c r="U36" s="147">
        <f>IFERROR(U26+U34,"")</f>
        <v>0</v>
      </c>
      <c r="V36" s="53" t="s">
        <v>116</v>
      </c>
      <c r="W36" s="147">
        <f>IFERROR(W26+W34,"")</f>
        <v>0</v>
      </c>
      <c r="X36" s="53" t="s">
        <v>116</v>
      </c>
      <c r="Y36" s="147">
        <f>IFERROR(Y26+Y34,"")</f>
        <v>0</v>
      </c>
      <c r="Z36" s="53" t="s">
        <v>116</v>
      </c>
      <c r="AA36" s="147">
        <f>IFERROR(AA26+AA34,"")</f>
        <v>0</v>
      </c>
      <c r="AB36" s="53" t="s">
        <v>116</v>
      </c>
      <c r="AC36" s="147">
        <f>IFERROR(AC26+AC34,"")</f>
        <v>0</v>
      </c>
      <c r="AD36" s="53" t="s">
        <v>116</v>
      </c>
      <c r="AE36" s="147">
        <f>IFERROR(AE26+AE34,"")</f>
        <v>0</v>
      </c>
      <c r="AF36" s="53" t="s">
        <v>116</v>
      </c>
      <c r="AG36" s="147">
        <f>IFERROR(AG26+AG34,"")</f>
        <v>0</v>
      </c>
      <c r="AH36" s="53" t="s">
        <v>116</v>
      </c>
      <c r="AI36" s="147">
        <f>IFERROR(AI26+AI34,"")</f>
        <v>0</v>
      </c>
      <c r="AJ36" s="53" t="s">
        <v>116</v>
      </c>
      <c r="AK36" s="147">
        <f>IFERROR(AK26+AK34,"")</f>
        <v>0</v>
      </c>
    </row>
    <row r="37" spans="1:37" ht="14.1" customHeight="1" x14ac:dyDescent="0.15">
      <c r="A37" s="86"/>
      <c r="C37" s="86"/>
      <c r="D37" s="86"/>
      <c r="E37" s="86"/>
      <c r="F37" s="86"/>
      <c r="G37" s="86"/>
    </row>
    <row r="38" spans="1:37" x14ac:dyDescent="0.15">
      <c r="A38" s="313"/>
      <c r="C38" s="86"/>
      <c r="D38" s="86"/>
      <c r="E38" s="86"/>
      <c r="F38" s="86"/>
      <c r="G38" s="86"/>
    </row>
    <row r="39" spans="1:37" x14ac:dyDescent="0.15">
      <c r="A39" s="313"/>
      <c r="C39" s="86"/>
      <c r="D39" s="86"/>
      <c r="E39" s="86"/>
      <c r="F39" s="86"/>
      <c r="G39" s="86"/>
    </row>
    <row r="40" spans="1:37" x14ac:dyDescent="0.15">
      <c r="A40" s="86"/>
      <c r="C40" s="86"/>
      <c r="D40" s="86"/>
      <c r="E40" s="86"/>
      <c r="F40" s="86"/>
      <c r="G40" s="86"/>
    </row>
    <row r="41" spans="1:37" x14ac:dyDescent="0.15">
      <c r="A41" s="86"/>
      <c r="C41" s="86"/>
      <c r="D41" s="86"/>
      <c r="E41" s="86"/>
      <c r="F41" s="86"/>
      <c r="G41" s="86"/>
    </row>
    <row r="42" spans="1:37" x14ac:dyDescent="0.15">
      <c r="A42" s="86"/>
      <c r="C42" s="86"/>
      <c r="D42" s="86"/>
      <c r="E42" s="86"/>
      <c r="F42" s="86"/>
      <c r="G42" s="86"/>
    </row>
    <row r="43" spans="1:37" x14ac:dyDescent="0.15">
      <c r="A43" s="86"/>
      <c r="C43" s="86"/>
      <c r="D43" s="86"/>
      <c r="E43" s="86"/>
      <c r="F43" s="86"/>
      <c r="G43" s="86"/>
    </row>
    <row r="44" spans="1:37" x14ac:dyDescent="0.15">
      <c r="A44" s="86"/>
      <c r="C44" s="86"/>
      <c r="D44" s="86"/>
      <c r="E44" s="86"/>
      <c r="F44" s="86"/>
      <c r="G44" s="86"/>
    </row>
    <row r="45" spans="1:37" x14ac:dyDescent="0.15">
      <c r="A45" s="86"/>
      <c r="C45" s="86"/>
      <c r="D45" s="86"/>
      <c r="E45" s="86"/>
      <c r="F45" s="86"/>
      <c r="G45" s="86"/>
    </row>
    <row r="46" spans="1:37" x14ac:dyDescent="0.15">
      <c r="A46" s="86"/>
      <c r="C46" s="86"/>
      <c r="D46" s="86"/>
      <c r="E46" s="86"/>
      <c r="F46" s="86"/>
      <c r="G46" s="86"/>
    </row>
    <row r="47" spans="1:37" x14ac:dyDescent="0.15">
      <c r="A47" s="86"/>
      <c r="C47" s="86"/>
      <c r="D47" s="86"/>
      <c r="E47" s="86"/>
      <c r="F47" s="86"/>
      <c r="G47" s="86"/>
    </row>
    <row r="48" spans="1:37" x14ac:dyDescent="0.15">
      <c r="A48" s="86"/>
      <c r="C48" s="86"/>
      <c r="D48" s="86"/>
      <c r="E48" s="86"/>
      <c r="F48" s="86"/>
      <c r="G48" s="86"/>
    </row>
    <row r="49" spans="1:7" x14ac:dyDescent="0.15">
      <c r="A49" s="86"/>
      <c r="C49" s="86"/>
      <c r="D49" s="86"/>
      <c r="E49" s="86"/>
      <c r="F49" s="86"/>
      <c r="G49" s="86"/>
    </row>
    <row r="50" spans="1:7" x14ac:dyDescent="0.15">
      <c r="A50" s="86"/>
      <c r="C50" s="86"/>
      <c r="D50" s="86"/>
      <c r="E50" s="86"/>
      <c r="F50" s="86"/>
      <c r="G50" s="86"/>
    </row>
  </sheetData>
  <sheetProtection sheet="1" objects="1" scenarios="1"/>
  <mergeCells count="17"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AH3:AI3"/>
    <mergeCell ref="AJ3:AK3"/>
    <mergeCell ref="X3:Y3"/>
    <mergeCell ref="Z3:AA3"/>
    <mergeCell ref="AB3:AC3"/>
    <mergeCell ref="AD3:AE3"/>
    <mergeCell ref="AF3:AG3"/>
  </mergeCells>
  <pageMargins left="0.59055118110236215" right="0.59055118110236215" top="0.59055118110236215" bottom="0.59055118110236215" header="0.31496062992125984" footer="0.31496062992125984"/>
  <pageSetup paperSize="9" scale="7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Keuzelijst!$C$2:$C$149</xm:f>
          </x14:formula1>
          <xm:sqref>A5:A25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zoomScaleNormal="100" workbookViewId="0">
      <selection activeCell="F29" sqref="F29"/>
    </sheetView>
  </sheetViews>
  <sheetFormatPr defaultColWidth="9" defaultRowHeight="10.5" x14ac:dyDescent="0.15"/>
  <cols>
    <col min="1" max="1" width="24.625" style="5" customWidth="1"/>
    <col min="2" max="2" width="18.375" style="5" customWidth="1"/>
    <col min="3" max="3" width="10.125" style="5" bestFit="1" customWidth="1"/>
    <col min="4" max="17" width="8.125" style="5" customWidth="1"/>
    <col min="18" max="18" width="8.125" style="5" bestFit="1" customWidth="1"/>
    <col min="19" max="16384" width="9" style="5"/>
  </cols>
  <sheetData>
    <row r="1" spans="1:21" s="6" customFormat="1" ht="14.1" customHeight="1" x14ac:dyDescent="0.15">
      <c r="A1" s="54" t="s">
        <v>153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129" t="str">
        <f>IF(Voorblad!$D$24&lt;&gt;"","Inschrijver: "&amp;Voorblad!$D$24,"")</f>
        <v/>
      </c>
    </row>
    <row r="4" spans="1:21" x14ac:dyDescent="0.15">
      <c r="A4" s="100" t="s">
        <v>87</v>
      </c>
    </row>
    <row r="5" spans="1:21" ht="5.0999999999999996" customHeight="1" x14ac:dyDescent="0.15"/>
    <row r="6" spans="1:21" s="6" customFormat="1" ht="14.1" customHeight="1" x14ac:dyDescent="0.15">
      <c r="A6" s="18"/>
      <c r="B6" s="18"/>
      <c r="C6" s="18"/>
      <c r="D6" s="365" t="s">
        <v>86</v>
      </c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</row>
    <row r="7" spans="1:21" ht="21" x14ac:dyDescent="0.15">
      <c r="A7" s="105" t="s">
        <v>84</v>
      </c>
      <c r="B7" s="105" t="s">
        <v>90</v>
      </c>
      <c r="C7" s="106" t="s">
        <v>85</v>
      </c>
      <c r="D7" s="107">
        <v>1</v>
      </c>
      <c r="E7" s="107">
        <f>D7+1</f>
        <v>2</v>
      </c>
      <c r="F7" s="107">
        <f t="shared" ref="F7:R7" si="0">E7+1</f>
        <v>3</v>
      </c>
      <c r="G7" s="107">
        <f t="shared" si="0"/>
        <v>4</v>
      </c>
      <c r="H7" s="107">
        <f t="shared" si="0"/>
        <v>5</v>
      </c>
      <c r="I7" s="107">
        <f t="shared" si="0"/>
        <v>6</v>
      </c>
      <c r="J7" s="107">
        <f t="shared" si="0"/>
        <v>7</v>
      </c>
      <c r="K7" s="107">
        <f t="shared" si="0"/>
        <v>8</v>
      </c>
      <c r="L7" s="107">
        <f t="shared" si="0"/>
        <v>9</v>
      </c>
      <c r="M7" s="107">
        <f t="shared" si="0"/>
        <v>10</v>
      </c>
      <c r="N7" s="107">
        <f t="shared" si="0"/>
        <v>11</v>
      </c>
      <c r="O7" s="107">
        <f t="shared" si="0"/>
        <v>12</v>
      </c>
      <c r="P7" s="107">
        <f t="shared" si="0"/>
        <v>13</v>
      </c>
      <c r="Q7" s="107">
        <f t="shared" si="0"/>
        <v>14</v>
      </c>
      <c r="R7" s="107">
        <f t="shared" si="0"/>
        <v>15</v>
      </c>
      <c r="S7" s="107">
        <f t="shared" ref="S7:U7" si="1">R7+1</f>
        <v>16</v>
      </c>
      <c r="T7" s="107">
        <f t="shared" si="1"/>
        <v>17</v>
      </c>
      <c r="U7" s="107">
        <f t="shared" si="1"/>
        <v>18</v>
      </c>
    </row>
    <row r="8" spans="1:21" s="6" customFormat="1" ht="14.1" customHeight="1" x14ac:dyDescent="0.15">
      <c r="A8" s="102" t="s">
        <v>82</v>
      </c>
      <c r="B8" s="102" t="s">
        <v>105</v>
      </c>
      <c r="C8" s="103">
        <v>0.05</v>
      </c>
      <c r="D8" s="104">
        <f>IF('1. P-RF'!D$5*($C8)&lt;$C8*'1. P-RF'!$N$5,'1. P-RF'!D$5*($C8),$C8*'1. P-RF'!$N$5)</f>
        <v>2.3370000000000002</v>
      </c>
      <c r="E8" s="104">
        <f>IF('1. P-RF'!E$5*($C8)&lt;$C8*'1. P-RF'!$N$5,'1. P-RF'!E$5*($C8),$C8*'1. P-RF'!$N$5)</f>
        <v>2.3985000000000003</v>
      </c>
      <c r="F8" s="104">
        <f>IF('1. P-RF'!F$5*($C8)&lt;$C8*'1. P-RF'!$N$5,'1. P-RF'!F$5*($C8),$C8*'1. P-RF'!$N$5)</f>
        <v>2.6445000000000003</v>
      </c>
      <c r="G8" s="104">
        <f>IF('1. P-RF'!G$5*($C8)&lt;$C8*'1. P-RF'!$N$5,'1. P-RF'!G$5*($C8),$C8*'1. P-RF'!$N$5)</f>
        <v>2.8290000000000002</v>
      </c>
      <c r="H8" s="104">
        <f>IF('1. P-RF'!H$5*($C8)&lt;$C8*'1. P-RF'!$N$5,'1. P-RF'!H$5*($C8),$C8*'1. P-RF'!$N$5)</f>
        <v>3.0135000000000001</v>
      </c>
      <c r="I8" s="104">
        <f>IF('1. P-RF'!I$5*($C8)&lt;$C8*'1. P-RF'!$N$5,'1. P-RF'!I$5*($C8),$C8*'1. P-RF'!$N$5)</f>
        <v>3.1980000000000004</v>
      </c>
      <c r="J8" s="104">
        <f>IF('1. P-RF'!J$5*($C8)&lt;$C8*'1. P-RF'!$N$5,'1. P-RF'!J$5*($C8),$C8*'1. P-RF'!$N$5)</f>
        <v>3.3825000000000003</v>
      </c>
      <c r="K8" s="104">
        <f>IF('1. P-RF'!K$5*($C8)&lt;$C8*'1. P-RF'!$N$5,'1. P-RF'!K$5*($C8),$C8*'1. P-RF'!$N$5)</f>
        <v>3.6284999999999998</v>
      </c>
      <c r="L8" s="104">
        <f>IF('1. P-RF'!L$5*($C8)&lt;$C8*'1. P-RF'!$N$5,'1. P-RF'!L$5*($C8),$C8*'1. P-RF'!$N$5)</f>
        <v>3.9359999999999999</v>
      </c>
      <c r="M8" s="104">
        <f>IF('1. P-RF'!M$5*($C8)&lt;$C8*'1. P-RF'!$N$5,'1. P-RF'!M$5*($C8),$C8*'1. P-RF'!$N$5)</f>
        <v>4.2435</v>
      </c>
      <c r="N8" s="104">
        <f>IF('1. P-RF'!N$5*($C8)&lt;$C8*'1. P-RF'!$N$5,'1. P-RF'!N$5*($C8),$C8*'1. P-RF'!$N$5)</f>
        <v>4.7355</v>
      </c>
      <c r="O8" s="104">
        <f>IF('1. P-RF'!O$5*($C8)&lt;$C8*'1. P-RF'!$N$5,'1. P-RF'!O$5*($C8),$C8*'1. P-RF'!$N$5)</f>
        <v>4.7355</v>
      </c>
      <c r="P8" s="104">
        <f>IF('1. P-RF'!P$5*($C8)&lt;$C8*'1. P-RF'!$N$5,'1. P-RF'!P$5*($C8),$C8*'1. P-RF'!$N$5)</f>
        <v>4.7355</v>
      </c>
      <c r="Q8" s="104">
        <f>IF('1. P-RF'!Q$5*($C8)&lt;$C8*'1. P-RF'!$N$5,'1. P-RF'!Q$5*($C8),$C8*'1. P-RF'!$N$5)</f>
        <v>4.7355</v>
      </c>
      <c r="R8" s="104">
        <f>IF('1. P-RF'!R$5*($C8)&lt;$C8*'1. P-RF'!$N$5,'1. P-RF'!R$5*($C8),$C8*'1. P-RF'!$N$5)</f>
        <v>4.7355</v>
      </c>
      <c r="S8" s="104">
        <f>IF('1. P-RF'!S$5*($C8)&lt;$C8*'1. P-RF'!$N$5,'1. P-RF'!S$5*($C8),$C8*'1. P-RF'!$N$5)</f>
        <v>4.7355</v>
      </c>
      <c r="T8" s="104">
        <f>IF('1. P-RF'!T$5*($C8)&lt;$C8*'1. P-RF'!$N$5,'1. P-RF'!T$5*($C8),$C8*'1. P-RF'!$N$5)</f>
        <v>4.7355</v>
      </c>
      <c r="U8" s="104">
        <f>IF('1. P-RF'!U$5*($C8)&lt;$C8*'1. P-RF'!$N$5,'1. P-RF'!U$5*($C8),$C8*'1. P-RF'!$N$5)</f>
        <v>4.7355</v>
      </c>
    </row>
    <row r="9" spans="1:21" s="6" customFormat="1" ht="14.1" customHeight="1" x14ac:dyDescent="0.15">
      <c r="A9" s="4" t="s">
        <v>83</v>
      </c>
      <c r="B9" s="131" t="s">
        <v>106</v>
      </c>
      <c r="C9" s="101">
        <v>0.1</v>
      </c>
      <c r="D9" s="104">
        <f>IF('1. P-RF'!D$5*($C9)&lt;$C9*'1. P-RF'!$N$5,'1. P-RF'!D$5*($C9),$C9*'1. P-RF'!$N$5)</f>
        <v>4.6740000000000004</v>
      </c>
      <c r="E9" s="104">
        <f>IF('1. P-RF'!E$5*($C9)&lt;$C9*'1. P-RF'!$N$5,'1. P-RF'!E$5*($C9),$C9*'1. P-RF'!$N$5)</f>
        <v>4.7970000000000006</v>
      </c>
      <c r="F9" s="104">
        <f>IF('1. P-RF'!F$5*($C9)&lt;$C9*'1. P-RF'!$N$5,'1. P-RF'!F$5*($C9),$C9*'1. P-RF'!$N$5)</f>
        <v>5.2890000000000006</v>
      </c>
      <c r="G9" s="104">
        <f>IF('1. P-RF'!G$5*($C9)&lt;$C9*'1. P-RF'!$N$5,'1. P-RF'!G$5*($C9),$C9*'1. P-RF'!$N$5)</f>
        <v>5.6580000000000004</v>
      </c>
      <c r="H9" s="104">
        <f>IF('1. P-RF'!H$5*($C9)&lt;$C9*'1. P-RF'!$N$5,'1. P-RF'!H$5*($C9),$C9*'1. P-RF'!$N$5)</f>
        <v>6.0270000000000001</v>
      </c>
      <c r="I9" s="104">
        <f>IF('1. P-RF'!I$5*($C9)&lt;$C9*'1. P-RF'!$N$5,'1. P-RF'!I$5*($C9),$C9*'1. P-RF'!$N$5)</f>
        <v>6.3960000000000008</v>
      </c>
      <c r="J9" s="104">
        <f>IF('1. P-RF'!J$5*($C9)&lt;$C9*'1. P-RF'!$N$5,'1. P-RF'!J$5*($C9),$C9*'1. P-RF'!$N$5)</f>
        <v>6.7650000000000006</v>
      </c>
      <c r="K9" s="104">
        <f>IF('1. P-RF'!K$5*($C9)&lt;$C9*'1. P-RF'!$N$5,'1. P-RF'!K$5*($C9),$C9*'1. P-RF'!$N$5)</f>
        <v>7.2569999999999997</v>
      </c>
      <c r="L9" s="104">
        <f>IF('1. P-RF'!L$5*($C9)&lt;$C9*'1. P-RF'!$N$5,'1. P-RF'!L$5*($C9),$C9*'1. P-RF'!$N$5)</f>
        <v>7.8719999999999999</v>
      </c>
      <c r="M9" s="104">
        <f>IF('1. P-RF'!M$5*($C9)&lt;$C9*'1. P-RF'!$N$5,'1. P-RF'!M$5*($C9),$C9*'1. P-RF'!$N$5)</f>
        <v>8.4870000000000001</v>
      </c>
      <c r="N9" s="104">
        <f>IF('1. P-RF'!N$5*($C9)&lt;$C9*'1. P-RF'!$N$5,'1. P-RF'!N$5*($C9),$C9*'1. P-RF'!$N$5)</f>
        <v>9.4710000000000001</v>
      </c>
      <c r="O9" s="104">
        <f>IF('1. P-RF'!O$5*($C9)&lt;$C9*'1. P-RF'!$N$5,'1. P-RF'!O$5*($C9),$C9*'1. P-RF'!$N$5)</f>
        <v>9.4710000000000001</v>
      </c>
      <c r="P9" s="104">
        <f>IF('1. P-RF'!P$5*($C9)&lt;$C9*'1. P-RF'!$N$5,'1. P-RF'!P$5*($C9),$C9*'1. P-RF'!$N$5)</f>
        <v>9.4710000000000001</v>
      </c>
      <c r="Q9" s="104">
        <f>IF('1. P-RF'!Q$5*($C9)&lt;$C9*'1. P-RF'!$N$5,'1. P-RF'!Q$5*($C9),$C9*'1. P-RF'!$N$5)</f>
        <v>9.4710000000000001</v>
      </c>
      <c r="R9" s="104">
        <f>IF('1. P-RF'!R$5*($C9)&lt;$C9*'1. P-RF'!$N$5,'1. P-RF'!R$5*($C9),$C9*'1. P-RF'!$N$5)</f>
        <v>9.4710000000000001</v>
      </c>
      <c r="S9" s="104">
        <f>IF('1. P-RF'!S$5*($C9)&lt;$C9*'1. P-RF'!$N$5,'1. P-RF'!S$5*($C9),$C9*'1. P-RF'!$N$5)</f>
        <v>9.4710000000000001</v>
      </c>
      <c r="T9" s="104">
        <f>IF('1. P-RF'!T$5*($C9)&lt;$C9*'1. P-RF'!$N$5,'1. P-RF'!T$5*($C9),$C9*'1. P-RF'!$N$5)</f>
        <v>9.4710000000000001</v>
      </c>
      <c r="U9" s="104">
        <f>IF('1. P-RF'!U$5*($C9)&lt;$C9*'1. P-RF'!$N$5,'1. P-RF'!U$5*($C9),$C9*'1. P-RF'!$N$5)</f>
        <v>9.4710000000000001</v>
      </c>
    </row>
    <row r="10" spans="1:21" s="6" customFormat="1" ht="14.1" customHeight="1" x14ac:dyDescent="0.15">
      <c r="A10" s="102" t="s">
        <v>82</v>
      </c>
      <c r="B10" s="87" t="s">
        <v>107</v>
      </c>
      <c r="C10" s="101">
        <v>0.1</v>
      </c>
      <c r="D10" s="104">
        <f>IF('1. P-RF'!D$5*($C10)&lt;$C10*'1. P-RF'!$N$5,'1. P-RF'!D$5*($C10),$C10*'1. P-RF'!$N$5)</f>
        <v>4.6740000000000004</v>
      </c>
      <c r="E10" s="104">
        <f>IF('1. P-RF'!E$5*($C10)&lt;$C10*'1. P-RF'!$N$5,'1. P-RF'!E$5*($C10),$C10*'1. P-RF'!$N$5)</f>
        <v>4.7970000000000006</v>
      </c>
      <c r="F10" s="104">
        <f>IF('1. P-RF'!F$5*($C10)&lt;$C10*'1. P-RF'!$N$5,'1. P-RF'!F$5*($C10),$C10*'1. P-RF'!$N$5)</f>
        <v>5.2890000000000006</v>
      </c>
      <c r="G10" s="104">
        <f>IF('1. P-RF'!G$5*($C10)&lt;$C10*'1. P-RF'!$N$5,'1. P-RF'!G$5*($C10),$C10*'1. P-RF'!$N$5)</f>
        <v>5.6580000000000004</v>
      </c>
      <c r="H10" s="104">
        <f>IF('1. P-RF'!H$5*($C10)&lt;$C10*'1. P-RF'!$N$5,'1. P-RF'!H$5*($C10),$C10*'1. P-RF'!$N$5)</f>
        <v>6.0270000000000001</v>
      </c>
      <c r="I10" s="104">
        <f>IF('1. P-RF'!I$5*($C10)&lt;$C10*'1. P-RF'!$N$5,'1. P-RF'!I$5*($C10),$C10*'1. P-RF'!$N$5)</f>
        <v>6.3960000000000008</v>
      </c>
      <c r="J10" s="104">
        <f>IF('1. P-RF'!J$5*($C10)&lt;$C10*'1. P-RF'!$N$5,'1. P-RF'!J$5*($C10),$C10*'1. P-RF'!$N$5)</f>
        <v>6.7650000000000006</v>
      </c>
      <c r="K10" s="104">
        <f>IF('1. P-RF'!K$5*($C10)&lt;$C10*'1. P-RF'!$N$5,'1. P-RF'!K$5*($C10),$C10*'1. P-RF'!$N$5)</f>
        <v>7.2569999999999997</v>
      </c>
      <c r="L10" s="104">
        <f>IF('1. P-RF'!L$5*($C10)&lt;$C10*'1. P-RF'!$N$5,'1. P-RF'!L$5*($C10),$C10*'1. P-RF'!$N$5)</f>
        <v>7.8719999999999999</v>
      </c>
      <c r="M10" s="104">
        <f>IF('1. P-RF'!M$5*($C10)&lt;$C10*'1. P-RF'!$N$5,'1. P-RF'!M$5*($C10),$C10*'1. P-RF'!$N$5)</f>
        <v>8.4870000000000001</v>
      </c>
      <c r="N10" s="104">
        <f>IF('1. P-RF'!N$5*($C10)&lt;$C10*'1. P-RF'!$N$5,'1. P-RF'!N$5*($C10),$C10*'1. P-RF'!$N$5)</f>
        <v>9.4710000000000001</v>
      </c>
      <c r="O10" s="104">
        <f>IF('1. P-RF'!O$5*($C10)&lt;$C10*'1. P-RF'!$N$5,'1. P-RF'!O$5*($C10),$C10*'1. P-RF'!$N$5)</f>
        <v>9.4710000000000001</v>
      </c>
      <c r="P10" s="104">
        <f>IF('1. P-RF'!P$5*($C10)&lt;$C10*'1. P-RF'!$N$5,'1. P-RF'!P$5*($C10),$C10*'1. P-RF'!$N$5)</f>
        <v>9.4710000000000001</v>
      </c>
      <c r="Q10" s="104">
        <f>IF('1. P-RF'!Q$5*($C10)&lt;$C10*'1. P-RF'!$N$5,'1. P-RF'!Q$5*($C10),$C10*'1. P-RF'!$N$5)</f>
        <v>9.4710000000000001</v>
      </c>
      <c r="R10" s="104">
        <f>IF('1. P-RF'!R$5*($C10)&lt;$C10*'1. P-RF'!$N$5,'1. P-RF'!R$5*($C10),$C10*'1. P-RF'!$N$5)</f>
        <v>9.4710000000000001</v>
      </c>
      <c r="S10" s="104">
        <f>IF('1. P-RF'!S$5*($C10)&lt;$C10*'1. P-RF'!$N$5,'1. P-RF'!S$5*($C10),$C10*'1. P-RF'!$N$5)</f>
        <v>9.4710000000000001</v>
      </c>
      <c r="T10" s="104">
        <f>IF('1. P-RF'!T$5*($C10)&lt;$C10*'1. P-RF'!$N$5,'1. P-RF'!T$5*($C10),$C10*'1. P-RF'!$N$5)</f>
        <v>9.4710000000000001</v>
      </c>
      <c r="U10" s="104">
        <f>IF('1. P-RF'!U$5*($C10)&lt;$C10*'1. P-RF'!$N$5,'1. P-RF'!U$5*($C10),$C10*'1. P-RF'!$N$5)</f>
        <v>9.4710000000000001</v>
      </c>
    </row>
    <row r="11" spans="1:21" s="6" customFormat="1" ht="14.1" customHeight="1" x14ac:dyDescent="0.15">
      <c r="A11" s="4" t="s">
        <v>83</v>
      </c>
      <c r="B11" s="131" t="s">
        <v>106</v>
      </c>
      <c r="C11" s="101">
        <v>0.2</v>
      </c>
      <c r="D11" s="104">
        <f>IF('1. P-RF'!D$5*($C11)&lt;$C11*'1. P-RF'!$N$5,'1. P-RF'!D$5*($C11),$C11*'1. P-RF'!$N$5)</f>
        <v>9.3480000000000008</v>
      </c>
      <c r="E11" s="104">
        <f>IF('1. P-RF'!E$5*($C11)&lt;$C11*'1. P-RF'!$N$5,'1. P-RF'!E$5*($C11),$C11*'1. P-RF'!$N$5)</f>
        <v>9.5940000000000012</v>
      </c>
      <c r="F11" s="104">
        <f>IF('1. P-RF'!F$5*($C11)&lt;$C11*'1. P-RF'!$N$5,'1. P-RF'!F$5*($C11),$C11*'1. P-RF'!$N$5)</f>
        <v>10.578000000000001</v>
      </c>
      <c r="G11" s="104">
        <f>IF('1. P-RF'!G$5*($C11)&lt;$C11*'1. P-RF'!$N$5,'1. P-RF'!G$5*($C11),$C11*'1. P-RF'!$N$5)</f>
        <v>11.316000000000001</v>
      </c>
      <c r="H11" s="104">
        <f>IF('1. P-RF'!H$5*($C11)&lt;$C11*'1. P-RF'!$N$5,'1. P-RF'!H$5*($C11),$C11*'1. P-RF'!$N$5)</f>
        <v>12.054</v>
      </c>
      <c r="I11" s="104">
        <f>IF('1. P-RF'!I$5*($C11)&lt;$C11*'1. P-RF'!$N$5,'1. P-RF'!I$5*($C11),$C11*'1. P-RF'!$N$5)</f>
        <v>12.792000000000002</v>
      </c>
      <c r="J11" s="104">
        <f>IF('1. P-RF'!J$5*($C11)&lt;$C11*'1. P-RF'!$N$5,'1. P-RF'!J$5*($C11),$C11*'1. P-RF'!$N$5)</f>
        <v>13.530000000000001</v>
      </c>
      <c r="K11" s="104">
        <f>IF('1. P-RF'!K$5*($C11)&lt;$C11*'1. P-RF'!$N$5,'1. P-RF'!K$5*($C11),$C11*'1. P-RF'!$N$5)</f>
        <v>14.513999999999999</v>
      </c>
      <c r="L11" s="104">
        <f>IF('1. P-RF'!L$5*($C11)&lt;$C11*'1. P-RF'!$N$5,'1. P-RF'!L$5*($C11),$C11*'1. P-RF'!$N$5)</f>
        <v>15.744</v>
      </c>
      <c r="M11" s="104">
        <f>IF('1. P-RF'!M$5*($C11)&lt;$C11*'1. P-RF'!$N$5,'1. P-RF'!M$5*($C11),$C11*'1. P-RF'!$N$5)</f>
        <v>16.974</v>
      </c>
      <c r="N11" s="104">
        <f>IF('1. P-RF'!N$5*($C11)&lt;$C11*'1. P-RF'!$N$5,'1. P-RF'!N$5*($C11),$C11*'1. P-RF'!$N$5)</f>
        <v>18.942</v>
      </c>
      <c r="O11" s="104">
        <f>IF('1. P-RF'!O$5*($C11)&lt;$C11*'1. P-RF'!$N$5,'1. P-RF'!O$5*($C11),$C11*'1. P-RF'!$N$5)</f>
        <v>18.942</v>
      </c>
      <c r="P11" s="104">
        <f>IF('1. P-RF'!P$5*($C11)&lt;$C11*'1. P-RF'!$N$5,'1. P-RF'!P$5*($C11),$C11*'1. P-RF'!$N$5)</f>
        <v>18.942</v>
      </c>
      <c r="Q11" s="104">
        <f>IF('1. P-RF'!Q$5*($C11)&lt;$C11*'1. P-RF'!$N$5,'1. P-RF'!Q$5*($C11),$C11*'1. P-RF'!$N$5)</f>
        <v>18.942</v>
      </c>
      <c r="R11" s="104">
        <f>IF('1. P-RF'!R$5*($C11)&lt;$C11*'1. P-RF'!$N$5,'1. P-RF'!R$5*($C11),$C11*'1. P-RF'!$N$5)</f>
        <v>18.942</v>
      </c>
      <c r="S11" s="104">
        <f>IF('1. P-RF'!S$5*($C11)&lt;$C11*'1. P-RF'!$N$5,'1. P-RF'!S$5*($C11),$C11*'1. P-RF'!$N$5)</f>
        <v>18.942</v>
      </c>
      <c r="T11" s="104">
        <f>IF('1. P-RF'!T$5*($C11)&lt;$C11*'1. P-RF'!$N$5,'1. P-RF'!T$5*($C11),$C11*'1. P-RF'!$N$5)</f>
        <v>18.942</v>
      </c>
      <c r="U11" s="104">
        <f>IF('1. P-RF'!U$5*($C11)&lt;$C11*'1. P-RF'!$N$5,'1. P-RF'!U$5*($C11),$C11*'1. P-RF'!$N$5)</f>
        <v>18.942</v>
      </c>
    </row>
    <row r="14" spans="1:21" x14ac:dyDescent="0.15">
      <c r="A14" s="100" t="s">
        <v>108</v>
      </c>
    </row>
    <row r="15" spans="1:21" ht="5.0999999999999996" customHeight="1" x14ac:dyDescent="0.15"/>
    <row r="16" spans="1:21" s="6" customFormat="1" ht="14.1" customHeight="1" x14ac:dyDescent="0.15">
      <c r="A16" s="18"/>
      <c r="B16" s="18"/>
      <c r="C16" s="18"/>
      <c r="D16" s="365" t="s">
        <v>94</v>
      </c>
      <c r="E16" s="365"/>
      <c r="F16" s="365"/>
      <c r="G16" s="365"/>
      <c r="H16" s="365"/>
      <c r="I16" s="365"/>
      <c r="J16" s="365"/>
      <c r="K16" s="365"/>
      <c r="L16" s="365"/>
      <c r="M16" s="365"/>
      <c r="N16" s="365"/>
      <c r="O16" s="365"/>
      <c r="P16" s="365"/>
      <c r="Q16" s="365"/>
      <c r="R16" s="365"/>
      <c r="S16" s="365"/>
      <c r="T16" s="365"/>
      <c r="U16" s="365"/>
    </row>
    <row r="17" spans="1:21" ht="21" x14ac:dyDescent="0.15">
      <c r="A17" s="105" t="s">
        <v>84</v>
      </c>
      <c r="B17" s="105" t="s">
        <v>74</v>
      </c>
      <c r="C17" s="106" t="s">
        <v>85</v>
      </c>
      <c r="D17" s="107">
        <v>1</v>
      </c>
      <c r="E17" s="107">
        <f>D17+1</f>
        <v>2</v>
      </c>
      <c r="F17" s="107">
        <f t="shared" ref="F17:U17" si="2">E17+1</f>
        <v>3</v>
      </c>
      <c r="G17" s="107">
        <f t="shared" si="2"/>
        <v>4</v>
      </c>
      <c r="H17" s="107">
        <f t="shared" si="2"/>
        <v>5</v>
      </c>
      <c r="I17" s="107">
        <f t="shared" si="2"/>
        <v>6</v>
      </c>
      <c r="J17" s="107">
        <f t="shared" si="2"/>
        <v>7</v>
      </c>
      <c r="K17" s="107">
        <f t="shared" si="2"/>
        <v>8</v>
      </c>
      <c r="L17" s="107">
        <f t="shared" si="2"/>
        <v>9</v>
      </c>
      <c r="M17" s="107">
        <f t="shared" si="2"/>
        <v>10</v>
      </c>
      <c r="N17" s="107">
        <f t="shared" si="2"/>
        <v>11</v>
      </c>
      <c r="O17" s="107">
        <f t="shared" si="2"/>
        <v>12</v>
      </c>
      <c r="P17" s="107">
        <f t="shared" si="2"/>
        <v>13</v>
      </c>
      <c r="Q17" s="107">
        <f t="shared" si="2"/>
        <v>14</v>
      </c>
      <c r="R17" s="107">
        <f t="shared" si="2"/>
        <v>15</v>
      </c>
      <c r="S17" s="107">
        <f t="shared" si="2"/>
        <v>16</v>
      </c>
      <c r="T17" s="107">
        <f t="shared" si="2"/>
        <v>17</v>
      </c>
      <c r="U17" s="107">
        <f t="shared" si="2"/>
        <v>18</v>
      </c>
    </row>
    <row r="18" spans="1:21" s="6" customFormat="1" ht="14.1" customHeight="1" x14ac:dyDescent="0.15">
      <c r="A18" s="108" t="s">
        <v>82</v>
      </c>
      <c r="B18" s="109" t="s">
        <v>111</v>
      </c>
      <c r="C18" s="101">
        <v>0.5</v>
      </c>
      <c r="D18" s="104">
        <f>IF('1. P-RF'!D$5*($C18)&lt;$C18*'1. P-RF'!$N$5,'1. P-RF'!D$5*($C18),$C18*'1. P-RF'!$N$5)</f>
        <v>23.37</v>
      </c>
      <c r="E18" s="104">
        <f>IF('1. P-RF'!E$5*($C18)&lt;$C18*'1. P-RF'!$N$5,'1. P-RF'!E$5*($C18),$C18*'1. P-RF'!$N$5)</f>
        <v>23.984999999999999</v>
      </c>
      <c r="F18" s="104">
        <f>IF('1. P-RF'!F$5*($C18)&lt;$C18*'1. P-RF'!$N$5,'1. P-RF'!F$5*($C18),$C18*'1. P-RF'!$N$5)</f>
        <v>26.445</v>
      </c>
      <c r="G18" s="104">
        <f>IF('1. P-RF'!G$5*($C18)&lt;$C18*'1. P-RF'!$N$5,'1. P-RF'!G$5*($C18),$C18*'1. P-RF'!$N$5)</f>
        <v>28.29</v>
      </c>
      <c r="H18" s="104">
        <f>IF('1. P-RF'!H$5*($C18)&lt;$C18*'1. P-RF'!$N$5,'1. P-RF'!H$5*($C18),$C18*'1. P-RF'!$N$5)</f>
        <v>30.134999999999998</v>
      </c>
      <c r="I18" s="104">
        <f>IF('1. P-RF'!I$5*($C18)&lt;$C18*'1. P-RF'!$N$5,'1. P-RF'!I$5*($C18),$C18*'1. P-RF'!$N$5)</f>
        <v>31.98</v>
      </c>
      <c r="J18" s="104">
        <f>IF('1. P-RF'!J$5*($C18)&lt;$C18*'1. P-RF'!$N$5,'1. P-RF'!J$5*($C18),$C18*'1. P-RF'!$N$5)</f>
        <v>33.825000000000003</v>
      </c>
      <c r="K18" s="104">
        <f>IF('1. P-RF'!K$5*($C18)&lt;$C18*'1. P-RF'!$N$5,'1. P-RF'!K$5*($C18),$C18*'1. P-RF'!$N$5)</f>
        <v>36.284999999999997</v>
      </c>
      <c r="L18" s="104">
        <f>IF('1. P-RF'!L$5*($C18)&lt;$C18*'1. P-RF'!$N$5,'1. P-RF'!L$5*($C18),$C18*'1. P-RF'!$N$5)</f>
        <v>39.36</v>
      </c>
      <c r="M18" s="104">
        <f>IF('1. P-RF'!M$5*($C18)&lt;$C18*'1. P-RF'!$N$5,'1. P-RF'!M$5*($C18),$C18*'1. P-RF'!$N$5)</f>
        <v>42.435000000000002</v>
      </c>
      <c r="N18" s="104">
        <f>IF('1. P-RF'!N$5*($C18)&lt;$C18*'1. P-RF'!$N$5,'1. P-RF'!N$5*($C18),$C18*'1. P-RF'!$N$5)</f>
        <v>47.354999999999997</v>
      </c>
      <c r="O18" s="104">
        <f>IF('1. P-RF'!O$5*($C18)&lt;$C18*'1. P-RF'!$N$5,'1. P-RF'!O$5*($C18),$C18*'1. P-RF'!$N$5)</f>
        <v>47.354999999999997</v>
      </c>
      <c r="P18" s="104">
        <f>IF('1. P-RF'!P$5*($C18)&lt;$C18*'1. P-RF'!$N$5,'1. P-RF'!P$5*($C18),$C18*'1. P-RF'!$N$5)</f>
        <v>47.354999999999997</v>
      </c>
      <c r="Q18" s="104">
        <f>IF('1. P-RF'!Q$5*($C18)&lt;$C18*'1. P-RF'!$N$5,'1. P-RF'!Q$5*($C18),$C18*'1. P-RF'!$N$5)</f>
        <v>47.354999999999997</v>
      </c>
      <c r="R18" s="104">
        <f>IF('1. P-RF'!R$5*($C18)&lt;$C18*'1. P-RF'!$N$5,'1. P-RF'!R$5*($C18),$C18*'1. P-RF'!$N$5)</f>
        <v>47.354999999999997</v>
      </c>
      <c r="S18" s="104">
        <f>IF('1. P-RF'!S$5*($C18)&lt;$C18*'1. P-RF'!$N$5,'1. P-RF'!S$5*($C18),$C18*'1. P-RF'!$N$5)</f>
        <v>47.354999999999997</v>
      </c>
      <c r="T18" s="104">
        <f>IF('1. P-RF'!T$5*($C18)&lt;$C18*'1. P-RF'!$N$5,'1. P-RF'!T$5*($C18),$C18*'1. P-RF'!$N$5)</f>
        <v>47.354999999999997</v>
      </c>
      <c r="U18" s="104">
        <f>IF('1. P-RF'!U$5*($C18)&lt;$C18*'1. P-RF'!$N$5,'1. P-RF'!U$5*($C18),$C18*'1. P-RF'!$N$5)</f>
        <v>47.354999999999997</v>
      </c>
    </row>
    <row r="19" spans="1:21" s="6" customFormat="1" ht="14.1" customHeight="1" x14ac:dyDescent="0.15">
      <c r="A19" s="373" t="s">
        <v>83</v>
      </c>
      <c r="B19" s="109" t="s">
        <v>110</v>
      </c>
      <c r="C19" s="101">
        <v>0.5</v>
      </c>
      <c r="D19" s="104">
        <f>IF('1. P-RF'!D$5*($C19)&lt;$C19*'1. P-RF'!$N$5,'1. P-RF'!D$5*($C19),$C19*'1. P-RF'!$N$5)</f>
        <v>23.37</v>
      </c>
      <c r="E19" s="104">
        <f>IF('1. P-RF'!E$5*($C19)&lt;$C19*'1. P-RF'!$N$5,'1. P-RF'!E$5*($C19),$C19*'1. P-RF'!$N$5)</f>
        <v>23.984999999999999</v>
      </c>
      <c r="F19" s="104">
        <f>IF('1. P-RF'!F$5*($C19)&lt;$C19*'1. P-RF'!$N$5,'1. P-RF'!F$5*($C19),$C19*'1. P-RF'!$N$5)</f>
        <v>26.445</v>
      </c>
      <c r="G19" s="104">
        <f>IF('1. P-RF'!G$5*($C19)&lt;$C19*'1. P-RF'!$N$5,'1. P-RF'!G$5*($C19),$C19*'1. P-RF'!$N$5)</f>
        <v>28.29</v>
      </c>
      <c r="H19" s="104">
        <f>IF('1. P-RF'!H$5*($C19)&lt;$C19*'1. P-RF'!$N$5,'1. P-RF'!H$5*($C19),$C19*'1. P-RF'!$N$5)</f>
        <v>30.134999999999998</v>
      </c>
      <c r="I19" s="104">
        <f>IF('1. P-RF'!I$5*($C19)&lt;$C19*'1. P-RF'!$N$5,'1. P-RF'!I$5*($C19),$C19*'1. P-RF'!$N$5)</f>
        <v>31.98</v>
      </c>
      <c r="J19" s="104">
        <f>IF('1. P-RF'!J$5*($C19)&lt;$C19*'1. P-RF'!$N$5,'1. P-RF'!J$5*($C19),$C19*'1. P-RF'!$N$5)</f>
        <v>33.825000000000003</v>
      </c>
      <c r="K19" s="104">
        <f>IF('1. P-RF'!K$5*($C19)&lt;$C19*'1. P-RF'!$N$5,'1. P-RF'!K$5*($C19),$C19*'1. P-RF'!$N$5)</f>
        <v>36.284999999999997</v>
      </c>
      <c r="L19" s="104">
        <f>IF('1. P-RF'!L$5*($C19)&lt;$C19*'1. P-RF'!$N$5,'1. P-RF'!L$5*($C19),$C19*'1. P-RF'!$N$5)</f>
        <v>39.36</v>
      </c>
      <c r="M19" s="104">
        <f>IF('1. P-RF'!M$5*($C19)&lt;$C19*'1. P-RF'!$N$5,'1. P-RF'!M$5*($C19),$C19*'1. P-RF'!$N$5)</f>
        <v>42.435000000000002</v>
      </c>
      <c r="N19" s="104">
        <f>IF('1. P-RF'!N$5*($C19)&lt;$C19*'1. P-RF'!$N$5,'1. P-RF'!N$5*($C19),$C19*'1. P-RF'!$N$5)</f>
        <v>47.354999999999997</v>
      </c>
      <c r="O19" s="104">
        <f>IF('1. P-RF'!O$5*($C19)&lt;$C19*'1. P-RF'!$N$5,'1. P-RF'!O$5*($C19),$C19*'1. P-RF'!$N$5)</f>
        <v>47.354999999999997</v>
      </c>
      <c r="P19" s="104">
        <f>IF('1. P-RF'!P$5*($C19)&lt;$C19*'1. P-RF'!$N$5,'1. P-RF'!P$5*($C19),$C19*'1. P-RF'!$N$5)</f>
        <v>47.354999999999997</v>
      </c>
      <c r="Q19" s="104">
        <f>IF('1. P-RF'!Q$5*($C19)&lt;$C19*'1. P-RF'!$N$5,'1. P-RF'!Q$5*($C19),$C19*'1. P-RF'!$N$5)</f>
        <v>47.354999999999997</v>
      </c>
      <c r="R19" s="104">
        <f>IF('1. P-RF'!R$5*($C19)&lt;$C19*'1. P-RF'!$N$5,'1. P-RF'!R$5*($C19),$C19*'1. P-RF'!$N$5)</f>
        <v>47.354999999999997</v>
      </c>
      <c r="S19" s="104">
        <f>IF('1. P-RF'!S$5*($C19)&lt;$C19*'1. P-RF'!$N$5,'1. P-RF'!S$5*($C19),$C19*'1. P-RF'!$N$5)</f>
        <v>47.354999999999997</v>
      </c>
      <c r="T19" s="104">
        <f>IF('1. P-RF'!T$5*($C19)&lt;$C19*'1. P-RF'!$N$5,'1. P-RF'!T$5*($C19),$C19*'1. P-RF'!$N$5)</f>
        <v>47.354999999999997</v>
      </c>
      <c r="U19" s="104">
        <f>IF('1. P-RF'!U$5*($C19)&lt;$C19*'1. P-RF'!$N$5,'1. P-RF'!U$5*($C19),$C19*'1. P-RF'!$N$5)</f>
        <v>47.354999999999997</v>
      </c>
    </row>
    <row r="20" spans="1:21" s="6" customFormat="1" ht="14.1" customHeight="1" x14ac:dyDescent="0.15">
      <c r="A20" s="374"/>
      <c r="B20" s="4" t="s">
        <v>109</v>
      </c>
      <c r="C20" s="101">
        <v>1</v>
      </c>
      <c r="D20" s="104">
        <f>IF('1. P-RF'!D$5*($C20)&lt;$C20*'1. P-RF'!$N$5,'1. P-RF'!D$5*($C20),$C20*'1. P-RF'!$N$5)</f>
        <v>46.74</v>
      </c>
      <c r="E20" s="104">
        <f>IF('1. P-RF'!E$5*($C20)&lt;$C20*'1. P-RF'!$N$5,'1. P-RF'!E$5*($C20),$C20*'1. P-RF'!$N$5)</f>
        <v>47.97</v>
      </c>
      <c r="F20" s="104">
        <f>IF('1. P-RF'!F$5*($C20)&lt;$C20*'1. P-RF'!$N$5,'1. P-RF'!F$5*($C20),$C20*'1. P-RF'!$N$5)</f>
        <v>52.89</v>
      </c>
      <c r="G20" s="104">
        <f>IF('1. P-RF'!G$5*($C20)&lt;$C20*'1. P-RF'!$N$5,'1. P-RF'!G$5*($C20),$C20*'1. P-RF'!$N$5)</f>
        <v>56.58</v>
      </c>
      <c r="H20" s="104">
        <f>IF('1. P-RF'!H$5*($C20)&lt;$C20*'1. P-RF'!$N$5,'1. P-RF'!H$5*($C20),$C20*'1. P-RF'!$N$5)</f>
        <v>60.269999999999996</v>
      </c>
      <c r="I20" s="104">
        <f>IF('1. P-RF'!I$5*($C20)&lt;$C20*'1. P-RF'!$N$5,'1. P-RF'!I$5*($C20),$C20*'1. P-RF'!$N$5)</f>
        <v>63.96</v>
      </c>
      <c r="J20" s="104">
        <f>IF('1. P-RF'!J$5*($C20)&lt;$C20*'1. P-RF'!$N$5,'1. P-RF'!J$5*($C20),$C20*'1. P-RF'!$N$5)</f>
        <v>67.650000000000006</v>
      </c>
      <c r="K20" s="104">
        <f>IF('1. P-RF'!K$5*($C20)&lt;$C20*'1. P-RF'!$N$5,'1. P-RF'!K$5*($C20),$C20*'1. P-RF'!$N$5)</f>
        <v>72.569999999999993</v>
      </c>
      <c r="L20" s="104">
        <f>IF('1. P-RF'!L$5*($C20)&lt;$C20*'1. P-RF'!$N$5,'1. P-RF'!L$5*($C20),$C20*'1. P-RF'!$N$5)</f>
        <v>78.72</v>
      </c>
      <c r="M20" s="104">
        <f>IF('1. P-RF'!M$5*($C20)&lt;$C20*'1. P-RF'!$N$5,'1. P-RF'!M$5*($C20),$C20*'1. P-RF'!$N$5)</f>
        <v>84.87</v>
      </c>
      <c r="N20" s="104">
        <f>IF('1. P-RF'!N$5*($C20)&lt;$C20*'1. P-RF'!$N$5,'1. P-RF'!N$5*($C20),$C20*'1. P-RF'!$N$5)</f>
        <v>94.71</v>
      </c>
      <c r="O20" s="104">
        <f>IF('1. P-RF'!O$5*($C20)&lt;$C20*'1. P-RF'!$N$5,'1. P-RF'!O$5*($C20),$C20*'1. P-RF'!$N$5)</f>
        <v>94.71</v>
      </c>
      <c r="P20" s="104">
        <f>IF('1. P-RF'!P$5*($C20)&lt;$C20*'1. P-RF'!$N$5,'1. P-RF'!P$5*($C20),$C20*'1. P-RF'!$N$5)</f>
        <v>94.71</v>
      </c>
      <c r="Q20" s="104">
        <f>IF('1. P-RF'!Q$5*($C20)&lt;$C20*'1. P-RF'!$N$5,'1. P-RF'!Q$5*($C20),$C20*'1. P-RF'!$N$5)</f>
        <v>94.71</v>
      </c>
      <c r="R20" s="104">
        <f>IF('1. P-RF'!R$5*($C20)&lt;$C20*'1. P-RF'!$N$5,'1. P-RF'!R$5*($C20),$C20*'1. P-RF'!$N$5)</f>
        <v>94.71</v>
      </c>
      <c r="S20" s="104">
        <f>IF('1. P-RF'!S$5*($C20)&lt;$C20*'1. P-RF'!$N$5,'1. P-RF'!S$5*($C20),$C20*'1. P-RF'!$N$5)</f>
        <v>94.71</v>
      </c>
      <c r="T20" s="104">
        <f>IF('1. P-RF'!T$5*($C20)&lt;$C20*'1. P-RF'!$N$5,'1. P-RF'!T$5*($C20),$C20*'1. P-RF'!$N$5)</f>
        <v>94.71</v>
      </c>
      <c r="U20" s="104">
        <f>IF('1. P-RF'!U$5*($C20)&lt;$C20*'1. P-RF'!$N$5,'1. P-RF'!U$5*($C20),$C20*'1. P-RF'!$N$5)</f>
        <v>94.71</v>
      </c>
    </row>
    <row r="23" spans="1:21" x14ac:dyDescent="0.15">
      <c r="A23" s="86"/>
      <c r="B23" s="86"/>
      <c r="C23" s="86"/>
      <c r="D23" s="86"/>
      <c r="E23" s="86"/>
      <c r="F23" s="86"/>
    </row>
    <row r="24" spans="1:21" x14ac:dyDescent="0.15">
      <c r="A24" s="313"/>
      <c r="B24" s="86"/>
      <c r="C24" s="86"/>
      <c r="D24" s="86"/>
      <c r="E24" s="86"/>
      <c r="F24" s="86"/>
    </row>
    <row r="25" spans="1:21" x14ac:dyDescent="0.15">
      <c r="A25" s="313"/>
      <c r="B25" s="86"/>
      <c r="C25" s="86"/>
      <c r="D25" s="86"/>
      <c r="E25" s="86"/>
      <c r="F25" s="86"/>
    </row>
    <row r="26" spans="1:21" x14ac:dyDescent="0.15">
      <c r="A26" s="86"/>
      <c r="B26" s="86"/>
      <c r="C26" s="86"/>
      <c r="D26" s="86"/>
      <c r="E26" s="86"/>
      <c r="F26" s="86"/>
    </row>
    <row r="27" spans="1:21" x14ac:dyDescent="0.15">
      <c r="A27" s="86"/>
      <c r="B27" s="86"/>
      <c r="C27" s="86"/>
      <c r="D27" s="86"/>
      <c r="E27" s="86"/>
      <c r="F27" s="86"/>
    </row>
    <row r="28" spans="1:21" x14ac:dyDescent="0.15">
      <c r="A28" s="86"/>
      <c r="B28" s="86"/>
      <c r="C28" s="86"/>
      <c r="D28" s="86"/>
      <c r="E28" s="86"/>
      <c r="F28" s="86"/>
    </row>
    <row r="29" spans="1:21" x14ac:dyDescent="0.15">
      <c r="A29" s="86"/>
      <c r="B29" s="86"/>
      <c r="C29" s="86"/>
      <c r="D29" s="86"/>
      <c r="E29" s="86"/>
      <c r="F29" s="86"/>
    </row>
    <row r="30" spans="1:21" x14ac:dyDescent="0.15">
      <c r="A30" s="86"/>
      <c r="B30" s="86"/>
      <c r="C30" s="86"/>
      <c r="D30" s="86"/>
      <c r="E30" s="86"/>
      <c r="F30" s="86"/>
    </row>
    <row r="31" spans="1:21" x14ac:dyDescent="0.15">
      <c r="A31" s="86"/>
      <c r="B31" s="86"/>
      <c r="C31" s="86"/>
      <c r="D31" s="86"/>
      <c r="E31" s="86"/>
      <c r="F31" s="86"/>
    </row>
    <row r="32" spans="1:21" ht="10.5" customHeight="1" x14ac:dyDescent="0.15">
      <c r="A32" s="86"/>
      <c r="B32" s="86"/>
      <c r="C32" s="86"/>
      <c r="D32" s="86"/>
      <c r="E32" s="86"/>
      <c r="F32" s="86"/>
    </row>
    <row r="33" spans="1:6" x14ac:dyDescent="0.15">
      <c r="A33" s="86"/>
      <c r="B33" s="86"/>
      <c r="C33" s="86"/>
      <c r="D33" s="86"/>
      <c r="E33" s="86"/>
      <c r="F33" s="86"/>
    </row>
  </sheetData>
  <sheetProtection sheet="1" objects="1" scenarios="1"/>
  <mergeCells count="3">
    <mergeCell ref="D6:U6"/>
    <mergeCell ref="D16:U16"/>
    <mergeCell ref="A19:A20"/>
  </mergeCells>
  <pageMargins left="0.59055118110236215" right="0.59055118110236215" top="0.59055118110236215" bottom="0.59055118110236215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7" zoomScaleNormal="100" workbookViewId="0">
      <selection activeCell="F30" sqref="F30:F32"/>
    </sheetView>
  </sheetViews>
  <sheetFormatPr defaultColWidth="9" defaultRowHeight="10.5" x14ac:dyDescent="0.15"/>
  <cols>
    <col min="1" max="1" width="37.625" style="5" customWidth="1"/>
    <col min="2" max="2" width="2.375" style="5" customWidth="1"/>
    <col min="3" max="3" width="10.5" style="5" customWidth="1"/>
    <col min="4" max="4" width="9.625" style="5" bestFit="1" customWidth="1"/>
    <col min="5" max="5" width="12.625" style="5" customWidth="1"/>
    <col min="6" max="6" width="9.625" style="5" bestFit="1" customWidth="1"/>
    <col min="7" max="7" width="11.625" style="5" customWidth="1"/>
    <col min="8" max="8" width="9.625" style="5" bestFit="1" customWidth="1"/>
    <col min="9" max="9" width="11.625" style="5" customWidth="1"/>
    <col min="10" max="16384" width="9" style="5"/>
  </cols>
  <sheetData>
    <row r="1" spans="1:9" ht="14.1" customHeight="1" x14ac:dyDescent="0.15">
      <c r="A1" s="54" t="s">
        <v>154</v>
      </c>
      <c r="B1" s="54"/>
      <c r="C1" s="55"/>
      <c r="D1" s="55"/>
      <c r="E1" s="55"/>
      <c r="F1" s="55"/>
      <c r="G1" s="55"/>
      <c r="H1" s="55"/>
      <c r="I1" s="130" t="str">
        <f>IF(Voorblad!$D$24&lt;&gt;"","Inschrijver: "&amp;Voorblad!$D$24,"")</f>
        <v/>
      </c>
    </row>
    <row r="2" spans="1:9" ht="14.1" customHeight="1" thickBot="1" x14ac:dyDescent="0.2"/>
    <row r="3" spans="1:9" ht="14.1" customHeight="1" thickBot="1" x14ac:dyDescent="0.2">
      <c r="A3" s="79"/>
      <c r="B3" s="88"/>
      <c r="C3" s="44"/>
      <c r="D3" s="371" t="s">
        <v>64</v>
      </c>
      <c r="E3" s="372"/>
      <c r="F3" s="371" t="s">
        <v>65</v>
      </c>
      <c r="G3" s="372"/>
      <c r="H3" s="371" t="s">
        <v>66</v>
      </c>
      <c r="I3" s="372"/>
    </row>
    <row r="4" spans="1:9" ht="21.75" thickBot="1" x14ac:dyDescent="0.2">
      <c r="A4" s="80" t="s">
        <v>73</v>
      </c>
      <c r="B4" s="89"/>
      <c r="C4" s="45" t="s">
        <v>75</v>
      </c>
      <c r="D4" s="49" t="s">
        <v>74</v>
      </c>
      <c r="E4" s="50" t="s">
        <v>17</v>
      </c>
      <c r="F4" s="49" t="s">
        <v>74</v>
      </c>
      <c r="G4" s="50" t="s">
        <v>17</v>
      </c>
      <c r="H4" s="49" t="s">
        <v>74</v>
      </c>
      <c r="I4" s="50" t="s">
        <v>17</v>
      </c>
    </row>
    <row r="5" spans="1:9" s="6" customFormat="1" ht="14.1" customHeight="1" x14ac:dyDescent="0.15">
      <c r="A5" s="81"/>
      <c r="B5" s="90"/>
      <c r="C5" s="46" t="str">
        <f>IFERROR(VLOOKUP(A5,Keuzelijst!$C$2:$D$149,2,FALSE),"")</f>
        <v/>
      </c>
      <c r="D5" s="74"/>
      <c r="E5" s="46" t="str">
        <f>IFERROR($C5*D5,"")</f>
        <v/>
      </c>
      <c r="F5" s="74"/>
      <c r="G5" s="46" t="str">
        <f>IFERROR($C5*F5,"")</f>
        <v/>
      </c>
      <c r="H5" s="74"/>
      <c r="I5" s="46" t="str">
        <f>IFERROR($C5*H5,"")</f>
        <v/>
      </c>
    </row>
    <row r="6" spans="1:9" s="6" customFormat="1" ht="14.1" customHeight="1" x14ac:dyDescent="0.15">
      <c r="A6" s="82"/>
      <c r="B6" s="91"/>
      <c r="C6" s="47" t="str">
        <f>IFERROR(VLOOKUP(A6,Keuzelijst!$C$2:$D$149,2,FALSE),"")</f>
        <v/>
      </c>
      <c r="D6" s="75"/>
      <c r="E6" s="47" t="str">
        <f t="shared" ref="E6:G21" si="0">IFERROR($C6*D6,"")</f>
        <v/>
      </c>
      <c r="F6" s="75"/>
      <c r="G6" s="47" t="str">
        <f t="shared" si="0"/>
        <v/>
      </c>
      <c r="H6" s="75"/>
      <c r="I6" s="47" t="str">
        <f t="shared" ref="I6:I25" si="1">IFERROR($C6*H6,"")</f>
        <v/>
      </c>
    </row>
    <row r="7" spans="1:9" s="6" customFormat="1" ht="14.1" customHeight="1" x14ac:dyDescent="0.15">
      <c r="A7" s="82"/>
      <c r="B7" s="91"/>
      <c r="C7" s="47" t="str">
        <f>IFERROR(VLOOKUP(A7,Keuzelijst!$C$2:$D$149,2,FALSE),"")</f>
        <v/>
      </c>
      <c r="D7" s="75"/>
      <c r="E7" s="47" t="str">
        <f t="shared" si="0"/>
        <v/>
      </c>
      <c r="F7" s="75"/>
      <c r="G7" s="47" t="str">
        <f t="shared" si="0"/>
        <v/>
      </c>
      <c r="H7" s="75"/>
      <c r="I7" s="47" t="str">
        <f t="shared" si="1"/>
        <v/>
      </c>
    </row>
    <row r="8" spans="1:9" s="6" customFormat="1" ht="14.1" customHeight="1" x14ac:dyDescent="0.15">
      <c r="A8" s="82"/>
      <c r="B8" s="91"/>
      <c r="C8" s="47" t="str">
        <f>IFERROR(VLOOKUP(A8,Keuzelijst!$C$2:$D$149,2,FALSE),"")</f>
        <v/>
      </c>
      <c r="D8" s="75"/>
      <c r="E8" s="47" t="str">
        <f t="shared" si="0"/>
        <v/>
      </c>
      <c r="F8" s="75"/>
      <c r="G8" s="47" t="str">
        <f t="shared" si="0"/>
        <v/>
      </c>
      <c r="H8" s="75"/>
      <c r="I8" s="47" t="str">
        <f t="shared" si="1"/>
        <v/>
      </c>
    </row>
    <row r="9" spans="1:9" s="6" customFormat="1" ht="14.1" customHeight="1" x14ac:dyDescent="0.15">
      <c r="A9" s="82"/>
      <c r="B9" s="91"/>
      <c r="C9" s="47" t="str">
        <f>IFERROR(VLOOKUP(A9,Keuzelijst!$C$2:$D$149,2,FALSE),"")</f>
        <v/>
      </c>
      <c r="D9" s="75"/>
      <c r="E9" s="47" t="str">
        <f t="shared" si="0"/>
        <v/>
      </c>
      <c r="F9" s="75"/>
      <c r="G9" s="47" t="str">
        <f t="shared" si="0"/>
        <v/>
      </c>
      <c r="H9" s="75"/>
      <c r="I9" s="47" t="str">
        <f t="shared" si="1"/>
        <v/>
      </c>
    </row>
    <row r="10" spans="1:9" s="6" customFormat="1" ht="14.1" customHeight="1" x14ac:dyDescent="0.15">
      <c r="A10" s="82"/>
      <c r="B10" s="91"/>
      <c r="C10" s="47" t="str">
        <f>IFERROR(VLOOKUP(A10,Keuzelijst!$C$2:$D$149,2,FALSE),"")</f>
        <v/>
      </c>
      <c r="D10" s="75"/>
      <c r="E10" s="47" t="str">
        <f t="shared" si="0"/>
        <v/>
      </c>
      <c r="F10" s="75"/>
      <c r="G10" s="47" t="str">
        <f t="shared" si="0"/>
        <v/>
      </c>
      <c r="H10" s="75"/>
      <c r="I10" s="47" t="str">
        <f t="shared" si="1"/>
        <v/>
      </c>
    </row>
    <row r="11" spans="1:9" s="6" customFormat="1" ht="14.1" customHeight="1" x14ac:dyDescent="0.15">
      <c r="A11" s="82"/>
      <c r="B11" s="91"/>
      <c r="C11" s="47" t="str">
        <f>IFERROR(VLOOKUP(A11,Keuzelijst!$C$2:$D$149,2,FALSE),"")</f>
        <v/>
      </c>
      <c r="D11" s="75"/>
      <c r="E11" s="47" t="str">
        <f t="shared" si="0"/>
        <v/>
      </c>
      <c r="F11" s="75"/>
      <c r="G11" s="47" t="str">
        <f t="shared" si="0"/>
        <v/>
      </c>
      <c r="H11" s="75"/>
      <c r="I11" s="47" t="str">
        <f t="shared" si="1"/>
        <v/>
      </c>
    </row>
    <row r="12" spans="1:9" s="6" customFormat="1" ht="14.1" customHeight="1" x14ac:dyDescent="0.15">
      <c r="A12" s="82"/>
      <c r="B12" s="91"/>
      <c r="C12" s="47" t="str">
        <f>IFERROR(VLOOKUP(A12,Keuzelijst!$C$2:$D$149,2,FALSE),"")</f>
        <v/>
      </c>
      <c r="D12" s="75"/>
      <c r="E12" s="47" t="str">
        <f t="shared" si="0"/>
        <v/>
      </c>
      <c r="F12" s="75"/>
      <c r="G12" s="47" t="str">
        <f t="shared" si="0"/>
        <v/>
      </c>
      <c r="H12" s="75"/>
      <c r="I12" s="47" t="str">
        <f t="shared" si="1"/>
        <v/>
      </c>
    </row>
    <row r="13" spans="1:9" s="6" customFormat="1" ht="14.1" customHeight="1" x14ac:dyDescent="0.15">
      <c r="A13" s="82"/>
      <c r="B13" s="91"/>
      <c r="C13" s="47" t="str">
        <f>IFERROR(VLOOKUP(A13,Keuzelijst!$C$2:$D$149,2,FALSE),"")</f>
        <v/>
      </c>
      <c r="D13" s="75"/>
      <c r="E13" s="47" t="str">
        <f t="shared" si="0"/>
        <v/>
      </c>
      <c r="F13" s="75"/>
      <c r="G13" s="47" t="str">
        <f t="shared" si="0"/>
        <v/>
      </c>
      <c r="H13" s="75"/>
      <c r="I13" s="47" t="str">
        <f t="shared" si="1"/>
        <v/>
      </c>
    </row>
    <row r="14" spans="1:9" s="6" customFormat="1" ht="14.1" customHeight="1" x14ac:dyDescent="0.15">
      <c r="A14" s="82"/>
      <c r="B14" s="91"/>
      <c r="C14" s="47" t="str">
        <f>IFERROR(VLOOKUP(A14,Keuzelijst!$C$2:$D$149,2,FALSE),"")</f>
        <v/>
      </c>
      <c r="D14" s="75"/>
      <c r="E14" s="47" t="str">
        <f t="shared" si="0"/>
        <v/>
      </c>
      <c r="F14" s="75"/>
      <c r="G14" s="47" t="str">
        <f t="shared" si="0"/>
        <v/>
      </c>
      <c r="H14" s="75"/>
      <c r="I14" s="47" t="str">
        <f t="shared" si="1"/>
        <v/>
      </c>
    </row>
    <row r="15" spans="1:9" s="6" customFormat="1" ht="14.1" customHeight="1" x14ac:dyDescent="0.15">
      <c r="A15" s="82"/>
      <c r="B15" s="91"/>
      <c r="C15" s="47" t="str">
        <f>IFERROR(VLOOKUP(A15,Keuzelijst!$C$2:$D$149,2,FALSE),"")</f>
        <v/>
      </c>
      <c r="D15" s="75"/>
      <c r="E15" s="47" t="str">
        <f t="shared" si="0"/>
        <v/>
      </c>
      <c r="F15" s="75"/>
      <c r="G15" s="47" t="str">
        <f t="shared" si="0"/>
        <v/>
      </c>
      <c r="H15" s="75"/>
      <c r="I15" s="47" t="str">
        <f t="shared" si="1"/>
        <v/>
      </c>
    </row>
    <row r="16" spans="1:9" s="6" customFormat="1" ht="14.1" customHeight="1" x14ac:dyDescent="0.15">
      <c r="A16" s="82"/>
      <c r="B16" s="91"/>
      <c r="C16" s="47" t="str">
        <f>IFERROR(VLOOKUP(A16,Keuzelijst!$C$2:$D$149,2,FALSE),"")</f>
        <v/>
      </c>
      <c r="D16" s="75"/>
      <c r="E16" s="47" t="str">
        <f t="shared" si="0"/>
        <v/>
      </c>
      <c r="F16" s="75"/>
      <c r="G16" s="47" t="str">
        <f t="shared" si="0"/>
        <v/>
      </c>
      <c r="H16" s="75"/>
      <c r="I16" s="47" t="str">
        <f t="shared" si="1"/>
        <v/>
      </c>
    </row>
    <row r="17" spans="1:9" s="6" customFormat="1" ht="14.1" customHeight="1" x14ac:dyDescent="0.15">
      <c r="A17" s="82"/>
      <c r="B17" s="91"/>
      <c r="C17" s="47" t="str">
        <f>IFERROR(VLOOKUP(A17,Keuzelijst!$C$2:$D$149,2,FALSE),"")</f>
        <v/>
      </c>
      <c r="D17" s="75"/>
      <c r="E17" s="47" t="str">
        <f t="shared" si="0"/>
        <v/>
      </c>
      <c r="F17" s="75"/>
      <c r="G17" s="47" t="str">
        <f t="shared" si="0"/>
        <v/>
      </c>
      <c r="H17" s="75"/>
      <c r="I17" s="47" t="str">
        <f t="shared" si="1"/>
        <v/>
      </c>
    </row>
    <row r="18" spans="1:9" s="6" customFormat="1" ht="14.1" customHeight="1" x14ac:dyDescent="0.15">
      <c r="A18" s="82"/>
      <c r="B18" s="91"/>
      <c r="C18" s="47" t="str">
        <f>IFERROR(VLOOKUP(A18,Keuzelijst!$C$2:$D$149,2,FALSE),"")</f>
        <v/>
      </c>
      <c r="D18" s="75"/>
      <c r="E18" s="47" t="str">
        <f t="shared" si="0"/>
        <v/>
      </c>
      <c r="F18" s="75"/>
      <c r="G18" s="47" t="str">
        <f t="shared" si="0"/>
        <v/>
      </c>
      <c r="H18" s="75"/>
      <c r="I18" s="47" t="str">
        <f t="shared" si="1"/>
        <v/>
      </c>
    </row>
    <row r="19" spans="1:9" s="6" customFormat="1" ht="14.1" customHeight="1" x14ac:dyDescent="0.15">
      <c r="A19" s="82"/>
      <c r="B19" s="91"/>
      <c r="C19" s="47" t="str">
        <f>IFERROR(VLOOKUP(A19,Keuzelijst!$C$2:$D$149,2,FALSE),"")</f>
        <v/>
      </c>
      <c r="D19" s="75"/>
      <c r="E19" s="47" t="str">
        <f t="shared" si="0"/>
        <v/>
      </c>
      <c r="F19" s="75"/>
      <c r="G19" s="47" t="str">
        <f t="shared" si="0"/>
        <v/>
      </c>
      <c r="H19" s="75"/>
      <c r="I19" s="47" t="str">
        <f t="shared" si="1"/>
        <v/>
      </c>
    </row>
    <row r="20" spans="1:9" s="6" customFormat="1" ht="14.1" customHeight="1" x14ac:dyDescent="0.15">
      <c r="A20" s="82"/>
      <c r="B20" s="91"/>
      <c r="C20" s="47" t="str">
        <f>IFERROR(VLOOKUP(A20,Keuzelijst!$C$2:$D$149,2,FALSE),"")</f>
        <v/>
      </c>
      <c r="D20" s="75"/>
      <c r="E20" s="47" t="str">
        <f t="shared" si="0"/>
        <v/>
      </c>
      <c r="F20" s="75"/>
      <c r="G20" s="47" t="str">
        <f t="shared" si="0"/>
        <v/>
      </c>
      <c r="H20" s="75"/>
      <c r="I20" s="47" t="str">
        <f t="shared" si="1"/>
        <v/>
      </c>
    </row>
    <row r="21" spans="1:9" s="6" customFormat="1" ht="14.1" customHeight="1" x14ac:dyDescent="0.15">
      <c r="A21" s="82"/>
      <c r="B21" s="91"/>
      <c r="C21" s="47" t="str">
        <f>IFERROR(VLOOKUP(A21,Keuzelijst!$C$2:$D$149,2,FALSE),"")</f>
        <v/>
      </c>
      <c r="D21" s="75"/>
      <c r="E21" s="47" t="str">
        <f t="shared" si="0"/>
        <v/>
      </c>
      <c r="F21" s="75"/>
      <c r="G21" s="47" t="str">
        <f t="shared" si="0"/>
        <v/>
      </c>
      <c r="H21" s="75"/>
      <c r="I21" s="47" t="str">
        <f t="shared" si="1"/>
        <v/>
      </c>
    </row>
    <row r="22" spans="1:9" s="6" customFormat="1" ht="14.1" customHeight="1" x14ac:dyDescent="0.15">
      <c r="A22" s="82"/>
      <c r="B22" s="91"/>
      <c r="C22" s="47" t="str">
        <f>IFERROR(VLOOKUP(A22,Keuzelijst!$C$2:$D$149,2,FALSE),"")</f>
        <v/>
      </c>
      <c r="D22" s="75"/>
      <c r="E22" s="47" t="str">
        <f t="shared" ref="E22:G25" si="2">IFERROR($C22*D22,"")</f>
        <v/>
      </c>
      <c r="F22" s="75"/>
      <c r="G22" s="47" t="str">
        <f t="shared" si="2"/>
        <v/>
      </c>
      <c r="H22" s="75"/>
      <c r="I22" s="47" t="str">
        <f t="shared" si="1"/>
        <v/>
      </c>
    </row>
    <row r="23" spans="1:9" s="6" customFormat="1" ht="14.1" customHeight="1" x14ac:dyDescent="0.15">
      <c r="A23" s="82"/>
      <c r="B23" s="91"/>
      <c r="C23" s="47" t="str">
        <f>IFERROR(VLOOKUP(A23,Keuzelijst!$C$2:$D$149,2,FALSE),"")</f>
        <v/>
      </c>
      <c r="D23" s="75"/>
      <c r="E23" s="47" t="str">
        <f t="shared" si="2"/>
        <v/>
      </c>
      <c r="F23" s="75"/>
      <c r="G23" s="47" t="str">
        <f t="shared" si="2"/>
        <v/>
      </c>
      <c r="H23" s="75"/>
      <c r="I23" s="47" t="str">
        <f t="shared" si="1"/>
        <v/>
      </c>
    </row>
    <row r="24" spans="1:9" s="6" customFormat="1" ht="14.1" customHeight="1" x14ac:dyDescent="0.15">
      <c r="A24" s="82"/>
      <c r="B24" s="91"/>
      <c r="C24" s="47" t="str">
        <f>IFERROR(VLOOKUP(A24,Keuzelijst!$C$2:$D$149,2,FALSE),"")</f>
        <v/>
      </c>
      <c r="D24" s="75"/>
      <c r="E24" s="47" t="str">
        <f t="shared" si="2"/>
        <v/>
      </c>
      <c r="F24" s="75"/>
      <c r="G24" s="47" t="str">
        <f t="shared" si="2"/>
        <v/>
      </c>
      <c r="H24" s="75"/>
      <c r="I24" s="47" t="str">
        <f t="shared" si="1"/>
        <v/>
      </c>
    </row>
    <row r="25" spans="1:9" s="6" customFormat="1" ht="14.1" customHeight="1" thickBot="1" x14ac:dyDescent="0.2">
      <c r="A25" s="83"/>
      <c r="B25" s="92"/>
      <c r="C25" s="48" t="str">
        <f>IFERROR(VLOOKUP(A25,Keuzelijst!$C$2:$D$149,2,FALSE),"")</f>
        <v/>
      </c>
      <c r="D25" s="76"/>
      <c r="E25" s="48" t="str">
        <f t="shared" si="2"/>
        <v/>
      </c>
      <c r="F25" s="76"/>
      <c r="G25" s="48" t="str">
        <f t="shared" si="2"/>
        <v/>
      </c>
      <c r="H25" s="76"/>
      <c r="I25" s="48" t="str">
        <f t="shared" si="1"/>
        <v/>
      </c>
    </row>
    <row r="26" spans="1:9" s="6" customFormat="1" ht="14.1" customHeight="1" thickBot="1" x14ac:dyDescent="0.2">
      <c r="C26" s="53" t="s">
        <v>118</v>
      </c>
      <c r="D26" s="52">
        <f t="shared" ref="D26:I26" si="3">IFERROR(SUM(D5:D25),"")</f>
        <v>0</v>
      </c>
      <c r="E26" s="51">
        <f t="shared" si="3"/>
        <v>0</v>
      </c>
      <c r="F26" s="52">
        <f t="shared" si="3"/>
        <v>0</v>
      </c>
      <c r="G26" s="51">
        <f t="shared" si="3"/>
        <v>0</v>
      </c>
      <c r="H26" s="52">
        <f t="shared" si="3"/>
        <v>0</v>
      </c>
      <c r="I26" s="51">
        <f t="shared" si="3"/>
        <v>0</v>
      </c>
    </row>
    <row r="27" spans="1:9" ht="10.5" customHeight="1" x14ac:dyDescent="0.15"/>
    <row r="28" spans="1:9" ht="10.5" customHeight="1" thickBot="1" x14ac:dyDescent="0.2"/>
    <row r="29" spans="1:9" ht="14.1" customHeight="1" thickBot="1" x14ac:dyDescent="0.2">
      <c r="A29" s="135" t="s">
        <v>117</v>
      </c>
      <c r="B29" s="136"/>
      <c r="C29" s="137"/>
      <c r="D29" s="138"/>
      <c r="E29" s="53" t="s">
        <v>17</v>
      </c>
      <c r="F29" s="138"/>
      <c r="G29" s="53" t="s">
        <v>17</v>
      </c>
      <c r="H29" s="138"/>
      <c r="I29" s="53" t="s">
        <v>17</v>
      </c>
    </row>
    <row r="30" spans="1:9" ht="14.1" customHeight="1" x14ac:dyDescent="0.15">
      <c r="A30" s="139" t="s">
        <v>112</v>
      </c>
      <c r="B30" s="140"/>
      <c r="C30" s="140"/>
      <c r="D30" s="141"/>
      <c r="E30" s="133"/>
      <c r="F30" s="141"/>
      <c r="G30" s="133"/>
      <c r="H30" s="141"/>
      <c r="I30" s="133"/>
    </row>
    <row r="31" spans="1:9" ht="14.1" customHeight="1" x14ac:dyDescent="0.15">
      <c r="A31" s="142" t="s">
        <v>113</v>
      </c>
      <c r="B31" s="87"/>
      <c r="C31" s="87"/>
      <c r="D31" s="143"/>
      <c r="E31" s="133"/>
      <c r="F31" s="143"/>
      <c r="G31" s="133"/>
      <c r="H31" s="143"/>
      <c r="I31" s="133"/>
    </row>
    <row r="32" spans="1:9" ht="14.1" customHeight="1" thickBot="1" x14ac:dyDescent="0.2">
      <c r="A32" s="144" t="s">
        <v>114</v>
      </c>
      <c r="B32" s="145"/>
      <c r="C32" s="145"/>
      <c r="D32" s="146"/>
      <c r="E32" s="133"/>
      <c r="F32" s="146"/>
      <c r="G32" s="133"/>
      <c r="H32" s="146"/>
      <c r="I32" s="133"/>
    </row>
    <row r="33" spans="1:9" ht="14.1" customHeight="1" thickBot="1" x14ac:dyDescent="0.2">
      <c r="A33" s="6"/>
      <c r="B33" s="6"/>
      <c r="C33" s="6"/>
      <c r="D33" s="134" t="s">
        <v>115</v>
      </c>
      <c r="E33" s="147">
        <f>IFERROR(SUM(E30:E32),"")</f>
        <v>0</v>
      </c>
      <c r="F33" s="134" t="s">
        <v>115</v>
      </c>
      <c r="G33" s="147">
        <f>IFERROR(SUM(G30:G32),"")</f>
        <v>0</v>
      </c>
      <c r="H33" s="134" t="s">
        <v>115</v>
      </c>
      <c r="I33" s="147">
        <f>IFERROR(SUM(I30:I32),"")</f>
        <v>0</v>
      </c>
    </row>
    <row r="34" spans="1:9" ht="14.1" customHeight="1" thickBot="1" x14ac:dyDescent="0.2">
      <c r="A34" s="6"/>
      <c r="B34" s="6"/>
      <c r="C34" s="6"/>
      <c r="D34" s="6"/>
      <c r="E34" s="6"/>
      <c r="F34" s="6"/>
      <c r="G34" s="6"/>
      <c r="H34" s="6"/>
      <c r="I34" s="6"/>
    </row>
    <row r="35" spans="1:9" ht="14.1" customHeight="1" thickBot="1" x14ac:dyDescent="0.2">
      <c r="A35" s="6"/>
      <c r="B35" s="6"/>
      <c r="C35" s="6"/>
      <c r="D35" s="53" t="s">
        <v>116</v>
      </c>
      <c r="E35" s="147">
        <f>IFERROR(E26+E33,"")</f>
        <v>0</v>
      </c>
      <c r="F35" s="53" t="s">
        <v>116</v>
      </c>
      <c r="G35" s="147">
        <f>IFERROR(G26+G33,"")</f>
        <v>0</v>
      </c>
      <c r="H35" s="53" t="s">
        <v>116</v>
      </c>
      <c r="I35" s="147">
        <f>IFERROR(I26+I33,"")</f>
        <v>0</v>
      </c>
    </row>
    <row r="36" spans="1:9" ht="14.1" customHeight="1" x14ac:dyDescent="0.15">
      <c r="A36" s="86"/>
      <c r="B36" s="86"/>
      <c r="C36" s="86"/>
    </row>
    <row r="37" spans="1:9" x14ac:dyDescent="0.15">
      <c r="A37" s="313"/>
      <c r="B37" s="86"/>
      <c r="C37" s="86"/>
    </row>
    <row r="38" spans="1:9" x14ac:dyDescent="0.15">
      <c r="A38" s="313"/>
      <c r="B38" s="86"/>
      <c r="C38" s="86"/>
    </row>
    <row r="39" spans="1:9" x14ac:dyDescent="0.15">
      <c r="A39" s="86"/>
      <c r="B39" s="86"/>
      <c r="C39" s="86"/>
    </row>
    <row r="40" spans="1:9" x14ac:dyDescent="0.15">
      <c r="A40" s="86"/>
      <c r="B40" s="86"/>
      <c r="C40" s="86"/>
    </row>
    <row r="41" spans="1:9" x14ac:dyDescent="0.15">
      <c r="A41" s="86"/>
      <c r="B41" s="86"/>
      <c r="C41" s="86"/>
    </row>
    <row r="42" spans="1:9" x14ac:dyDescent="0.15">
      <c r="A42" s="86"/>
      <c r="B42" s="86"/>
      <c r="C42" s="86"/>
    </row>
    <row r="43" spans="1:9" x14ac:dyDescent="0.15">
      <c r="A43" s="86"/>
      <c r="B43" s="86"/>
      <c r="C43" s="86"/>
    </row>
    <row r="44" spans="1:9" x14ac:dyDescent="0.15">
      <c r="A44" s="86"/>
      <c r="B44" s="86"/>
      <c r="C44" s="86"/>
    </row>
    <row r="45" spans="1:9" x14ac:dyDescent="0.15">
      <c r="A45" s="86"/>
      <c r="B45" s="86"/>
      <c r="C45" s="86"/>
    </row>
    <row r="46" spans="1:9" x14ac:dyDescent="0.15">
      <c r="A46" s="86"/>
      <c r="B46" s="86"/>
      <c r="C46" s="86"/>
    </row>
    <row r="47" spans="1:9" x14ac:dyDescent="0.15">
      <c r="A47" s="86"/>
      <c r="B47" s="86"/>
      <c r="C47" s="86"/>
    </row>
    <row r="48" spans="1:9" x14ac:dyDescent="0.15">
      <c r="A48" s="86"/>
      <c r="B48" s="86"/>
      <c r="C48" s="86"/>
    </row>
    <row r="49" spans="1:3" x14ac:dyDescent="0.15">
      <c r="A49" s="86"/>
      <c r="B49" s="86"/>
      <c r="C49" s="86"/>
    </row>
    <row r="50" spans="1:3" x14ac:dyDescent="0.15">
      <c r="A50" s="86"/>
      <c r="B50" s="86"/>
      <c r="C50" s="86"/>
    </row>
    <row r="51" spans="1:3" x14ac:dyDescent="0.15">
      <c r="A51" s="86"/>
      <c r="B51" s="86"/>
      <c r="C51" s="86"/>
    </row>
  </sheetData>
  <sheetProtection sheet="1" objects="1" scenarios="1"/>
  <mergeCells count="3">
    <mergeCell ref="D3:E3"/>
    <mergeCell ref="F3:G3"/>
    <mergeCell ref="H3:I3"/>
  </mergeCells>
  <pageMargins left="0.59055118110236215" right="0.59055118110236215" top="0.59055118110236215" bottom="0.59055118110236215" header="0.31496062992125984" footer="0.31496062992125984"/>
  <pageSetup paperSize="9" scale="77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Keuzelijst!$C$2:$C$149</xm:f>
          </x14:formula1>
          <xm:sqref>A5:A25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4" zoomScaleNormal="100" workbookViewId="0">
      <selection activeCell="G33" sqref="G33"/>
    </sheetView>
  </sheetViews>
  <sheetFormatPr defaultColWidth="9" defaultRowHeight="10.5" x14ac:dyDescent="0.15"/>
  <cols>
    <col min="1" max="1" width="37.625" style="5" customWidth="1"/>
    <col min="2" max="2" width="2.375" style="5" customWidth="1"/>
    <col min="3" max="3" width="10.5" style="5" customWidth="1"/>
    <col min="4" max="4" width="9.625" style="5" bestFit="1" customWidth="1"/>
    <col min="5" max="5" width="12.625" style="5" customWidth="1"/>
    <col min="6" max="7" width="9" style="5"/>
    <col min="8" max="8" width="2.375" style="5" customWidth="1"/>
    <col min="9" max="16384" width="9" style="5"/>
  </cols>
  <sheetData>
    <row r="1" spans="1:8" ht="14.1" customHeight="1" x14ac:dyDescent="0.15">
      <c r="A1" s="54" t="s">
        <v>161</v>
      </c>
      <c r="B1" s="54"/>
      <c r="C1" s="55"/>
      <c r="D1" s="55"/>
      <c r="E1" s="55"/>
      <c r="F1" s="55"/>
      <c r="G1" s="130" t="str">
        <f>IF(Voorblad!$D$24&lt;&gt;"","Inschrijver: "&amp;Voorblad!$D$24,"")</f>
        <v/>
      </c>
      <c r="H1" s="86"/>
    </row>
    <row r="2" spans="1:8" ht="14.1" customHeight="1" thickBot="1" x14ac:dyDescent="0.2">
      <c r="H2" s="86"/>
    </row>
    <row r="3" spans="1:8" ht="14.1" customHeight="1" x14ac:dyDescent="0.15">
      <c r="A3" s="79"/>
      <c r="B3" s="84"/>
      <c r="C3" s="44"/>
      <c r="D3" s="43"/>
      <c r="E3" s="44"/>
      <c r="H3" s="86"/>
    </row>
    <row r="4" spans="1:8" ht="21.75" thickBot="1" x14ac:dyDescent="0.2">
      <c r="A4" s="80" t="s">
        <v>73</v>
      </c>
      <c r="B4" s="85"/>
      <c r="C4" s="45" t="s">
        <v>75</v>
      </c>
      <c r="D4" s="49" t="s">
        <v>74</v>
      </c>
      <c r="E4" s="50" t="s">
        <v>17</v>
      </c>
      <c r="H4" s="86"/>
    </row>
    <row r="5" spans="1:8" s="6" customFormat="1" ht="14.1" customHeight="1" x14ac:dyDescent="0.15">
      <c r="A5" s="81"/>
      <c r="B5" s="96"/>
      <c r="C5" s="46" t="str">
        <f>IFERROR(VLOOKUP(A5,Keuzelijst!$C$2:$D$149,2,FALSE),"")</f>
        <v/>
      </c>
      <c r="D5" s="74"/>
      <c r="E5" s="46" t="str">
        <f>IFERROR(C5*D5,"")</f>
        <v/>
      </c>
      <c r="H5" s="87"/>
    </row>
    <row r="6" spans="1:8" s="6" customFormat="1" ht="14.1" customHeight="1" x14ac:dyDescent="0.15">
      <c r="A6" s="82"/>
      <c r="B6" s="97"/>
      <c r="C6" s="47" t="str">
        <f>IFERROR(VLOOKUP(A6,Keuzelijst!$C$2:$D$149,2,FALSE),"")</f>
        <v/>
      </c>
      <c r="D6" s="75"/>
      <c r="E6" s="47" t="str">
        <f t="shared" ref="E6:E25" si="0">IFERROR(C6*D6,"")</f>
        <v/>
      </c>
      <c r="H6" s="87"/>
    </row>
    <row r="7" spans="1:8" s="6" customFormat="1" ht="14.1" customHeight="1" x14ac:dyDescent="0.15">
      <c r="A7" s="82"/>
      <c r="B7" s="97"/>
      <c r="C7" s="47" t="str">
        <f>IFERROR(VLOOKUP(A7,Keuzelijst!$C$2:$D$149,2,FALSE),"")</f>
        <v/>
      </c>
      <c r="D7" s="75"/>
      <c r="E7" s="47" t="str">
        <f t="shared" si="0"/>
        <v/>
      </c>
      <c r="H7" s="87"/>
    </row>
    <row r="8" spans="1:8" s="6" customFormat="1" ht="14.1" customHeight="1" x14ac:dyDescent="0.15">
      <c r="A8" s="82"/>
      <c r="B8" s="97"/>
      <c r="C8" s="47" t="str">
        <f>IFERROR(VLOOKUP(A8,Keuzelijst!$C$2:$D$149,2,FALSE),"")</f>
        <v/>
      </c>
      <c r="D8" s="75"/>
      <c r="E8" s="47" t="str">
        <f t="shared" si="0"/>
        <v/>
      </c>
      <c r="H8" s="87"/>
    </row>
    <row r="9" spans="1:8" s="6" customFormat="1" ht="14.1" customHeight="1" x14ac:dyDescent="0.15">
      <c r="A9" s="82"/>
      <c r="B9" s="97"/>
      <c r="C9" s="47" t="str">
        <f>IFERROR(VLOOKUP(A9,Keuzelijst!$C$2:$D$149,2,FALSE),"")</f>
        <v/>
      </c>
      <c r="D9" s="75"/>
      <c r="E9" s="47" t="str">
        <f t="shared" si="0"/>
        <v/>
      </c>
      <c r="H9" s="87"/>
    </row>
    <row r="10" spans="1:8" s="6" customFormat="1" ht="14.1" customHeight="1" x14ac:dyDescent="0.15">
      <c r="A10" s="82"/>
      <c r="B10" s="97"/>
      <c r="C10" s="47" t="str">
        <f>IFERROR(VLOOKUP(A10,Keuzelijst!$C$2:$D$149,2,FALSE),"")</f>
        <v/>
      </c>
      <c r="D10" s="75"/>
      <c r="E10" s="47" t="str">
        <f t="shared" si="0"/>
        <v/>
      </c>
      <c r="H10" s="87"/>
    </row>
    <row r="11" spans="1:8" s="6" customFormat="1" ht="14.1" customHeight="1" x14ac:dyDescent="0.15">
      <c r="A11" s="82"/>
      <c r="B11" s="97"/>
      <c r="C11" s="47" t="str">
        <f>IFERROR(VLOOKUP(A11,Keuzelijst!$C$2:$D$149,2,FALSE),"")</f>
        <v/>
      </c>
      <c r="D11" s="75"/>
      <c r="E11" s="47" t="str">
        <f t="shared" si="0"/>
        <v/>
      </c>
      <c r="H11" s="87"/>
    </row>
    <row r="12" spans="1:8" s="6" customFormat="1" ht="14.1" customHeight="1" x14ac:dyDescent="0.15">
      <c r="A12" s="82"/>
      <c r="B12" s="97"/>
      <c r="C12" s="47" t="str">
        <f>IFERROR(VLOOKUP(A12,Keuzelijst!$C$2:$D$149,2,FALSE),"")</f>
        <v/>
      </c>
      <c r="D12" s="75"/>
      <c r="E12" s="47" t="str">
        <f t="shared" si="0"/>
        <v/>
      </c>
      <c r="H12" s="87"/>
    </row>
    <row r="13" spans="1:8" s="6" customFormat="1" ht="14.1" customHeight="1" x14ac:dyDescent="0.15">
      <c r="A13" s="82"/>
      <c r="B13" s="97"/>
      <c r="C13" s="47" t="str">
        <f>IFERROR(VLOOKUP(A13,Keuzelijst!$C$2:$D$149,2,FALSE),"")</f>
        <v/>
      </c>
      <c r="D13" s="75"/>
      <c r="E13" s="47" t="str">
        <f t="shared" si="0"/>
        <v/>
      </c>
      <c r="H13" s="87"/>
    </row>
    <row r="14" spans="1:8" s="6" customFormat="1" ht="14.1" customHeight="1" x14ac:dyDescent="0.15">
      <c r="A14" s="82"/>
      <c r="B14" s="97"/>
      <c r="C14" s="47" t="str">
        <f>IFERROR(VLOOKUP(A14,Keuzelijst!$C$2:$D$149,2,FALSE),"")</f>
        <v/>
      </c>
      <c r="D14" s="75"/>
      <c r="E14" s="47" t="str">
        <f t="shared" si="0"/>
        <v/>
      </c>
      <c r="H14" s="87"/>
    </row>
    <row r="15" spans="1:8" s="6" customFormat="1" ht="14.1" customHeight="1" x14ac:dyDescent="0.15">
      <c r="A15" s="82"/>
      <c r="B15" s="97"/>
      <c r="C15" s="47" t="str">
        <f>IFERROR(VLOOKUP(A15,Keuzelijst!$C$2:$D$149,2,FALSE),"")</f>
        <v/>
      </c>
      <c r="D15" s="75"/>
      <c r="E15" s="47" t="str">
        <f t="shared" si="0"/>
        <v/>
      </c>
      <c r="H15" s="87"/>
    </row>
    <row r="16" spans="1:8" s="6" customFormat="1" ht="14.1" customHeight="1" x14ac:dyDescent="0.15">
      <c r="A16" s="82"/>
      <c r="B16" s="97"/>
      <c r="C16" s="47" t="str">
        <f>IFERROR(VLOOKUP(A16,Keuzelijst!$C$2:$D$149,2,FALSE),"")</f>
        <v/>
      </c>
      <c r="D16" s="75"/>
      <c r="E16" s="47" t="str">
        <f t="shared" si="0"/>
        <v/>
      </c>
      <c r="H16" s="87"/>
    </row>
    <row r="17" spans="1:8" s="6" customFormat="1" ht="14.1" customHeight="1" x14ac:dyDescent="0.15">
      <c r="A17" s="82"/>
      <c r="B17" s="97"/>
      <c r="C17" s="47" t="str">
        <f>IFERROR(VLOOKUP(A17,Keuzelijst!$C$2:$D$149,2,FALSE),"")</f>
        <v/>
      </c>
      <c r="D17" s="75"/>
      <c r="E17" s="47" t="str">
        <f t="shared" si="0"/>
        <v/>
      </c>
      <c r="H17" s="87"/>
    </row>
    <row r="18" spans="1:8" s="6" customFormat="1" ht="14.1" customHeight="1" x14ac:dyDescent="0.15">
      <c r="A18" s="82"/>
      <c r="B18" s="97"/>
      <c r="C18" s="47" t="str">
        <f>IFERROR(VLOOKUP(A18,Keuzelijst!$C$2:$D$149,2,FALSE),"")</f>
        <v/>
      </c>
      <c r="D18" s="75"/>
      <c r="E18" s="47" t="str">
        <f t="shared" si="0"/>
        <v/>
      </c>
      <c r="H18" s="87"/>
    </row>
    <row r="19" spans="1:8" s="6" customFormat="1" ht="14.1" customHeight="1" x14ac:dyDescent="0.15">
      <c r="A19" s="82"/>
      <c r="B19" s="97"/>
      <c r="C19" s="47" t="str">
        <f>IFERROR(VLOOKUP(A19,Keuzelijst!$C$2:$D$149,2,FALSE),"")</f>
        <v/>
      </c>
      <c r="D19" s="75"/>
      <c r="E19" s="47" t="str">
        <f t="shared" si="0"/>
        <v/>
      </c>
      <c r="H19" s="87"/>
    </row>
    <row r="20" spans="1:8" s="6" customFormat="1" ht="14.1" customHeight="1" x14ac:dyDescent="0.15">
      <c r="A20" s="82"/>
      <c r="B20" s="97"/>
      <c r="C20" s="47" t="str">
        <f>IFERROR(VLOOKUP(A20,Keuzelijst!$C$2:$D$149,2,FALSE),"")</f>
        <v/>
      </c>
      <c r="D20" s="75"/>
      <c r="E20" s="47" t="str">
        <f t="shared" si="0"/>
        <v/>
      </c>
      <c r="H20" s="87"/>
    </row>
    <row r="21" spans="1:8" s="6" customFormat="1" ht="14.1" customHeight="1" x14ac:dyDescent="0.15">
      <c r="A21" s="82"/>
      <c r="B21" s="97"/>
      <c r="C21" s="47" t="str">
        <f>IFERROR(VLOOKUP(A21,Keuzelijst!$C$2:$D$149,2,FALSE),"")</f>
        <v/>
      </c>
      <c r="D21" s="75"/>
      <c r="E21" s="47" t="str">
        <f t="shared" si="0"/>
        <v/>
      </c>
      <c r="H21" s="87"/>
    </row>
    <row r="22" spans="1:8" s="6" customFormat="1" ht="14.1" customHeight="1" x14ac:dyDescent="0.15">
      <c r="A22" s="82"/>
      <c r="B22" s="97"/>
      <c r="C22" s="47" t="str">
        <f>IFERROR(VLOOKUP(A22,Keuzelijst!$C$2:$D$149,2,FALSE),"")</f>
        <v/>
      </c>
      <c r="D22" s="75"/>
      <c r="E22" s="47" t="str">
        <f t="shared" si="0"/>
        <v/>
      </c>
      <c r="H22" s="87"/>
    </row>
    <row r="23" spans="1:8" s="6" customFormat="1" ht="14.1" customHeight="1" x14ac:dyDescent="0.15">
      <c r="A23" s="82"/>
      <c r="B23" s="97"/>
      <c r="C23" s="47" t="str">
        <f>IFERROR(VLOOKUP(A23,Keuzelijst!$C$2:$D$149,2,FALSE),"")</f>
        <v/>
      </c>
      <c r="D23" s="75"/>
      <c r="E23" s="47" t="str">
        <f t="shared" si="0"/>
        <v/>
      </c>
      <c r="H23" s="87"/>
    </row>
    <row r="24" spans="1:8" s="6" customFormat="1" ht="14.1" customHeight="1" x14ac:dyDescent="0.15">
      <c r="A24" s="82"/>
      <c r="B24" s="97"/>
      <c r="C24" s="47" t="str">
        <f>IFERROR(VLOOKUP(A24,Keuzelijst!$C$2:$D$149,2,FALSE),"")</f>
        <v/>
      </c>
      <c r="D24" s="75"/>
      <c r="E24" s="47" t="str">
        <f t="shared" si="0"/>
        <v/>
      </c>
      <c r="H24" s="87"/>
    </row>
    <row r="25" spans="1:8" s="6" customFormat="1" ht="14.1" customHeight="1" thickBot="1" x14ac:dyDescent="0.2">
      <c r="A25" s="83"/>
      <c r="B25" s="98"/>
      <c r="C25" s="48" t="str">
        <f>IFERROR(VLOOKUP(A25,Keuzelijst!$C$2:$D$149,2,FALSE),"")</f>
        <v/>
      </c>
      <c r="D25" s="76"/>
      <c r="E25" s="48" t="str">
        <f t="shared" si="0"/>
        <v/>
      </c>
      <c r="H25" s="87"/>
    </row>
    <row r="26" spans="1:8" s="6" customFormat="1" ht="14.1" customHeight="1" thickBot="1" x14ac:dyDescent="0.2">
      <c r="A26" s="113"/>
      <c r="C26" s="53" t="s">
        <v>118</v>
      </c>
      <c r="D26" s="52">
        <f>IFERROR(SUM(D5:D25),"")</f>
        <v>0</v>
      </c>
      <c r="E26" s="51">
        <f>IFERROR(SUM(E5:E25),"")</f>
        <v>0</v>
      </c>
      <c r="H26" s="87"/>
    </row>
    <row r="27" spans="1:8" ht="10.5" customHeight="1" x14ac:dyDescent="0.15">
      <c r="H27" s="86"/>
    </row>
    <row r="28" spans="1:8" ht="10.5" customHeight="1" thickBot="1" x14ac:dyDescent="0.2">
      <c r="H28" s="86"/>
    </row>
    <row r="29" spans="1:8" ht="14.1" customHeight="1" thickBot="1" x14ac:dyDescent="0.2">
      <c r="A29" s="135" t="s">
        <v>117</v>
      </c>
      <c r="B29" s="136"/>
      <c r="C29" s="137"/>
      <c r="D29" s="138"/>
      <c r="E29" s="53" t="s">
        <v>17</v>
      </c>
      <c r="H29" s="86"/>
    </row>
    <row r="30" spans="1:8" ht="14.1" customHeight="1" x14ac:dyDescent="0.15">
      <c r="A30" s="139" t="s">
        <v>112</v>
      </c>
      <c r="B30" s="140"/>
      <c r="C30" s="140"/>
      <c r="D30" s="141"/>
      <c r="E30" s="133"/>
      <c r="H30" s="86"/>
    </row>
    <row r="31" spans="1:8" ht="14.1" customHeight="1" x14ac:dyDescent="0.15">
      <c r="A31" s="142" t="s">
        <v>113</v>
      </c>
      <c r="B31" s="87"/>
      <c r="C31" s="87"/>
      <c r="D31" s="143"/>
      <c r="E31" s="133"/>
      <c r="H31" s="86"/>
    </row>
    <row r="32" spans="1:8" ht="14.1" customHeight="1" thickBot="1" x14ac:dyDescent="0.2">
      <c r="A32" s="144" t="s">
        <v>114</v>
      </c>
      <c r="B32" s="145"/>
      <c r="C32" s="145"/>
      <c r="D32" s="146"/>
      <c r="E32" s="133"/>
      <c r="H32" s="86"/>
    </row>
    <row r="33" spans="1:8" ht="14.1" customHeight="1" thickBot="1" x14ac:dyDescent="0.2">
      <c r="A33" s="6"/>
      <c r="B33" s="6"/>
      <c r="C33" s="6"/>
      <c r="D33" s="134" t="s">
        <v>115</v>
      </c>
      <c r="E33" s="147">
        <f>IFERROR(SUM(E30:E32),"")</f>
        <v>0</v>
      </c>
      <c r="H33" s="86"/>
    </row>
    <row r="34" spans="1:8" ht="14.1" customHeight="1" thickBot="1" x14ac:dyDescent="0.2">
      <c r="A34" s="6"/>
      <c r="B34" s="6"/>
      <c r="C34" s="6"/>
      <c r="D34" s="6"/>
      <c r="E34" s="6"/>
      <c r="H34" s="86"/>
    </row>
    <row r="35" spans="1:8" ht="14.1" customHeight="1" thickBot="1" x14ac:dyDescent="0.2">
      <c r="A35" s="113" t="s">
        <v>324</v>
      </c>
      <c r="B35" s="6"/>
      <c r="C35" s="6"/>
      <c r="D35" s="53" t="s">
        <v>116</v>
      </c>
      <c r="E35" s="147">
        <f>IFERROR(E26+E33,"")</f>
        <v>0</v>
      </c>
      <c r="H35" s="86"/>
    </row>
    <row r="36" spans="1:8" ht="14.1" customHeight="1" x14ac:dyDescent="0.15">
      <c r="A36" s="86"/>
      <c r="B36" s="86"/>
      <c r="C36" s="86"/>
      <c r="H36" s="86"/>
    </row>
    <row r="37" spans="1:8" x14ac:dyDescent="0.15">
      <c r="A37" s="313"/>
      <c r="B37" s="86"/>
      <c r="C37" s="86"/>
      <c r="H37" s="86"/>
    </row>
    <row r="38" spans="1:8" x14ac:dyDescent="0.15">
      <c r="A38" s="313"/>
      <c r="B38" s="86"/>
      <c r="C38" s="86"/>
      <c r="H38" s="86"/>
    </row>
    <row r="39" spans="1:8" x14ac:dyDescent="0.15">
      <c r="A39" s="86"/>
      <c r="B39" s="86"/>
      <c r="C39" s="86"/>
      <c r="H39" s="86"/>
    </row>
    <row r="40" spans="1:8" x14ac:dyDescent="0.15">
      <c r="A40" s="86"/>
      <c r="B40" s="86"/>
      <c r="C40" s="86"/>
      <c r="H40" s="86"/>
    </row>
    <row r="41" spans="1:8" x14ac:dyDescent="0.15">
      <c r="A41" s="86"/>
      <c r="B41" s="86"/>
      <c r="C41" s="86"/>
      <c r="H41" s="86"/>
    </row>
    <row r="42" spans="1:8" x14ac:dyDescent="0.15">
      <c r="A42" s="86"/>
      <c r="B42" s="86"/>
      <c r="C42" s="86"/>
      <c r="H42" s="86"/>
    </row>
    <row r="43" spans="1:8" x14ac:dyDescent="0.15">
      <c r="A43" s="86"/>
      <c r="B43" s="86"/>
      <c r="C43" s="86"/>
      <c r="H43" s="86"/>
    </row>
    <row r="44" spans="1:8" x14ac:dyDescent="0.15">
      <c r="A44" s="86"/>
      <c r="B44" s="86"/>
      <c r="C44" s="86"/>
      <c r="H44" s="86"/>
    </row>
    <row r="45" spans="1:8" x14ac:dyDescent="0.15">
      <c r="A45" s="86"/>
      <c r="B45" s="86"/>
      <c r="C45" s="86"/>
      <c r="H45" s="86"/>
    </row>
    <row r="46" spans="1:8" x14ac:dyDescent="0.15">
      <c r="A46" s="86"/>
      <c r="B46" s="86"/>
      <c r="C46" s="86"/>
      <c r="H46" s="86"/>
    </row>
    <row r="47" spans="1:8" x14ac:dyDescent="0.15">
      <c r="H47" s="86"/>
    </row>
    <row r="48" spans="1:8" x14ac:dyDescent="0.15">
      <c r="H48" s="86"/>
    </row>
    <row r="49" spans="8:8" x14ac:dyDescent="0.15">
      <c r="H49" s="86"/>
    </row>
    <row r="50" spans="8:8" x14ac:dyDescent="0.15">
      <c r="H50" s="86"/>
    </row>
    <row r="51" spans="8:8" x14ac:dyDescent="0.15">
      <c r="H51" s="86"/>
    </row>
  </sheetData>
  <sheetProtection sheet="1" objects="1" scenarios="1"/>
  <pageMargins left="0.59055118110236215" right="0.59055118110236215" top="0.59055118110236215" bottom="0.59055118110236215" header="0.31496062992125984" footer="0.31496062992125984"/>
  <pageSetup paperSize="9" scale="77" orientation="landscape" r:id="rId1"/>
  <rowBreaks count="1" manualBreakCount="1">
    <brk id="46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Keuzelijst!$C$2:$C$149</xm:f>
          </x14:formula1>
          <xm:sqref>A5:A25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50"/>
  <sheetViews>
    <sheetView zoomScaleNormal="100" workbookViewId="0">
      <selection activeCell="C32" sqref="C32"/>
    </sheetView>
  </sheetViews>
  <sheetFormatPr defaultColWidth="9" defaultRowHeight="10.5" x14ac:dyDescent="0.15"/>
  <cols>
    <col min="1" max="1" width="37.625" style="5" customWidth="1"/>
    <col min="2" max="2" width="2.375" style="5" customWidth="1"/>
    <col min="3" max="3" width="10.5" style="5" customWidth="1"/>
    <col min="4" max="4" width="9" style="5" customWidth="1"/>
    <col min="5" max="5" width="11.5" style="5" customWidth="1"/>
    <col min="6" max="6" width="9" style="5" customWidth="1"/>
    <col min="7" max="7" width="11.625" style="5" customWidth="1"/>
    <col min="8" max="8" width="9" style="5" customWidth="1"/>
    <col min="9" max="9" width="11.625" style="5" customWidth="1"/>
    <col min="10" max="10" width="8.75" style="5" customWidth="1"/>
    <col min="11" max="11" width="11.5" style="5" customWidth="1"/>
    <col min="12" max="12" width="9.625" style="5" bestFit="1" customWidth="1"/>
    <col min="13" max="13" width="11.625" style="5" customWidth="1"/>
    <col min="14" max="14" width="8.75" style="5" customWidth="1"/>
    <col min="15" max="15" width="11.375" style="5" customWidth="1"/>
    <col min="16" max="16" width="9" style="5"/>
    <col min="17" max="17" width="11.375" style="5" customWidth="1"/>
    <col min="18" max="18" width="9" style="5"/>
    <col min="19" max="19" width="11.5" style="5" customWidth="1"/>
    <col min="20" max="20" width="9" style="5"/>
    <col min="21" max="21" width="11.625" style="5" customWidth="1"/>
    <col min="22" max="22" width="9" style="5"/>
    <col min="23" max="23" width="11.625" style="5" customWidth="1"/>
    <col min="24" max="24" width="9" style="5"/>
    <col min="25" max="25" width="11.375" style="5" customWidth="1"/>
    <col min="26" max="26" width="9" style="5"/>
    <col min="27" max="27" width="11.5" style="5" customWidth="1"/>
    <col min="28" max="28" width="9" style="5"/>
    <col min="29" max="29" width="11.375" style="5" customWidth="1"/>
    <col min="30" max="30" width="9" style="5"/>
    <col min="31" max="31" width="11.5" style="5" customWidth="1"/>
    <col min="32" max="32" width="9" style="5"/>
    <col min="33" max="33" width="11.625" style="5" customWidth="1"/>
    <col min="34" max="34" width="9" style="5"/>
    <col min="35" max="35" width="12.375" style="5" customWidth="1"/>
    <col min="36" max="36" width="9" style="5"/>
    <col min="37" max="37" width="11.5" style="5" customWidth="1"/>
    <col min="38" max="38" width="9" style="5"/>
    <col min="39" max="39" width="11.25" style="5" customWidth="1"/>
    <col min="40" max="40" width="9" style="5"/>
    <col min="41" max="41" width="11.5" style="5" customWidth="1"/>
    <col min="42" max="42" width="9" style="5"/>
    <col min="43" max="43" width="11.375" style="5" customWidth="1"/>
    <col min="44" max="44" width="9" style="5"/>
    <col min="45" max="45" width="11.625" style="5" customWidth="1"/>
    <col min="46" max="46" width="9" style="5"/>
    <col min="47" max="47" width="11.5" style="5" customWidth="1"/>
    <col min="48" max="48" width="9" style="5"/>
    <col min="49" max="49" width="11.625" style="5" customWidth="1"/>
    <col min="50" max="50" width="9" style="5"/>
    <col min="51" max="51" width="11.625" style="5" customWidth="1"/>
    <col min="52" max="52" width="9" style="5"/>
    <col min="53" max="53" width="11.625" style="5" customWidth="1"/>
    <col min="54" max="54" width="9" style="5"/>
    <col min="55" max="55" width="11.5" style="5" customWidth="1"/>
    <col min="56" max="56" width="9" style="5"/>
    <col min="57" max="57" width="11.5" style="5" customWidth="1"/>
    <col min="58" max="58" width="9" style="5"/>
    <col min="59" max="59" width="11.5" style="5" customWidth="1"/>
    <col min="60" max="60" width="9" style="5"/>
    <col min="61" max="61" width="11.375" style="5" customWidth="1"/>
    <col min="62" max="62" width="9" style="5"/>
    <col min="63" max="63" width="11.625" style="5" customWidth="1"/>
    <col min="64" max="64" width="9" style="5"/>
    <col min="65" max="65" width="11.625" style="5" customWidth="1"/>
    <col min="66" max="66" width="9" style="5"/>
    <col min="67" max="67" width="11.625" style="5" customWidth="1"/>
    <col min="68" max="68" width="9" style="5"/>
    <col min="69" max="69" width="11.625" style="5" customWidth="1"/>
    <col min="70" max="70" width="9" style="5"/>
    <col min="71" max="71" width="11.5" style="5" customWidth="1"/>
    <col min="72" max="72" width="9" style="5"/>
    <col min="73" max="73" width="11.5" style="5" customWidth="1"/>
    <col min="74" max="74" width="9" style="5"/>
    <col min="75" max="75" width="11.625" style="5" customWidth="1"/>
    <col min="76" max="76" width="9" style="5"/>
    <col min="77" max="77" width="11.875" style="5" customWidth="1"/>
    <col min="78" max="78" width="9" style="5"/>
    <col min="79" max="79" width="11.25" style="5" customWidth="1"/>
    <col min="80" max="16384" width="9" style="5"/>
  </cols>
  <sheetData>
    <row r="1" spans="1:79" ht="14.1" customHeight="1" x14ac:dyDescent="0.15">
      <c r="A1" s="54" t="s">
        <v>162</v>
      </c>
      <c r="B1" s="54"/>
      <c r="C1" s="55"/>
      <c r="D1" s="55"/>
      <c r="E1" s="55"/>
      <c r="F1" s="55"/>
      <c r="G1" s="55"/>
      <c r="H1" s="55"/>
      <c r="I1" s="55"/>
      <c r="J1" s="55"/>
      <c r="K1" s="55"/>
      <c r="L1" s="55"/>
      <c r="M1" s="130" t="str">
        <f>IF(Voorblad!$D$24&lt;&gt;"","Inschrijver: "&amp;Voorblad!$D$24,"")</f>
        <v/>
      </c>
    </row>
    <row r="2" spans="1:79" ht="14.1" customHeight="1" thickBot="1" x14ac:dyDescent="0.2"/>
    <row r="3" spans="1:79" ht="14.1" customHeight="1" thickBot="1" x14ac:dyDescent="0.2">
      <c r="A3" s="79"/>
      <c r="B3" s="88"/>
      <c r="C3" s="44"/>
      <c r="D3" s="371" t="s">
        <v>163</v>
      </c>
      <c r="E3" s="372"/>
      <c r="F3" s="371" t="s">
        <v>164</v>
      </c>
      <c r="G3" s="372"/>
      <c r="H3" s="371" t="s">
        <v>165</v>
      </c>
      <c r="I3" s="372"/>
      <c r="J3" s="371" t="s">
        <v>166</v>
      </c>
      <c r="K3" s="372"/>
      <c r="L3" s="371" t="s">
        <v>223</v>
      </c>
      <c r="M3" s="372"/>
      <c r="N3" s="371" t="s">
        <v>224</v>
      </c>
      <c r="O3" s="372"/>
      <c r="P3" s="371" t="s">
        <v>225</v>
      </c>
      <c r="Q3" s="372"/>
      <c r="R3" s="371" t="s">
        <v>226</v>
      </c>
      <c r="S3" s="372"/>
      <c r="T3" s="371" t="s">
        <v>227</v>
      </c>
      <c r="U3" s="372"/>
      <c r="V3" s="371" t="s">
        <v>228</v>
      </c>
      <c r="W3" s="372"/>
      <c r="X3" s="371" t="s">
        <v>229</v>
      </c>
      <c r="Y3" s="372"/>
      <c r="Z3" s="371" t="s">
        <v>230</v>
      </c>
      <c r="AA3" s="372"/>
      <c r="AB3" s="371" t="s">
        <v>231</v>
      </c>
      <c r="AC3" s="372"/>
      <c r="AD3" s="371" t="s">
        <v>232</v>
      </c>
      <c r="AE3" s="372"/>
      <c r="AF3" s="371" t="s">
        <v>233</v>
      </c>
      <c r="AG3" s="372"/>
      <c r="AH3" s="371" t="s">
        <v>234</v>
      </c>
      <c r="AI3" s="372"/>
      <c r="AJ3" s="371" t="s">
        <v>235</v>
      </c>
      <c r="AK3" s="372"/>
      <c r="AL3" s="371" t="s">
        <v>236</v>
      </c>
      <c r="AM3" s="372"/>
      <c r="AN3" s="371" t="s">
        <v>237</v>
      </c>
      <c r="AO3" s="372"/>
      <c r="AP3" s="371" t="s">
        <v>238</v>
      </c>
      <c r="AQ3" s="372"/>
      <c r="AR3" s="371" t="s">
        <v>239</v>
      </c>
      <c r="AS3" s="372"/>
      <c r="AT3" s="371" t="s">
        <v>240</v>
      </c>
      <c r="AU3" s="372"/>
      <c r="AV3" s="371" t="s">
        <v>241</v>
      </c>
      <c r="AW3" s="372"/>
      <c r="AX3" s="371" t="s">
        <v>242</v>
      </c>
      <c r="AY3" s="372"/>
      <c r="AZ3" s="371" t="s">
        <v>243</v>
      </c>
      <c r="BA3" s="372"/>
      <c r="BB3" s="371" t="s">
        <v>244</v>
      </c>
      <c r="BC3" s="372"/>
      <c r="BD3" s="371" t="s">
        <v>245</v>
      </c>
      <c r="BE3" s="372"/>
      <c r="BF3" s="371" t="s">
        <v>246</v>
      </c>
      <c r="BG3" s="372"/>
      <c r="BH3" s="371" t="s">
        <v>247</v>
      </c>
      <c r="BI3" s="372"/>
      <c r="BJ3" s="371" t="s">
        <v>248</v>
      </c>
      <c r="BK3" s="372"/>
      <c r="BL3" s="371" t="s">
        <v>249</v>
      </c>
      <c r="BM3" s="372"/>
      <c r="BN3" s="371" t="s">
        <v>250</v>
      </c>
      <c r="BO3" s="372"/>
      <c r="BP3" s="371" t="s">
        <v>251</v>
      </c>
      <c r="BQ3" s="372"/>
      <c r="BR3" s="371" t="s">
        <v>252</v>
      </c>
      <c r="BS3" s="372"/>
      <c r="BT3" s="371" t="s">
        <v>253</v>
      </c>
      <c r="BU3" s="372"/>
      <c r="BV3" s="371" t="s">
        <v>254</v>
      </c>
      <c r="BW3" s="372"/>
      <c r="BX3" s="371" t="s">
        <v>255</v>
      </c>
      <c r="BY3" s="372"/>
      <c r="BZ3" s="371" t="s">
        <v>256</v>
      </c>
      <c r="CA3" s="372"/>
    </row>
    <row r="4" spans="1:79" ht="21.75" thickBot="1" x14ac:dyDescent="0.2">
      <c r="A4" s="80" t="s">
        <v>73</v>
      </c>
      <c r="B4" s="89"/>
      <c r="C4" s="45" t="s">
        <v>75</v>
      </c>
      <c r="D4" s="49" t="s">
        <v>74</v>
      </c>
      <c r="E4" s="50" t="s">
        <v>17</v>
      </c>
      <c r="F4" s="49" t="s">
        <v>74</v>
      </c>
      <c r="G4" s="50" t="s">
        <v>17</v>
      </c>
      <c r="H4" s="49" t="s">
        <v>74</v>
      </c>
      <c r="I4" s="50" t="s">
        <v>17</v>
      </c>
      <c r="J4" s="49" t="s">
        <v>74</v>
      </c>
      <c r="K4" s="50" t="s">
        <v>17</v>
      </c>
      <c r="L4" s="49" t="s">
        <v>74</v>
      </c>
      <c r="M4" s="50" t="s">
        <v>17</v>
      </c>
      <c r="N4" s="49" t="s">
        <v>74</v>
      </c>
      <c r="O4" s="50" t="s">
        <v>17</v>
      </c>
      <c r="P4" s="49" t="s">
        <v>74</v>
      </c>
      <c r="Q4" s="50" t="s">
        <v>17</v>
      </c>
      <c r="R4" s="49" t="s">
        <v>74</v>
      </c>
      <c r="S4" s="50" t="s">
        <v>17</v>
      </c>
      <c r="T4" s="49" t="s">
        <v>74</v>
      </c>
      <c r="U4" s="50" t="s">
        <v>17</v>
      </c>
      <c r="V4" s="49" t="s">
        <v>74</v>
      </c>
      <c r="W4" s="50" t="s">
        <v>17</v>
      </c>
      <c r="X4" s="49" t="s">
        <v>74</v>
      </c>
      <c r="Y4" s="50" t="s">
        <v>17</v>
      </c>
      <c r="Z4" s="49" t="s">
        <v>74</v>
      </c>
      <c r="AA4" s="50" t="s">
        <v>17</v>
      </c>
      <c r="AB4" s="49" t="s">
        <v>74</v>
      </c>
      <c r="AC4" s="50" t="s">
        <v>17</v>
      </c>
      <c r="AD4" s="49" t="s">
        <v>74</v>
      </c>
      <c r="AE4" s="50" t="s">
        <v>17</v>
      </c>
      <c r="AF4" s="49" t="s">
        <v>74</v>
      </c>
      <c r="AG4" s="50" t="s">
        <v>17</v>
      </c>
      <c r="AH4" s="49" t="s">
        <v>74</v>
      </c>
      <c r="AI4" s="50" t="s">
        <v>17</v>
      </c>
      <c r="AJ4" s="49" t="s">
        <v>74</v>
      </c>
      <c r="AK4" s="50" t="s">
        <v>17</v>
      </c>
      <c r="AL4" s="49" t="s">
        <v>74</v>
      </c>
      <c r="AM4" s="50" t="s">
        <v>17</v>
      </c>
      <c r="AN4" s="49" t="s">
        <v>74</v>
      </c>
      <c r="AO4" s="50" t="s">
        <v>17</v>
      </c>
      <c r="AP4" s="49" t="s">
        <v>74</v>
      </c>
      <c r="AQ4" s="50" t="s">
        <v>17</v>
      </c>
      <c r="AR4" s="49" t="s">
        <v>74</v>
      </c>
      <c r="AS4" s="50" t="s">
        <v>17</v>
      </c>
      <c r="AT4" s="49" t="s">
        <v>74</v>
      </c>
      <c r="AU4" s="50" t="s">
        <v>17</v>
      </c>
      <c r="AV4" s="49" t="s">
        <v>74</v>
      </c>
      <c r="AW4" s="50" t="s">
        <v>17</v>
      </c>
      <c r="AX4" s="49" t="s">
        <v>74</v>
      </c>
      <c r="AY4" s="50" t="s">
        <v>17</v>
      </c>
      <c r="AZ4" s="49" t="s">
        <v>74</v>
      </c>
      <c r="BA4" s="50" t="s">
        <v>17</v>
      </c>
      <c r="BB4" s="49" t="s">
        <v>74</v>
      </c>
      <c r="BC4" s="50" t="s">
        <v>17</v>
      </c>
      <c r="BD4" s="49" t="s">
        <v>74</v>
      </c>
      <c r="BE4" s="50" t="s">
        <v>17</v>
      </c>
      <c r="BF4" s="49" t="s">
        <v>74</v>
      </c>
      <c r="BG4" s="50" t="s">
        <v>17</v>
      </c>
      <c r="BH4" s="49" t="s">
        <v>74</v>
      </c>
      <c r="BI4" s="50" t="s">
        <v>17</v>
      </c>
      <c r="BJ4" s="49" t="s">
        <v>74</v>
      </c>
      <c r="BK4" s="50" t="s">
        <v>17</v>
      </c>
      <c r="BL4" s="49" t="s">
        <v>74</v>
      </c>
      <c r="BM4" s="50" t="s">
        <v>17</v>
      </c>
      <c r="BN4" s="49" t="s">
        <v>74</v>
      </c>
      <c r="BO4" s="50" t="s">
        <v>17</v>
      </c>
      <c r="BP4" s="49" t="s">
        <v>74</v>
      </c>
      <c r="BQ4" s="50" t="s">
        <v>17</v>
      </c>
      <c r="BR4" s="49" t="s">
        <v>74</v>
      </c>
      <c r="BS4" s="50" t="s">
        <v>17</v>
      </c>
      <c r="BT4" s="49" t="s">
        <v>74</v>
      </c>
      <c r="BU4" s="50" t="s">
        <v>17</v>
      </c>
      <c r="BV4" s="49" t="s">
        <v>74</v>
      </c>
      <c r="BW4" s="50" t="s">
        <v>17</v>
      </c>
      <c r="BX4" s="49" t="s">
        <v>74</v>
      </c>
      <c r="BY4" s="50" t="s">
        <v>17</v>
      </c>
      <c r="BZ4" s="49" t="s">
        <v>74</v>
      </c>
      <c r="CA4" s="50" t="s">
        <v>17</v>
      </c>
    </row>
    <row r="5" spans="1:79" s="6" customFormat="1" ht="14.1" customHeight="1" x14ac:dyDescent="0.15">
      <c r="A5" s="81"/>
      <c r="B5" s="90"/>
      <c r="C5" s="46" t="str">
        <f>IFERROR(VLOOKUP(A5,Keuzelijst!$C$2:$D$149,2,FALSE),"")</f>
        <v/>
      </c>
      <c r="D5" s="74"/>
      <c r="E5" s="46" t="str">
        <f>IFERROR($C5*D5,"")</f>
        <v/>
      </c>
      <c r="F5" s="74"/>
      <c r="G5" s="46" t="str">
        <f>IFERROR($C5*F5,"")</f>
        <v/>
      </c>
      <c r="H5" s="74"/>
      <c r="I5" s="46" t="str">
        <f>IFERROR($C5*H5,"")</f>
        <v/>
      </c>
      <c r="J5" s="74"/>
      <c r="K5" s="46" t="str">
        <f>IFERROR($C5*J5,"")</f>
        <v/>
      </c>
      <c r="L5" s="74"/>
      <c r="M5" s="46" t="str">
        <f>IFERROR($C5*L5,"")</f>
        <v/>
      </c>
      <c r="N5" s="74"/>
      <c r="O5" s="46" t="str">
        <f>IFERROR($C5*N5,"")</f>
        <v/>
      </c>
      <c r="P5" s="74"/>
      <c r="Q5" s="46" t="str">
        <f>IFERROR($C5*P5,"")</f>
        <v/>
      </c>
      <c r="R5" s="74"/>
      <c r="S5" s="46" t="str">
        <f>IFERROR($C5*R5,"")</f>
        <v/>
      </c>
      <c r="T5" s="74"/>
      <c r="U5" s="46" t="str">
        <f>IFERROR($C5*T5,"")</f>
        <v/>
      </c>
      <c r="V5" s="74"/>
      <c r="W5" s="46" t="str">
        <f>IFERROR($C5*V5,"")</f>
        <v/>
      </c>
      <c r="X5" s="74"/>
      <c r="Y5" s="46" t="str">
        <f>IFERROR($C5*X5,"")</f>
        <v/>
      </c>
      <c r="Z5" s="74"/>
      <c r="AA5" s="46" t="str">
        <f>IFERROR($C5*Z5,"")</f>
        <v/>
      </c>
      <c r="AB5" s="74"/>
      <c r="AC5" s="46" t="str">
        <f>IFERROR($C5*AB5,"")</f>
        <v/>
      </c>
      <c r="AD5" s="74"/>
      <c r="AE5" s="46" t="str">
        <f>IFERROR($C5*AD5,"")</f>
        <v/>
      </c>
      <c r="AF5" s="74"/>
      <c r="AG5" s="46" t="str">
        <f>IFERROR($C5*AF5,"")</f>
        <v/>
      </c>
      <c r="AH5" s="74"/>
      <c r="AI5" s="46" t="str">
        <f>IFERROR($C5*AH5,"")</f>
        <v/>
      </c>
      <c r="AJ5" s="74"/>
      <c r="AK5" s="46" t="str">
        <f>IFERROR($C5*AJ5,"")</f>
        <v/>
      </c>
      <c r="AL5" s="74"/>
      <c r="AM5" s="46" t="str">
        <f>IFERROR($C5*AL5,"")</f>
        <v/>
      </c>
      <c r="AN5" s="74"/>
      <c r="AO5" s="46" t="str">
        <f>IFERROR($C5*AN5,"")</f>
        <v/>
      </c>
      <c r="AP5" s="74"/>
      <c r="AQ5" s="46" t="str">
        <f>IFERROR($C5*AP5,"")</f>
        <v/>
      </c>
      <c r="AR5" s="74"/>
      <c r="AS5" s="46" t="str">
        <f>IFERROR($C5*AR5,"")</f>
        <v/>
      </c>
      <c r="AT5" s="74"/>
      <c r="AU5" s="46" t="str">
        <f>IFERROR($C5*AT5,"")</f>
        <v/>
      </c>
      <c r="AV5" s="74"/>
      <c r="AW5" s="46" t="str">
        <f>IFERROR($C5*AV5,"")</f>
        <v/>
      </c>
      <c r="AX5" s="74"/>
      <c r="AY5" s="46" t="str">
        <f>IFERROR($C5*AX5,"")</f>
        <v/>
      </c>
      <c r="AZ5" s="74"/>
      <c r="BA5" s="46" t="str">
        <f>IFERROR($C5*AZ5,"")</f>
        <v/>
      </c>
      <c r="BB5" s="74"/>
      <c r="BC5" s="46" t="str">
        <f>IFERROR($C5*BB5,"")</f>
        <v/>
      </c>
      <c r="BD5" s="74"/>
      <c r="BE5" s="46" t="str">
        <f>IFERROR($C5*BD5,"")</f>
        <v/>
      </c>
      <c r="BF5" s="74"/>
      <c r="BG5" s="46" t="str">
        <f>IFERROR($C5*BF5,"")</f>
        <v/>
      </c>
      <c r="BH5" s="74"/>
      <c r="BI5" s="46" t="str">
        <f>IFERROR($C5*BH5,"")</f>
        <v/>
      </c>
      <c r="BJ5" s="74"/>
      <c r="BK5" s="46" t="str">
        <f>IFERROR($C5*BJ5,"")</f>
        <v/>
      </c>
      <c r="BL5" s="74"/>
      <c r="BM5" s="46" t="str">
        <f>IFERROR($C5*BL5,"")</f>
        <v/>
      </c>
      <c r="BN5" s="74"/>
      <c r="BO5" s="46" t="str">
        <f>IFERROR($C5*BN5,"")</f>
        <v/>
      </c>
      <c r="BP5" s="74"/>
      <c r="BQ5" s="46" t="str">
        <f>IFERROR($C5*BP5,"")</f>
        <v/>
      </c>
      <c r="BR5" s="74"/>
      <c r="BS5" s="46" t="str">
        <f>IFERROR($C5*BR5,"")</f>
        <v/>
      </c>
      <c r="BT5" s="74"/>
      <c r="BU5" s="46" t="str">
        <f>IFERROR($C5*BT5,"")</f>
        <v/>
      </c>
      <c r="BV5" s="74"/>
      <c r="BW5" s="46" t="str">
        <f>IFERROR($C5*BV5,"")</f>
        <v/>
      </c>
      <c r="BX5" s="74"/>
      <c r="BY5" s="46" t="str">
        <f>IFERROR($C5*BX5,"")</f>
        <v/>
      </c>
      <c r="BZ5" s="74"/>
      <c r="CA5" s="46" t="str">
        <f>IFERROR($C5*BZ5,"")</f>
        <v/>
      </c>
    </row>
    <row r="6" spans="1:79" s="6" customFormat="1" ht="14.1" customHeight="1" x14ac:dyDescent="0.15">
      <c r="A6" s="82"/>
      <c r="B6" s="91"/>
      <c r="C6" s="47" t="str">
        <f>IFERROR(VLOOKUP(A6,Keuzelijst!$C$2:$D$149,2,FALSE),"")</f>
        <v/>
      </c>
      <c r="D6" s="75"/>
      <c r="E6" s="47" t="str">
        <f>IFERROR($C6*D6,"")</f>
        <v/>
      </c>
      <c r="F6" s="75"/>
      <c r="G6" s="47" t="str">
        <f t="shared" ref="E6:G21" si="0">IFERROR($C6*F6,"")</f>
        <v/>
      </c>
      <c r="H6" s="75"/>
      <c r="I6" s="47" t="str">
        <f t="shared" ref="I6:I25" si="1">IFERROR($C6*H6,"")</f>
        <v/>
      </c>
      <c r="J6" s="75"/>
      <c r="K6" s="47" t="str">
        <f t="shared" ref="K6:K25" si="2">IFERROR($C6*J6,"")</f>
        <v/>
      </c>
      <c r="L6" s="75"/>
      <c r="M6" s="47" t="str">
        <f t="shared" ref="M6:M25" si="3">IFERROR($C6*L6,"")</f>
        <v/>
      </c>
      <c r="N6" s="75"/>
      <c r="O6" s="47" t="str">
        <f t="shared" ref="O6:O25" si="4">IFERROR($C6*N6,"")</f>
        <v/>
      </c>
      <c r="P6" s="75"/>
      <c r="Q6" s="47" t="str">
        <f t="shared" ref="Q6:Q25" si="5">IFERROR($C6*P6,"")</f>
        <v/>
      </c>
      <c r="R6" s="75"/>
      <c r="S6" s="47" t="str">
        <f t="shared" ref="S6:S25" si="6">IFERROR($C6*R6,"")</f>
        <v/>
      </c>
      <c r="T6" s="75"/>
      <c r="U6" s="47" t="str">
        <f t="shared" ref="U6:U25" si="7">IFERROR($C6*T6,"")</f>
        <v/>
      </c>
      <c r="V6" s="75"/>
      <c r="W6" s="47" t="str">
        <f t="shared" ref="W6:W25" si="8">IFERROR($C6*V6,"")</f>
        <v/>
      </c>
      <c r="X6" s="75"/>
      <c r="Y6" s="47" t="str">
        <f t="shared" ref="Y6:Y25" si="9">IFERROR($C6*X6,"")</f>
        <v/>
      </c>
      <c r="Z6" s="75"/>
      <c r="AA6" s="47" t="str">
        <f t="shared" ref="AA6:AA25" si="10">IFERROR($C6*Z6,"")</f>
        <v/>
      </c>
      <c r="AB6" s="75"/>
      <c r="AC6" s="47" t="str">
        <f t="shared" ref="AC6:AC25" si="11">IFERROR($C6*AB6,"")</f>
        <v/>
      </c>
      <c r="AD6" s="75"/>
      <c r="AE6" s="47" t="str">
        <f t="shared" ref="AE6:AE25" si="12">IFERROR($C6*AD6,"")</f>
        <v/>
      </c>
      <c r="AF6" s="75"/>
      <c r="AG6" s="47" t="str">
        <f t="shared" ref="AG6:AG25" si="13">IFERROR($C6*AF6,"")</f>
        <v/>
      </c>
      <c r="AH6" s="75"/>
      <c r="AI6" s="47" t="str">
        <f t="shared" ref="AI6:AI25" si="14">IFERROR($C6*AH6,"")</f>
        <v/>
      </c>
      <c r="AJ6" s="75"/>
      <c r="AK6" s="47" t="str">
        <f t="shared" ref="AK6:AK25" si="15">IFERROR($C6*AJ6,"")</f>
        <v/>
      </c>
      <c r="AL6" s="75"/>
      <c r="AM6" s="47" t="str">
        <f t="shared" ref="AM6:AM25" si="16">IFERROR($C6*AL6,"")</f>
        <v/>
      </c>
      <c r="AN6" s="75"/>
      <c r="AO6" s="47" t="str">
        <f t="shared" ref="AO6:AO25" si="17">IFERROR($C6*AN6,"")</f>
        <v/>
      </c>
      <c r="AP6" s="75"/>
      <c r="AQ6" s="47" t="str">
        <f t="shared" ref="AQ6:AQ25" si="18">IFERROR($C6*AP6,"")</f>
        <v/>
      </c>
      <c r="AR6" s="75"/>
      <c r="AS6" s="47" t="str">
        <f t="shared" ref="AS6:AS25" si="19">IFERROR($C6*AR6,"")</f>
        <v/>
      </c>
      <c r="AT6" s="75"/>
      <c r="AU6" s="47" t="str">
        <f t="shared" ref="AU6:AU25" si="20">IFERROR($C6*AT6,"")</f>
        <v/>
      </c>
      <c r="AV6" s="75"/>
      <c r="AW6" s="47" t="str">
        <f t="shared" ref="AW6:AW25" si="21">IFERROR($C6*AV6,"")</f>
        <v/>
      </c>
      <c r="AX6" s="75"/>
      <c r="AY6" s="47" t="str">
        <f t="shared" ref="AY6:AY25" si="22">IFERROR($C6*AX6,"")</f>
        <v/>
      </c>
      <c r="AZ6" s="75"/>
      <c r="BA6" s="47" t="str">
        <f t="shared" ref="BA6:BA25" si="23">IFERROR($C6*AZ6,"")</f>
        <v/>
      </c>
      <c r="BB6" s="75"/>
      <c r="BC6" s="47" t="str">
        <f t="shared" ref="BC6:BC25" si="24">IFERROR($C6*BB6,"")</f>
        <v/>
      </c>
      <c r="BD6" s="75"/>
      <c r="BE6" s="47" t="str">
        <f t="shared" ref="BE6:BE25" si="25">IFERROR($C6*BD6,"")</f>
        <v/>
      </c>
      <c r="BF6" s="75"/>
      <c r="BG6" s="47" t="str">
        <f t="shared" ref="BG6:BG25" si="26">IFERROR($C6*BF6,"")</f>
        <v/>
      </c>
      <c r="BH6" s="75"/>
      <c r="BI6" s="47" t="str">
        <f t="shared" ref="BI6:BI25" si="27">IFERROR($C6*BH6,"")</f>
        <v/>
      </c>
      <c r="BJ6" s="75"/>
      <c r="BK6" s="47" t="str">
        <f t="shared" ref="BK6:BK25" si="28">IFERROR($C6*BJ6,"")</f>
        <v/>
      </c>
      <c r="BL6" s="75"/>
      <c r="BM6" s="47" t="str">
        <f t="shared" ref="BM6:BM25" si="29">IFERROR($C6*BL6,"")</f>
        <v/>
      </c>
      <c r="BN6" s="75"/>
      <c r="BO6" s="47" t="str">
        <f t="shared" ref="BO6:BO25" si="30">IFERROR($C6*BN6,"")</f>
        <v/>
      </c>
      <c r="BP6" s="75"/>
      <c r="BQ6" s="47" t="str">
        <f t="shared" ref="BQ6:BQ25" si="31">IFERROR($C6*BP6,"")</f>
        <v/>
      </c>
      <c r="BR6" s="75"/>
      <c r="BS6" s="47" t="str">
        <f t="shared" ref="BS6:BS25" si="32">IFERROR($C6*BR6,"")</f>
        <v/>
      </c>
      <c r="BT6" s="75"/>
      <c r="BU6" s="47" t="str">
        <f t="shared" ref="BU6:BU25" si="33">IFERROR($C6*BT6,"")</f>
        <v/>
      </c>
      <c r="BV6" s="75"/>
      <c r="BW6" s="47" t="str">
        <f t="shared" ref="BW6:BW25" si="34">IFERROR($C6*BV6,"")</f>
        <v/>
      </c>
      <c r="BX6" s="75"/>
      <c r="BY6" s="47" t="str">
        <f t="shared" ref="BY6:BY25" si="35">IFERROR($C6*BX6,"")</f>
        <v/>
      </c>
      <c r="BZ6" s="75"/>
      <c r="CA6" s="47" t="str">
        <f t="shared" ref="CA6:CA25" si="36">IFERROR($C6*BZ6,"")</f>
        <v/>
      </c>
    </row>
    <row r="7" spans="1:79" s="6" customFormat="1" ht="14.1" customHeight="1" x14ac:dyDescent="0.15">
      <c r="A7" s="82"/>
      <c r="B7" s="91"/>
      <c r="C7" s="47" t="str">
        <f>IFERROR(VLOOKUP(A7,Keuzelijst!$C$2:$D$149,2,FALSE),"")</f>
        <v/>
      </c>
      <c r="D7" s="75"/>
      <c r="E7" s="47" t="str">
        <f t="shared" si="0"/>
        <v/>
      </c>
      <c r="F7" s="75"/>
      <c r="G7" s="47" t="str">
        <f t="shared" si="0"/>
        <v/>
      </c>
      <c r="H7" s="75"/>
      <c r="I7" s="47" t="str">
        <f t="shared" si="1"/>
        <v/>
      </c>
      <c r="J7" s="75"/>
      <c r="K7" s="47" t="str">
        <f t="shared" si="2"/>
        <v/>
      </c>
      <c r="L7" s="75"/>
      <c r="M7" s="47" t="str">
        <f t="shared" si="3"/>
        <v/>
      </c>
      <c r="N7" s="75"/>
      <c r="O7" s="47" t="str">
        <f t="shared" si="4"/>
        <v/>
      </c>
      <c r="P7" s="75"/>
      <c r="Q7" s="47" t="str">
        <f t="shared" si="5"/>
        <v/>
      </c>
      <c r="R7" s="75"/>
      <c r="S7" s="47" t="str">
        <f t="shared" si="6"/>
        <v/>
      </c>
      <c r="T7" s="75"/>
      <c r="U7" s="47" t="str">
        <f t="shared" si="7"/>
        <v/>
      </c>
      <c r="V7" s="75"/>
      <c r="W7" s="47" t="str">
        <f t="shared" si="8"/>
        <v/>
      </c>
      <c r="X7" s="75"/>
      <c r="Y7" s="47" t="str">
        <f t="shared" si="9"/>
        <v/>
      </c>
      <c r="Z7" s="75"/>
      <c r="AA7" s="47" t="str">
        <f t="shared" si="10"/>
        <v/>
      </c>
      <c r="AB7" s="75"/>
      <c r="AC7" s="47" t="str">
        <f t="shared" si="11"/>
        <v/>
      </c>
      <c r="AD7" s="75"/>
      <c r="AE7" s="47" t="str">
        <f t="shared" si="12"/>
        <v/>
      </c>
      <c r="AF7" s="75"/>
      <c r="AG7" s="47" t="str">
        <f t="shared" si="13"/>
        <v/>
      </c>
      <c r="AH7" s="75"/>
      <c r="AI7" s="47" t="str">
        <f t="shared" si="14"/>
        <v/>
      </c>
      <c r="AJ7" s="75"/>
      <c r="AK7" s="47" t="str">
        <f t="shared" si="15"/>
        <v/>
      </c>
      <c r="AL7" s="75"/>
      <c r="AM7" s="47" t="str">
        <f t="shared" si="16"/>
        <v/>
      </c>
      <c r="AN7" s="75"/>
      <c r="AO7" s="47" t="str">
        <f t="shared" si="17"/>
        <v/>
      </c>
      <c r="AP7" s="75"/>
      <c r="AQ7" s="47" t="str">
        <f t="shared" si="18"/>
        <v/>
      </c>
      <c r="AR7" s="75"/>
      <c r="AS7" s="47" t="str">
        <f t="shared" si="19"/>
        <v/>
      </c>
      <c r="AT7" s="75"/>
      <c r="AU7" s="47" t="str">
        <f t="shared" si="20"/>
        <v/>
      </c>
      <c r="AV7" s="75"/>
      <c r="AW7" s="47" t="str">
        <f t="shared" si="21"/>
        <v/>
      </c>
      <c r="AX7" s="75"/>
      <c r="AY7" s="47" t="str">
        <f t="shared" si="22"/>
        <v/>
      </c>
      <c r="AZ7" s="75"/>
      <c r="BA7" s="47" t="str">
        <f t="shared" si="23"/>
        <v/>
      </c>
      <c r="BB7" s="75"/>
      <c r="BC7" s="47" t="str">
        <f t="shared" si="24"/>
        <v/>
      </c>
      <c r="BD7" s="75"/>
      <c r="BE7" s="47" t="str">
        <f t="shared" si="25"/>
        <v/>
      </c>
      <c r="BF7" s="75"/>
      <c r="BG7" s="47" t="str">
        <f t="shared" si="26"/>
        <v/>
      </c>
      <c r="BH7" s="75"/>
      <c r="BI7" s="47" t="str">
        <f t="shared" si="27"/>
        <v/>
      </c>
      <c r="BJ7" s="75"/>
      <c r="BK7" s="47" t="str">
        <f t="shared" si="28"/>
        <v/>
      </c>
      <c r="BL7" s="75"/>
      <c r="BM7" s="47" t="str">
        <f t="shared" si="29"/>
        <v/>
      </c>
      <c r="BN7" s="75"/>
      <c r="BO7" s="47" t="str">
        <f t="shared" si="30"/>
        <v/>
      </c>
      <c r="BP7" s="75"/>
      <c r="BQ7" s="47" t="str">
        <f t="shared" si="31"/>
        <v/>
      </c>
      <c r="BR7" s="75"/>
      <c r="BS7" s="47" t="str">
        <f t="shared" si="32"/>
        <v/>
      </c>
      <c r="BT7" s="75"/>
      <c r="BU7" s="47" t="str">
        <f t="shared" si="33"/>
        <v/>
      </c>
      <c r="BV7" s="75"/>
      <c r="BW7" s="47" t="str">
        <f t="shared" si="34"/>
        <v/>
      </c>
      <c r="BX7" s="75"/>
      <c r="BY7" s="47" t="str">
        <f t="shared" si="35"/>
        <v/>
      </c>
      <c r="BZ7" s="75"/>
      <c r="CA7" s="47" t="str">
        <f t="shared" si="36"/>
        <v/>
      </c>
    </row>
    <row r="8" spans="1:79" s="6" customFormat="1" ht="14.1" customHeight="1" x14ac:dyDescent="0.15">
      <c r="A8" s="82"/>
      <c r="B8" s="91"/>
      <c r="C8" s="47" t="str">
        <f>IFERROR(VLOOKUP(A8,Keuzelijst!$C$2:$D$149,2,FALSE),"")</f>
        <v/>
      </c>
      <c r="D8" s="75"/>
      <c r="E8" s="47" t="str">
        <f t="shared" si="0"/>
        <v/>
      </c>
      <c r="F8" s="75"/>
      <c r="G8" s="47" t="str">
        <f t="shared" si="0"/>
        <v/>
      </c>
      <c r="H8" s="75"/>
      <c r="I8" s="47" t="str">
        <f t="shared" si="1"/>
        <v/>
      </c>
      <c r="J8" s="75"/>
      <c r="K8" s="47" t="str">
        <f t="shared" si="2"/>
        <v/>
      </c>
      <c r="L8" s="75"/>
      <c r="M8" s="47" t="str">
        <f t="shared" si="3"/>
        <v/>
      </c>
      <c r="N8" s="75"/>
      <c r="O8" s="47" t="str">
        <f t="shared" si="4"/>
        <v/>
      </c>
      <c r="P8" s="75"/>
      <c r="Q8" s="47" t="str">
        <f t="shared" si="5"/>
        <v/>
      </c>
      <c r="R8" s="75"/>
      <c r="S8" s="47" t="str">
        <f t="shared" si="6"/>
        <v/>
      </c>
      <c r="T8" s="75"/>
      <c r="U8" s="47" t="str">
        <f t="shared" si="7"/>
        <v/>
      </c>
      <c r="V8" s="75"/>
      <c r="W8" s="47" t="str">
        <f t="shared" si="8"/>
        <v/>
      </c>
      <c r="X8" s="75"/>
      <c r="Y8" s="47" t="str">
        <f t="shared" si="9"/>
        <v/>
      </c>
      <c r="Z8" s="75"/>
      <c r="AA8" s="47" t="str">
        <f t="shared" si="10"/>
        <v/>
      </c>
      <c r="AB8" s="75"/>
      <c r="AC8" s="47" t="str">
        <f t="shared" si="11"/>
        <v/>
      </c>
      <c r="AD8" s="75"/>
      <c r="AE8" s="47" t="str">
        <f t="shared" si="12"/>
        <v/>
      </c>
      <c r="AF8" s="75"/>
      <c r="AG8" s="47" t="str">
        <f t="shared" si="13"/>
        <v/>
      </c>
      <c r="AH8" s="75"/>
      <c r="AI8" s="47" t="str">
        <f t="shared" si="14"/>
        <v/>
      </c>
      <c r="AJ8" s="75"/>
      <c r="AK8" s="47" t="str">
        <f t="shared" si="15"/>
        <v/>
      </c>
      <c r="AL8" s="75"/>
      <c r="AM8" s="47" t="str">
        <f t="shared" si="16"/>
        <v/>
      </c>
      <c r="AN8" s="75"/>
      <c r="AO8" s="47" t="str">
        <f t="shared" si="17"/>
        <v/>
      </c>
      <c r="AP8" s="75"/>
      <c r="AQ8" s="47" t="str">
        <f t="shared" si="18"/>
        <v/>
      </c>
      <c r="AR8" s="75"/>
      <c r="AS8" s="47" t="str">
        <f t="shared" si="19"/>
        <v/>
      </c>
      <c r="AT8" s="75"/>
      <c r="AU8" s="47" t="str">
        <f t="shared" si="20"/>
        <v/>
      </c>
      <c r="AV8" s="75"/>
      <c r="AW8" s="47" t="str">
        <f t="shared" si="21"/>
        <v/>
      </c>
      <c r="AX8" s="75"/>
      <c r="AY8" s="47" t="str">
        <f t="shared" si="22"/>
        <v/>
      </c>
      <c r="AZ8" s="75"/>
      <c r="BA8" s="47" t="str">
        <f t="shared" si="23"/>
        <v/>
      </c>
      <c r="BB8" s="75"/>
      <c r="BC8" s="47" t="str">
        <f t="shared" si="24"/>
        <v/>
      </c>
      <c r="BD8" s="75"/>
      <c r="BE8" s="47" t="str">
        <f t="shared" si="25"/>
        <v/>
      </c>
      <c r="BF8" s="75"/>
      <c r="BG8" s="47" t="str">
        <f t="shared" si="26"/>
        <v/>
      </c>
      <c r="BH8" s="75"/>
      <c r="BI8" s="47" t="str">
        <f t="shared" si="27"/>
        <v/>
      </c>
      <c r="BJ8" s="75"/>
      <c r="BK8" s="47" t="str">
        <f t="shared" si="28"/>
        <v/>
      </c>
      <c r="BL8" s="75"/>
      <c r="BM8" s="47" t="str">
        <f t="shared" si="29"/>
        <v/>
      </c>
      <c r="BN8" s="75"/>
      <c r="BO8" s="47" t="str">
        <f t="shared" si="30"/>
        <v/>
      </c>
      <c r="BP8" s="75"/>
      <c r="BQ8" s="47" t="str">
        <f t="shared" si="31"/>
        <v/>
      </c>
      <c r="BR8" s="75"/>
      <c r="BS8" s="47" t="str">
        <f t="shared" si="32"/>
        <v/>
      </c>
      <c r="BT8" s="75"/>
      <c r="BU8" s="47" t="str">
        <f t="shared" si="33"/>
        <v/>
      </c>
      <c r="BV8" s="75"/>
      <c r="BW8" s="47" t="str">
        <f t="shared" si="34"/>
        <v/>
      </c>
      <c r="BX8" s="75"/>
      <c r="BY8" s="47" t="str">
        <f t="shared" si="35"/>
        <v/>
      </c>
      <c r="BZ8" s="75"/>
      <c r="CA8" s="47" t="str">
        <f t="shared" si="36"/>
        <v/>
      </c>
    </row>
    <row r="9" spans="1:79" s="6" customFormat="1" ht="14.1" customHeight="1" x14ac:dyDescent="0.15">
      <c r="A9" s="82"/>
      <c r="B9" s="91"/>
      <c r="C9" s="47" t="str">
        <f>IFERROR(VLOOKUP(A9,Keuzelijst!$C$2:$D$149,2,FALSE),"")</f>
        <v/>
      </c>
      <c r="D9" s="75"/>
      <c r="E9" s="47" t="str">
        <f t="shared" si="0"/>
        <v/>
      </c>
      <c r="F9" s="75"/>
      <c r="G9" s="47" t="str">
        <f t="shared" si="0"/>
        <v/>
      </c>
      <c r="H9" s="75"/>
      <c r="I9" s="47" t="str">
        <f t="shared" si="1"/>
        <v/>
      </c>
      <c r="J9" s="75"/>
      <c r="K9" s="47" t="str">
        <f t="shared" si="2"/>
        <v/>
      </c>
      <c r="L9" s="75"/>
      <c r="M9" s="47" t="str">
        <f t="shared" si="3"/>
        <v/>
      </c>
      <c r="N9" s="75"/>
      <c r="O9" s="47" t="str">
        <f t="shared" si="4"/>
        <v/>
      </c>
      <c r="P9" s="75"/>
      <c r="Q9" s="47" t="str">
        <f t="shared" si="5"/>
        <v/>
      </c>
      <c r="R9" s="75"/>
      <c r="S9" s="47" t="str">
        <f t="shared" si="6"/>
        <v/>
      </c>
      <c r="T9" s="75"/>
      <c r="U9" s="47" t="str">
        <f t="shared" si="7"/>
        <v/>
      </c>
      <c r="V9" s="75"/>
      <c r="W9" s="47" t="str">
        <f t="shared" si="8"/>
        <v/>
      </c>
      <c r="X9" s="75"/>
      <c r="Y9" s="47" t="str">
        <f t="shared" si="9"/>
        <v/>
      </c>
      <c r="Z9" s="75"/>
      <c r="AA9" s="47" t="str">
        <f t="shared" si="10"/>
        <v/>
      </c>
      <c r="AB9" s="75"/>
      <c r="AC9" s="47" t="str">
        <f t="shared" si="11"/>
        <v/>
      </c>
      <c r="AD9" s="75"/>
      <c r="AE9" s="47" t="str">
        <f t="shared" si="12"/>
        <v/>
      </c>
      <c r="AF9" s="75"/>
      <c r="AG9" s="47" t="str">
        <f t="shared" si="13"/>
        <v/>
      </c>
      <c r="AH9" s="75"/>
      <c r="AI9" s="47" t="str">
        <f t="shared" si="14"/>
        <v/>
      </c>
      <c r="AJ9" s="75"/>
      <c r="AK9" s="47" t="str">
        <f t="shared" si="15"/>
        <v/>
      </c>
      <c r="AL9" s="75"/>
      <c r="AM9" s="47" t="str">
        <f t="shared" si="16"/>
        <v/>
      </c>
      <c r="AN9" s="75"/>
      <c r="AO9" s="47" t="str">
        <f t="shared" si="17"/>
        <v/>
      </c>
      <c r="AP9" s="75"/>
      <c r="AQ9" s="47" t="str">
        <f t="shared" si="18"/>
        <v/>
      </c>
      <c r="AR9" s="75"/>
      <c r="AS9" s="47" t="str">
        <f t="shared" si="19"/>
        <v/>
      </c>
      <c r="AT9" s="75"/>
      <c r="AU9" s="47" t="str">
        <f t="shared" si="20"/>
        <v/>
      </c>
      <c r="AV9" s="75"/>
      <c r="AW9" s="47" t="str">
        <f t="shared" si="21"/>
        <v/>
      </c>
      <c r="AX9" s="75"/>
      <c r="AY9" s="47" t="str">
        <f t="shared" si="22"/>
        <v/>
      </c>
      <c r="AZ9" s="75"/>
      <c r="BA9" s="47" t="str">
        <f t="shared" si="23"/>
        <v/>
      </c>
      <c r="BB9" s="75"/>
      <c r="BC9" s="47" t="str">
        <f t="shared" si="24"/>
        <v/>
      </c>
      <c r="BD9" s="75"/>
      <c r="BE9" s="47" t="str">
        <f t="shared" si="25"/>
        <v/>
      </c>
      <c r="BF9" s="75"/>
      <c r="BG9" s="47" t="str">
        <f t="shared" si="26"/>
        <v/>
      </c>
      <c r="BH9" s="75"/>
      <c r="BI9" s="47" t="str">
        <f t="shared" si="27"/>
        <v/>
      </c>
      <c r="BJ9" s="75"/>
      <c r="BK9" s="47" t="str">
        <f t="shared" si="28"/>
        <v/>
      </c>
      <c r="BL9" s="75"/>
      <c r="BM9" s="47" t="str">
        <f t="shared" si="29"/>
        <v/>
      </c>
      <c r="BN9" s="75"/>
      <c r="BO9" s="47" t="str">
        <f t="shared" si="30"/>
        <v/>
      </c>
      <c r="BP9" s="75"/>
      <c r="BQ9" s="47" t="str">
        <f t="shared" si="31"/>
        <v/>
      </c>
      <c r="BR9" s="75"/>
      <c r="BS9" s="47" t="str">
        <f t="shared" si="32"/>
        <v/>
      </c>
      <c r="BT9" s="75"/>
      <c r="BU9" s="47" t="str">
        <f t="shared" si="33"/>
        <v/>
      </c>
      <c r="BV9" s="75"/>
      <c r="BW9" s="47" t="str">
        <f t="shared" si="34"/>
        <v/>
      </c>
      <c r="BX9" s="75"/>
      <c r="BY9" s="47" t="str">
        <f t="shared" si="35"/>
        <v/>
      </c>
      <c r="BZ9" s="75"/>
      <c r="CA9" s="47" t="str">
        <f t="shared" si="36"/>
        <v/>
      </c>
    </row>
    <row r="10" spans="1:79" s="6" customFormat="1" ht="14.1" customHeight="1" x14ac:dyDescent="0.15">
      <c r="A10" s="82"/>
      <c r="B10" s="91"/>
      <c r="C10" s="47" t="str">
        <f>IFERROR(VLOOKUP(A10,Keuzelijst!$C$2:$D$149,2,FALSE),"")</f>
        <v/>
      </c>
      <c r="D10" s="75"/>
      <c r="E10" s="47" t="str">
        <f t="shared" si="0"/>
        <v/>
      </c>
      <c r="F10" s="75"/>
      <c r="G10" s="47" t="str">
        <f t="shared" si="0"/>
        <v/>
      </c>
      <c r="H10" s="75"/>
      <c r="I10" s="47" t="str">
        <f t="shared" si="1"/>
        <v/>
      </c>
      <c r="J10" s="75"/>
      <c r="K10" s="47" t="str">
        <f t="shared" si="2"/>
        <v/>
      </c>
      <c r="L10" s="75"/>
      <c r="M10" s="47" t="str">
        <f t="shared" si="3"/>
        <v/>
      </c>
      <c r="N10" s="75"/>
      <c r="O10" s="47" t="str">
        <f t="shared" si="4"/>
        <v/>
      </c>
      <c r="P10" s="75"/>
      <c r="Q10" s="47" t="str">
        <f t="shared" si="5"/>
        <v/>
      </c>
      <c r="R10" s="75"/>
      <c r="S10" s="47" t="str">
        <f t="shared" si="6"/>
        <v/>
      </c>
      <c r="T10" s="75"/>
      <c r="U10" s="47" t="str">
        <f t="shared" si="7"/>
        <v/>
      </c>
      <c r="V10" s="75"/>
      <c r="W10" s="47" t="str">
        <f t="shared" si="8"/>
        <v/>
      </c>
      <c r="X10" s="75"/>
      <c r="Y10" s="47" t="str">
        <f t="shared" si="9"/>
        <v/>
      </c>
      <c r="Z10" s="75"/>
      <c r="AA10" s="47" t="str">
        <f t="shared" si="10"/>
        <v/>
      </c>
      <c r="AB10" s="75"/>
      <c r="AC10" s="47" t="str">
        <f t="shared" si="11"/>
        <v/>
      </c>
      <c r="AD10" s="75"/>
      <c r="AE10" s="47" t="str">
        <f t="shared" si="12"/>
        <v/>
      </c>
      <c r="AF10" s="75"/>
      <c r="AG10" s="47" t="str">
        <f t="shared" si="13"/>
        <v/>
      </c>
      <c r="AH10" s="75"/>
      <c r="AI10" s="47" t="str">
        <f t="shared" si="14"/>
        <v/>
      </c>
      <c r="AJ10" s="75"/>
      <c r="AK10" s="47" t="str">
        <f t="shared" si="15"/>
        <v/>
      </c>
      <c r="AL10" s="75"/>
      <c r="AM10" s="47" t="str">
        <f t="shared" si="16"/>
        <v/>
      </c>
      <c r="AN10" s="75"/>
      <c r="AO10" s="47" t="str">
        <f t="shared" si="17"/>
        <v/>
      </c>
      <c r="AP10" s="75"/>
      <c r="AQ10" s="47" t="str">
        <f t="shared" si="18"/>
        <v/>
      </c>
      <c r="AR10" s="75"/>
      <c r="AS10" s="47" t="str">
        <f t="shared" si="19"/>
        <v/>
      </c>
      <c r="AT10" s="75"/>
      <c r="AU10" s="47" t="str">
        <f t="shared" si="20"/>
        <v/>
      </c>
      <c r="AV10" s="75"/>
      <c r="AW10" s="47" t="str">
        <f t="shared" si="21"/>
        <v/>
      </c>
      <c r="AX10" s="75"/>
      <c r="AY10" s="47" t="str">
        <f t="shared" si="22"/>
        <v/>
      </c>
      <c r="AZ10" s="75"/>
      <c r="BA10" s="47" t="str">
        <f t="shared" si="23"/>
        <v/>
      </c>
      <c r="BB10" s="75"/>
      <c r="BC10" s="47" t="str">
        <f t="shared" si="24"/>
        <v/>
      </c>
      <c r="BD10" s="75"/>
      <c r="BE10" s="47" t="str">
        <f t="shared" si="25"/>
        <v/>
      </c>
      <c r="BF10" s="75"/>
      <c r="BG10" s="47" t="str">
        <f t="shared" si="26"/>
        <v/>
      </c>
      <c r="BH10" s="75"/>
      <c r="BI10" s="47" t="str">
        <f t="shared" si="27"/>
        <v/>
      </c>
      <c r="BJ10" s="75"/>
      <c r="BK10" s="47" t="str">
        <f t="shared" si="28"/>
        <v/>
      </c>
      <c r="BL10" s="75"/>
      <c r="BM10" s="47" t="str">
        <f t="shared" si="29"/>
        <v/>
      </c>
      <c r="BN10" s="75"/>
      <c r="BO10" s="47" t="str">
        <f t="shared" si="30"/>
        <v/>
      </c>
      <c r="BP10" s="75"/>
      <c r="BQ10" s="47" t="str">
        <f t="shared" si="31"/>
        <v/>
      </c>
      <c r="BR10" s="75"/>
      <c r="BS10" s="47" t="str">
        <f t="shared" si="32"/>
        <v/>
      </c>
      <c r="BT10" s="75"/>
      <c r="BU10" s="47" t="str">
        <f t="shared" si="33"/>
        <v/>
      </c>
      <c r="BV10" s="75"/>
      <c r="BW10" s="47" t="str">
        <f t="shared" si="34"/>
        <v/>
      </c>
      <c r="BX10" s="75"/>
      <c r="BY10" s="47" t="str">
        <f t="shared" si="35"/>
        <v/>
      </c>
      <c r="BZ10" s="75"/>
      <c r="CA10" s="47" t="str">
        <f t="shared" si="36"/>
        <v/>
      </c>
    </row>
    <row r="11" spans="1:79" s="6" customFormat="1" ht="14.1" customHeight="1" x14ac:dyDescent="0.15">
      <c r="A11" s="82"/>
      <c r="B11" s="91"/>
      <c r="C11" s="47" t="str">
        <f>IFERROR(VLOOKUP(A11,Keuzelijst!$C$2:$D$149,2,FALSE),"")</f>
        <v/>
      </c>
      <c r="D11" s="75"/>
      <c r="E11" s="47" t="str">
        <f t="shared" si="0"/>
        <v/>
      </c>
      <c r="F11" s="75"/>
      <c r="G11" s="47" t="str">
        <f t="shared" si="0"/>
        <v/>
      </c>
      <c r="H11" s="75"/>
      <c r="I11" s="47" t="str">
        <f t="shared" si="1"/>
        <v/>
      </c>
      <c r="J11" s="75"/>
      <c r="K11" s="47" t="str">
        <f t="shared" si="2"/>
        <v/>
      </c>
      <c r="L11" s="75"/>
      <c r="M11" s="47" t="str">
        <f t="shared" si="3"/>
        <v/>
      </c>
      <c r="N11" s="75"/>
      <c r="O11" s="47" t="str">
        <f t="shared" si="4"/>
        <v/>
      </c>
      <c r="P11" s="75"/>
      <c r="Q11" s="47" t="str">
        <f t="shared" si="5"/>
        <v/>
      </c>
      <c r="R11" s="75"/>
      <c r="S11" s="47" t="str">
        <f t="shared" si="6"/>
        <v/>
      </c>
      <c r="T11" s="75"/>
      <c r="U11" s="47" t="str">
        <f t="shared" si="7"/>
        <v/>
      </c>
      <c r="V11" s="75"/>
      <c r="W11" s="47" t="str">
        <f t="shared" si="8"/>
        <v/>
      </c>
      <c r="X11" s="75"/>
      <c r="Y11" s="47" t="str">
        <f t="shared" si="9"/>
        <v/>
      </c>
      <c r="Z11" s="75"/>
      <c r="AA11" s="47" t="str">
        <f t="shared" si="10"/>
        <v/>
      </c>
      <c r="AB11" s="75"/>
      <c r="AC11" s="47" t="str">
        <f t="shared" si="11"/>
        <v/>
      </c>
      <c r="AD11" s="75"/>
      <c r="AE11" s="47" t="str">
        <f t="shared" si="12"/>
        <v/>
      </c>
      <c r="AF11" s="75"/>
      <c r="AG11" s="47" t="str">
        <f t="shared" si="13"/>
        <v/>
      </c>
      <c r="AH11" s="75"/>
      <c r="AI11" s="47" t="str">
        <f t="shared" si="14"/>
        <v/>
      </c>
      <c r="AJ11" s="75"/>
      <c r="AK11" s="47" t="str">
        <f t="shared" si="15"/>
        <v/>
      </c>
      <c r="AL11" s="75"/>
      <c r="AM11" s="47" t="str">
        <f t="shared" si="16"/>
        <v/>
      </c>
      <c r="AN11" s="75"/>
      <c r="AO11" s="47" t="str">
        <f t="shared" si="17"/>
        <v/>
      </c>
      <c r="AP11" s="75"/>
      <c r="AQ11" s="47" t="str">
        <f t="shared" si="18"/>
        <v/>
      </c>
      <c r="AR11" s="75"/>
      <c r="AS11" s="47" t="str">
        <f t="shared" si="19"/>
        <v/>
      </c>
      <c r="AT11" s="75"/>
      <c r="AU11" s="47" t="str">
        <f t="shared" si="20"/>
        <v/>
      </c>
      <c r="AV11" s="75"/>
      <c r="AW11" s="47" t="str">
        <f t="shared" si="21"/>
        <v/>
      </c>
      <c r="AX11" s="75"/>
      <c r="AY11" s="47" t="str">
        <f t="shared" si="22"/>
        <v/>
      </c>
      <c r="AZ11" s="75"/>
      <c r="BA11" s="47" t="str">
        <f t="shared" si="23"/>
        <v/>
      </c>
      <c r="BB11" s="75"/>
      <c r="BC11" s="47" t="str">
        <f t="shared" si="24"/>
        <v/>
      </c>
      <c r="BD11" s="75"/>
      <c r="BE11" s="47" t="str">
        <f t="shared" si="25"/>
        <v/>
      </c>
      <c r="BF11" s="75"/>
      <c r="BG11" s="47" t="str">
        <f t="shared" si="26"/>
        <v/>
      </c>
      <c r="BH11" s="75"/>
      <c r="BI11" s="47" t="str">
        <f t="shared" si="27"/>
        <v/>
      </c>
      <c r="BJ11" s="75"/>
      <c r="BK11" s="47" t="str">
        <f t="shared" si="28"/>
        <v/>
      </c>
      <c r="BL11" s="75"/>
      <c r="BM11" s="47" t="str">
        <f t="shared" si="29"/>
        <v/>
      </c>
      <c r="BN11" s="75"/>
      <c r="BO11" s="47" t="str">
        <f t="shared" si="30"/>
        <v/>
      </c>
      <c r="BP11" s="75"/>
      <c r="BQ11" s="47" t="str">
        <f t="shared" si="31"/>
        <v/>
      </c>
      <c r="BR11" s="75"/>
      <c r="BS11" s="47" t="str">
        <f t="shared" si="32"/>
        <v/>
      </c>
      <c r="BT11" s="75"/>
      <c r="BU11" s="47" t="str">
        <f t="shared" si="33"/>
        <v/>
      </c>
      <c r="BV11" s="75"/>
      <c r="BW11" s="47" t="str">
        <f t="shared" si="34"/>
        <v/>
      </c>
      <c r="BX11" s="75"/>
      <c r="BY11" s="47" t="str">
        <f t="shared" si="35"/>
        <v/>
      </c>
      <c r="BZ11" s="75"/>
      <c r="CA11" s="47" t="str">
        <f t="shared" si="36"/>
        <v/>
      </c>
    </row>
    <row r="12" spans="1:79" s="6" customFormat="1" ht="14.1" customHeight="1" x14ac:dyDescent="0.15">
      <c r="A12" s="82"/>
      <c r="B12" s="91"/>
      <c r="C12" s="47" t="str">
        <f>IFERROR(VLOOKUP(A12,Keuzelijst!$C$2:$D$149,2,FALSE),"")</f>
        <v/>
      </c>
      <c r="D12" s="75"/>
      <c r="E12" s="47" t="str">
        <f t="shared" si="0"/>
        <v/>
      </c>
      <c r="F12" s="75"/>
      <c r="G12" s="47" t="str">
        <f t="shared" si="0"/>
        <v/>
      </c>
      <c r="H12" s="75"/>
      <c r="I12" s="47" t="str">
        <f t="shared" si="1"/>
        <v/>
      </c>
      <c r="J12" s="75"/>
      <c r="K12" s="47" t="str">
        <f t="shared" si="2"/>
        <v/>
      </c>
      <c r="L12" s="75"/>
      <c r="M12" s="47" t="str">
        <f t="shared" si="3"/>
        <v/>
      </c>
      <c r="N12" s="75"/>
      <c r="O12" s="47" t="str">
        <f t="shared" si="4"/>
        <v/>
      </c>
      <c r="P12" s="75"/>
      <c r="Q12" s="47" t="str">
        <f t="shared" si="5"/>
        <v/>
      </c>
      <c r="R12" s="75"/>
      <c r="S12" s="47" t="str">
        <f t="shared" si="6"/>
        <v/>
      </c>
      <c r="T12" s="75"/>
      <c r="U12" s="47" t="str">
        <f t="shared" si="7"/>
        <v/>
      </c>
      <c r="V12" s="75"/>
      <c r="W12" s="47" t="str">
        <f t="shared" si="8"/>
        <v/>
      </c>
      <c r="X12" s="75"/>
      <c r="Y12" s="47" t="str">
        <f t="shared" si="9"/>
        <v/>
      </c>
      <c r="Z12" s="75"/>
      <c r="AA12" s="47" t="str">
        <f t="shared" si="10"/>
        <v/>
      </c>
      <c r="AB12" s="75"/>
      <c r="AC12" s="47" t="str">
        <f t="shared" si="11"/>
        <v/>
      </c>
      <c r="AD12" s="75"/>
      <c r="AE12" s="47" t="str">
        <f t="shared" si="12"/>
        <v/>
      </c>
      <c r="AF12" s="75"/>
      <c r="AG12" s="47" t="str">
        <f t="shared" si="13"/>
        <v/>
      </c>
      <c r="AH12" s="75"/>
      <c r="AI12" s="47" t="str">
        <f t="shared" si="14"/>
        <v/>
      </c>
      <c r="AJ12" s="75"/>
      <c r="AK12" s="47" t="str">
        <f t="shared" si="15"/>
        <v/>
      </c>
      <c r="AL12" s="75"/>
      <c r="AM12" s="47" t="str">
        <f t="shared" si="16"/>
        <v/>
      </c>
      <c r="AN12" s="75"/>
      <c r="AO12" s="47" t="str">
        <f t="shared" si="17"/>
        <v/>
      </c>
      <c r="AP12" s="75"/>
      <c r="AQ12" s="47" t="str">
        <f t="shared" si="18"/>
        <v/>
      </c>
      <c r="AR12" s="75"/>
      <c r="AS12" s="47" t="str">
        <f t="shared" si="19"/>
        <v/>
      </c>
      <c r="AT12" s="75"/>
      <c r="AU12" s="47" t="str">
        <f t="shared" si="20"/>
        <v/>
      </c>
      <c r="AV12" s="75"/>
      <c r="AW12" s="47" t="str">
        <f t="shared" si="21"/>
        <v/>
      </c>
      <c r="AX12" s="75"/>
      <c r="AY12" s="47" t="str">
        <f t="shared" si="22"/>
        <v/>
      </c>
      <c r="AZ12" s="75"/>
      <c r="BA12" s="47" t="str">
        <f t="shared" si="23"/>
        <v/>
      </c>
      <c r="BB12" s="75"/>
      <c r="BC12" s="47" t="str">
        <f t="shared" si="24"/>
        <v/>
      </c>
      <c r="BD12" s="75"/>
      <c r="BE12" s="47" t="str">
        <f t="shared" si="25"/>
        <v/>
      </c>
      <c r="BF12" s="75"/>
      <c r="BG12" s="47" t="str">
        <f t="shared" si="26"/>
        <v/>
      </c>
      <c r="BH12" s="75"/>
      <c r="BI12" s="47" t="str">
        <f t="shared" si="27"/>
        <v/>
      </c>
      <c r="BJ12" s="75"/>
      <c r="BK12" s="47" t="str">
        <f t="shared" si="28"/>
        <v/>
      </c>
      <c r="BL12" s="75"/>
      <c r="BM12" s="47" t="str">
        <f t="shared" si="29"/>
        <v/>
      </c>
      <c r="BN12" s="75"/>
      <c r="BO12" s="47" t="str">
        <f t="shared" si="30"/>
        <v/>
      </c>
      <c r="BP12" s="75"/>
      <c r="BQ12" s="47" t="str">
        <f t="shared" si="31"/>
        <v/>
      </c>
      <c r="BR12" s="75"/>
      <c r="BS12" s="47" t="str">
        <f t="shared" si="32"/>
        <v/>
      </c>
      <c r="BT12" s="75"/>
      <c r="BU12" s="47" t="str">
        <f t="shared" si="33"/>
        <v/>
      </c>
      <c r="BV12" s="75"/>
      <c r="BW12" s="47" t="str">
        <f t="shared" si="34"/>
        <v/>
      </c>
      <c r="BX12" s="75"/>
      <c r="BY12" s="47" t="str">
        <f t="shared" si="35"/>
        <v/>
      </c>
      <c r="BZ12" s="75"/>
      <c r="CA12" s="47" t="str">
        <f t="shared" si="36"/>
        <v/>
      </c>
    </row>
    <row r="13" spans="1:79" s="6" customFormat="1" ht="14.1" customHeight="1" x14ac:dyDescent="0.15">
      <c r="A13" s="82"/>
      <c r="B13" s="91"/>
      <c r="C13" s="47" t="str">
        <f>IFERROR(VLOOKUP(A13,Keuzelijst!$C$2:$D$149,2,FALSE),"")</f>
        <v/>
      </c>
      <c r="D13" s="75"/>
      <c r="E13" s="47" t="str">
        <f t="shared" si="0"/>
        <v/>
      </c>
      <c r="F13" s="75"/>
      <c r="G13" s="47" t="str">
        <f t="shared" si="0"/>
        <v/>
      </c>
      <c r="H13" s="75"/>
      <c r="I13" s="47" t="str">
        <f t="shared" si="1"/>
        <v/>
      </c>
      <c r="J13" s="75"/>
      <c r="K13" s="47" t="str">
        <f t="shared" si="2"/>
        <v/>
      </c>
      <c r="L13" s="75"/>
      <c r="M13" s="47" t="str">
        <f t="shared" si="3"/>
        <v/>
      </c>
      <c r="N13" s="75"/>
      <c r="O13" s="47" t="str">
        <f t="shared" si="4"/>
        <v/>
      </c>
      <c r="P13" s="75"/>
      <c r="Q13" s="47" t="str">
        <f t="shared" si="5"/>
        <v/>
      </c>
      <c r="R13" s="75"/>
      <c r="S13" s="47" t="str">
        <f t="shared" si="6"/>
        <v/>
      </c>
      <c r="T13" s="75"/>
      <c r="U13" s="47" t="str">
        <f t="shared" si="7"/>
        <v/>
      </c>
      <c r="V13" s="75"/>
      <c r="W13" s="47" t="str">
        <f t="shared" si="8"/>
        <v/>
      </c>
      <c r="X13" s="75"/>
      <c r="Y13" s="47" t="str">
        <f t="shared" si="9"/>
        <v/>
      </c>
      <c r="Z13" s="75"/>
      <c r="AA13" s="47" t="str">
        <f t="shared" si="10"/>
        <v/>
      </c>
      <c r="AB13" s="75"/>
      <c r="AC13" s="47" t="str">
        <f t="shared" si="11"/>
        <v/>
      </c>
      <c r="AD13" s="75"/>
      <c r="AE13" s="47" t="str">
        <f t="shared" si="12"/>
        <v/>
      </c>
      <c r="AF13" s="75"/>
      <c r="AG13" s="47" t="str">
        <f t="shared" si="13"/>
        <v/>
      </c>
      <c r="AH13" s="75"/>
      <c r="AI13" s="47" t="str">
        <f t="shared" si="14"/>
        <v/>
      </c>
      <c r="AJ13" s="75"/>
      <c r="AK13" s="47" t="str">
        <f t="shared" si="15"/>
        <v/>
      </c>
      <c r="AL13" s="75"/>
      <c r="AM13" s="47" t="str">
        <f t="shared" si="16"/>
        <v/>
      </c>
      <c r="AN13" s="75"/>
      <c r="AO13" s="47" t="str">
        <f t="shared" si="17"/>
        <v/>
      </c>
      <c r="AP13" s="75"/>
      <c r="AQ13" s="47" t="str">
        <f t="shared" si="18"/>
        <v/>
      </c>
      <c r="AR13" s="75"/>
      <c r="AS13" s="47" t="str">
        <f t="shared" si="19"/>
        <v/>
      </c>
      <c r="AT13" s="75"/>
      <c r="AU13" s="47" t="str">
        <f t="shared" si="20"/>
        <v/>
      </c>
      <c r="AV13" s="75"/>
      <c r="AW13" s="47" t="str">
        <f t="shared" si="21"/>
        <v/>
      </c>
      <c r="AX13" s="75"/>
      <c r="AY13" s="47" t="str">
        <f t="shared" si="22"/>
        <v/>
      </c>
      <c r="AZ13" s="75"/>
      <c r="BA13" s="47" t="str">
        <f t="shared" si="23"/>
        <v/>
      </c>
      <c r="BB13" s="75"/>
      <c r="BC13" s="47" t="str">
        <f t="shared" si="24"/>
        <v/>
      </c>
      <c r="BD13" s="75"/>
      <c r="BE13" s="47" t="str">
        <f t="shared" si="25"/>
        <v/>
      </c>
      <c r="BF13" s="75"/>
      <c r="BG13" s="47" t="str">
        <f t="shared" si="26"/>
        <v/>
      </c>
      <c r="BH13" s="75"/>
      <c r="BI13" s="47" t="str">
        <f t="shared" si="27"/>
        <v/>
      </c>
      <c r="BJ13" s="75"/>
      <c r="BK13" s="47" t="str">
        <f t="shared" si="28"/>
        <v/>
      </c>
      <c r="BL13" s="75"/>
      <c r="BM13" s="47" t="str">
        <f t="shared" si="29"/>
        <v/>
      </c>
      <c r="BN13" s="75"/>
      <c r="BO13" s="47" t="str">
        <f t="shared" si="30"/>
        <v/>
      </c>
      <c r="BP13" s="75"/>
      <c r="BQ13" s="47" t="str">
        <f t="shared" si="31"/>
        <v/>
      </c>
      <c r="BR13" s="75"/>
      <c r="BS13" s="47" t="str">
        <f t="shared" si="32"/>
        <v/>
      </c>
      <c r="BT13" s="75"/>
      <c r="BU13" s="47" t="str">
        <f t="shared" si="33"/>
        <v/>
      </c>
      <c r="BV13" s="75"/>
      <c r="BW13" s="47" t="str">
        <f t="shared" si="34"/>
        <v/>
      </c>
      <c r="BX13" s="75"/>
      <c r="BY13" s="47" t="str">
        <f t="shared" si="35"/>
        <v/>
      </c>
      <c r="BZ13" s="75"/>
      <c r="CA13" s="47" t="str">
        <f t="shared" si="36"/>
        <v/>
      </c>
    </row>
    <row r="14" spans="1:79" s="6" customFormat="1" ht="14.1" customHeight="1" x14ac:dyDescent="0.15">
      <c r="A14" s="82"/>
      <c r="B14" s="91"/>
      <c r="C14" s="47" t="str">
        <f>IFERROR(VLOOKUP(A14,Keuzelijst!$C$2:$D$149,2,FALSE),"")</f>
        <v/>
      </c>
      <c r="D14" s="75"/>
      <c r="E14" s="47" t="str">
        <f t="shared" si="0"/>
        <v/>
      </c>
      <c r="F14" s="75"/>
      <c r="G14" s="47" t="str">
        <f t="shared" si="0"/>
        <v/>
      </c>
      <c r="H14" s="75"/>
      <c r="I14" s="47" t="str">
        <f t="shared" si="1"/>
        <v/>
      </c>
      <c r="J14" s="75"/>
      <c r="K14" s="47" t="str">
        <f t="shared" si="2"/>
        <v/>
      </c>
      <c r="L14" s="75"/>
      <c r="M14" s="47" t="str">
        <f t="shared" si="3"/>
        <v/>
      </c>
      <c r="N14" s="75"/>
      <c r="O14" s="47" t="str">
        <f t="shared" si="4"/>
        <v/>
      </c>
      <c r="P14" s="75"/>
      <c r="Q14" s="47" t="str">
        <f t="shared" si="5"/>
        <v/>
      </c>
      <c r="R14" s="75"/>
      <c r="S14" s="47" t="str">
        <f t="shared" si="6"/>
        <v/>
      </c>
      <c r="T14" s="75"/>
      <c r="U14" s="47" t="str">
        <f t="shared" si="7"/>
        <v/>
      </c>
      <c r="V14" s="75"/>
      <c r="W14" s="47" t="str">
        <f t="shared" si="8"/>
        <v/>
      </c>
      <c r="X14" s="75"/>
      <c r="Y14" s="47" t="str">
        <f t="shared" si="9"/>
        <v/>
      </c>
      <c r="Z14" s="75"/>
      <c r="AA14" s="47" t="str">
        <f t="shared" si="10"/>
        <v/>
      </c>
      <c r="AB14" s="75"/>
      <c r="AC14" s="47" t="str">
        <f t="shared" si="11"/>
        <v/>
      </c>
      <c r="AD14" s="75"/>
      <c r="AE14" s="47" t="str">
        <f t="shared" si="12"/>
        <v/>
      </c>
      <c r="AF14" s="75"/>
      <c r="AG14" s="47" t="str">
        <f t="shared" si="13"/>
        <v/>
      </c>
      <c r="AH14" s="75"/>
      <c r="AI14" s="47" t="str">
        <f t="shared" si="14"/>
        <v/>
      </c>
      <c r="AJ14" s="75"/>
      <c r="AK14" s="47" t="str">
        <f t="shared" si="15"/>
        <v/>
      </c>
      <c r="AL14" s="75"/>
      <c r="AM14" s="47" t="str">
        <f t="shared" si="16"/>
        <v/>
      </c>
      <c r="AN14" s="75"/>
      <c r="AO14" s="47" t="str">
        <f t="shared" si="17"/>
        <v/>
      </c>
      <c r="AP14" s="75"/>
      <c r="AQ14" s="47" t="str">
        <f t="shared" si="18"/>
        <v/>
      </c>
      <c r="AR14" s="75"/>
      <c r="AS14" s="47" t="str">
        <f t="shared" si="19"/>
        <v/>
      </c>
      <c r="AT14" s="75"/>
      <c r="AU14" s="47" t="str">
        <f t="shared" si="20"/>
        <v/>
      </c>
      <c r="AV14" s="75"/>
      <c r="AW14" s="47" t="str">
        <f t="shared" si="21"/>
        <v/>
      </c>
      <c r="AX14" s="75"/>
      <c r="AY14" s="47" t="str">
        <f t="shared" si="22"/>
        <v/>
      </c>
      <c r="AZ14" s="75"/>
      <c r="BA14" s="47" t="str">
        <f t="shared" si="23"/>
        <v/>
      </c>
      <c r="BB14" s="75"/>
      <c r="BC14" s="47" t="str">
        <f t="shared" si="24"/>
        <v/>
      </c>
      <c r="BD14" s="75"/>
      <c r="BE14" s="47" t="str">
        <f t="shared" si="25"/>
        <v/>
      </c>
      <c r="BF14" s="75"/>
      <c r="BG14" s="47" t="str">
        <f t="shared" si="26"/>
        <v/>
      </c>
      <c r="BH14" s="75"/>
      <c r="BI14" s="47" t="str">
        <f t="shared" si="27"/>
        <v/>
      </c>
      <c r="BJ14" s="75"/>
      <c r="BK14" s="47" t="str">
        <f t="shared" si="28"/>
        <v/>
      </c>
      <c r="BL14" s="75"/>
      <c r="BM14" s="47" t="str">
        <f t="shared" si="29"/>
        <v/>
      </c>
      <c r="BN14" s="75"/>
      <c r="BO14" s="47" t="str">
        <f t="shared" si="30"/>
        <v/>
      </c>
      <c r="BP14" s="75"/>
      <c r="BQ14" s="47" t="str">
        <f t="shared" si="31"/>
        <v/>
      </c>
      <c r="BR14" s="75"/>
      <c r="BS14" s="47" t="str">
        <f t="shared" si="32"/>
        <v/>
      </c>
      <c r="BT14" s="75"/>
      <c r="BU14" s="47" t="str">
        <f t="shared" si="33"/>
        <v/>
      </c>
      <c r="BV14" s="75"/>
      <c r="BW14" s="47" t="str">
        <f t="shared" si="34"/>
        <v/>
      </c>
      <c r="BX14" s="75"/>
      <c r="BY14" s="47" t="str">
        <f t="shared" si="35"/>
        <v/>
      </c>
      <c r="BZ14" s="75"/>
      <c r="CA14" s="47" t="str">
        <f t="shared" si="36"/>
        <v/>
      </c>
    </row>
    <row r="15" spans="1:79" s="6" customFormat="1" ht="14.1" customHeight="1" x14ac:dyDescent="0.15">
      <c r="A15" s="82"/>
      <c r="B15" s="91"/>
      <c r="C15" s="47" t="str">
        <f>IFERROR(VLOOKUP(A15,Keuzelijst!$C$2:$D$149,2,FALSE),"")</f>
        <v/>
      </c>
      <c r="D15" s="75"/>
      <c r="E15" s="47" t="str">
        <f t="shared" si="0"/>
        <v/>
      </c>
      <c r="F15" s="75"/>
      <c r="G15" s="47" t="str">
        <f t="shared" si="0"/>
        <v/>
      </c>
      <c r="H15" s="75"/>
      <c r="I15" s="47" t="str">
        <f t="shared" si="1"/>
        <v/>
      </c>
      <c r="J15" s="75"/>
      <c r="K15" s="47" t="str">
        <f t="shared" si="2"/>
        <v/>
      </c>
      <c r="L15" s="75"/>
      <c r="M15" s="47" t="str">
        <f t="shared" si="3"/>
        <v/>
      </c>
      <c r="N15" s="75"/>
      <c r="O15" s="47" t="str">
        <f t="shared" si="4"/>
        <v/>
      </c>
      <c r="P15" s="75"/>
      <c r="Q15" s="47" t="str">
        <f t="shared" si="5"/>
        <v/>
      </c>
      <c r="R15" s="75"/>
      <c r="S15" s="47" t="str">
        <f t="shared" si="6"/>
        <v/>
      </c>
      <c r="T15" s="75"/>
      <c r="U15" s="47" t="str">
        <f t="shared" si="7"/>
        <v/>
      </c>
      <c r="V15" s="75"/>
      <c r="W15" s="47" t="str">
        <f t="shared" si="8"/>
        <v/>
      </c>
      <c r="X15" s="75"/>
      <c r="Y15" s="47" t="str">
        <f t="shared" si="9"/>
        <v/>
      </c>
      <c r="Z15" s="75"/>
      <c r="AA15" s="47" t="str">
        <f t="shared" si="10"/>
        <v/>
      </c>
      <c r="AB15" s="75"/>
      <c r="AC15" s="47" t="str">
        <f t="shared" si="11"/>
        <v/>
      </c>
      <c r="AD15" s="75"/>
      <c r="AE15" s="47" t="str">
        <f t="shared" si="12"/>
        <v/>
      </c>
      <c r="AF15" s="75"/>
      <c r="AG15" s="47" t="str">
        <f t="shared" si="13"/>
        <v/>
      </c>
      <c r="AH15" s="75"/>
      <c r="AI15" s="47" t="str">
        <f t="shared" si="14"/>
        <v/>
      </c>
      <c r="AJ15" s="75"/>
      <c r="AK15" s="47" t="str">
        <f t="shared" si="15"/>
        <v/>
      </c>
      <c r="AL15" s="75"/>
      <c r="AM15" s="47" t="str">
        <f t="shared" si="16"/>
        <v/>
      </c>
      <c r="AN15" s="75"/>
      <c r="AO15" s="47" t="str">
        <f t="shared" si="17"/>
        <v/>
      </c>
      <c r="AP15" s="75"/>
      <c r="AQ15" s="47" t="str">
        <f t="shared" si="18"/>
        <v/>
      </c>
      <c r="AR15" s="75"/>
      <c r="AS15" s="47" t="str">
        <f t="shared" si="19"/>
        <v/>
      </c>
      <c r="AT15" s="75"/>
      <c r="AU15" s="47" t="str">
        <f t="shared" si="20"/>
        <v/>
      </c>
      <c r="AV15" s="75"/>
      <c r="AW15" s="47" t="str">
        <f t="shared" si="21"/>
        <v/>
      </c>
      <c r="AX15" s="75"/>
      <c r="AY15" s="47" t="str">
        <f t="shared" si="22"/>
        <v/>
      </c>
      <c r="AZ15" s="75"/>
      <c r="BA15" s="47" t="str">
        <f t="shared" si="23"/>
        <v/>
      </c>
      <c r="BB15" s="75"/>
      <c r="BC15" s="47" t="str">
        <f t="shared" si="24"/>
        <v/>
      </c>
      <c r="BD15" s="75"/>
      <c r="BE15" s="47" t="str">
        <f t="shared" si="25"/>
        <v/>
      </c>
      <c r="BF15" s="75"/>
      <c r="BG15" s="47" t="str">
        <f t="shared" si="26"/>
        <v/>
      </c>
      <c r="BH15" s="75"/>
      <c r="BI15" s="47" t="str">
        <f t="shared" si="27"/>
        <v/>
      </c>
      <c r="BJ15" s="75"/>
      <c r="BK15" s="47" t="str">
        <f t="shared" si="28"/>
        <v/>
      </c>
      <c r="BL15" s="75"/>
      <c r="BM15" s="47" t="str">
        <f t="shared" si="29"/>
        <v/>
      </c>
      <c r="BN15" s="75"/>
      <c r="BO15" s="47" t="str">
        <f t="shared" si="30"/>
        <v/>
      </c>
      <c r="BP15" s="75"/>
      <c r="BQ15" s="47" t="str">
        <f t="shared" si="31"/>
        <v/>
      </c>
      <c r="BR15" s="75"/>
      <c r="BS15" s="47" t="str">
        <f t="shared" si="32"/>
        <v/>
      </c>
      <c r="BT15" s="75"/>
      <c r="BU15" s="47" t="str">
        <f t="shared" si="33"/>
        <v/>
      </c>
      <c r="BV15" s="75"/>
      <c r="BW15" s="47" t="str">
        <f t="shared" si="34"/>
        <v/>
      </c>
      <c r="BX15" s="75"/>
      <c r="BY15" s="47" t="str">
        <f t="shared" si="35"/>
        <v/>
      </c>
      <c r="BZ15" s="75"/>
      <c r="CA15" s="47" t="str">
        <f t="shared" si="36"/>
        <v/>
      </c>
    </row>
    <row r="16" spans="1:79" s="6" customFormat="1" ht="14.1" customHeight="1" x14ac:dyDescent="0.15">
      <c r="A16" s="82"/>
      <c r="B16" s="91"/>
      <c r="C16" s="47" t="str">
        <f>IFERROR(VLOOKUP(A16,Keuzelijst!$C$2:$D$149,2,FALSE),"")</f>
        <v/>
      </c>
      <c r="D16" s="75"/>
      <c r="E16" s="47" t="str">
        <f t="shared" si="0"/>
        <v/>
      </c>
      <c r="F16" s="75"/>
      <c r="G16" s="47" t="str">
        <f t="shared" si="0"/>
        <v/>
      </c>
      <c r="H16" s="75"/>
      <c r="I16" s="47" t="str">
        <f t="shared" si="1"/>
        <v/>
      </c>
      <c r="J16" s="75"/>
      <c r="K16" s="47" t="str">
        <f t="shared" si="2"/>
        <v/>
      </c>
      <c r="L16" s="75"/>
      <c r="M16" s="47" t="str">
        <f t="shared" si="3"/>
        <v/>
      </c>
      <c r="N16" s="75"/>
      <c r="O16" s="47" t="str">
        <f t="shared" si="4"/>
        <v/>
      </c>
      <c r="P16" s="75"/>
      <c r="Q16" s="47" t="str">
        <f t="shared" si="5"/>
        <v/>
      </c>
      <c r="R16" s="75"/>
      <c r="S16" s="47" t="str">
        <f t="shared" si="6"/>
        <v/>
      </c>
      <c r="T16" s="75"/>
      <c r="U16" s="47" t="str">
        <f t="shared" si="7"/>
        <v/>
      </c>
      <c r="V16" s="75"/>
      <c r="W16" s="47" t="str">
        <f t="shared" si="8"/>
        <v/>
      </c>
      <c r="X16" s="75"/>
      <c r="Y16" s="47" t="str">
        <f t="shared" si="9"/>
        <v/>
      </c>
      <c r="Z16" s="75"/>
      <c r="AA16" s="47" t="str">
        <f t="shared" si="10"/>
        <v/>
      </c>
      <c r="AB16" s="75"/>
      <c r="AC16" s="47" t="str">
        <f t="shared" si="11"/>
        <v/>
      </c>
      <c r="AD16" s="75"/>
      <c r="AE16" s="47" t="str">
        <f t="shared" si="12"/>
        <v/>
      </c>
      <c r="AF16" s="75"/>
      <c r="AG16" s="47" t="str">
        <f t="shared" si="13"/>
        <v/>
      </c>
      <c r="AH16" s="75"/>
      <c r="AI16" s="47" t="str">
        <f t="shared" si="14"/>
        <v/>
      </c>
      <c r="AJ16" s="75"/>
      <c r="AK16" s="47" t="str">
        <f t="shared" si="15"/>
        <v/>
      </c>
      <c r="AL16" s="75"/>
      <c r="AM16" s="47" t="str">
        <f t="shared" si="16"/>
        <v/>
      </c>
      <c r="AN16" s="75"/>
      <c r="AO16" s="47" t="str">
        <f t="shared" si="17"/>
        <v/>
      </c>
      <c r="AP16" s="75"/>
      <c r="AQ16" s="47" t="str">
        <f t="shared" si="18"/>
        <v/>
      </c>
      <c r="AR16" s="75"/>
      <c r="AS16" s="47" t="str">
        <f t="shared" si="19"/>
        <v/>
      </c>
      <c r="AT16" s="75"/>
      <c r="AU16" s="47" t="str">
        <f t="shared" si="20"/>
        <v/>
      </c>
      <c r="AV16" s="75"/>
      <c r="AW16" s="47" t="str">
        <f t="shared" si="21"/>
        <v/>
      </c>
      <c r="AX16" s="75"/>
      <c r="AY16" s="47" t="str">
        <f t="shared" si="22"/>
        <v/>
      </c>
      <c r="AZ16" s="75"/>
      <c r="BA16" s="47" t="str">
        <f t="shared" si="23"/>
        <v/>
      </c>
      <c r="BB16" s="75"/>
      <c r="BC16" s="47" t="str">
        <f t="shared" si="24"/>
        <v/>
      </c>
      <c r="BD16" s="75"/>
      <c r="BE16" s="47" t="str">
        <f t="shared" si="25"/>
        <v/>
      </c>
      <c r="BF16" s="75"/>
      <c r="BG16" s="47" t="str">
        <f t="shared" si="26"/>
        <v/>
      </c>
      <c r="BH16" s="75"/>
      <c r="BI16" s="47" t="str">
        <f t="shared" si="27"/>
        <v/>
      </c>
      <c r="BJ16" s="75"/>
      <c r="BK16" s="47" t="str">
        <f t="shared" si="28"/>
        <v/>
      </c>
      <c r="BL16" s="75"/>
      <c r="BM16" s="47" t="str">
        <f t="shared" si="29"/>
        <v/>
      </c>
      <c r="BN16" s="75"/>
      <c r="BO16" s="47" t="str">
        <f t="shared" si="30"/>
        <v/>
      </c>
      <c r="BP16" s="75"/>
      <c r="BQ16" s="47" t="str">
        <f t="shared" si="31"/>
        <v/>
      </c>
      <c r="BR16" s="75"/>
      <c r="BS16" s="47" t="str">
        <f t="shared" si="32"/>
        <v/>
      </c>
      <c r="BT16" s="75"/>
      <c r="BU16" s="47" t="str">
        <f t="shared" si="33"/>
        <v/>
      </c>
      <c r="BV16" s="75"/>
      <c r="BW16" s="47" t="str">
        <f t="shared" si="34"/>
        <v/>
      </c>
      <c r="BX16" s="75"/>
      <c r="BY16" s="47" t="str">
        <f t="shared" si="35"/>
        <v/>
      </c>
      <c r="BZ16" s="75"/>
      <c r="CA16" s="47" t="str">
        <f t="shared" si="36"/>
        <v/>
      </c>
    </row>
    <row r="17" spans="1:79" s="6" customFormat="1" ht="14.1" customHeight="1" x14ac:dyDescent="0.15">
      <c r="A17" s="82"/>
      <c r="B17" s="91"/>
      <c r="C17" s="47" t="str">
        <f>IFERROR(VLOOKUP(A17,Keuzelijst!$C$2:$D$149,2,FALSE),"")</f>
        <v/>
      </c>
      <c r="D17" s="75"/>
      <c r="E17" s="47" t="str">
        <f t="shared" si="0"/>
        <v/>
      </c>
      <c r="F17" s="75"/>
      <c r="G17" s="47" t="str">
        <f t="shared" si="0"/>
        <v/>
      </c>
      <c r="H17" s="75"/>
      <c r="I17" s="47" t="str">
        <f t="shared" si="1"/>
        <v/>
      </c>
      <c r="J17" s="75"/>
      <c r="K17" s="47" t="str">
        <f t="shared" si="2"/>
        <v/>
      </c>
      <c r="L17" s="75"/>
      <c r="M17" s="47" t="str">
        <f t="shared" si="3"/>
        <v/>
      </c>
      <c r="N17" s="75"/>
      <c r="O17" s="47" t="str">
        <f t="shared" si="4"/>
        <v/>
      </c>
      <c r="P17" s="75"/>
      <c r="Q17" s="47" t="str">
        <f t="shared" si="5"/>
        <v/>
      </c>
      <c r="R17" s="75"/>
      <c r="S17" s="47" t="str">
        <f t="shared" si="6"/>
        <v/>
      </c>
      <c r="T17" s="75"/>
      <c r="U17" s="47" t="str">
        <f t="shared" si="7"/>
        <v/>
      </c>
      <c r="V17" s="75"/>
      <c r="W17" s="47" t="str">
        <f t="shared" si="8"/>
        <v/>
      </c>
      <c r="X17" s="75"/>
      <c r="Y17" s="47" t="str">
        <f t="shared" si="9"/>
        <v/>
      </c>
      <c r="Z17" s="75"/>
      <c r="AA17" s="47" t="str">
        <f t="shared" si="10"/>
        <v/>
      </c>
      <c r="AB17" s="75"/>
      <c r="AC17" s="47" t="str">
        <f t="shared" si="11"/>
        <v/>
      </c>
      <c r="AD17" s="75"/>
      <c r="AE17" s="47" t="str">
        <f t="shared" si="12"/>
        <v/>
      </c>
      <c r="AF17" s="75"/>
      <c r="AG17" s="47" t="str">
        <f t="shared" si="13"/>
        <v/>
      </c>
      <c r="AH17" s="75"/>
      <c r="AI17" s="47" t="str">
        <f t="shared" si="14"/>
        <v/>
      </c>
      <c r="AJ17" s="75"/>
      <c r="AK17" s="47" t="str">
        <f t="shared" si="15"/>
        <v/>
      </c>
      <c r="AL17" s="75"/>
      <c r="AM17" s="47" t="str">
        <f t="shared" si="16"/>
        <v/>
      </c>
      <c r="AN17" s="75"/>
      <c r="AO17" s="47" t="str">
        <f t="shared" si="17"/>
        <v/>
      </c>
      <c r="AP17" s="75"/>
      <c r="AQ17" s="47" t="str">
        <f t="shared" si="18"/>
        <v/>
      </c>
      <c r="AR17" s="75"/>
      <c r="AS17" s="47" t="str">
        <f t="shared" si="19"/>
        <v/>
      </c>
      <c r="AT17" s="75"/>
      <c r="AU17" s="47" t="str">
        <f t="shared" si="20"/>
        <v/>
      </c>
      <c r="AV17" s="75"/>
      <c r="AW17" s="47" t="str">
        <f t="shared" si="21"/>
        <v/>
      </c>
      <c r="AX17" s="75"/>
      <c r="AY17" s="47" t="str">
        <f t="shared" si="22"/>
        <v/>
      </c>
      <c r="AZ17" s="75"/>
      <c r="BA17" s="47" t="str">
        <f t="shared" si="23"/>
        <v/>
      </c>
      <c r="BB17" s="75"/>
      <c r="BC17" s="47" t="str">
        <f t="shared" si="24"/>
        <v/>
      </c>
      <c r="BD17" s="75"/>
      <c r="BE17" s="47" t="str">
        <f t="shared" si="25"/>
        <v/>
      </c>
      <c r="BF17" s="75"/>
      <c r="BG17" s="47" t="str">
        <f t="shared" si="26"/>
        <v/>
      </c>
      <c r="BH17" s="75"/>
      <c r="BI17" s="47" t="str">
        <f t="shared" si="27"/>
        <v/>
      </c>
      <c r="BJ17" s="75"/>
      <c r="BK17" s="47" t="str">
        <f t="shared" si="28"/>
        <v/>
      </c>
      <c r="BL17" s="75"/>
      <c r="BM17" s="47" t="str">
        <f t="shared" si="29"/>
        <v/>
      </c>
      <c r="BN17" s="75"/>
      <c r="BO17" s="47" t="str">
        <f t="shared" si="30"/>
        <v/>
      </c>
      <c r="BP17" s="75"/>
      <c r="BQ17" s="47" t="str">
        <f t="shared" si="31"/>
        <v/>
      </c>
      <c r="BR17" s="75"/>
      <c r="BS17" s="47" t="str">
        <f t="shared" si="32"/>
        <v/>
      </c>
      <c r="BT17" s="75"/>
      <c r="BU17" s="47" t="str">
        <f t="shared" si="33"/>
        <v/>
      </c>
      <c r="BV17" s="75"/>
      <c r="BW17" s="47" t="str">
        <f t="shared" si="34"/>
        <v/>
      </c>
      <c r="BX17" s="75"/>
      <c r="BY17" s="47" t="str">
        <f t="shared" si="35"/>
        <v/>
      </c>
      <c r="BZ17" s="75"/>
      <c r="CA17" s="47" t="str">
        <f t="shared" si="36"/>
        <v/>
      </c>
    </row>
    <row r="18" spans="1:79" s="6" customFormat="1" ht="14.1" customHeight="1" x14ac:dyDescent="0.15">
      <c r="A18" s="82"/>
      <c r="B18" s="91"/>
      <c r="C18" s="47" t="str">
        <f>IFERROR(VLOOKUP(A18,Keuzelijst!$C$2:$D$149,2,FALSE),"")</f>
        <v/>
      </c>
      <c r="D18" s="75"/>
      <c r="E18" s="47" t="str">
        <f t="shared" si="0"/>
        <v/>
      </c>
      <c r="F18" s="75"/>
      <c r="G18" s="47" t="str">
        <f t="shared" si="0"/>
        <v/>
      </c>
      <c r="H18" s="75"/>
      <c r="I18" s="47" t="str">
        <f t="shared" si="1"/>
        <v/>
      </c>
      <c r="J18" s="75"/>
      <c r="K18" s="47" t="str">
        <f t="shared" si="2"/>
        <v/>
      </c>
      <c r="L18" s="75"/>
      <c r="M18" s="47" t="str">
        <f t="shared" si="3"/>
        <v/>
      </c>
      <c r="N18" s="75"/>
      <c r="O18" s="47" t="str">
        <f t="shared" si="4"/>
        <v/>
      </c>
      <c r="P18" s="75"/>
      <c r="Q18" s="47" t="str">
        <f t="shared" si="5"/>
        <v/>
      </c>
      <c r="R18" s="75"/>
      <c r="S18" s="47" t="str">
        <f t="shared" si="6"/>
        <v/>
      </c>
      <c r="T18" s="75"/>
      <c r="U18" s="47" t="str">
        <f t="shared" si="7"/>
        <v/>
      </c>
      <c r="V18" s="75"/>
      <c r="W18" s="47" t="str">
        <f t="shared" si="8"/>
        <v/>
      </c>
      <c r="X18" s="75"/>
      <c r="Y18" s="47" t="str">
        <f t="shared" si="9"/>
        <v/>
      </c>
      <c r="Z18" s="75"/>
      <c r="AA18" s="47" t="str">
        <f t="shared" si="10"/>
        <v/>
      </c>
      <c r="AB18" s="75"/>
      <c r="AC18" s="47" t="str">
        <f t="shared" si="11"/>
        <v/>
      </c>
      <c r="AD18" s="75"/>
      <c r="AE18" s="47" t="str">
        <f t="shared" si="12"/>
        <v/>
      </c>
      <c r="AF18" s="75"/>
      <c r="AG18" s="47" t="str">
        <f t="shared" si="13"/>
        <v/>
      </c>
      <c r="AH18" s="75"/>
      <c r="AI18" s="47" t="str">
        <f t="shared" si="14"/>
        <v/>
      </c>
      <c r="AJ18" s="75"/>
      <c r="AK18" s="47" t="str">
        <f t="shared" si="15"/>
        <v/>
      </c>
      <c r="AL18" s="75"/>
      <c r="AM18" s="47" t="str">
        <f t="shared" si="16"/>
        <v/>
      </c>
      <c r="AN18" s="75"/>
      <c r="AO18" s="47" t="str">
        <f t="shared" si="17"/>
        <v/>
      </c>
      <c r="AP18" s="75"/>
      <c r="AQ18" s="47" t="str">
        <f t="shared" si="18"/>
        <v/>
      </c>
      <c r="AR18" s="75"/>
      <c r="AS18" s="47" t="str">
        <f t="shared" si="19"/>
        <v/>
      </c>
      <c r="AT18" s="75"/>
      <c r="AU18" s="47" t="str">
        <f t="shared" si="20"/>
        <v/>
      </c>
      <c r="AV18" s="75"/>
      <c r="AW18" s="47" t="str">
        <f t="shared" si="21"/>
        <v/>
      </c>
      <c r="AX18" s="75"/>
      <c r="AY18" s="47" t="str">
        <f t="shared" si="22"/>
        <v/>
      </c>
      <c r="AZ18" s="75"/>
      <c r="BA18" s="47" t="str">
        <f t="shared" si="23"/>
        <v/>
      </c>
      <c r="BB18" s="75"/>
      <c r="BC18" s="47" t="str">
        <f t="shared" si="24"/>
        <v/>
      </c>
      <c r="BD18" s="75"/>
      <c r="BE18" s="47" t="str">
        <f t="shared" si="25"/>
        <v/>
      </c>
      <c r="BF18" s="75"/>
      <c r="BG18" s="47" t="str">
        <f t="shared" si="26"/>
        <v/>
      </c>
      <c r="BH18" s="75"/>
      <c r="BI18" s="47" t="str">
        <f t="shared" si="27"/>
        <v/>
      </c>
      <c r="BJ18" s="75"/>
      <c r="BK18" s="47" t="str">
        <f t="shared" si="28"/>
        <v/>
      </c>
      <c r="BL18" s="75"/>
      <c r="BM18" s="47" t="str">
        <f t="shared" si="29"/>
        <v/>
      </c>
      <c r="BN18" s="75"/>
      <c r="BO18" s="47" t="str">
        <f t="shared" si="30"/>
        <v/>
      </c>
      <c r="BP18" s="75"/>
      <c r="BQ18" s="47" t="str">
        <f t="shared" si="31"/>
        <v/>
      </c>
      <c r="BR18" s="75"/>
      <c r="BS18" s="47" t="str">
        <f t="shared" si="32"/>
        <v/>
      </c>
      <c r="BT18" s="75"/>
      <c r="BU18" s="47" t="str">
        <f t="shared" si="33"/>
        <v/>
      </c>
      <c r="BV18" s="75"/>
      <c r="BW18" s="47" t="str">
        <f t="shared" si="34"/>
        <v/>
      </c>
      <c r="BX18" s="75"/>
      <c r="BY18" s="47" t="str">
        <f t="shared" si="35"/>
        <v/>
      </c>
      <c r="BZ18" s="75"/>
      <c r="CA18" s="47" t="str">
        <f t="shared" si="36"/>
        <v/>
      </c>
    </row>
    <row r="19" spans="1:79" s="6" customFormat="1" ht="14.1" customHeight="1" x14ac:dyDescent="0.15">
      <c r="A19" s="82"/>
      <c r="B19" s="91"/>
      <c r="C19" s="47" t="str">
        <f>IFERROR(VLOOKUP(A19,Keuzelijst!$C$2:$D$149,2,FALSE),"")</f>
        <v/>
      </c>
      <c r="D19" s="75"/>
      <c r="E19" s="47" t="str">
        <f t="shared" si="0"/>
        <v/>
      </c>
      <c r="F19" s="75"/>
      <c r="G19" s="47" t="str">
        <f t="shared" si="0"/>
        <v/>
      </c>
      <c r="H19" s="75"/>
      <c r="I19" s="47" t="str">
        <f t="shared" si="1"/>
        <v/>
      </c>
      <c r="J19" s="75"/>
      <c r="K19" s="47" t="str">
        <f t="shared" si="2"/>
        <v/>
      </c>
      <c r="L19" s="75"/>
      <c r="M19" s="47" t="str">
        <f t="shared" si="3"/>
        <v/>
      </c>
      <c r="N19" s="75"/>
      <c r="O19" s="47" t="str">
        <f t="shared" si="4"/>
        <v/>
      </c>
      <c r="P19" s="75"/>
      <c r="Q19" s="47" t="str">
        <f t="shared" si="5"/>
        <v/>
      </c>
      <c r="R19" s="75"/>
      <c r="S19" s="47" t="str">
        <f t="shared" si="6"/>
        <v/>
      </c>
      <c r="T19" s="75"/>
      <c r="U19" s="47" t="str">
        <f t="shared" si="7"/>
        <v/>
      </c>
      <c r="V19" s="75"/>
      <c r="W19" s="47" t="str">
        <f t="shared" si="8"/>
        <v/>
      </c>
      <c r="X19" s="75"/>
      <c r="Y19" s="47" t="str">
        <f t="shared" si="9"/>
        <v/>
      </c>
      <c r="Z19" s="75"/>
      <c r="AA19" s="47" t="str">
        <f t="shared" si="10"/>
        <v/>
      </c>
      <c r="AB19" s="75"/>
      <c r="AC19" s="47" t="str">
        <f t="shared" si="11"/>
        <v/>
      </c>
      <c r="AD19" s="75"/>
      <c r="AE19" s="47" t="str">
        <f t="shared" si="12"/>
        <v/>
      </c>
      <c r="AF19" s="75"/>
      <c r="AG19" s="47" t="str">
        <f t="shared" si="13"/>
        <v/>
      </c>
      <c r="AH19" s="75"/>
      <c r="AI19" s="47" t="str">
        <f t="shared" si="14"/>
        <v/>
      </c>
      <c r="AJ19" s="75"/>
      <c r="AK19" s="47" t="str">
        <f t="shared" si="15"/>
        <v/>
      </c>
      <c r="AL19" s="75"/>
      <c r="AM19" s="47" t="str">
        <f t="shared" si="16"/>
        <v/>
      </c>
      <c r="AN19" s="75"/>
      <c r="AO19" s="47" t="str">
        <f t="shared" si="17"/>
        <v/>
      </c>
      <c r="AP19" s="75"/>
      <c r="AQ19" s="47" t="str">
        <f t="shared" si="18"/>
        <v/>
      </c>
      <c r="AR19" s="75"/>
      <c r="AS19" s="47" t="str">
        <f t="shared" si="19"/>
        <v/>
      </c>
      <c r="AT19" s="75"/>
      <c r="AU19" s="47" t="str">
        <f t="shared" si="20"/>
        <v/>
      </c>
      <c r="AV19" s="75"/>
      <c r="AW19" s="47" t="str">
        <f t="shared" si="21"/>
        <v/>
      </c>
      <c r="AX19" s="75"/>
      <c r="AY19" s="47" t="str">
        <f t="shared" si="22"/>
        <v/>
      </c>
      <c r="AZ19" s="75"/>
      <c r="BA19" s="47" t="str">
        <f t="shared" si="23"/>
        <v/>
      </c>
      <c r="BB19" s="75"/>
      <c r="BC19" s="47" t="str">
        <f t="shared" si="24"/>
        <v/>
      </c>
      <c r="BD19" s="75"/>
      <c r="BE19" s="47" t="str">
        <f t="shared" si="25"/>
        <v/>
      </c>
      <c r="BF19" s="75"/>
      <c r="BG19" s="47" t="str">
        <f t="shared" si="26"/>
        <v/>
      </c>
      <c r="BH19" s="75"/>
      <c r="BI19" s="47" t="str">
        <f t="shared" si="27"/>
        <v/>
      </c>
      <c r="BJ19" s="75"/>
      <c r="BK19" s="47" t="str">
        <f t="shared" si="28"/>
        <v/>
      </c>
      <c r="BL19" s="75"/>
      <c r="BM19" s="47" t="str">
        <f t="shared" si="29"/>
        <v/>
      </c>
      <c r="BN19" s="75"/>
      <c r="BO19" s="47" t="str">
        <f t="shared" si="30"/>
        <v/>
      </c>
      <c r="BP19" s="75"/>
      <c r="BQ19" s="47" t="str">
        <f t="shared" si="31"/>
        <v/>
      </c>
      <c r="BR19" s="75"/>
      <c r="BS19" s="47" t="str">
        <f t="shared" si="32"/>
        <v/>
      </c>
      <c r="BT19" s="75"/>
      <c r="BU19" s="47" t="str">
        <f t="shared" si="33"/>
        <v/>
      </c>
      <c r="BV19" s="75"/>
      <c r="BW19" s="47" t="str">
        <f t="shared" si="34"/>
        <v/>
      </c>
      <c r="BX19" s="75"/>
      <c r="BY19" s="47" t="str">
        <f t="shared" si="35"/>
        <v/>
      </c>
      <c r="BZ19" s="75"/>
      <c r="CA19" s="47" t="str">
        <f t="shared" si="36"/>
        <v/>
      </c>
    </row>
    <row r="20" spans="1:79" s="6" customFormat="1" ht="14.1" customHeight="1" x14ac:dyDescent="0.15">
      <c r="A20" s="82"/>
      <c r="B20" s="91"/>
      <c r="C20" s="47" t="str">
        <f>IFERROR(VLOOKUP(A20,Keuzelijst!$C$2:$D$149,2,FALSE),"")</f>
        <v/>
      </c>
      <c r="D20" s="75"/>
      <c r="E20" s="47" t="str">
        <f t="shared" si="0"/>
        <v/>
      </c>
      <c r="F20" s="75"/>
      <c r="G20" s="47" t="str">
        <f t="shared" si="0"/>
        <v/>
      </c>
      <c r="H20" s="75"/>
      <c r="I20" s="47" t="str">
        <f t="shared" si="1"/>
        <v/>
      </c>
      <c r="J20" s="75"/>
      <c r="K20" s="47" t="str">
        <f t="shared" si="2"/>
        <v/>
      </c>
      <c r="L20" s="75"/>
      <c r="M20" s="47" t="str">
        <f t="shared" si="3"/>
        <v/>
      </c>
      <c r="N20" s="75"/>
      <c r="O20" s="47" t="str">
        <f t="shared" si="4"/>
        <v/>
      </c>
      <c r="P20" s="75"/>
      <c r="Q20" s="47" t="str">
        <f t="shared" si="5"/>
        <v/>
      </c>
      <c r="R20" s="75"/>
      <c r="S20" s="47" t="str">
        <f t="shared" si="6"/>
        <v/>
      </c>
      <c r="T20" s="75"/>
      <c r="U20" s="47" t="str">
        <f t="shared" si="7"/>
        <v/>
      </c>
      <c r="V20" s="75"/>
      <c r="W20" s="47" t="str">
        <f t="shared" si="8"/>
        <v/>
      </c>
      <c r="X20" s="75"/>
      <c r="Y20" s="47" t="str">
        <f t="shared" si="9"/>
        <v/>
      </c>
      <c r="Z20" s="75"/>
      <c r="AA20" s="47" t="str">
        <f t="shared" si="10"/>
        <v/>
      </c>
      <c r="AB20" s="75"/>
      <c r="AC20" s="47" t="str">
        <f t="shared" si="11"/>
        <v/>
      </c>
      <c r="AD20" s="75"/>
      <c r="AE20" s="47" t="str">
        <f t="shared" si="12"/>
        <v/>
      </c>
      <c r="AF20" s="75"/>
      <c r="AG20" s="47" t="str">
        <f t="shared" si="13"/>
        <v/>
      </c>
      <c r="AH20" s="75"/>
      <c r="AI20" s="47" t="str">
        <f t="shared" si="14"/>
        <v/>
      </c>
      <c r="AJ20" s="75"/>
      <c r="AK20" s="47" t="str">
        <f t="shared" si="15"/>
        <v/>
      </c>
      <c r="AL20" s="75"/>
      <c r="AM20" s="47" t="str">
        <f t="shared" si="16"/>
        <v/>
      </c>
      <c r="AN20" s="75"/>
      <c r="AO20" s="47" t="str">
        <f t="shared" si="17"/>
        <v/>
      </c>
      <c r="AP20" s="75"/>
      <c r="AQ20" s="47" t="str">
        <f t="shared" si="18"/>
        <v/>
      </c>
      <c r="AR20" s="75"/>
      <c r="AS20" s="47" t="str">
        <f t="shared" si="19"/>
        <v/>
      </c>
      <c r="AT20" s="75"/>
      <c r="AU20" s="47" t="str">
        <f t="shared" si="20"/>
        <v/>
      </c>
      <c r="AV20" s="75"/>
      <c r="AW20" s="47" t="str">
        <f t="shared" si="21"/>
        <v/>
      </c>
      <c r="AX20" s="75"/>
      <c r="AY20" s="47" t="str">
        <f t="shared" si="22"/>
        <v/>
      </c>
      <c r="AZ20" s="75"/>
      <c r="BA20" s="47" t="str">
        <f t="shared" si="23"/>
        <v/>
      </c>
      <c r="BB20" s="75"/>
      <c r="BC20" s="47" t="str">
        <f t="shared" si="24"/>
        <v/>
      </c>
      <c r="BD20" s="75"/>
      <c r="BE20" s="47" t="str">
        <f t="shared" si="25"/>
        <v/>
      </c>
      <c r="BF20" s="75"/>
      <c r="BG20" s="47" t="str">
        <f t="shared" si="26"/>
        <v/>
      </c>
      <c r="BH20" s="75"/>
      <c r="BI20" s="47" t="str">
        <f t="shared" si="27"/>
        <v/>
      </c>
      <c r="BJ20" s="75"/>
      <c r="BK20" s="47" t="str">
        <f t="shared" si="28"/>
        <v/>
      </c>
      <c r="BL20" s="75"/>
      <c r="BM20" s="47" t="str">
        <f t="shared" si="29"/>
        <v/>
      </c>
      <c r="BN20" s="75"/>
      <c r="BO20" s="47" t="str">
        <f t="shared" si="30"/>
        <v/>
      </c>
      <c r="BP20" s="75"/>
      <c r="BQ20" s="47" t="str">
        <f t="shared" si="31"/>
        <v/>
      </c>
      <c r="BR20" s="75"/>
      <c r="BS20" s="47" t="str">
        <f t="shared" si="32"/>
        <v/>
      </c>
      <c r="BT20" s="75"/>
      <c r="BU20" s="47" t="str">
        <f t="shared" si="33"/>
        <v/>
      </c>
      <c r="BV20" s="75"/>
      <c r="BW20" s="47" t="str">
        <f t="shared" si="34"/>
        <v/>
      </c>
      <c r="BX20" s="75"/>
      <c r="BY20" s="47" t="str">
        <f t="shared" si="35"/>
        <v/>
      </c>
      <c r="BZ20" s="75"/>
      <c r="CA20" s="47" t="str">
        <f t="shared" si="36"/>
        <v/>
      </c>
    </row>
    <row r="21" spans="1:79" s="6" customFormat="1" ht="14.1" customHeight="1" x14ac:dyDescent="0.15">
      <c r="A21" s="82"/>
      <c r="B21" s="91"/>
      <c r="C21" s="47" t="str">
        <f>IFERROR(VLOOKUP(A21,Keuzelijst!$C$2:$D$149,2,FALSE),"")</f>
        <v/>
      </c>
      <c r="D21" s="75"/>
      <c r="E21" s="47" t="str">
        <f t="shared" si="0"/>
        <v/>
      </c>
      <c r="F21" s="75"/>
      <c r="G21" s="47" t="str">
        <f t="shared" si="0"/>
        <v/>
      </c>
      <c r="H21" s="75"/>
      <c r="I21" s="47" t="str">
        <f t="shared" si="1"/>
        <v/>
      </c>
      <c r="J21" s="75"/>
      <c r="K21" s="47" t="str">
        <f t="shared" si="2"/>
        <v/>
      </c>
      <c r="L21" s="75"/>
      <c r="M21" s="47" t="str">
        <f t="shared" si="3"/>
        <v/>
      </c>
      <c r="N21" s="75"/>
      <c r="O21" s="47" t="str">
        <f t="shared" si="4"/>
        <v/>
      </c>
      <c r="P21" s="75"/>
      <c r="Q21" s="47" t="str">
        <f t="shared" si="5"/>
        <v/>
      </c>
      <c r="R21" s="75"/>
      <c r="S21" s="47" t="str">
        <f t="shared" si="6"/>
        <v/>
      </c>
      <c r="T21" s="75"/>
      <c r="U21" s="47" t="str">
        <f t="shared" si="7"/>
        <v/>
      </c>
      <c r="V21" s="75"/>
      <c r="W21" s="47" t="str">
        <f t="shared" si="8"/>
        <v/>
      </c>
      <c r="X21" s="75"/>
      <c r="Y21" s="47" t="str">
        <f t="shared" si="9"/>
        <v/>
      </c>
      <c r="Z21" s="75"/>
      <c r="AA21" s="47" t="str">
        <f t="shared" si="10"/>
        <v/>
      </c>
      <c r="AB21" s="75"/>
      <c r="AC21" s="47" t="str">
        <f t="shared" si="11"/>
        <v/>
      </c>
      <c r="AD21" s="75"/>
      <c r="AE21" s="47" t="str">
        <f t="shared" si="12"/>
        <v/>
      </c>
      <c r="AF21" s="75"/>
      <c r="AG21" s="47" t="str">
        <f t="shared" si="13"/>
        <v/>
      </c>
      <c r="AH21" s="75"/>
      <c r="AI21" s="47" t="str">
        <f t="shared" si="14"/>
        <v/>
      </c>
      <c r="AJ21" s="75"/>
      <c r="AK21" s="47" t="str">
        <f t="shared" si="15"/>
        <v/>
      </c>
      <c r="AL21" s="75"/>
      <c r="AM21" s="47" t="str">
        <f t="shared" si="16"/>
        <v/>
      </c>
      <c r="AN21" s="75"/>
      <c r="AO21" s="47" t="str">
        <f t="shared" si="17"/>
        <v/>
      </c>
      <c r="AP21" s="75"/>
      <c r="AQ21" s="47" t="str">
        <f t="shared" si="18"/>
        <v/>
      </c>
      <c r="AR21" s="75"/>
      <c r="AS21" s="47" t="str">
        <f t="shared" si="19"/>
        <v/>
      </c>
      <c r="AT21" s="75"/>
      <c r="AU21" s="47" t="str">
        <f t="shared" si="20"/>
        <v/>
      </c>
      <c r="AV21" s="75"/>
      <c r="AW21" s="47" t="str">
        <f t="shared" si="21"/>
        <v/>
      </c>
      <c r="AX21" s="75"/>
      <c r="AY21" s="47" t="str">
        <f t="shared" si="22"/>
        <v/>
      </c>
      <c r="AZ21" s="75"/>
      <c r="BA21" s="47" t="str">
        <f t="shared" si="23"/>
        <v/>
      </c>
      <c r="BB21" s="75"/>
      <c r="BC21" s="47" t="str">
        <f t="shared" si="24"/>
        <v/>
      </c>
      <c r="BD21" s="75"/>
      <c r="BE21" s="47" t="str">
        <f t="shared" si="25"/>
        <v/>
      </c>
      <c r="BF21" s="75"/>
      <c r="BG21" s="47" t="str">
        <f t="shared" si="26"/>
        <v/>
      </c>
      <c r="BH21" s="75"/>
      <c r="BI21" s="47" t="str">
        <f t="shared" si="27"/>
        <v/>
      </c>
      <c r="BJ21" s="75"/>
      <c r="BK21" s="47" t="str">
        <f t="shared" si="28"/>
        <v/>
      </c>
      <c r="BL21" s="75"/>
      <c r="BM21" s="47" t="str">
        <f t="shared" si="29"/>
        <v/>
      </c>
      <c r="BN21" s="75"/>
      <c r="BO21" s="47" t="str">
        <f t="shared" si="30"/>
        <v/>
      </c>
      <c r="BP21" s="75"/>
      <c r="BQ21" s="47" t="str">
        <f t="shared" si="31"/>
        <v/>
      </c>
      <c r="BR21" s="75"/>
      <c r="BS21" s="47" t="str">
        <f t="shared" si="32"/>
        <v/>
      </c>
      <c r="BT21" s="75"/>
      <c r="BU21" s="47" t="str">
        <f t="shared" si="33"/>
        <v/>
      </c>
      <c r="BV21" s="75"/>
      <c r="BW21" s="47" t="str">
        <f t="shared" si="34"/>
        <v/>
      </c>
      <c r="BX21" s="75"/>
      <c r="BY21" s="47" t="str">
        <f t="shared" si="35"/>
        <v/>
      </c>
      <c r="BZ21" s="75"/>
      <c r="CA21" s="47" t="str">
        <f t="shared" si="36"/>
        <v/>
      </c>
    </row>
    <row r="22" spans="1:79" s="6" customFormat="1" ht="14.1" customHeight="1" x14ac:dyDescent="0.15">
      <c r="A22" s="82"/>
      <c r="B22" s="91"/>
      <c r="C22" s="47" t="str">
        <f>IFERROR(VLOOKUP(A22,Keuzelijst!$C$2:$D$149,2,FALSE),"")</f>
        <v/>
      </c>
      <c r="D22" s="75"/>
      <c r="E22" s="47" t="str">
        <f t="shared" ref="E22:G25" si="37">IFERROR($C22*D22,"")</f>
        <v/>
      </c>
      <c r="F22" s="75"/>
      <c r="G22" s="47" t="str">
        <f t="shared" si="37"/>
        <v/>
      </c>
      <c r="H22" s="75"/>
      <c r="I22" s="47" t="str">
        <f t="shared" si="1"/>
        <v/>
      </c>
      <c r="J22" s="75"/>
      <c r="K22" s="47" t="str">
        <f t="shared" si="2"/>
        <v/>
      </c>
      <c r="L22" s="75"/>
      <c r="M22" s="47" t="str">
        <f t="shared" si="3"/>
        <v/>
      </c>
      <c r="N22" s="75"/>
      <c r="O22" s="47" t="str">
        <f t="shared" si="4"/>
        <v/>
      </c>
      <c r="P22" s="75"/>
      <c r="Q22" s="47" t="str">
        <f t="shared" si="5"/>
        <v/>
      </c>
      <c r="R22" s="75"/>
      <c r="S22" s="47" t="str">
        <f t="shared" si="6"/>
        <v/>
      </c>
      <c r="T22" s="75"/>
      <c r="U22" s="47" t="str">
        <f t="shared" si="7"/>
        <v/>
      </c>
      <c r="V22" s="75"/>
      <c r="W22" s="47" t="str">
        <f t="shared" si="8"/>
        <v/>
      </c>
      <c r="X22" s="75"/>
      <c r="Y22" s="47" t="str">
        <f t="shared" si="9"/>
        <v/>
      </c>
      <c r="Z22" s="75"/>
      <c r="AA22" s="47" t="str">
        <f t="shared" si="10"/>
        <v/>
      </c>
      <c r="AB22" s="75"/>
      <c r="AC22" s="47" t="str">
        <f t="shared" si="11"/>
        <v/>
      </c>
      <c r="AD22" s="75"/>
      <c r="AE22" s="47" t="str">
        <f t="shared" si="12"/>
        <v/>
      </c>
      <c r="AF22" s="75"/>
      <c r="AG22" s="47" t="str">
        <f t="shared" si="13"/>
        <v/>
      </c>
      <c r="AH22" s="75"/>
      <c r="AI22" s="47" t="str">
        <f t="shared" si="14"/>
        <v/>
      </c>
      <c r="AJ22" s="75"/>
      <c r="AK22" s="47" t="str">
        <f t="shared" si="15"/>
        <v/>
      </c>
      <c r="AL22" s="75"/>
      <c r="AM22" s="47" t="str">
        <f t="shared" si="16"/>
        <v/>
      </c>
      <c r="AN22" s="75"/>
      <c r="AO22" s="47" t="str">
        <f t="shared" si="17"/>
        <v/>
      </c>
      <c r="AP22" s="75"/>
      <c r="AQ22" s="47" t="str">
        <f t="shared" si="18"/>
        <v/>
      </c>
      <c r="AR22" s="75"/>
      <c r="AS22" s="47" t="str">
        <f t="shared" si="19"/>
        <v/>
      </c>
      <c r="AT22" s="75"/>
      <c r="AU22" s="47" t="str">
        <f t="shared" si="20"/>
        <v/>
      </c>
      <c r="AV22" s="75"/>
      <c r="AW22" s="47" t="str">
        <f t="shared" si="21"/>
        <v/>
      </c>
      <c r="AX22" s="75"/>
      <c r="AY22" s="47" t="str">
        <f t="shared" si="22"/>
        <v/>
      </c>
      <c r="AZ22" s="75"/>
      <c r="BA22" s="47" t="str">
        <f t="shared" si="23"/>
        <v/>
      </c>
      <c r="BB22" s="75"/>
      <c r="BC22" s="47" t="str">
        <f t="shared" si="24"/>
        <v/>
      </c>
      <c r="BD22" s="75"/>
      <c r="BE22" s="47" t="str">
        <f t="shared" si="25"/>
        <v/>
      </c>
      <c r="BF22" s="75"/>
      <c r="BG22" s="47" t="str">
        <f t="shared" si="26"/>
        <v/>
      </c>
      <c r="BH22" s="75"/>
      <c r="BI22" s="47" t="str">
        <f t="shared" si="27"/>
        <v/>
      </c>
      <c r="BJ22" s="75"/>
      <c r="BK22" s="47" t="str">
        <f t="shared" si="28"/>
        <v/>
      </c>
      <c r="BL22" s="75"/>
      <c r="BM22" s="47" t="str">
        <f t="shared" si="29"/>
        <v/>
      </c>
      <c r="BN22" s="75"/>
      <c r="BO22" s="47" t="str">
        <f t="shared" si="30"/>
        <v/>
      </c>
      <c r="BP22" s="75"/>
      <c r="BQ22" s="47" t="str">
        <f t="shared" si="31"/>
        <v/>
      </c>
      <c r="BR22" s="75"/>
      <c r="BS22" s="47" t="str">
        <f t="shared" si="32"/>
        <v/>
      </c>
      <c r="BT22" s="75"/>
      <c r="BU22" s="47" t="str">
        <f t="shared" si="33"/>
        <v/>
      </c>
      <c r="BV22" s="75"/>
      <c r="BW22" s="47" t="str">
        <f t="shared" si="34"/>
        <v/>
      </c>
      <c r="BX22" s="75"/>
      <c r="BY22" s="47" t="str">
        <f t="shared" si="35"/>
        <v/>
      </c>
      <c r="BZ22" s="75"/>
      <c r="CA22" s="47" t="str">
        <f t="shared" si="36"/>
        <v/>
      </c>
    </row>
    <row r="23" spans="1:79" s="6" customFormat="1" ht="14.1" customHeight="1" x14ac:dyDescent="0.15">
      <c r="A23" s="82"/>
      <c r="B23" s="91"/>
      <c r="C23" s="47" t="str">
        <f>IFERROR(VLOOKUP(A23,Keuzelijst!$C$2:$D$149,2,FALSE),"")</f>
        <v/>
      </c>
      <c r="D23" s="75"/>
      <c r="E23" s="47" t="str">
        <f t="shared" si="37"/>
        <v/>
      </c>
      <c r="F23" s="75"/>
      <c r="G23" s="47" t="str">
        <f t="shared" si="37"/>
        <v/>
      </c>
      <c r="H23" s="75"/>
      <c r="I23" s="47" t="str">
        <f t="shared" si="1"/>
        <v/>
      </c>
      <c r="J23" s="75"/>
      <c r="K23" s="47" t="str">
        <f t="shared" si="2"/>
        <v/>
      </c>
      <c r="L23" s="75"/>
      <c r="M23" s="47" t="str">
        <f t="shared" si="3"/>
        <v/>
      </c>
      <c r="N23" s="75"/>
      <c r="O23" s="47" t="str">
        <f t="shared" si="4"/>
        <v/>
      </c>
      <c r="P23" s="75"/>
      <c r="Q23" s="47" t="str">
        <f t="shared" si="5"/>
        <v/>
      </c>
      <c r="R23" s="75"/>
      <c r="S23" s="47" t="str">
        <f t="shared" si="6"/>
        <v/>
      </c>
      <c r="T23" s="75"/>
      <c r="U23" s="47" t="str">
        <f t="shared" si="7"/>
        <v/>
      </c>
      <c r="V23" s="75"/>
      <c r="W23" s="47" t="str">
        <f t="shared" si="8"/>
        <v/>
      </c>
      <c r="X23" s="75"/>
      <c r="Y23" s="47" t="str">
        <f t="shared" si="9"/>
        <v/>
      </c>
      <c r="Z23" s="75"/>
      <c r="AA23" s="47" t="str">
        <f t="shared" si="10"/>
        <v/>
      </c>
      <c r="AB23" s="75"/>
      <c r="AC23" s="47" t="str">
        <f t="shared" si="11"/>
        <v/>
      </c>
      <c r="AD23" s="75"/>
      <c r="AE23" s="47" t="str">
        <f t="shared" si="12"/>
        <v/>
      </c>
      <c r="AF23" s="75"/>
      <c r="AG23" s="47" t="str">
        <f t="shared" si="13"/>
        <v/>
      </c>
      <c r="AH23" s="75"/>
      <c r="AI23" s="47" t="str">
        <f t="shared" si="14"/>
        <v/>
      </c>
      <c r="AJ23" s="75"/>
      <c r="AK23" s="47" t="str">
        <f t="shared" si="15"/>
        <v/>
      </c>
      <c r="AL23" s="75"/>
      <c r="AM23" s="47" t="str">
        <f t="shared" si="16"/>
        <v/>
      </c>
      <c r="AN23" s="75"/>
      <c r="AO23" s="47" t="str">
        <f t="shared" si="17"/>
        <v/>
      </c>
      <c r="AP23" s="75"/>
      <c r="AQ23" s="47" t="str">
        <f t="shared" si="18"/>
        <v/>
      </c>
      <c r="AR23" s="75"/>
      <c r="AS23" s="47" t="str">
        <f t="shared" si="19"/>
        <v/>
      </c>
      <c r="AT23" s="75"/>
      <c r="AU23" s="47" t="str">
        <f t="shared" si="20"/>
        <v/>
      </c>
      <c r="AV23" s="75"/>
      <c r="AW23" s="47" t="str">
        <f t="shared" si="21"/>
        <v/>
      </c>
      <c r="AX23" s="75"/>
      <c r="AY23" s="47" t="str">
        <f t="shared" si="22"/>
        <v/>
      </c>
      <c r="AZ23" s="75"/>
      <c r="BA23" s="47" t="str">
        <f t="shared" si="23"/>
        <v/>
      </c>
      <c r="BB23" s="75"/>
      <c r="BC23" s="47" t="str">
        <f t="shared" si="24"/>
        <v/>
      </c>
      <c r="BD23" s="75"/>
      <c r="BE23" s="47" t="str">
        <f t="shared" si="25"/>
        <v/>
      </c>
      <c r="BF23" s="75"/>
      <c r="BG23" s="47" t="str">
        <f t="shared" si="26"/>
        <v/>
      </c>
      <c r="BH23" s="75"/>
      <c r="BI23" s="47" t="str">
        <f t="shared" si="27"/>
        <v/>
      </c>
      <c r="BJ23" s="75"/>
      <c r="BK23" s="47" t="str">
        <f t="shared" si="28"/>
        <v/>
      </c>
      <c r="BL23" s="75"/>
      <c r="BM23" s="47" t="str">
        <f t="shared" si="29"/>
        <v/>
      </c>
      <c r="BN23" s="75"/>
      <c r="BO23" s="47" t="str">
        <f t="shared" si="30"/>
        <v/>
      </c>
      <c r="BP23" s="75"/>
      <c r="BQ23" s="47" t="str">
        <f t="shared" si="31"/>
        <v/>
      </c>
      <c r="BR23" s="75"/>
      <c r="BS23" s="47" t="str">
        <f t="shared" si="32"/>
        <v/>
      </c>
      <c r="BT23" s="75"/>
      <c r="BU23" s="47" t="str">
        <f t="shared" si="33"/>
        <v/>
      </c>
      <c r="BV23" s="75"/>
      <c r="BW23" s="47" t="str">
        <f t="shared" si="34"/>
        <v/>
      </c>
      <c r="BX23" s="75"/>
      <c r="BY23" s="47" t="str">
        <f t="shared" si="35"/>
        <v/>
      </c>
      <c r="BZ23" s="75"/>
      <c r="CA23" s="47" t="str">
        <f t="shared" si="36"/>
        <v/>
      </c>
    </row>
    <row r="24" spans="1:79" s="6" customFormat="1" ht="14.1" customHeight="1" x14ac:dyDescent="0.15">
      <c r="A24" s="82"/>
      <c r="B24" s="91"/>
      <c r="C24" s="47" t="str">
        <f>IFERROR(VLOOKUP(A24,Keuzelijst!$C$2:$D$149,2,FALSE),"")</f>
        <v/>
      </c>
      <c r="D24" s="75"/>
      <c r="E24" s="47" t="str">
        <f t="shared" si="37"/>
        <v/>
      </c>
      <c r="F24" s="75"/>
      <c r="G24" s="47" t="str">
        <f t="shared" si="37"/>
        <v/>
      </c>
      <c r="H24" s="75"/>
      <c r="I24" s="47" t="str">
        <f t="shared" si="1"/>
        <v/>
      </c>
      <c r="J24" s="75"/>
      <c r="K24" s="47" t="str">
        <f t="shared" si="2"/>
        <v/>
      </c>
      <c r="L24" s="75"/>
      <c r="M24" s="47" t="str">
        <f t="shared" si="3"/>
        <v/>
      </c>
      <c r="N24" s="75"/>
      <c r="O24" s="47" t="str">
        <f t="shared" si="4"/>
        <v/>
      </c>
      <c r="P24" s="75"/>
      <c r="Q24" s="47" t="str">
        <f t="shared" si="5"/>
        <v/>
      </c>
      <c r="R24" s="75"/>
      <c r="S24" s="47" t="str">
        <f t="shared" si="6"/>
        <v/>
      </c>
      <c r="T24" s="75"/>
      <c r="U24" s="47" t="str">
        <f t="shared" si="7"/>
        <v/>
      </c>
      <c r="V24" s="75"/>
      <c r="W24" s="47" t="str">
        <f t="shared" si="8"/>
        <v/>
      </c>
      <c r="X24" s="75"/>
      <c r="Y24" s="47" t="str">
        <f t="shared" si="9"/>
        <v/>
      </c>
      <c r="Z24" s="75"/>
      <c r="AA24" s="47" t="str">
        <f t="shared" si="10"/>
        <v/>
      </c>
      <c r="AB24" s="75"/>
      <c r="AC24" s="47" t="str">
        <f t="shared" si="11"/>
        <v/>
      </c>
      <c r="AD24" s="75"/>
      <c r="AE24" s="47" t="str">
        <f t="shared" si="12"/>
        <v/>
      </c>
      <c r="AF24" s="75"/>
      <c r="AG24" s="47" t="str">
        <f t="shared" si="13"/>
        <v/>
      </c>
      <c r="AH24" s="75"/>
      <c r="AI24" s="47" t="str">
        <f t="shared" si="14"/>
        <v/>
      </c>
      <c r="AJ24" s="75"/>
      <c r="AK24" s="47" t="str">
        <f t="shared" si="15"/>
        <v/>
      </c>
      <c r="AL24" s="75"/>
      <c r="AM24" s="47" t="str">
        <f t="shared" si="16"/>
        <v/>
      </c>
      <c r="AN24" s="75"/>
      <c r="AO24" s="47" t="str">
        <f t="shared" si="17"/>
        <v/>
      </c>
      <c r="AP24" s="75"/>
      <c r="AQ24" s="47" t="str">
        <f t="shared" si="18"/>
        <v/>
      </c>
      <c r="AR24" s="75"/>
      <c r="AS24" s="47" t="str">
        <f t="shared" si="19"/>
        <v/>
      </c>
      <c r="AT24" s="75"/>
      <c r="AU24" s="47" t="str">
        <f t="shared" si="20"/>
        <v/>
      </c>
      <c r="AV24" s="75"/>
      <c r="AW24" s="47" t="str">
        <f t="shared" si="21"/>
        <v/>
      </c>
      <c r="AX24" s="75"/>
      <c r="AY24" s="47" t="str">
        <f t="shared" si="22"/>
        <v/>
      </c>
      <c r="AZ24" s="75"/>
      <c r="BA24" s="47" t="str">
        <f t="shared" si="23"/>
        <v/>
      </c>
      <c r="BB24" s="75"/>
      <c r="BC24" s="47" t="str">
        <f t="shared" si="24"/>
        <v/>
      </c>
      <c r="BD24" s="75"/>
      <c r="BE24" s="47" t="str">
        <f t="shared" si="25"/>
        <v/>
      </c>
      <c r="BF24" s="75"/>
      <c r="BG24" s="47" t="str">
        <f t="shared" si="26"/>
        <v/>
      </c>
      <c r="BH24" s="75"/>
      <c r="BI24" s="47" t="str">
        <f t="shared" si="27"/>
        <v/>
      </c>
      <c r="BJ24" s="75"/>
      <c r="BK24" s="47" t="str">
        <f t="shared" si="28"/>
        <v/>
      </c>
      <c r="BL24" s="75"/>
      <c r="BM24" s="47" t="str">
        <f t="shared" si="29"/>
        <v/>
      </c>
      <c r="BN24" s="75"/>
      <c r="BO24" s="47" t="str">
        <f t="shared" si="30"/>
        <v/>
      </c>
      <c r="BP24" s="75"/>
      <c r="BQ24" s="47" t="str">
        <f t="shared" si="31"/>
        <v/>
      </c>
      <c r="BR24" s="75"/>
      <c r="BS24" s="47" t="str">
        <f t="shared" si="32"/>
        <v/>
      </c>
      <c r="BT24" s="75"/>
      <c r="BU24" s="47" t="str">
        <f t="shared" si="33"/>
        <v/>
      </c>
      <c r="BV24" s="75"/>
      <c r="BW24" s="47" t="str">
        <f t="shared" si="34"/>
        <v/>
      </c>
      <c r="BX24" s="75"/>
      <c r="BY24" s="47" t="str">
        <f t="shared" si="35"/>
        <v/>
      </c>
      <c r="BZ24" s="75"/>
      <c r="CA24" s="47" t="str">
        <f t="shared" si="36"/>
        <v/>
      </c>
    </row>
    <row r="25" spans="1:79" s="6" customFormat="1" ht="14.1" customHeight="1" thickBot="1" x14ac:dyDescent="0.2">
      <c r="A25" s="83"/>
      <c r="B25" s="92"/>
      <c r="C25" s="48" t="str">
        <f>IFERROR(VLOOKUP(A25,Keuzelijst!$C$2:$D$149,2,FALSE),"")</f>
        <v/>
      </c>
      <c r="D25" s="76"/>
      <c r="E25" s="48" t="str">
        <f t="shared" si="37"/>
        <v/>
      </c>
      <c r="F25" s="76"/>
      <c r="G25" s="48" t="str">
        <f t="shared" si="37"/>
        <v/>
      </c>
      <c r="H25" s="76"/>
      <c r="I25" s="48" t="str">
        <f t="shared" si="1"/>
        <v/>
      </c>
      <c r="J25" s="76"/>
      <c r="K25" s="48" t="str">
        <f t="shared" si="2"/>
        <v/>
      </c>
      <c r="L25" s="76"/>
      <c r="M25" s="48" t="str">
        <f t="shared" si="3"/>
        <v/>
      </c>
      <c r="N25" s="76"/>
      <c r="O25" s="48" t="str">
        <f t="shared" si="4"/>
        <v/>
      </c>
      <c r="P25" s="76"/>
      <c r="Q25" s="48" t="str">
        <f t="shared" si="5"/>
        <v/>
      </c>
      <c r="R25" s="76"/>
      <c r="S25" s="48" t="str">
        <f t="shared" si="6"/>
        <v/>
      </c>
      <c r="T25" s="76"/>
      <c r="U25" s="48" t="str">
        <f t="shared" si="7"/>
        <v/>
      </c>
      <c r="V25" s="76"/>
      <c r="W25" s="48" t="str">
        <f t="shared" si="8"/>
        <v/>
      </c>
      <c r="X25" s="76"/>
      <c r="Y25" s="48" t="str">
        <f t="shared" si="9"/>
        <v/>
      </c>
      <c r="Z25" s="76"/>
      <c r="AA25" s="48" t="str">
        <f t="shared" si="10"/>
        <v/>
      </c>
      <c r="AB25" s="76"/>
      <c r="AC25" s="48" t="str">
        <f t="shared" si="11"/>
        <v/>
      </c>
      <c r="AD25" s="76"/>
      <c r="AE25" s="48" t="str">
        <f t="shared" si="12"/>
        <v/>
      </c>
      <c r="AF25" s="76"/>
      <c r="AG25" s="48" t="str">
        <f t="shared" si="13"/>
        <v/>
      </c>
      <c r="AH25" s="76"/>
      <c r="AI25" s="48" t="str">
        <f t="shared" si="14"/>
        <v/>
      </c>
      <c r="AJ25" s="76"/>
      <c r="AK25" s="48" t="str">
        <f t="shared" si="15"/>
        <v/>
      </c>
      <c r="AL25" s="76"/>
      <c r="AM25" s="48" t="str">
        <f t="shared" si="16"/>
        <v/>
      </c>
      <c r="AN25" s="76"/>
      <c r="AO25" s="48" t="str">
        <f t="shared" si="17"/>
        <v/>
      </c>
      <c r="AP25" s="76"/>
      <c r="AQ25" s="48" t="str">
        <f t="shared" si="18"/>
        <v/>
      </c>
      <c r="AR25" s="76"/>
      <c r="AS25" s="48" t="str">
        <f t="shared" si="19"/>
        <v/>
      </c>
      <c r="AT25" s="76"/>
      <c r="AU25" s="48" t="str">
        <f t="shared" si="20"/>
        <v/>
      </c>
      <c r="AV25" s="76"/>
      <c r="AW25" s="48" t="str">
        <f t="shared" si="21"/>
        <v/>
      </c>
      <c r="AX25" s="76"/>
      <c r="AY25" s="48" t="str">
        <f t="shared" si="22"/>
        <v/>
      </c>
      <c r="AZ25" s="76"/>
      <c r="BA25" s="48" t="str">
        <f t="shared" si="23"/>
        <v/>
      </c>
      <c r="BB25" s="76"/>
      <c r="BC25" s="48" t="str">
        <f t="shared" si="24"/>
        <v/>
      </c>
      <c r="BD25" s="76"/>
      <c r="BE25" s="48" t="str">
        <f t="shared" si="25"/>
        <v/>
      </c>
      <c r="BF25" s="76"/>
      <c r="BG25" s="48" t="str">
        <f t="shared" si="26"/>
        <v/>
      </c>
      <c r="BH25" s="76"/>
      <c r="BI25" s="48" t="str">
        <f t="shared" si="27"/>
        <v/>
      </c>
      <c r="BJ25" s="76"/>
      <c r="BK25" s="48" t="str">
        <f t="shared" si="28"/>
        <v/>
      </c>
      <c r="BL25" s="76"/>
      <c r="BM25" s="48" t="str">
        <f t="shared" si="29"/>
        <v/>
      </c>
      <c r="BN25" s="76"/>
      <c r="BO25" s="48" t="str">
        <f t="shared" si="30"/>
        <v/>
      </c>
      <c r="BP25" s="76"/>
      <c r="BQ25" s="48" t="str">
        <f t="shared" si="31"/>
        <v/>
      </c>
      <c r="BR25" s="76"/>
      <c r="BS25" s="48" t="str">
        <f t="shared" si="32"/>
        <v/>
      </c>
      <c r="BT25" s="76"/>
      <c r="BU25" s="48" t="str">
        <f t="shared" si="33"/>
        <v/>
      </c>
      <c r="BV25" s="76"/>
      <c r="BW25" s="48" t="str">
        <f t="shared" si="34"/>
        <v/>
      </c>
      <c r="BX25" s="76"/>
      <c r="BY25" s="48" t="str">
        <f t="shared" si="35"/>
        <v/>
      </c>
      <c r="BZ25" s="76"/>
      <c r="CA25" s="48" t="str">
        <f t="shared" si="36"/>
        <v/>
      </c>
    </row>
    <row r="26" spans="1:79" s="6" customFormat="1" ht="14.1" customHeight="1" thickBot="1" x14ac:dyDescent="0.2">
      <c r="C26" s="53" t="s">
        <v>118</v>
      </c>
      <c r="D26" s="52">
        <f t="shared" ref="D26:M26" si="38">IFERROR(SUM(D5:D25),"")</f>
        <v>0</v>
      </c>
      <c r="E26" s="51">
        <f t="shared" si="38"/>
        <v>0</v>
      </c>
      <c r="F26" s="52">
        <f t="shared" si="38"/>
        <v>0</v>
      </c>
      <c r="G26" s="51">
        <f t="shared" si="38"/>
        <v>0</v>
      </c>
      <c r="H26" s="52">
        <f t="shared" si="38"/>
        <v>0</v>
      </c>
      <c r="I26" s="51">
        <f t="shared" si="38"/>
        <v>0</v>
      </c>
      <c r="J26" s="52">
        <f t="shared" si="38"/>
        <v>0</v>
      </c>
      <c r="K26" s="51">
        <f t="shared" si="38"/>
        <v>0</v>
      </c>
      <c r="L26" s="52">
        <f t="shared" si="38"/>
        <v>0</v>
      </c>
      <c r="M26" s="51">
        <f t="shared" si="38"/>
        <v>0</v>
      </c>
      <c r="N26" s="52">
        <f t="shared" ref="N26:BY26" si="39">IFERROR(SUM(N5:N25),"")</f>
        <v>0</v>
      </c>
      <c r="O26" s="51">
        <f t="shared" si="39"/>
        <v>0</v>
      </c>
      <c r="P26" s="52">
        <f t="shared" si="39"/>
        <v>0</v>
      </c>
      <c r="Q26" s="51">
        <f t="shared" si="39"/>
        <v>0</v>
      </c>
      <c r="R26" s="52">
        <f t="shared" si="39"/>
        <v>0</v>
      </c>
      <c r="S26" s="51">
        <f t="shared" si="39"/>
        <v>0</v>
      </c>
      <c r="T26" s="52">
        <f t="shared" si="39"/>
        <v>0</v>
      </c>
      <c r="U26" s="51">
        <f t="shared" si="39"/>
        <v>0</v>
      </c>
      <c r="V26" s="52">
        <f t="shared" si="39"/>
        <v>0</v>
      </c>
      <c r="W26" s="51">
        <f t="shared" si="39"/>
        <v>0</v>
      </c>
      <c r="X26" s="52">
        <f t="shared" si="39"/>
        <v>0</v>
      </c>
      <c r="Y26" s="51">
        <f t="shared" si="39"/>
        <v>0</v>
      </c>
      <c r="Z26" s="52">
        <f t="shared" si="39"/>
        <v>0</v>
      </c>
      <c r="AA26" s="51">
        <f t="shared" si="39"/>
        <v>0</v>
      </c>
      <c r="AB26" s="52">
        <f t="shared" si="39"/>
        <v>0</v>
      </c>
      <c r="AC26" s="51">
        <f t="shared" si="39"/>
        <v>0</v>
      </c>
      <c r="AD26" s="52">
        <f t="shared" si="39"/>
        <v>0</v>
      </c>
      <c r="AE26" s="51">
        <f t="shared" si="39"/>
        <v>0</v>
      </c>
      <c r="AF26" s="52">
        <f t="shared" si="39"/>
        <v>0</v>
      </c>
      <c r="AG26" s="51">
        <f t="shared" si="39"/>
        <v>0</v>
      </c>
      <c r="AH26" s="52">
        <f t="shared" si="39"/>
        <v>0</v>
      </c>
      <c r="AI26" s="51">
        <f t="shared" si="39"/>
        <v>0</v>
      </c>
      <c r="AJ26" s="52">
        <f t="shared" si="39"/>
        <v>0</v>
      </c>
      <c r="AK26" s="51">
        <f t="shared" si="39"/>
        <v>0</v>
      </c>
      <c r="AL26" s="52">
        <f t="shared" si="39"/>
        <v>0</v>
      </c>
      <c r="AM26" s="51">
        <f t="shared" si="39"/>
        <v>0</v>
      </c>
      <c r="AN26" s="52">
        <f t="shared" si="39"/>
        <v>0</v>
      </c>
      <c r="AO26" s="51">
        <f t="shared" si="39"/>
        <v>0</v>
      </c>
      <c r="AP26" s="52">
        <f t="shared" si="39"/>
        <v>0</v>
      </c>
      <c r="AQ26" s="51">
        <f t="shared" si="39"/>
        <v>0</v>
      </c>
      <c r="AR26" s="52">
        <f t="shared" si="39"/>
        <v>0</v>
      </c>
      <c r="AS26" s="51">
        <f t="shared" si="39"/>
        <v>0</v>
      </c>
      <c r="AT26" s="52">
        <f t="shared" si="39"/>
        <v>0</v>
      </c>
      <c r="AU26" s="51">
        <f t="shared" si="39"/>
        <v>0</v>
      </c>
      <c r="AV26" s="52">
        <f t="shared" si="39"/>
        <v>0</v>
      </c>
      <c r="AW26" s="51">
        <f t="shared" si="39"/>
        <v>0</v>
      </c>
      <c r="AX26" s="52">
        <f t="shared" si="39"/>
        <v>0</v>
      </c>
      <c r="AY26" s="51">
        <f t="shared" si="39"/>
        <v>0</v>
      </c>
      <c r="AZ26" s="52">
        <f t="shared" si="39"/>
        <v>0</v>
      </c>
      <c r="BA26" s="51">
        <f t="shared" si="39"/>
        <v>0</v>
      </c>
      <c r="BB26" s="52">
        <f t="shared" si="39"/>
        <v>0</v>
      </c>
      <c r="BC26" s="51">
        <f t="shared" si="39"/>
        <v>0</v>
      </c>
      <c r="BD26" s="52">
        <f t="shared" si="39"/>
        <v>0</v>
      </c>
      <c r="BE26" s="51">
        <f t="shared" si="39"/>
        <v>0</v>
      </c>
      <c r="BF26" s="52">
        <f t="shared" si="39"/>
        <v>0</v>
      </c>
      <c r="BG26" s="51">
        <f t="shared" si="39"/>
        <v>0</v>
      </c>
      <c r="BH26" s="52">
        <f t="shared" si="39"/>
        <v>0</v>
      </c>
      <c r="BI26" s="51">
        <f t="shared" si="39"/>
        <v>0</v>
      </c>
      <c r="BJ26" s="52">
        <f t="shared" si="39"/>
        <v>0</v>
      </c>
      <c r="BK26" s="51">
        <f t="shared" si="39"/>
        <v>0</v>
      </c>
      <c r="BL26" s="52">
        <f t="shared" si="39"/>
        <v>0</v>
      </c>
      <c r="BM26" s="51">
        <f t="shared" si="39"/>
        <v>0</v>
      </c>
      <c r="BN26" s="52">
        <f t="shared" si="39"/>
        <v>0</v>
      </c>
      <c r="BO26" s="51">
        <f t="shared" si="39"/>
        <v>0</v>
      </c>
      <c r="BP26" s="52">
        <f t="shared" si="39"/>
        <v>0</v>
      </c>
      <c r="BQ26" s="51">
        <f t="shared" si="39"/>
        <v>0</v>
      </c>
      <c r="BR26" s="52">
        <f t="shared" si="39"/>
        <v>0</v>
      </c>
      <c r="BS26" s="51">
        <f t="shared" si="39"/>
        <v>0</v>
      </c>
      <c r="BT26" s="52">
        <f t="shared" si="39"/>
        <v>0</v>
      </c>
      <c r="BU26" s="51">
        <f t="shared" si="39"/>
        <v>0</v>
      </c>
      <c r="BV26" s="52">
        <f t="shared" si="39"/>
        <v>0</v>
      </c>
      <c r="BW26" s="51">
        <f t="shared" si="39"/>
        <v>0</v>
      </c>
      <c r="BX26" s="52">
        <f t="shared" si="39"/>
        <v>0</v>
      </c>
      <c r="BY26" s="51">
        <f t="shared" si="39"/>
        <v>0</v>
      </c>
      <c r="BZ26" s="52">
        <f t="shared" ref="BZ26:CA26" si="40">IFERROR(SUM(BZ5:BZ25),"")</f>
        <v>0</v>
      </c>
      <c r="CA26" s="51">
        <f t="shared" si="40"/>
        <v>0</v>
      </c>
    </row>
    <row r="27" spans="1:79" ht="10.5" customHeight="1" x14ac:dyDescent="0.15"/>
    <row r="28" spans="1:79" ht="10.5" customHeight="1" thickBot="1" x14ac:dyDescent="0.2"/>
    <row r="29" spans="1:79" ht="14.1" customHeight="1" thickBot="1" x14ac:dyDescent="0.2">
      <c r="A29" s="135" t="s">
        <v>183</v>
      </c>
      <c r="B29" s="136"/>
      <c r="C29" s="137"/>
      <c r="D29" s="138"/>
      <c r="E29" s="53" t="s">
        <v>17</v>
      </c>
      <c r="F29" s="138"/>
      <c r="G29" s="53" t="s">
        <v>17</v>
      </c>
      <c r="H29" s="138"/>
      <c r="I29" s="53" t="s">
        <v>17</v>
      </c>
      <c r="J29" s="138"/>
      <c r="K29" s="53" t="s">
        <v>17</v>
      </c>
      <c r="L29" s="138"/>
      <c r="M29" s="53" t="s">
        <v>17</v>
      </c>
      <c r="N29" s="138"/>
      <c r="O29" s="53" t="s">
        <v>17</v>
      </c>
      <c r="P29" s="138"/>
      <c r="Q29" s="53" t="s">
        <v>17</v>
      </c>
      <c r="R29" s="138"/>
      <c r="S29" s="53" t="s">
        <v>17</v>
      </c>
      <c r="T29" s="138"/>
      <c r="U29" s="53" t="s">
        <v>17</v>
      </c>
      <c r="V29" s="138"/>
      <c r="W29" s="53" t="s">
        <v>17</v>
      </c>
      <c r="X29" s="138"/>
      <c r="Y29" s="53" t="s">
        <v>17</v>
      </c>
      <c r="Z29" s="138"/>
      <c r="AA29" s="53" t="s">
        <v>17</v>
      </c>
      <c r="AB29" s="138"/>
      <c r="AC29" s="53" t="s">
        <v>17</v>
      </c>
      <c r="AD29" s="138"/>
      <c r="AE29" s="53" t="s">
        <v>17</v>
      </c>
      <c r="AF29" s="138"/>
      <c r="AG29" s="53" t="s">
        <v>17</v>
      </c>
      <c r="AH29" s="138"/>
      <c r="AI29" s="53" t="s">
        <v>17</v>
      </c>
      <c r="AJ29" s="138"/>
      <c r="AK29" s="53" t="s">
        <v>17</v>
      </c>
      <c r="AL29" s="138"/>
      <c r="AM29" s="53" t="s">
        <v>17</v>
      </c>
      <c r="AN29" s="138"/>
      <c r="AO29" s="53" t="s">
        <v>17</v>
      </c>
      <c r="AP29" s="138"/>
      <c r="AQ29" s="53" t="s">
        <v>17</v>
      </c>
      <c r="AR29" s="138"/>
      <c r="AS29" s="53" t="s">
        <v>17</v>
      </c>
      <c r="AT29" s="138"/>
      <c r="AU29" s="53" t="s">
        <v>17</v>
      </c>
      <c r="AV29" s="138"/>
      <c r="AW29" s="53" t="s">
        <v>17</v>
      </c>
      <c r="AX29" s="138"/>
      <c r="AY29" s="53" t="s">
        <v>17</v>
      </c>
      <c r="AZ29" s="138"/>
      <c r="BA29" s="53" t="s">
        <v>17</v>
      </c>
      <c r="BB29" s="138"/>
      <c r="BC29" s="53" t="s">
        <v>17</v>
      </c>
      <c r="BD29" s="138"/>
      <c r="BE29" s="53" t="s">
        <v>17</v>
      </c>
      <c r="BF29" s="138"/>
      <c r="BG29" s="53" t="s">
        <v>17</v>
      </c>
      <c r="BH29" s="138"/>
      <c r="BI29" s="53" t="s">
        <v>17</v>
      </c>
      <c r="BJ29" s="138"/>
      <c r="BK29" s="53" t="s">
        <v>17</v>
      </c>
      <c r="BL29" s="138"/>
      <c r="BM29" s="53" t="s">
        <v>17</v>
      </c>
      <c r="BN29" s="138"/>
      <c r="BO29" s="53" t="s">
        <v>17</v>
      </c>
      <c r="BP29" s="138"/>
      <c r="BQ29" s="53" t="s">
        <v>17</v>
      </c>
      <c r="BR29" s="138"/>
      <c r="BS29" s="53" t="s">
        <v>17</v>
      </c>
      <c r="BT29" s="138"/>
      <c r="BU29" s="53" t="s">
        <v>17</v>
      </c>
      <c r="BV29" s="138"/>
      <c r="BW29" s="53" t="s">
        <v>17</v>
      </c>
      <c r="BX29" s="138"/>
      <c r="BY29" s="53" t="s">
        <v>17</v>
      </c>
      <c r="BZ29" s="138"/>
      <c r="CA29" s="53" t="s">
        <v>17</v>
      </c>
    </row>
    <row r="30" spans="1:79" ht="14.1" customHeight="1" x14ac:dyDescent="0.15">
      <c r="A30" s="142" t="s">
        <v>182</v>
      </c>
      <c r="B30" s="87"/>
      <c r="C30" s="87"/>
      <c r="D30" s="143"/>
      <c r="E30" s="133"/>
      <c r="F30" s="143"/>
      <c r="G30" s="133"/>
      <c r="H30" s="143"/>
      <c r="I30" s="133"/>
      <c r="J30" s="143"/>
      <c r="K30" s="133"/>
      <c r="L30" s="143"/>
      <c r="M30" s="133"/>
      <c r="N30" s="143"/>
      <c r="O30" s="133"/>
      <c r="P30" s="143"/>
      <c r="Q30" s="133"/>
      <c r="R30" s="143"/>
      <c r="S30" s="133"/>
      <c r="T30" s="143"/>
      <c r="U30" s="133"/>
      <c r="V30" s="143"/>
      <c r="W30" s="133"/>
      <c r="X30" s="143"/>
      <c r="Y30" s="133"/>
      <c r="Z30" s="143"/>
      <c r="AA30" s="133"/>
      <c r="AB30" s="143"/>
      <c r="AC30" s="133"/>
      <c r="AD30" s="143"/>
      <c r="AE30" s="133"/>
      <c r="AF30" s="143"/>
      <c r="AG30" s="133"/>
      <c r="AH30" s="143"/>
      <c r="AI30" s="133"/>
      <c r="AJ30" s="143"/>
      <c r="AK30" s="133"/>
      <c r="AL30" s="143"/>
      <c r="AM30" s="133"/>
      <c r="AN30" s="143"/>
      <c r="AO30" s="133"/>
      <c r="AP30" s="143"/>
      <c r="AQ30" s="133"/>
      <c r="AR30" s="143"/>
      <c r="AS30" s="133"/>
      <c r="AT30" s="143"/>
      <c r="AU30" s="133"/>
      <c r="AV30" s="143"/>
      <c r="AW30" s="133"/>
      <c r="AX30" s="143"/>
      <c r="AY30" s="133"/>
      <c r="AZ30" s="143"/>
      <c r="BA30" s="133"/>
      <c r="BB30" s="143"/>
      <c r="BC30" s="133"/>
      <c r="BD30" s="143"/>
      <c r="BE30" s="133"/>
      <c r="BF30" s="143"/>
      <c r="BG30" s="133"/>
      <c r="BH30" s="143"/>
      <c r="BI30" s="133"/>
      <c r="BJ30" s="143"/>
      <c r="BK30" s="133"/>
      <c r="BL30" s="143"/>
      <c r="BM30" s="133"/>
      <c r="BN30" s="143"/>
      <c r="BO30" s="133"/>
      <c r="BP30" s="143"/>
      <c r="BQ30" s="133"/>
      <c r="BR30" s="143"/>
      <c r="BS30" s="133"/>
      <c r="BT30" s="143"/>
      <c r="BU30" s="133"/>
      <c r="BV30" s="143"/>
      <c r="BW30" s="133"/>
      <c r="BX30" s="143"/>
      <c r="BY30" s="133"/>
      <c r="BZ30" s="143"/>
      <c r="CA30" s="133"/>
    </row>
    <row r="31" spans="1:79" ht="14.1" customHeight="1" x14ac:dyDescent="0.15">
      <c r="A31" s="142" t="s">
        <v>172</v>
      </c>
      <c r="B31" s="87"/>
      <c r="C31" s="87"/>
      <c r="D31" s="143"/>
      <c r="E31" s="133"/>
      <c r="F31" s="143"/>
      <c r="G31" s="133"/>
      <c r="H31" s="143"/>
      <c r="I31" s="133"/>
      <c r="J31" s="143"/>
      <c r="K31" s="133"/>
      <c r="L31" s="143"/>
      <c r="M31" s="133"/>
      <c r="N31" s="143"/>
      <c r="O31" s="133"/>
      <c r="P31" s="143"/>
      <c r="Q31" s="133"/>
      <c r="R31" s="143"/>
      <c r="S31" s="133"/>
      <c r="T31" s="143"/>
      <c r="U31" s="133"/>
      <c r="V31" s="143"/>
      <c r="W31" s="133"/>
      <c r="X31" s="143"/>
      <c r="Y31" s="133"/>
      <c r="Z31" s="143"/>
      <c r="AA31" s="133"/>
      <c r="AB31" s="143"/>
      <c r="AC31" s="133"/>
      <c r="AD31" s="143"/>
      <c r="AE31" s="133"/>
      <c r="AF31" s="143"/>
      <c r="AG31" s="133"/>
      <c r="AH31" s="143"/>
      <c r="AI31" s="133"/>
      <c r="AJ31" s="143"/>
      <c r="AK31" s="133"/>
      <c r="AL31" s="143"/>
      <c r="AM31" s="133"/>
      <c r="AN31" s="143"/>
      <c r="AO31" s="133"/>
      <c r="AP31" s="143"/>
      <c r="AQ31" s="133"/>
      <c r="AR31" s="143"/>
      <c r="AS31" s="133"/>
      <c r="AT31" s="143"/>
      <c r="AU31" s="133"/>
      <c r="AV31" s="143"/>
      <c r="AW31" s="133"/>
      <c r="AX31" s="143"/>
      <c r="AY31" s="133"/>
      <c r="AZ31" s="143"/>
      <c r="BA31" s="133"/>
      <c r="BB31" s="143"/>
      <c r="BC31" s="133"/>
      <c r="BD31" s="143"/>
      <c r="BE31" s="133"/>
      <c r="BF31" s="143"/>
      <c r="BG31" s="133"/>
      <c r="BH31" s="143"/>
      <c r="BI31" s="133"/>
      <c r="BJ31" s="143"/>
      <c r="BK31" s="133"/>
      <c r="BL31" s="143"/>
      <c r="BM31" s="133"/>
      <c r="BN31" s="143"/>
      <c r="BO31" s="133"/>
      <c r="BP31" s="143"/>
      <c r="BQ31" s="133"/>
      <c r="BR31" s="143"/>
      <c r="BS31" s="133"/>
      <c r="BT31" s="143"/>
      <c r="BU31" s="133"/>
      <c r="BV31" s="143"/>
      <c r="BW31" s="133"/>
      <c r="BX31" s="143"/>
      <c r="BY31" s="133"/>
      <c r="BZ31" s="143"/>
      <c r="CA31" s="133"/>
    </row>
    <row r="32" spans="1:79" ht="14.1" customHeight="1" x14ac:dyDescent="0.15">
      <c r="A32" s="142" t="s">
        <v>173</v>
      </c>
      <c r="B32" s="87"/>
      <c r="C32" s="87"/>
      <c r="D32" s="143"/>
      <c r="E32" s="133"/>
      <c r="F32" s="143"/>
      <c r="G32" s="133"/>
      <c r="H32" s="143"/>
      <c r="I32" s="133"/>
      <c r="J32" s="143"/>
      <c r="K32" s="133"/>
      <c r="L32" s="143"/>
      <c r="M32" s="133"/>
      <c r="N32" s="143"/>
      <c r="O32" s="133"/>
      <c r="P32" s="143"/>
      <c r="Q32" s="133"/>
      <c r="R32" s="143"/>
      <c r="S32" s="133"/>
      <c r="T32" s="143"/>
      <c r="U32" s="133"/>
      <c r="V32" s="143"/>
      <c r="W32" s="133"/>
      <c r="X32" s="143"/>
      <c r="Y32" s="133"/>
      <c r="Z32" s="143"/>
      <c r="AA32" s="133"/>
      <c r="AB32" s="143"/>
      <c r="AC32" s="133"/>
      <c r="AD32" s="143"/>
      <c r="AE32" s="133"/>
      <c r="AF32" s="143"/>
      <c r="AG32" s="133"/>
      <c r="AH32" s="143"/>
      <c r="AI32" s="133"/>
      <c r="AJ32" s="143"/>
      <c r="AK32" s="133"/>
      <c r="AL32" s="143"/>
      <c r="AM32" s="133"/>
      <c r="AN32" s="143"/>
      <c r="AO32" s="133"/>
      <c r="AP32" s="143"/>
      <c r="AQ32" s="133"/>
      <c r="AR32" s="143"/>
      <c r="AS32" s="133"/>
      <c r="AT32" s="143"/>
      <c r="AU32" s="133"/>
      <c r="AV32" s="143"/>
      <c r="AW32" s="133"/>
      <c r="AX32" s="143"/>
      <c r="AY32" s="133"/>
      <c r="AZ32" s="143"/>
      <c r="BA32" s="133"/>
      <c r="BB32" s="143"/>
      <c r="BC32" s="133"/>
      <c r="BD32" s="143"/>
      <c r="BE32" s="133"/>
      <c r="BF32" s="143"/>
      <c r="BG32" s="133"/>
      <c r="BH32" s="143"/>
      <c r="BI32" s="133"/>
      <c r="BJ32" s="143"/>
      <c r="BK32" s="133"/>
      <c r="BL32" s="143"/>
      <c r="BM32" s="133"/>
      <c r="BN32" s="143"/>
      <c r="BO32" s="133"/>
      <c r="BP32" s="143"/>
      <c r="BQ32" s="133"/>
      <c r="BR32" s="143"/>
      <c r="BS32" s="133"/>
      <c r="BT32" s="143"/>
      <c r="BU32" s="133"/>
      <c r="BV32" s="143"/>
      <c r="BW32" s="133"/>
      <c r="BX32" s="143"/>
      <c r="BY32" s="133"/>
      <c r="BZ32" s="143"/>
      <c r="CA32" s="133"/>
    </row>
    <row r="33" spans="1:79" ht="14.1" customHeight="1" x14ac:dyDescent="0.15">
      <c r="A33" s="142" t="s">
        <v>178</v>
      </c>
      <c r="B33" s="87"/>
      <c r="C33" s="87"/>
      <c r="D33" s="143"/>
      <c r="E33" s="133"/>
      <c r="F33" s="143"/>
      <c r="G33" s="133"/>
      <c r="H33" s="143"/>
      <c r="I33" s="133"/>
      <c r="J33" s="143"/>
      <c r="K33" s="133"/>
      <c r="L33" s="143"/>
      <c r="M33" s="133"/>
      <c r="N33" s="143"/>
      <c r="O33" s="133"/>
      <c r="P33" s="143"/>
      <c r="Q33" s="133"/>
      <c r="R33" s="143"/>
      <c r="S33" s="133"/>
      <c r="T33" s="143"/>
      <c r="U33" s="133"/>
      <c r="V33" s="143"/>
      <c r="W33" s="133"/>
      <c r="X33" s="143"/>
      <c r="Y33" s="133"/>
      <c r="Z33" s="143"/>
      <c r="AA33" s="133"/>
      <c r="AB33" s="143"/>
      <c r="AC33" s="133"/>
      <c r="AD33" s="143"/>
      <c r="AE33" s="133"/>
      <c r="AF33" s="143"/>
      <c r="AG33" s="133"/>
      <c r="AH33" s="143"/>
      <c r="AI33" s="133"/>
      <c r="AJ33" s="143"/>
      <c r="AK33" s="133"/>
      <c r="AL33" s="143"/>
      <c r="AM33" s="133"/>
      <c r="AN33" s="143"/>
      <c r="AO33" s="133"/>
      <c r="AP33" s="143"/>
      <c r="AQ33" s="133"/>
      <c r="AR33" s="143"/>
      <c r="AS33" s="133"/>
      <c r="AT33" s="143"/>
      <c r="AU33" s="133"/>
      <c r="AV33" s="143"/>
      <c r="AW33" s="133"/>
      <c r="AX33" s="143"/>
      <c r="AY33" s="133"/>
      <c r="AZ33" s="143"/>
      <c r="BA33" s="133"/>
      <c r="BB33" s="143"/>
      <c r="BC33" s="133"/>
      <c r="BD33" s="143"/>
      <c r="BE33" s="133"/>
      <c r="BF33" s="143"/>
      <c r="BG33" s="133"/>
      <c r="BH33" s="143"/>
      <c r="BI33" s="133"/>
      <c r="BJ33" s="143"/>
      <c r="BK33" s="133"/>
      <c r="BL33" s="143"/>
      <c r="BM33" s="133"/>
      <c r="BN33" s="143"/>
      <c r="BO33" s="133"/>
      <c r="BP33" s="143"/>
      <c r="BQ33" s="133"/>
      <c r="BR33" s="143"/>
      <c r="BS33" s="133"/>
      <c r="BT33" s="143"/>
      <c r="BU33" s="133"/>
      <c r="BV33" s="143"/>
      <c r="BW33" s="133"/>
      <c r="BX33" s="143"/>
      <c r="BY33" s="133"/>
      <c r="BZ33" s="143"/>
      <c r="CA33" s="133"/>
    </row>
    <row r="34" spans="1:79" ht="14.1" customHeight="1" x14ac:dyDescent="0.15">
      <c r="A34" s="142" t="s">
        <v>180</v>
      </c>
      <c r="B34" s="87"/>
      <c r="C34" s="87"/>
      <c r="D34" s="143"/>
      <c r="E34" s="133"/>
      <c r="F34" s="143"/>
      <c r="G34" s="133"/>
      <c r="H34" s="143"/>
      <c r="I34" s="133"/>
      <c r="J34" s="143"/>
      <c r="K34" s="133"/>
      <c r="L34" s="143"/>
      <c r="M34" s="133"/>
      <c r="N34" s="143"/>
      <c r="O34" s="133"/>
      <c r="P34" s="143"/>
      <c r="Q34" s="133"/>
      <c r="R34" s="143"/>
      <c r="S34" s="133"/>
      <c r="T34" s="143"/>
      <c r="U34" s="133"/>
      <c r="V34" s="143"/>
      <c r="W34" s="133"/>
      <c r="X34" s="143"/>
      <c r="Y34" s="133"/>
      <c r="Z34" s="143"/>
      <c r="AA34" s="133"/>
      <c r="AB34" s="143"/>
      <c r="AC34" s="133"/>
      <c r="AD34" s="143"/>
      <c r="AE34" s="133"/>
      <c r="AF34" s="143"/>
      <c r="AG34" s="133"/>
      <c r="AH34" s="143"/>
      <c r="AI34" s="133"/>
      <c r="AJ34" s="143"/>
      <c r="AK34" s="133"/>
      <c r="AL34" s="143"/>
      <c r="AM34" s="133"/>
      <c r="AN34" s="143"/>
      <c r="AO34" s="133"/>
      <c r="AP34" s="143"/>
      <c r="AQ34" s="133"/>
      <c r="AR34" s="143"/>
      <c r="AS34" s="133"/>
      <c r="AT34" s="143"/>
      <c r="AU34" s="133"/>
      <c r="AV34" s="143"/>
      <c r="AW34" s="133"/>
      <c r="AX34" s="143"/>
      <c r="AY34" s="133"/>
      <c r="AZ34" s="143"/>
      <c r="BA34" s="133"/>
      <c r="BB34" s="143"/>
      <c r="BC34" s="133"/>
      <c r="BD34" s="143"/>
      <c r="BE34" s="133"/>
      <c r="BF34" s="143"/>
      <c r="BG34" s="133"/>
      <c r="BH34" s="143"/>
      <c r="BI34" s="133"/>
      <c r="BJ34" s="143"/>
      <c r="BK34" s="133"/>
      <c r="BL34" s="143"/>
      <c r="BM34" s="133"/>
      <c r="BN34" s="143"/>
      <c r="BO34" s="133"/>
      <c r="BP34" s="143"/>
      <c r="BQ34" s="133"/>
      <c r="BR34" s="143"/>
      <c r="BS34" s="133"/>
      <c r="BT34" s="143"/>
      <c r="BU34" s="133"/>
      <c r="BV34" s="143"/>
      <c r="BW34" s="133"/>
      <c r="BX34" s="143"/>
      <c r="BY34" s="133"/>
      <c r="BZ34" s="143"/>
      <c r="CA34" s="133"/>
    </row>
    <row r="35" spans="1:79" ht="14.1" customHeight="1" x14ac:dyDescent="0.15">
      <c r="A35" s="142" t="s">
        <v>179</v>
      </c>
      <c r="B35" s="87"/>
      <c r="C35" s="87"/>
      <c r="D35" s="143"/>
      <c r="E35" s="133"/>
      <c r="F35" s="143"/>
      <c r="G35" s="133"/>
      <c r="H35" s="143"/>
      <c r="I35" s="133"/>
      <c r="J35" s="143"/>
      <c r="K35" s="133"/>
      <c r="L35" s="143"/>
      <c r="M35" s="133"/>
      <c r="N35" s="143"/>
      <c r="O35" s="133"/>
      <c r="P35" s="143"/>
      <c r="Q35" s="133"/>
      <c r="R35" s="143"/>
      <c r="S35" s="133"/>
      <c r="T35" s="143"/>
      <c r="U35" s="133"/>
      <c r="V35" s="143"/>
      <c r="W35" s="133"/>
      <c r="X35" s="143"/>
      <c r="Y35" s="133"/>
      <c r="Z35" s="143"/>
      <c r="AA35" s="133"/>
      <c r="AB35" s="143"/>
      <c r="AC35" s="133"/>
      <c r="AD35" s="143"/>
      <c r="AE35" s="133"/>
      <c r="AF35" s="143"/>
      <c r="AG35" s="133"/>
      <c r="AH35" s="143"/>
      <c r="AI35" s="133"/>
      <c r="AJ35" s="143"/>
      <c r="AK35" s="133"/>
      <c r="AL35" s="143"/>
      <c r="AM35" s="133"/>
      <c r="AN35" s="143"/>
      <c r="AO35" s="133"/>
      <c r="AP35" s="143"/>
      <c r="AQ35" s="133"/>
      <c r="AR35" s="143"/>
      <c r="AS35" s="133"/>
      <c r="AT35" s="143"/>
      <c r="AU35" s="133"/>
      <c r="AV35" s="143"/>
      <c r="AW35" s="133"/>
      <c r="AX35" s="143"/>
      <c r="AY35" s="133"/>
      <c r="AZ35" s="143"/>
      <c r="BA35" s="133"/>
      <c r="BB35" s="143"/>
      <c r="BC35" s="133"/>
      <c r="BD35" s="143"/>
      <c r="BE35" s="133"/>
      <c r="BF35" s="143"/>
      <c r="BG35" s="133"/>
      <c r="BH35" s="143"/>
      <c r="BI35" s="133"/>
      <c r="BJ35" s="143"/>
      <c r="BK35" s="133"/>
      <c r="BL35" s="143"/>
      <c r="BM35" s="133"/>
      <c r="BN35" s="143"/>
      <c r="BO35" s="133"/>
      <c r="BP35" s="143"/>
      <c r="BQ35" s="133"/>
      <c r="BR35" s="143"/>
      <c r="BS35" s="133"/>
      <c r="BT35" s="143"/>
      <c r="BU35" s="133"/>
      <c r="BV35" s="143"/>
      <c r="BW35" s="133"/>
      <c r="BX35" s="143"/>
      <c r="BY35" s="133"/>
      <c r="BZ35" s="143"/>
      <c r="CA35" s="133"/>
    </row>
    <row r="36" spans="1:79" ht="14.1" customHeight="1" thickBot="1" x14ac:dyDescent="0.2">
      <c r="A36" s="144" t="s">
        <v>114</v>
      </c>
      <c r="B36" s="145"/>
      <c r="C36" s="145"/>
      <c r="D36" s="146"/>
      <c r="E36" s="133"/>
      <c r="F36" s="146"/>
      <c r="G36" s="133"/>
      <c r="H36" s="146"/>
      <c r="I36" s="133"/>
      <c r="J36" s="146"/>
      <c r="K36" s="133"/>
      <c r="L36" s="146"/>
      <c r="M36" s="133"/>
      <c r="N36" s="146"/>
      <c r="O36" s="133"/>
      <c r="P36" s="146"/>
      <c r="Q36" s="133"/>
      <c r="R36" s="146"/>
      <c r="S36" s="133"/>
      <c r="T36" s="146"/>
      <c r="U36" s="133"/>
      <c r="V36" s="146"/>
      <c r="W36" s="133"/>
      <c r="X36" s="146"/>
      <c r="Y36" s="133"/>
      <c r="Z36" s="146"/>
      <c r="AA36" s="133"/>
      <c r="AB36" s="146"/>
      <c r="AC36" s="133"/>
      <c r="AD36" s="146"/>
      <c r="AE36" s="133"/>
      <c r="AF36" s="146"/>
      <c r="AG36" s="133"/>
      <c r="AH36" s="146"/>
      <c r="AI36" s="133"/>
      <c r="AJ36" s="146"/>
      <c r="AK36" s="133"/>
      <c r="AL36" s="146"/>
      <c r="AM36" s="133"/>
      <c r="AN36" s="146"/>
      <c r="AO36" s="133"/>
      <c r="AP36" s="146"/>
      <c r="AQ36" s="133"/>
      <c r="AR36" s="146"/>
      <c r="AS36" s="133"/>
      <c r="AT36" s="146"/>
      <c r="AU36" s="133"/>
      <c r="AV36" s="146"/>
      <c r="AW36" s="133"/>
      <c r="AX36" s="146"/>
      <c r="AY36" s="133"/>
      <c r="AZ36" s="146"/>
      <c r="BA36" s="133"/>
      <c r="BB36" s="146"/>
      <c r="BC36" s="133"/>
      <c r="BD36" s="146"/>
      <c r="BE36" s="133"/>
      <c r="BF36" s="146"/>
      <c r="BG36" s="133"/>
      <c r="BH36" s="146"/>
      <c r="BI36" s="133"/>
      <c r="BJ36" s="146"/>
      <c r="BK36" s="133"/>
      <c r="BL36" s="146"/>
      <c r="BM36" s="133"/>
      <c r="BN36" s="146"/>
      <c r="BO36" s="133"/>
      <c r="BP36" s="146"/>
      <c r="BQ36" s="133"/>
      <c r="BR36" s="146"/>
      <c r="BS36" s="133"/>
      <c r="BT36" s="146"/>
      <c r="BU36" s="133"/>
      <c r="BV36" s="146"/>
      <c r="BW36" s="133"/>
      <c r="BX36" s="146"/>
      <c r="BY36" s="133"/>
      <c r="BZ36" s="146"/>
      <c r="CA36" s="133"/>
    </row>
    <row r="37" spans="1:79" ht="14.1" customHeight="1" thickBot="1" x14ac:dyDescent="0.2">
      <c r="A37" s="6"/>
      <c r="B37" s="6"/>
      <c r="C37" s="6"/>
      <c r="D37" s="134" t="s">
        <v>115</v>
      </c>
      <c r="E37" s="147">
        <f>IFERROR(SUM(E30:E36),"")</f>
        <v>0</v>
      </c>
      <c r="F37" s="134" t="s">
        <v>115</v>
      </c>
      <c r="G37" s="147">
        <f>IFERROR(SUM(G30:G36),"")</f>
        <v>0</v>
      </c>
      <c r="H37" s="134" t="s">
        <v>115</v>
      </c>
      <c r="I37" s="147">
        <f>IFERROR(SUM(I30:I36),"")</f>
        <v>0</v>
      </c>
      <c r="J37" s="134" t="s">
        <v>115</v>
      </c>
      <c r="K37" s="147">
        <f>IFERROR(SUM(K30:K36),"")</f>
        <v>0</v>
      </c>
      <c r="L37" s="134" t="s">
        <v>115</v>
      </c>
      <c r="M37" s="147">
        <f>IFERROR(SUM(M30:M36),"")</f>
        <v>0</v>
      </c>
      <c r="N37" s="134" t="s">
        <v>115</v>
      </c>
      <c r="O37" s="147">
        <f>IFERROR(SUM(O30:O36),"")</f>
        <v>0</v>
      </c>
      <c r="P37" s="134" t="s">
        <v>115</v>
      </c>
      <c r="Q37" s="147">
        <f>IFERROR(SUM(Q30:Q36),"")</f>
        <v>0</v>
      </c>
      <c r="R37" s="134" t="s">
        <v>115</v>
      </c>
      <c r="S37" s="147">
        <f>IFERROR(SUM(S30:S36),"")</f>
        <v>0</v>
      </c>
      <c r="T37" s="134" t="s">
        <v>115</v>
      </c>
      <c r="U37" s="147">
        <f>IFERROR(SUM(U30:U36),"")</f>
        <v>0</v>
      </c>
      <c r="V37" s="134" t="s">
        <v>115</v>
      </c>
      <c r="W37" s="147">
        <f>IFERROR(SUM(W30:W36),"")</f>
        <v>0</v>
      </c>
      <c r="X37" s="134" t="s">
        <v>115</v>
      </c>
      <c r="Y37" s="147">
        <f>IFERROR(SUM(Y30:Y36),"")</f>
        <v>0</v>
      </c>
      <c r="Z37" s="134" t="s">
        <v>115</v>
      </c>
      <c r="AA37" s="147">
        <f>IFERROR(SUM(AA30:AA36),"")</f>
        <v>0</v>
      </c>
      <c r="AB37" s="134" t="s">
        <v>115</v>
      </c>
      <c r="AC37" s="147">
        <f>IFERROR(SUM(AC30:AC36),"")</f>
        <v>0</v>
      </c>
      <c r="AD37" s="134" t="s">
        <v>115</v>
      </c>
      <c r="AE37" s="147">
        <f>IFERROR(SUM(AE30:AE36),"")</f>
        <v>0</v>
      </c>
      <c r="AF37" s="134" t="s">
        <v>115</v>
      </c>
      <c r="AG37" s="147">
        <f>IFERROR(SUM(AG30:AG36),"")</f>
        <v>0</v>
      </c>
      <c r="AH37" s="134" t="s">
        <v>115</v>
      </c>
      <c r="AI37" s="147">
        <f>IFERROR(SUM(AI30:AI36),"")</f>
        <v>0</v>
      </c>
      <c r="AJ37" s="134" t="s">
        <v>115</v>
      </c>
      <c r="AK37" s="147">
        <f>IFERROR(SUM(AK30:AK36),"")</f>
        <v>0</v>
      </c>
      <c r="AL37" s="134" t="s">
        <v>115</v>
      </c>
      <c r="AM37" s="147">
        <f>IFERROR(SUM(AM30:AM36),"")</f>
        <v>0</v>
      </c>
      <c r="AN37" s="134" t="s">
        <v>115</v>
      </c>
      <c r="AO37" s="147">
        <f>IFERROR(SUM(AO30:AO36),"")</f>
        <v>0</v>
      </c>
      <c r="AP37" s="134" t="s">
        <v>115</v>
      </c>
      <c r="AQ37" s="147">
        <f>IFERROR(SUM(AQ30:AQ36),"")</f>
        <v>0</v>
      </c>
      <c r="AR37" s="134" t="s">
        <v>115</v>
      </c>
      <c r="AS37" s="147">
        <f>IFERROR(SUM(AS30:AS36),"")</f>
        <v>0</v>
      </c>
      <c r="AT37" s="134" t="s">
        <v>115</v>
      </c>
      <c r="AU37" s="147">
        <f>IFERROR(SUM(AU30:AU36),"")</f>
        <v>0</v>
      </c>
      <c r="AV37" s="134" t="s">
        <v>115</v>
      </c>
      <c r="AW37" s="147">
        <f>IFERROR(SUM(AW30:AW36),"")</f>
        <v>0</v>
      </c>
      <c r="AX37" s="134" t="s">
        <v>115</v>
      </c>
      <c r="AY37" s="147">
        <f>IFERROR(SUM(AY30:AY36),"")</f>
        <v>0</v>
      </c>
      <c r="AZ37" s="134" t="s">
        <v>115</v>
      </c>
      <c r="BA37" s="147">
        <f>IFERROR(SUM(BA30:BA36),"")</f>
        <v>0</v>
      </c>
      <c r="BB37" s="134" t="s">
        <v>115</v>
      </c>
      <c r="BC37" s="147">
        <f>IFERROR(SUM(BC30:BC36),"")</f>
        <v>0</v>
      </c>
      <c r="BD37" s="134" t="s">
        <v>115</v>
      </c>
      <c r="BE37" s="147">
        <f>IFERROR(SUM(BE30:BE36),"")</f>
        <v>0</v>
      </c>
      <c r="BF37" s="134" t="s">
        <v>115</v>
      </c>
      <c r="BG37" s="147">
        <f>IFERROR(SUM(BG30:BG36),"")</f>
        <v>0</v>
      </c>
      <c r="BH37" s="134" t="s">
        <v>115</v>
      </c>
      <c r="BI37" s="147">
        <f>IFERROR(SUM(BI30:BI36),"")</f>
        <v>0</v>
      </c>
      <c r="BJ37" s="134" t="s">
        <v>115</v>
      </c>
      <c r="BK37" s="147">
        <f>IFERROR(SUM(BK30:BK36),"")</f>
        <v>0</v>
      </c>
      <c r="BL37" s="134" t="s">
        <v>115</v>
      </c>
      <c r="BM37" s="147">
        <f>IFERROR(SUM(BM30:BM36),"")</f>
        <v>0</v>
      </c>
      <c r="BN37" s="134" t="s">
        <v>115</v>
      </c>
      <c r="BO37" s="147">
        <f>IFERROR(SUM(BO30:BO36),"")</f>
        <v>0</v>
      </c>
      <c r="BP37" s="134" t="s">
        <v>115</v>
      </c>
      <c r="BQ37" s="147">
        <f>IFERROR(SUM(BQ30:BQ36),"")</f>
        <v>0</v>
      </c>
      <c r="BR37" s="134" t="s">
        <v>115</v>
      </c>
      <c r="BS37" s="147">
        <f>IFERROR(SUM(BS30:BS36),"")</f>
        <v>0</v>
      </c>
      <c r="BT37" s="134" t="s">
        <v>115</v>
      </c>
      <c r="BU37" s="147">
        <f>IFERROR(SUM(BU30:BU36),"")</f>
        <v>0</v>
      </c>
      <c r="BV37" s="134" t="s">
        <v>115</v>
      </c>
      <c r="BW37" s="147">
        <f>IFERROR(SUM(BW30:BW36),"")</f>
        <v>0</v>
      </c>
      <c r="BX37" s="134" t="s">
        <v>115</v>
      </c>
      <c r="BY37" s="147">
        <f>IFERROR(SUM(BY30:BY36),"")</f>
        <v>0</v>
      </c>
      <c r="BZ37" s="134" t="s">
        <v>115</v>
      </c>
      <c r="CA37" s="147">
        <f>IFERROR(SUM(CA30:CA36),"")</f>
        <v>0</v>
      </c>
    </row>
    <row r="38" spans="1:79" ht="14.1" customHeight="1" thickBo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</row>
    <row r="39" spans="1:79" ht="14.1" customHeight="1" thickBot="1" x14ac:dyDescent="0.2">
      <c r="A39" s="6"/>
      <c r="B39" s="6"/>
      <c r="C39" s="6"/>
      <c r="D39" s="53" t="s">
        <v>116</v>
      </c>
      <c r="E39" s="147">
        <f>IFERROR(E26+E37,"")</f>
        <v>0</v>
      </c>
      <c r="F39" s="53" t="s">
        <v>116</v>
      </c>
      <c r="G39" s="147">
        <f>IFERROR(G26+G37,"")</f>
        <v>0</v>
      </c>
      <c r="H39" s="53" t="s">
        <v>116</v>
      </c>
      <c r="I39" s="147">
        <f>IFERROR(I26+I37,"")</f>
        <v>0</v>
      </c>
      <c r="J39" s="53" t="s">
        <v>116</v>
      </c>
      <c r="K39" s="147">
        <f>IFERROR(K26+K37,"")</f>
        <v>0</v>
      </c>
      <c r="L39" s="53" t="s">
        <v>116</v>
      </c>
      <c r="M39" s="147">
        <f>IFERROR(M26+M37,"")</f>
        <v>0</v>
      </c>
      <c r="N39" s="53" t="s">
        <v>116</v>
      </c>
      <c r="O39" s="147">
        <f>IFERROR(O26+O37,"")</f>
        <v>0</v>
      </c>
      <c r="P39" s="53" t="s">
        <v>116</v>
      </c>
      <c r="Q39" s="147">
        <f>IFERROR(Q26+Q37,"")</f>
        <v>0</v>
      </c>
      <c r="R39" s="53" t="s">
        <v>116</v>
      </c>
      <c r="S39" s="147">
        <f>IFERROR(S26+S37,"")</f>
        <v>0</v>
      </c>
      <c r="T39" s="53" t="s">
        <v>116</v>
      </c>
      <c r="U39" s="147">
        <f>IFERROR(U26+U37,"")</f>
        <v>0</v>
      </c>
      <c r="V39" s="53" t="s">
        <v>116</v>
      </c>
      <c r="W39" s="147">
        <f>IFERROR(W26+W37,"")</f>
        <v>0</v>
      </c>
      <c r="X39" s="53" t="s">
        <v>116</v>
      </c>
      <c r="Y39" s="147">
        <f>IFERROR(Y26+Y37,"")</f>
        <v>0</v>
      </c>
      <c r="Z39" s="53" t="s">
        <v>116</v>
      </c>
      <c r="AA39" s="147">
        <f>IFERROR(AA26+AA37,"")</f>
        <v>0</v>
      </c>
      <c r="AB39" s="53" t="s">
        <v>116</v>
      </c>
      <c r="AC39" s="147">
        <f>IFERROR(AC26+AC37,"")</f>
        <v>0</v>
      </c>
      <c r="AD39" s="53" t="s">
        <v>116</v>
      </c>
      <c r="AE39" s="147">
        <f>IFERROR(AE26+AE37,"")</f>
        <v>0</v>
      </c>
      <c r="AF39" s="53" t="s">
        <v>116</v>
      </c>
      <c r="AG39" s="147">
        <f>IFERROR(AG26+AG37,"")</f>
        <v>0</v>
      </c>
      <c r="AH39" s="53" t="s">
        <v>116</v>
      </c>
      <c r="AI39" s="147">
        <f>IFERROR(AI26+AI37,"")</f>
        <v>0</v>
      </c>
      <c r="AJ39" s="53" t="s">
        <v>116</v>
      </c>
      <c r="AK39" s="147">
        <f>IFERROR(AK26+AK37,"")</f>
        <v>0</v>
      </c>
      <c r="AL39" s="53" t="s">
        <v>116</v>
      </c>
      <c r="AM39" s="147">
        <f>IFERROR(AM26+AM37,"")</f>
        <v>0</v>
      </c>
      <c r="AN39" s="53" t="s">
        <v>116</v>
      </c>
      <c r="AO39" s="147">
        <f>IFERROR(AO26+AO37,"")</f>
        <v>0</v>
      </c>
      <c r="AP39" s="53" t="s">
        <v>116</v>
      </c>
      <c r="AQ39" s="147">
        <f>IFERROR(AQ26+AQ37,"")</f>
        <v>0</v>
      </c>
      <c r="AR39" s="53" t="s">
        <v>116</v>
      </c>
      <c r="AS39" s="147">
        <f>IFERROR(AS26+AS37,"")</f>
        <v>0</v>
      </c>
      <c r="AT39" s="53" t="s">
        <v>116</v>
      </c>
      <c r="AU39" s="147">
        <f>IFERROR(AU26+AU37,"")</f>
        <v>0</v>
      </c>
      <c r="AV39" s="53" t="s">
        <v>116</v>
      </c>
      <c r="AW39" s="147">
        <f>IFERROR(AW26+AW37,"")</f>
        <v>0</v>
      </c>
      <c r="AX39" s="53" t="s">
        <v>116</v>
      </c>
      <c r="AY39" s="147">
        <f>IFERROR(AY26+AY37,"")</f>
        <v>0</v>
      </c>
      <c r="AZ39" s="53" t="s">
        <v>116</v>
      </c>
      <c r="BA39" s="147">
        <f>IFERROR(BA26+BA37,"")</f>
        <v>0</v>
      </c>
      <c r="BB39" s="53" t="s">
        <v>116</v>
      </c>
      <c r="BC39" s="147">
        <f>IFERROR(BC26+BC37,"")</f>
        <v>0</v>
      </c>
      <c r="BD39" s="53" t="s">
        <v>116</v>
      </c>
      <c r="BE39" s="147">
        <f>IFERROR(BE26+BE37,"")</f>
        <v>0</v>
      </c>
      <c r="BF39" s="53" t="s">
        <v>116</v>
      </c>
      <c r="BG39" s="147">
        <f>IFERROR(BG26+BG37,"")</f>
        <v>0</v>
      </c>
      <c r="BH39" s="53" t="s">
        <v>116</v>
      </c>
      <c r="BI39" s="147">
        <f>IFERROR(BI26+BI37,"")</f>
        <v>0</v>
      </c>
      <c r="BJ39" s="53" t="s">
        <v>116</v>
      </c>
      <c r="BK39" s="147">
        <f>IFERROR(BK26+BK37,"")</f>
        <v>0</v>
      </c>
      <c r="BL39" s="53" t="s">
        <v>116</v>
      </c>
      <c r="BM39" s="147">
        <f>IFERROR(BM26+BM37,"")</f>
        <v>0</v>
      </c>
      <c r="BN39" s="53" t="s">
        <v>116</v>
      </c>
      <c r="BO39" s="147">
        <f>IFERROR(BO26+BO37,"")</f>
        <v>0</v>
      </c>
      <c r="BP39" s="53" t="s">
        <v>116</v>
      </c>
      <c r="BQ39" s="147">
        <f>IFERROR(BQ26+BQ37,"")</f>
        <v>0</v>
      </c>
      <c r="BR39" s="53" t="s">
        <v>116</v>
      </c>
      <c r="BS39" s="147">
        <f>IFERROR(BS26+BS37,"")</f>
        <v>0</v>
      </c>
      <c r="BT39" s="53" t="s">
        <v>116</v>
      </c>
      <c r="BU39" s="147">
        <f>IFERROR(BU26+BU37,"")</f>
        <v>0</v>
      </c>
      <c r="BV39" s="53" t="s">
        <v>116</v>
      </c>
      <c r="BW39" s="147">
        <f>IFERROR(BW26+BW37,"")</f>
        <v>0</v>
      </c>
      <c r="BX39" s="53" t="s">
        <v>116</v>
      </c>
      <c r="BY39" s="147">
        <f>IFERROR(BY26+BY37,"")</f>
        <v>0</v>
      </c>
      <c r="BZ39" s="53" t="s">
        <v>116</v>
      </c>
      <c r="CA39" s="147">
        <f>IFERROR(CA26+CA37,"")</f>
        <v>0</v>
      </c>
    </row>
    <row r="40" spans="1:79" ht="14.1" customHeight="1" x14ac:dyDescent="0.15"/>
    <row r="41" spans="1:79" x14ac:dyDescent="0.15">
      <c r="A41" s="313"/>
      <c r="B41" s="86"/>
    </row>
    <row r="42" spans="1:79" x14ac:dyDescent="0.15">
      <c r="A42" s="313"/>
      <c r="B42" s="86"/>
    </row>
    <row r="43" spans="1:79" x14ac:dyDescent="0.15">
      <c r="A43" s="86"/>
      <c r="B43" s="86"/>
    </row>
    <row r="44" spans="1:79" x14ac:dyDescent="0.15">
      <c r="A44" s="86"/>
      <c r="B44" s="86"/>
    </row>
    <row r="45" spans="1:79" x14ac:dyDescent="0.15">
      <c r="A45" s="86"/>
      <c r="B45" s="86"/>
    </row>
    <row r="46" spans="1:79" x14ac:dyDescent="0.15">
      <c r="A46" s="86"/>
      <c r="B46" s="86"/>
    </row>
    <row r="47" spans="1:79" x14ac:dyDescent="0.15">
      <c r="A47" s="86"/>
      <c r="B47" s="86"/>
    </row>
    <row r="48" spans="1:79" x14ac:dyDescent="0.15">
      <c r="A48" s="86"/>
      <c r="B48" s="86"/>
    </row>
    <row r="49" spans="1:2" x14ac:dyDescent="0.15">
      <c r="A49" s="86"/>
      <c r="B49" s="86"/>
    </row>
    <row r="50" spans="1:2" x14ac:dyDescent="0.15">
      <c r="A50" s="86"/>
      <c r="B50" s="86"/>
    </row>
  </sheetData>
  <sheetProtection sheet="1" objects="1" scenarios="1"/>
  <mergeCells count="38"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V3:BW3"/>
    <mergeCell ref="BX3:BY3"/>
    <mergeCell ref="BZ3:CA3"/>
    <mergeCell ref="BL3:BM3"/>
    <mergeCell ref="BN3:BO3"/>
    <mergeCell ref="BP3:BQ3"/>
    <mergeCell ref="BR3:BS3"/>
    <mergeCell ref="BT3:BU3"/>
  </mergeCells>
  <pageMargins left="0.59055118110236215" right="0.59055118110236215" top="0.59055118110236215" bottom="0.59055118110236215" header="0.31496062992125984" footer="0.31496062992125984"/>
  <pageSetup paperSize="9" scale="7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Keuzelijst!$C$2:$C$149</xm:f>
          </x14:formula1>
          <xm:sqref>A5:A25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10</vt:i4>
      </vt:variant>
    </vt:vector>
  </HeadingPairs>
  <TitlesOfParts>
    <vt:vector size="22" baseType="lpstr">
      <vt:lpstr>Voorblad</vt:lpstr>
      <vt:lpstr>A.Prijzenblad</vt:lpstr>
      <vt:lpstr>1. P-RF</vt:lpstr>
      <vt:lpstr>2. P-OV</vt:lpstr>
      <vt:lpstr>3. P-BO</vt:lpstr>
      <vt:lpstr>5. P-CON</vt:lpstr>
      <vt:lpstr>6. P-IA</vt:lpstr>
      <vt:lpstr>7. P-GOV</vt:lpstr>
      <vt:lpstr>8. P-O</vt:lpstr>
      <vt:lpstr>9. P-L</vt:lpstr>
      <vt:lpstr>B. Omvang per Werkpakket</vt:lpstr>
      <vt:lpstr>Keuzelijst</vt:lpstr>
      <vt:lpstr>'1. P-RF'!Afdrukbereik</vt:lpstr>
      <vt:lpstr>'2. P-OV'!Afdrukbereik</vt:lpstr>
      <vt:lpstr>'3. P-BO'!Afdrukbereik</vt:lpstr>
      <vt:lpstr>'5. P-CON'!Afdrukbereik</vt:lpstr>
      <vt:lpstr>'6. P-IA'!Afdrukbereik</vt:lpstr>
      <vt:lpstr>'7. P-GOV'!Afdrukbereik</vt:lpstr>
      <vt:lpstr>'8. P-O'!Afdrukbereik</vt:lpstr>
      <vt:lpstr>'9. P-L'!Afdrukbereik</vt:lpstr>
      <vt:lpstr>A.Prijzenblad!Afdrukbereik</vt:lpstr>
      <vt:lpstr>A.Prijzenblad!Afdruktitels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melvin.rorijs@rws.nl</dc:creator>
  <cp:lastModifiedBy>Rorijs, Melvin (CIV)</cp:lastModifiedBy>
  <cp:lastPrinted>2019-09-26T11:13:05Z</cp:lastPrinted>
  <dcterms:created xsi:type="dcterms:W3CDTF">2014-08-20T20:28:49Z</dcterms:created>
  <dcterms:modified xsi:type="dcterms:W3CDTF">2020-06-12T16:02:16Z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7 Prijsmodel - Calculatieblad Prijs bouwblok Audio v 1.1 correctie.xlsx</vt:lpwstr>
  </property>
</Properties>
</file>