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opende opdrachten\Maasdriel\A-1737 - PVE Onderhoud\Aanbesteding\"/>
    </mc:Choice>
  </mc:AlternateContent>
  <xr:revisionPtr revIDLastSave="0" documentId="13_ncr:1_{8837BF2A-47DA-45DE-8187-E8EA7E72C085}" xr6:coauthVersionLast="36" xr6:coauthVersionMax="36" xr10:uidLastSave="{00000000-0000-0000-0000-000000000000}"/>
  <bookViews>
    <workbookView xWindow="120" yWindow="60" windowWidth="14280" windowHeight="6195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Blad1!$B$1:$I$147</definedName>
  </definedNames>
  <calcPr calcId="191029"/>
</workbook>
</file>

<file path=xl/calcChain.xml><?xml version="1.0" encoding="utf-8"?>
<calcChain xmlns="http://schemas.openxmlformats.org/spreadsheetml/2006/main">
  <c r="E119" i="1" l="1"/>
  <c r="E110" i="1"/>
  <c r="E132" i="1"/>
  <c r="E131" i="1"/>
  <c r="E133" i="1" s="1"/>
  <c r="C142" i="1" s="1"/>
  <c r="E72" i="1"/>
  <c r="G72" i="1" s="1"/>
  <c r="E30" i="1" l="1"/>
  <c r="G30" i="1" s="1"/>
  <c r="E31" i="1"/>
  <c r="G31" i="1" s="1"/>
  <c r="E32" i="1"/>
  <c r="G32" i="1"/>
  <c r="E56" i="1" l="1"/>
  <c r="E43" i="1"/>
  <c r="G43" i="1" s="1"/>
  <c r="E20" i="1"/>
  <c r="G20" i="1" s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1" i="1"/>
  <c r="E112" i="1"/>
  <c r="E113" i="1"/>
  <c r="E114" i="1"/>
  <c r="E115" i="1"/>
  <c r="E116" i="1"/>
  <c r="E117" i="1"/>
  <c r="E118" i="1"/>
  <c r="E120" i="1"/>
  <c r="E70" i="1"/>
  <c r="G70" i="1" s="1"/>
  <c r="E64" i="1"/>
  <c r="G64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5" i="1"/>
  <c r="G65" i="1" s="1"/>
  <c r="E66" i="1"/>
  <c r="G66" i="1" s="1"/>
  <c r="E67" i="1"/>
  <c r="G67" i="1" s="1"/>
  <c r="E68" i="1"/>
  <c r="G68" i="1" s="1"/>
  <c r="E69" i="1"/>
  <c r="G69" i="1" s="1"/>
  <c r="E71" i="1"/>
  <c r="G71" i="1" s="1"/>
  <c r="E73" i="1"/>
  <c r="G73" i="1" s="1"/>
  <c r="G56" i="1"/>
  <c r="E44" i="1"/>
  <c r="G44" i="1" s="1"/>
  <c r="E45" i="1"/>
  <c r="G45" i="1" s="1"/>
  <c r="E46" i="1"/>
  <c r="G46" i="1" s="1"/>
  <c r="E47" i="1"/>
  <c r="G47" i="1" s="1"/>
  <c r="G48" i="1" l="1"/>
  <c r="C139" i="1" s="1"/>
  <c r="G74" i="1"/>
  <c r="C140" i="1" s="1"/>
  <c r="E121" i="1"/>
  <c r="C141" i="1" s="1"/>
  <c r="D27" i="1" l="1"/>
  <c r="D26" i="1"/>
  <c r="E26" i="1" s="1"/>
  <c r="G26" i="1" s="1"/>
  <c r="D25" i="1"/>
  <c r="E25" i="1" s="1"/>
  <c r="G25" i="1" s="1"/>
  <c r="D24" i="1"/>
  <c r="E24" i="1" s="1"/>
  <c r="G24" i="1" s="1"/>
  <c r="E27" i="1"/>
  <c r="G27" i="1" s="1"/>
  <c r="E22" i="1"/>
  <c r="G22" i="1" s="1"/>
  <c r="E23" i="1"/>
  <c r="G23" i="1" s="1"/>
  <c r="E21" i="1"/>
  <c r="G21" i="1" s="1"/>
  <c r="E28" i="1"/>
  <c r="G28" i="1" s="1"/>
  <c r="E29" i="1"/>
  <c r="G29" i="1" s="1"/>
  <c r="E33" i="1"/>
  <c r="G33" i="1" s="1"/>
  <c r="E34" i="1"/>
  <c r="G34" i="1" s="1"/>
  <c r="A57" i="1" l="1"/>
  <c r="A58" i="1" l="1"/>
  <c r="A59" i="1" s="1"/>
  <c r="G35" i="1"/>
  <c r="C138" i="1" s="1"/>
  <c r="A60" i="1" l="1"/>
  <c r="A61" i="1" s="1"/>
  <c r="A62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44" i="1"/>
  <c r="A45" i="1" s="1"/>
  <c r="A46" i="1" s="1"/>
  <c r="A47" i="1" s="1"/>
  <c r="A84" i="1" l="1"/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l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s="1"/>
  <c r="A112" i="1" s="1"/>
  <c r="A113" i="1" s="1"/>
  <c r="A114" i="1" s="1"/>
  <c r="A115" i="1" s="1"/>
  <c r="A116" i="1" s="1"/>
  <c r="A117" i="1" s="1"/>
  <c r="A118" i="1" s="1"/>
  <c r="C143" i="1"/>
  <c r="A119" i="1" l="1"/>
  <c r="A120" i="1" s="1"/>
  <c r="A131" i="1" s="1"/>
  <c r="A132" i="1" s="1"/>
</calcChain>
</file>

<file path=xl/sharedStrings.xml><?xml version="1.0" encoding="utf-8"?>
<sst xmlns="http://schemas.openxmlformats.org/spreadsheetml/2006/main" count="158" uniqueCount="122">
  <si>
    <t>Onderdeel</t>
  </si>
  <si>
    <t>Totaalprijs</t>
  </si>
  <si>
    <t>Eenheidsprijs</t>
  </si>
  <si>
    <t>Totaalprijs per jaar</t>
  </si>
  <si>
    <t>Onderdeel 1: Totaalprijs preventief onderhoud</t>
  </si>
  <si>
    <t>Voor alle onderdelen geldt het volgende: De inschrijver biedt marktconforme prijzen aan. Abnormaal lage inschrijvingen worden uitgesloten.</t>
  </si>
  <si>
    <t>rekent de inschrijfstaat automatisch door wat de totaalprijs per onderdeel en de gehele inschrijfsom bedragen. Deze bedragen dienen</t>
  </si>
  <si>
    <t>Onderdeel 2: Totaalprijs correctief onderhoud</t>
  </si>
  <si>
    <t>Onderdeel 3: Totaalprijs reinigings- en stortingskosten</t>
  </si>
  <si>
    <t>De eenheidsprijzen dienen te worden ingevuld in het geelgearceerde deel.</t>
  </si>
  <si>
    <t xml:space="preserve">onderhoudswerkzaamheden aangegeven worden om vervangen c.q. vernieuwd te worden. De op te geven bedragen dienen inclusief de </t>
  </si>
  <si>
    <t>benodigde arbeid en voorrijkosten te zijn voor het vervangen, vernieuwen van dit onderdeel.</t>
  </si>
  <si>
    <t>Onderdeel 1 Totaalprijs preventief onderhoud</t>
  </si>
  <si>
    <t>Onderdeel 2 Totaalprijs correctief onderhoud</t>
  </si>
  <si>
    <t>Onderdeel 4 Totaalprijs verrekenprijzen veelgebruikte (reserve/vervangings) onderdelen</t>
  </si>
  <si>
    <t>Onderdeel 4: Totaalprijs Verrekenprijzen veelgebruikte (reserve/vervangings) onderdelen</t>
  </si>
  <si>
    <t xml:space="preserve">De inschrijfstaat rekent automatisch door wat de totalen per jaar per onderdeel bedragen na het invullen van de eenheidsprijs. Ook </t>
  </si>
  <si>
    <t>In afwijking van de UAV 2012 blijven de verrekenprijzen gehandhaafd bij afwijking van meer dan 10%. Daarnaast geeft een lagere hoeveelheid ook geen recht op een vergoeding.</t>
  </si>
  <si>
    <t xml:space="preserve">De volgende gegevens dienen te worden vermeld in Bijlage 2: Inschrijvingsbiljet </t>
  </si>
  <si>
    <t>Onderdeel 3 Totaalprijs reiniging- en stortingskosten</t>
  </si>
  <si>
    <t xml:space="preserve">In onderdeel 1 wordt aangegeven wat de kosten zijn voor de preventieve onderhoudswerkzaamheden als omschreven </t>
  </si>
  <si>
    <t>In onderdeel 2 wordt een opgave gevraagd van de vaste kosten die gemaakt worden voor het oplossen van alle gemelde storingen, als omschreven</t>
  </si>
  <si>
    <t xml:space="preserve">Verhelpen van urgente storingen tussen 08.00 uur en 17.00 uur op kantoordagen. </t>
  </si>
  <si>
    <t xml:space="preserve">Verhelpen van urgente storingen buiten 08.00 uur en 17.00 uur op kantoordagen (dus nachten en weekenden). </t>
  </si>
  <si>
    <t>Verhelpen van niet-urgente storingen tussen 08.00 uur en 17.00 uur op kantoordagen.</t>
  </si>
  <si>
    <t>Uurtarief monteur + bus voor uitvoeren van aanvullende werkzaamheden.</t>
  </si>
  <si>
    <t>In onderdeel 3 wordt een opgave gevraagd voor het reinigen van de objecten en het storten van vaste delen (slib ontdaan van water), als omschreven</t>
  </si>
  <si>
    <t>Totaalprijs preventief onderhoud, exclusief BTW.</t>
  </si>
  <si>
    <t>Totaalprijs correctief onderhoud, exclusief BTW.</t>
  </si>
  <si>
    <t>Totaalprijs reinigings- en stortingskosten, exclusief BTW.</t>
  </si>
  <si>
    <t>Totaalprijs verrekenprijzen veelgebruikte (reserve/vervangings) onderdelen, exclusief BTW.</t>
  </si>
  <si>
    <t xml:space="preserve">Totale inschrijfsom, exclusief BTW. </t>
  </si>
  <si>
    <r>
      <t xml:space="preserve">in het inschrijvingsbiljet (Bijlage 2) te worden vermeld. </t>
    </r>
    <r>
      <rPr>
        <b/>
        <i/>
        <sz val="11"/>
        <color indexed="8"/>
        <rFont val="Calibri"/>
        <family val="2"/>
      </rPr>
      <t>De eenheidsprijzen zijn inclusief eenmalige kosten, uitvoeringskosten, algemene kosten en winst en risico.</t>
    </r>
  </si>
  <si>
    <t xml:space="preserve">In onderdeel 4 wordt aangegeven wat de vaste verrekenprijzen zijn voor de te leveren en vervangen onderdelen welke tijdens de inspectie, storings- en </t>
  </si>
  <si>
    <t xml:space="preserve">Post nr. </t>
  </si>
  <si>
    <t>Indicatieve hoeveelheid per jaar</t>
  </si>
  <si>
    <t>Monitoren hoofdpost gedurende het jaar (post)</t>
  </si>
  <si>
    <t>Geleidestangen rioolgemaal RVS 316 incl. bevestigingsbeugel</t>
  </si>
  <si>
    <t>Geleidestangen minigemaal RVS 316 incl. bevestigingsbeugel</t>
  </si>
  <si>
    <t>Geleidestang bevestigingsbeugel RVS 316</t>
  </si>
  <si>
    <t>Balkeerklep 65mm</t>
  </si>
  <si>
    <t>Balkeerklep 80mm</t>
  </si>
  <si>
    <t>Balkeerklep 100mm</t>
  </si>
  <si>
    <t>Radar Vegawell C 11 incl. bevestigingsbeugel</t>
  </si>
  <si>
    <t>Drukopnemer Vegawel 52 incl. RVS spankabel en afspangewicht</t>
  </si>
  <si>
    <t>Leveren en plaatsen wippergewicht 10 kg</t>
  </si>
  <si>
    <t>Vlotter niveauregeling</t>
  </si>
  <si>
    <t>Open-bel niveaubesturing</t>
  </si>
  <si>
    <t>Luchtslang niveauregeling type open bel</t>
  </si>
  <si>
    <t>Luchtpompje niveauregeling type borrelbuis</t>
  </si>
  <si>
    <t>Luchtslang niveauregeling type borrelbuis</t>
  </si>
  <si>
    <t>Drukschakelaar niveauregeling type borrelbuis</t>
  </si>
  <si>
    <t>Magneetschakelaar direct start tot 3 kW</t>
  </si>
  <si>
    <t>Magneetschakelaar ster driehoek tot 7,5 kW</t>
  </si>
  <si>
    <t>Aardlekschakelaar Eaton Moeller 40A , 0,3 Amp</t>
  </si>
  <si>
    <t>Aardlekschakelaar Eaton Moeller 40A , 0,03 Amp</t>
  </si>
  <si>
    <t>Thermisch blok 2 - 4,5 A</t>
  </si>
  <si>
    <t>Thermisch blok 4 - 7 A</t>
  </si>
  <si>
    <t>Thermisch blok 6 – 10 A</t>
  </si>
  <si>
    <t>Verrekenprijs halve baan afzetting</t>
  </si>
  <si>
    <t>Uurtarief monteur + bus voor uitvoeren van bijkomende werkzaamheden</t>
  </si>
  <si>
    <t>Onderdeel 5: vaste prijzen voor pompen en pomponderdelen</t>
  </si>
  <si>
    <t>Inschrijven voor 100% betekent leveren voor de brutoprijs van de leverancier (0% korting)</t>
  </si>
  <si>
    <t>Inschrijven voor 90% betekent leveren voor 90% van de brutoprijs van de leverancier (10%) korting</t>
  </si>
  <si>
    <t>Pomponderdelen (percentage)</t>
  </si>
  <si>
    <t>Pompen (percentage)</t>
  </si>
  <si>
    <t>Onderdeel 5 Totaalprijs vaste prijzen voor pompen en pomponderdelen</t>
  </si>
  <si>
    <t>Prijzen voor onderdelen gelden voor alle voorkomende pomponderdelen welke niet al zijn gevraagd in onderdeel 4.</t>
  </si>
  <si>
    <t>________________________________________ (naam)</t>
  </si>
  <si>
    <t>________________________________________ (functie)</t>
  </si>
  <si>
    <t>________________________________________(adres)</t>
  </si>
  <si>
    <t>________________________________________(postcode)</t>
  </si>
  <si>
    <t>________________________________________(plaats)</t>
  </si>
  <si>
    <t>De inschrijver:</t>
  </si>
  <si>
    <t>________________________________________ (datum)</t>
  </si>
  <si>
    <t xml:space="preserve">________________________________________ (handtekening)  </t>
  </si>
  <si>
    <t>________________________________________(bedrijfsnaam)</t>
  </si>
  <si>
    <t>Bergbezinkvoorzieningen (1x ledigingspomp, 1x spoelpomp)</t>
  </si>
  <si>
    <t>Bergbezinkvoorzieningen (1x ledigingspomp, 2x spoelpomp)</t>
  </si>
  <si>
    <t>Rioolgemaal (1-pomps)</t>
  </si>
  <si>
    <t>Rioolgemaal (2-pomps)</t>
  </si>
  <si>
    <t>Rioolgemaal (3-pomps)</t>
  </si>
  <si>
    <t>Suppletiegemaal</t>
  </si>
  <si>
    <t>Centrale Voedingskast (CVK)</t>
  </si>
  <si>
    <t>Bufferput</t>
  </si>
  <si>
    <t>Uurtarief monteur + zuigwagen voor uitvoeren van reinigingswerkzaamheden.</t>
  </si>
  <si>
    <t>Olie pomp verversen (per pomp)</t>
  </si>
  <si>
    <t>Afvoeren en stortkosten afvoeren drijvet, vuil en slib (ton)</t>
  </si>
  <si>
    <t>Vervangen pompen drukrioolgemaal (excl. materiaal)</t>
  </si>
  <si>
    <t>Vervangen pompen rioolgemaal en randvoorzieningen (excl. Materiaal)</t>
  </si>
  <si>
    <t>in hoofdstuk 7 van het PvE. De eenheidsprijzen dienen te worden ingevuld in het geelgearceerde deel.</t>
  </si>
  <si>
    <t>in hoofdstuk 9 van het PvE. Het tijdstip en de urgentie van de melding is hierin maatgevend. De eenheidsprijzen dienen te worden ingevuld in het geelgearceerde deel.</t>
  </si>
  <si>
    <t>in hoofdstuk 8 van het PvE. De eenheidsprijzen dienen te worden ingevuld in het geelgearceerde deel.</t>
  </si>
  <si>
    <t>In onderdeel 5 dient aangegeven te worden voor welk percentage van de brutoprijzen van de leverancier voor het jaar 2021 worden geleverd, zie paragraaf 10.2 van het PVE.</t>
  </si>
  <si>
    <t>Hijsketting  rioolgemaal RVS 316, L=3m, 0,5ton incl. harpsluiting en veiligheidscertificaat</t>
  </si>
  <si>
    <t>Hijsketting  rioolgemaal RVS 316, L=5m, 0,5ton incl. harpsluiting en veiligheidscertificaat</t>
  </si>
  <si>
    <t>Hijsketting  rioolgemaal RVS 316, L=7m, 0,5ton incl. harpsluiting en veiligheidscertificaat</t>
  </si>
  <si>
    <t>Hijsketting minigemaal RVS 316, L=2m, 0,2ton, incl. harpsluiting en veiligheidscertificaat</t>
  </si>
  <si>
    <t>Hijsketting minigemaal RVS 316, L=3m, 0,2ton, incl. harpsluiting en veiligheidscertificaat</t>
  </si>
  <si>
    <t>Hijsketting minigemaal RVS 316, L=5m, 0,2ton, incl. harpsluiting en veiligheidscertificaat</t>
  </si>
  <si>
    <t>Complete besturingsunit voor drukriolering (directielevering) monteren, installeren en in gebruik nemen</t>
  </si>
  <si>
    <t>Drukopnemer Huba Control dompeltransmitter 0,3 bar incl. RVS afspankabel en afspangewicht</t>
  </si>
  <si>
    <t>Het betreft de inschrijfstaat voor het contract A-1737: preventief- en correctief onderhoud en reinigen mechanische installaties gemeente Maasdriel en Zaltbommel</t>
  </si>
  <si>
    <t>Hoeveelheid per jaar Maasdriel</t>
  </si>
  <si>
    <t>Hoeveelheid per jaar Zaltbommel</t>
  </si>
  <si>
    <t>Hoeveelheid per jaar Totaal</t>
  </si>
  <si>
    <t>Bergbezinkvoorzieningen (1x ledigingspomp, 1x spoelklep)</t>
  </si>
  <si>
    <t>Bergbezinkvoorzieningen (1x ledigingspomp, 2x spoelklep)</t>
  </si>
  <si>
    <t>Rioolgemaal (4-pomps)</t>
  </si>
  <si>
    <t>Indicatieve hoeveelheid per jaar Maasdriel</t>
  </si>
  <si>
    <t>Indicatieve hoeveelheid per jaar Zaltbommel</t>
  </si>
  <si>
    <t>Indicatieve totaalprijs per jaar</t>
  </si>
  <si>
    <t>Drukrioolgemaal (1-pomps) gemeente Maasdriel (i.v.m. bereikbaarheid, PVE par 6.8)</t>
  </si>
  <si>
    <t>Drukrioolgemaal (2-pomps) gemeente Maasdriel (i.v.m. bereikbaarheid, PVE par 6.8)</t>
  </si>
  <si>
    <t>Drukrioolgemaal (1-pomps) gemeente Zaltbommel (i.v.m. bereikbaarheid, PVE par 6.8)</t>
  </si>
  <si>
    <t>Drukrioolgemaal (2-pomps) gemeente Zaltbommel (i.v.m. bereikbaarheid, PVE par 6.8)</t>
  </si>
  <si>
    <t>In de inschrijfstaat zijn automatische optellingen aanwezig. De inschrijver blijft te allen tijde verantwoordelijk voor de prijzen in de inschrijfstaat.</t>
  </si>
  <si>
    <t>Verrekening voor afdalen in rioolgemaal</t>
  </si>
  <si>
    <t xml:space="preserve">PLC (directielevering) </t>
  </si>
  <si>
    <t>NVI-1</t>
  </si>
  <si>
    <t>Voorrijkosten voor uitvoeren van bijkomende werkzaamheden</t>
  </si>
  <si>
    <t>Bijlage 1 Inschrijfstaat PVE A-1737 (NVI-1)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</si>
</sst>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6" fillId="4" borderId="0" applyNumberFormat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0" fillId="0" borderId="0" xfId="0" applyFont="1"/>
    <xf numFmtId="164" fontId="0" fillId="0" borderId="1" xfId="0" applyNumberFormat="1" applyFont="1" applyBorder="1"/>
    <xf numFmtId="0" fontId="0" fillId="0" borderId="2" xfId="0" applyFont="1" applyBorder="1" applyAlignment="1">
      <alignment wrapText="1"/>
    </xf>
    <xf numFmtId="0" fontId="0" fillId="0" borderId="2" xfId="0" applyFont="1" applyBorder="1"/>
    <xf numFmtId="164" fontId="0" fillId="0" borderId="2" xfId="0" applyNumberFormat="1" applyFont="1" applyBorder="1"/>
    <xf numFmtId="164" fontId="0" fillId="0" borderId="3" xfId="0" applyNumberFormat="1" applyFont="1" applyBorder="1"/>
    <xf numFmtId="0" fontId="0" fillId="0" borderId="5" xfId="0" applyFont="1" applyBorder="1"/>
    <xf numFmtId="0" fontId="0" fillId="0" borderId="6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164" fontId="0" fillId="0" borderId="2" xfId="0" applyNumberFormat="1" applyFont="1" applyBorder="1" applyAlignment="1">
      <alignment vertical="top"/>
    </xf>
    <xf numFmtId="0" fontId="2" fillId="0" borderId="4" xfId="0" applyFont="1" applyBorder="1"/>
    <xf numFmtId="0" fontId="2" fillId="0" borderId="7" xfId="0" applyFont="1" applyBorder="1" applyAlignment="1">
      <alignment wrapText="1"/>
    </xf>
    <xf numFmtId="164" fontId="0" fillId="3" borderId="8" xfId="0" applyNumberFormat="1" applyFont="1" applyFill="1" applyBorder="1" applyProtection="1">
      <protection locked="0"/>
    </xf>
    <xf numFmtId="164" fontId="0" fillId="3" borderId="9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0" borderId="7" xfId="0" applyFont="1" applyBorder="1" applyAlignment="1"/>
    <xf numFmtId="0" fontId="4" fillId="0" borderId="0" xfId="0" applyFont="1" applyFill="1"/>
    <xf numFmtId="0" fontId="0" fillId="0" borderId="0" xfId="0" applyFont="1" applyFill="1"/>
    <xf numFmtId="0" fontId="0" fillId="0" borderId="0" xfId="0" applyFill="1"/>
    <xf numFmtId="0" fontId="4" fillId="0" borderId="0" xfId="0" applyFont="1" applyAlignment="1">
      <alignment vertical="center"/>
    </xf>
    <xf numFmtId="164" fontId="0" fillId="3" borderId="10" xfId="0" applyNumberFormat="1" applyFont="1" applyFill="1" applyBorder="1" applyProtection="1">
      <protection locked="0"/>
    </xf>
    <xf numFmtId="164" fontId="0" fillId="3" borderId="2" xfId="0" applyNumberFormat="1" applyFon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3" xfId="0" applyFont="1" applyBorder="1"/>
    <xf numFmtId="164" fontId="0" fillId="3" borderId="13" xfId="0" applyNumberFormat="1" applyFont="1" applyFill="1" applyBorder="1" applyProtection="1">
      <protection locked="0"/>
    </xf>
    <xf numFmtId="0" fontId="7" fillId="0" borderId="1" xfId="1" applyFont="1" applyFill="1" applyBorder="1" applyAlignment="1">
      <alignment wrapText="1"/>
    </xf>
    <xf numFmtId="0" fontId="7" fillId="0" borderId="12" xfId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0" fontId="7" fillId="0" borderId="2" xfId="1" applyFont="1" applyFill="1" applyBorder="1"/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9" fontId="0" fillId="3" borderId="8" xfId="2" applyFont="1" applyFill="1" applyBorder="1" applyProtection="1">
      <protection locked="0"/>
    </xf>
    <xf numFmtId="9" fontId="0" fillId="3" borderId="9" xfId="2" applyFont="1" applyFill="1" applyBorder="1" applyProtection="1">
      <protection locked="0"/>
    </xf>
    <xf numFmtId="0" fontId="9" fillId="0" borderId="0" xfId="0" applyFont="1" applyAlignment="1">
      <alignment vertical="center"/>
    </xf>
    <xf numFmtId="0" fontId="4" fillId="0" borderId="0" xfId="0" applyFont="1" applyFill="1" applyBorder="1"/>
    <xf numFmtId="0" fontId="10" fillId="0" borderId="0" xfId="0" applyFont="1" applyAlignment="1">
      <alignment vertical="center"/>
    </xf>
    <xf numFmtId="0" fontId="0" fillId="0" borderId="2" xfId="0" applyFont="1" applyBorder="1" applyAlignment="1">
      <alignment horizontal="right"/>
    </xf>
    <xf numFmtId="164" fontId="0" fillId="0" borderId="3" xfId="0" applyNumberFormat="1" applyFont="1" applyBorder="1" applyAlignment="1">
      <alignment vertical="top"/>
    </xf>
    <xf numFmtId="0" fontId="8" fillId="0" borderId="1" xfId="1" applyFont="1" applyFill="1" applyBorder="1"/>
    <xf numFmtId="0" fontId="8" fillId="0" borderId="12" xfId="1" applyFont="1" applyFill="1" applyBorder="1"/>
    <xf numFmtId="0" fontId="8" fillId="0" borderId="2" xfId="1" applyFont="1" applyFill="1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0" fontId="2" fillId="2" borderId="4" xfId="0" applyFont="1" applyFill="1" applyBorder="1" applyAlignment="1">
      <alignment wrapText="1"/>
    </xf>
    <xf numFmtId="0" fontId="0" fillId="0" borderId="0" xfId="0" applyFont="1" applyBorder="1"/>
    <xf numFmtId="164" fontId="0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9" fontId="0" fillId="0" borderId="0" xfId="2" applyFont="1" applyFill="1" applyBorder="1" applyProtection="1">
      <protection locked="0"/>
    </xf>
    <xf numFmtId="0" fontId="0" fillId="0" borderId="0" xfId="0" applyFont="1" applyFill="1" applyBorder="1"/>
    <xf numFmtId="164" fontId="7" fillId="0" borderId="1" xfId="3" applyNumberFormat="1" applyFont="1" applyFill="1" applyBorder="1"/>
    <xf numFmtId="164" fontId="7" fillId="0" borderId="2" xfId="3" applyNumberFormat="1" applyFont="1" applyFill="1" applyBorder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4">
    <cellStyle name="Ongeldig" xfId="1" builtinId="27"/>
    <cellStyle name="Procent" xfId="2" builtinId="5"/>
    <cellStyle name="Standaard" xfId="0" builtinId="0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2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7.5703125" style="41" bestFit="1" customWidth="1"/>
    <col min="2" max="2" width="82.7109375" customWidth="1"/>
    <col min="3" max="3" width="19.28515625" customWidth="1"/>
    <col min="4" max="5" width="20.42578125" customWidth="1"/>
    <col min="6" max="6" width="18.42578125" customWidth="1"/>
    <col min="7" max="7" width="18.5703125" customWidth="1"/>
    <col min="8" max="8" width="3.85546875" customWidth="1"/>
  </cols>
  <sheetData>
    <row r="1" spans="2:18" ht="18.75" x14ac:dyDescent="0.3">
      <c r="B1" s="1" t="s">
        <v>121</v>
      </c>
    </row>
    <row r="2" spans="2:18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18" x14ac:dyDescent="0.25">
      <c r="B3" s="8" t="s">
        <v>102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2:18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x14ac:dyDescent="0.25">
      <c r="B5" s="16" t="s">
        <v>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x14ac:dyDescent="0.25">
      <c r="B6" s="16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x14ac:dyDescent="0.25">
      <c r="B7" s="16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2:18" x14ac:dyDescent="0.25">
      <c r="B8" s="1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2:18" x14ac:dyDescent="0.25">
      <c r="B9" s="26" t="s">
        <v>32</v>
      </c>
      <c r="C9" s="27"/>
      <c r="D9" s="27"/>
      <c r="E9" s="2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x14ac:dyDescent="0.25">
      <c r="B10" s="26" t="s">
        <v>116</v>
      </c>
      <c r="C10" s="27"/>
      <c r="D10" s="27"/>
      <c r="E10" s="2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2:18" x14ac:dyDescent="0.25">
      <c r="B11" s="26"/>
      <c r="C11" s="27"/>
      <c r="D11" s="27"/>
      <c r="E11" s="2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x14ac:dyDescent="0.25">
      <c r="B12" s="29" t="s">
        <v>17</v>
      </c>
      <c r="C12" s="27"/>
      <c r="D12" s="27"/>
      <c r="E12" s="2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x14ac:dyDescent="0.25">
      <c r="B13" s="1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2:18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2:18" x14ac:dyDescent="0.25">
      <c r="B15" s="18" t="s">
        <v>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2:18" x14ac:dyDescent="0.25">
      <c r="B16" s="8" t="s">
        <v>20</v>
      </c>
      <c r="C16" s="8"/>
      <c r="D16" s="8"/>
      <c r="E16" s="8"/>
      <c r="F16" s="8"/>
      <c r="G16" s="8"/>
      <c r="H16" s="8"/>
      <c r="I16" s="8"/>
      <c r="J16" s="44"/>
      <c r="K16" s="8"/>
      <c r="L16" s="8"/>
      <c r="M16" s="8"/>
      <c r="N16" s="8"/>
      <c r="O16" s="8"/>
      <c r="P16" s="8"/>
      <c r="Q16" s="8"/>
      <c r="R16" s="8"/>
    </row>
    <row r="17" spans="1:18" x14ac:dyDescent="0.25">
      <c r="B17" s="27" t="s">
        <v>90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28.5" customHeight="1" x14ac:dyDescent="0.25">
      <c r="A19" s="47" t="s">
        <v>34</v>
      </c>
      <c r="B19" s="24" t="s">
        <v>0</v>
      </c>
      <c r="C19" s="62" t="s">
        <v>103</v>
      </c>
      <c r="D19" s="62" t="s">
        <v>104</v>
      </c>
      <c r="E19" s="62" t="s">
        <v>105</v>
      </c>
      <c r="F19" s="24" t="s">
        <v>2</v>
      </c>
      <c r="G19" s="24" t="s">
        <v>3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25">
      <c r="A20" s="42">
        <v>1</v>
      </c>
      <c r="B20" s="10" t="s">
        <v>77</v>
      </c>
      <c r="C20" s="55">
        <v>3</v>
      </c>
      <c r="D20" s="55">
        <v>3</v>
      </c>
      <c r="E20" s="55">
        <f>C20+D20</f>
        <v>6</v>
      </c>
      <c r="F20" s="36"/>
      <c r="G20" s="12">
        <f>SUM(E20*F20)</f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25">
      <c r="A21" s="42">
        <f>A20+1</f>
        <v>2</v>
      </c>
      <c r="B21" s="10" t="s">
        <v>78</v>
      </c>
      <c r="C21" s="55">
        <v>4</v>
      </c>
      <c r="D21" s="55">
        <v>0</v>
      </c>
      <c r="E21" s="55">
        <f t="shared" ref="E21:E34" si="0">C21+D21</f>
        <v>4</v>
      </c>
      <c r="F21" s="23"/>
      <c r="G21" s="12">
        <f t="shared" ref="G21:G34" si="1">SUM(E21*F21)</f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5">
      <c r="A22" s="42">
        <f t="shared" ref="A22:A34" si="2">A21+1</f>
        <v>3</v>
      </c>
      <c r="B22" s="10" t="s">
        <v>106</v>
      </c>
      <c r="C22" s="55">
        <v>0</v>
      </c>
      <c r="D22" s="55">
        <v>2</v>
      </c>
      <c r="E22" s="55">
        <f t="shared" si="0"/>
        <v>2</v>
      </c>
      <c r="F22" s="23"/>
      <c r="G22" s="12">
        <f t="shared" si="1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5">
      <c r="A23" s="42">
        <f t="shared" si="2"/>
        <v>4</v>
      </c>
      <c r="B23" s="10" t="s">
        <v>107</v>
      </c>
      <c r="C23" s="55">
        <v>0</v>
      </c>
      <c r="D23" s="55">
        <v>2</v>
      </c>
      <c r="E23" s="55">
        <f t="shared" si="0"/>
        <v>2</v>
      </c>
      <c r="F23" s="23"/>
      <c r="G23" s="12">
        <f t="shared" si="1"/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5">
      <c r="A24" s="42">
        <f t="shared" si="2"/>
        <v>5</v>
      </c>
      <c r="B24" s="34" t="s">
        <v>79</v>
      </c>
      <c r="C24" s="55">
        <v>8</v>
      </c>
      <c r="D24" s="55">
        <f>12*2</f>
        <v>24</v>
      </c>
      <c r="E24" s="55">
        <f t="shared" si="0"/>
        <v>32</v>
      </c>
      <c r="F24" s="23"/>
      <c r="G24" s="12">
        <f t="shared" si="1"/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x14ac:dyDescent="0.25">
      <c r="A25" s="42">
        <f t="shared" si="2"/>
        <v>6</v>
      </c>
      <c r="B25" s="34" t="s">
        <v>80</v>
      </c>
      <c r="C25" s="55">
        <v>80</v>
      </c>
      <c r="D25" s="55">
        <f>34*2</f>
        <v>68</v>
      </c>
      <c r="E25" s="55">
        <f t="shared" si="0"/>
        <v>148</v>
      </c>
      <c r="F25" s="23"/>
      <c r="G25" s="12">
        <f t="shared" si="1"/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25">
      <c r="A26" s="42">
        <f t="shared" si="2"/>
        <v>7</v>
      </c>
      <c r="B26" s="34" t="s">
        <v>81</v>
      </c>
      <c r="C26" s="55">
        <v>4</v>
      </c>
      <c r="D26" s="55">
        <f>5*2</f>
        <v>10</v>
      </c>
      <c r="E26" s="55">
        <f t="shared" si="0"/>
        <v>14</v>
      </c>
      <c r="F26" s="23"/>
      <c r="G26" s="12">
        <f t="shared" si="1"/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25">
      <c r="A27" s="42">
        <f t="shared" si="2"/>
        <v>8</v>
      </c>
      <c r="B27" s="34" t="s">
        <v>108</v>
      </c>
      <c r="C27" s="55">
        <v>0</v>
      </c>
      <c r="D27" s="55">
        <f>1*2</f>
        <v>2</v>
      </c>
      <c r="E27" s="55">
        <f t="shared" si="0"/>
        <v>2</v>
      </c>
      <c r="F27" s="23"/>
      <c r="G27" s="12">
        <f t="shared" si="1"/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x14ac:dyDescent="0.25">
      <c r="A28" s="42">
        <f t="shared" si="2"/>
        <v>9</v>
      </c>
      <c r="B28" s="34" t="s">
        <v>112</v>
      </c>
      <c r="C28" s="55">
        <v>450</v>
      </c>
      <c r="D28" s="55">
        <v>0</v>
      </c>
      <c r="E28" s="55">
        <f t="shared" si="0"/>
        <v>450</v>
      </c>
      <c r="F28" s="23"/>
      <c r="G28" s="12">
        <f t="shared" si="1"/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25">
      <c r="A29" s="42">
        <f t="shared" si="2"/>
        <v>10</v>
      </c>
      <c r="B29" s="34" t="s">
        <v>113</v>
      </c>
      <c r="C29" s="55">
        <v>21</v>
      </c>
      <c r="D29" s="55">
        <v>0</v>
      </c>
      <c r="E29" s="55">
        <f t="shared" si="0"/>
        <v>21</v>
      </c>
      <c r="F29" s="23"/>
      <c r="G29" s="12">
        <f t="shared" si="1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x14ac:dyDescent="0.25">
      <c r="A30" s="42">
        <f t="shared" si="2"/>
        <v>11</v>
      </c>
      <c r="B30" s="34" t="s">
        <v>114</v>
      </c>
      <c r="C30" s="55">
        <v>0</v>
      </c>
      <c r="D30" s="55">
        <v>679</v>
      </c>
      <c r="E30" s="55">
        <f t="shared" si="0"/>
        <v>679</v>
      </c>
      <c r="F30" s="23"/>
      <c r="G30" s="12">
        <f t="shared" si="1"/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5">
      <c r="A31" s="42">
        <f t="shared" si="2"/>
        <v>12</v>
      </c>
      <c r="B31" s="34" t="s">
        <v>115</v>
      </c>
      <c r="C31" s="55">
        <v>0</v>
      </c>
      <c r="D31" s="55">
        <v>2</v>
      </c>
      <c r="E31" s="55">
        <f t="shared" si="0"/>
        <v>2</v>
      </c>
      <c r="F31" s="23"/>
      <c r="G31" s="12">
        <f t="shared" si="1"/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x14ac:dyDescent="0.25">
      <c r="A32" s="42">
        <f t="shared" si="2"/>
        <v>13</v>
      </c>
      <c r="B32" s="34" t="s">
        <v>82</v>
      </c>
      <c r="C32" s="55">
        <v>11</v>
      </c>
      <c r="D32" s="55">
        <v>0</v>
      </c>
      <c r="E32" s="55">
        <f t="shared" si="0"/>
        <v>11</v>
      </c>
      <c r="F32" s="23"/>
      <c r="G32" s="12">
        <f t="shared" si="1"/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x14ac:dyDescent="0.25">
      <c r="A33" s="42">
        <f>A32+1</f>
        <v>14</v>
      </c>
      <c r="B33" s="34" t="s">
        <v>83</v>
      </c>
      <c r="C33" s="55">
        <v>18</v>
      </c>
      <c r="D33" s="55">
        <v>2</v>
      </c>
      <c r="E33" s="55">
        <f t="shared" si="0"/>
        <v>20</v>
      </c>
      <c r="F33" s="23"/>
      <c r="G33" s="12">
        <f t="shared" si="1"/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5">
      <c r="A34" s="43">
        <f t="shared" si="2"/>
        <v>15</v>
      </c>
      <c r="B34" s="34" t="s">
        <v>84</v>
      </c>
      <c r="C34" s="55">
        <v>1</v>
      </c>
      <c r="D34" s="55">
        <v>0</v>
      </c>
      <c r="E34" s="55">
        <f t="shared" si="0"/>
        <v>1</v>
      </c>
      <c r="F34" s="23"/>
      <c r="G34" s="12">
        <f t="shared" si="1"/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x14ac:dyDescent="0.25">
      <c r="B35" s="21" t="s">
        <v>27</v>
      </c>
      <c r="C35" s="14"/>
      <c r="D35" s="14"/>
      <c r="E35" s="14"/>
      <c r="F35" s="15"/>
      <c r="G35" s="7">
        <f>SUM(G20:G34)</f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5">
      <c r="B38" s="18" t="s">
        <v>7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s="8" customFormat="1" x14ac:dyDescent="0.25">
      <c r="A39" s="44"/>
      <c r="B39" t="s">
        <v>21</v>
      </c>
    </row>
    <row r="40" spans="1:18" x14ac:dyDescent="0.25">
      <c r="B40" s="28" t="s">
        <v>91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ht="45" x14ac:dyDescent="0.25">
      <c r="A42" s="47" t="s">
        <v>34</v>
      </c>
      <c r="B42" s="2" t="s">
        <v>0</v>
      </c>
      <c r="C42" s="48" t="s">
        <v>109</v>
      </c>
      <c r="D42" s="48" t="s">
        <v>110</v>
      </c>
      <c r="E42" s="62" t="s">
        <v>105</v>
      </c>
      <c r="F42" s="2" t="s">
        <v>2</v>
      </c>
      <c r="G42" s="48" t="s">
        <v>111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A43" s="49">
        <v>16</v>
      </c>
      <c r="B43" s="37" t="s">
        <v>22</v>
      </c>
      <c r="C43" s="57">
        <v>60</v>
      </c>
      <c r="D43" s="57">
        <v>0</v>
      </c>
      <c r="E43" s="57">
        <f>C43+D43</f>
        <v>60</v>
      </c>
      <c r="F43" s="22"/>
      <c r="G43" s="9">
        <f>SUM(E43*F43)</f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ht="30" x14ac:dyDescent="0.25">
      <c r="A44" s="42">
        <f>A43+1</f>
        <v>17</v>
      </c>
      <c r="B44" s="38" t="s">
        <v>23</v>
      </c>
      <c r="C44" s="58">
        <v>50</v>
      </c>
      <c r="D44" s="58">
        <v>0</v>
      </c>
      <c r="E44" s="58">
        <f t="shared" ref="E44:E47" si="3">C44+D44</f>
        <v>50</v>
      </c>
      <c r="F44" s="36"/>
      <c r="G44" s="12">
        <f t="shared" ref="G44:G47" si="4">SUM(E44*F44)</f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A45" s="42">
        <f t="shared" ref="A45:A47" si="5">A44+1</f>
        <v>18</v>
      </c>
      <c r="B45" s="38" t="s">
        <v>24</v>
      </c>
      <c r="C45" s="59">
        <v>150</v>
      </c>
      <c r="D45" s="59">
        <v>25</v>
      </c>
      <c r="E45" s="59">
        <f t="shared" si="3"/>
        <v>175</v>
      </c>
      <c r="F45" s="23"/>
      <c r="G45" s="12">
        <f t="shared" si="4"/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A46" s="42">
        <f>A45+1</f>
        <v>19</v>
      </c>
      <c r="B46" s="3" t="s">
        <v>36</v>
      </c>
      <c r="C46" s="40">
        <v>1</v>
      </c>
      <c r="D46" s="40">
        <v>0</v>
      </c>
      <c r="E46" s="40">
        <f t="shared" si="3"/>
        <v>1</v>
      </c>
      <c r="F46" s="23"/>
      <c r="G46" s="12">
        <f t="shared" si="4"/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A47" s="43">
        <f t="shared" si="5"/>
        <v>20</v>
      </c>
      <c r="B47" s="3" t="s">
        <v>25</v>
      </c>
      <c r="C47" s="40">
        <v>40</v>
      </c>
      <c r="D47" s="40">
        <v>40</v>
      </c>
      <c r="E47" s="40">
        <f t="shared" si="3"/>
        <v>80</v>
      </c>
      <c r="F47" s="31"/>
      <c r="G47" s="13">
        <f t="shared" si="4"/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B48" s="21" t="s">
        <v>28</v>
      </c>
      <c r="C48" s="14"/>
      <c r="D48" s="14"/>
      <c r="E48" s="14"/>
      <c r="F48" s="15"/>
      <c r="G48" s="6">
        <f>SUM(G43:G47)</f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x14ac:dyDescent="0.25">
      <c r="B51" s="18" t="s">
        <v>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x14ac:dyDescent="0.25">
      <c r="B52" s="28" t="s">
        <v>26</v>
      </c>
      <c r="C52" s="27"/>
      <c r="D52" s="27"/>
      <c r="E52" s="27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x14ac:dyDescent="0.25">
      <c r="B53" s="28" t="s">
        <v>92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x14ac:dyDescent="0.2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ht="30" x14ac:dyDescent="0.25">
      <c r="A55" s="47" t="s">
        <v>34</v>
      </c>
      <c r="B55" s="24" t="s">
        <v>0</v>
      </c>
      <c r="C55" s="62" t="s">
        <v>103</v>
      </c>
      <c r="D55" s="62" t="s">
        <v>104</v>
      </c>
      <c r="E55" s="62" t="s">
        <v>105</v>
      </c>
      <c r="F55" s="24" t="s">
        <v>2</v>
      </c>
      <c r="G55" s="24" t="s">
        <v>3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x14ac:dyDescent="0.25">
      <c r="A56" s="42">
        <v>21</v>
      </c>
      <c r="B56" s="10" t="s">
        <v>77</v>
      </c>
      <c r="C56" s="55">
        <v>6</v>
      </c>
      <c r="D56" s="55">
        <v>6</v>
      </c>
      <c r="E56" s="55">
        <f>C56+D56</f>
        <v>12</v>
      </c>
      <c r="F56" s="36"/>
      <c r="G56" s="19">
        <f>SUM(E56*F56)</f>
        <v>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x14ac:dyDescent="0.25">
      <c r="A57" s="42">
        <f>A56+1</f>
        <v>22</v>
      </c>
      <c r="B57" s="10" t="s">
        <v>78</v>
      </c>
      <c r="C57" s="55">
        <v>8</v>
      </c>
      <c r="D57" s="55">
        <v>0</v>
      </c>
      <c r="E57" s="55">
        <f t="shared" ref="E57:E73" si="6">C57+D57</f>
        <v>8</v>
      </c>
      <c r="F57" s="23"/>
      <c r="G57" s="19">
        <f>SUM(E57*F57)</f>
        <v>0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5">
      <c r="A58" s="42">
        <f t="shared" ref="A58:A60" si="7">A57+1</f>
        <v>23</v>
      </c>
      <c r="B58" s="10" t="s">
        <v>106</v>
      </c>
      <c r="C58" s="55">
        <v>0</v>
      </c>
      <c r="D58" s="55">
        <v>4</v>
      </c>
      <c r="E58" s="55">
        <f t="shared" si="6"/>
        <v>4</v>
      </c>
      <c r="F58" s="30"/>
      <c r="G58" s="19">
        <f t="shared" ref="G58:G73" si="8">SUM(E58*F58)</f>
        <v>0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5">
      <c r="A59" s="42">
        <f t="shared" si="7"/>
        <v>24</v>
      </c>
      <c r="B59" s="10" t="s">
        <v>107</v>
      </c>
      <c r="C59" s="55">
        <v>0</v>
      </c>
      <c r="D59" s="55">
        <v>4</v>
      </c>
      <c r="E59" s="55">
        <f t="shared" si="6"/>
        <v>4</v>
      </c>
      <c r="F59" s="30"/>
      <c r="G59" s="19">
        <f t="shared" si="8"/>
        <v>0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x14ac:dyDescent="0.25">
      <c r="A60" s="42">
        <f t="shared" si="7"/>
        <v>25</v>
      </c>
      <c r="B60" s="34" t="s">
        <v>79</v>
      </c>
      <c r="C60" s="55">
        <v>8</v>
      </c>
      <c r="D60" s="55">
        <v>24</v>
      </c>
      <c r="E60" s="55">
        <f t="shared" si="6"/>
        <v>32</v>
      </c>
      <c r="F60" s="30"/>
      <c r="G60" s="19">
        <f t="shared" si="8"/>
        <v>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x14ac:dyDescent="0.25">
      <c r="A61" s="42">
        <f t="shared" ref="A61:A73" si="9">A60+1</f>
        <v>26</v>
      </c>
      <c r="B61" s="34" t="s">
        <v>80</v>
      </c>
      <c r="C61" s="55">
        <v>80</v>
      </c>
      <c r="D61" s="55">
        <v>68</v>
      </c>
      <c r="E61" s="55">
        <f t="shared" si="6"/>
        <v>148</v>
      </c>
      <c r="F61" s="30"/>
      <c r="G61" s="19">
        <f t="shared" si="8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x14ac:dyDescent="0.25">
      <c r="A62" s="42">
        <f t="shared" si="9"/>
        <v>27</v>
      </c>
      <c r="B62" s="34" t="s">
        <v>81</v>
      </c>
      <c r="C62" s="55">
        <v>4</v>
      </c>
      <c r="D62" s="55">
        <v>10</v>
      </c>
      <c r="E62" s="55">
        <f t="shared" si="6"/>
        <v>14</v>
      </c>
      <c r="F62" s="30"/>
      <c r="G62" s="19">
        <f t="shared" si="8"/>
        <v>0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x14ac:dyDescent="0.25">
      <c r="A63" s="42">
        <f t="shared" si="9"/>
        <v>28</v>
      </c>
      <c r="B63" s="34" t="s">
        <v>108</v>
      </c>
      <c r="C63" s="55">
        <v>0</v>
      </c>
      <c r="D63" s="55">
        <v>2</v>
      </c>
      <c r="E63" s="55">
        <f t="shared" si="6"/>
        <v>2</v>
      </c>
      <c r="F63" s="30"/>
      <c r="G63" s="19">
        <f t="shared" si="8"/>
        <v>0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x14ac:dyDescent="0.25">
      <c r="A64" s="42">
        <f t="shared" si="9"/>
        <v>29</v>
      </c>
      <c r="B64" s="34" t="s">
        <v>112</v>
      </c>
      <c r="C64" s="55">
        <v>450</v>
      </c>
      <c r="D64" s="55">
        <v>0</v>
      </c>
      <c r="E64" s="55">
        <f t="shared" si="6"/>
        <v>450</v>
      </c>
      <c r="F64" s="30"/>
      <c r="G64" s="19">
        <f t="shared" si="8"/>
        <v>0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x14ac:dyDescent="0.25">
      <c r="A65" s="42">
        <f t="shared" si="9"/>
        <v>30</v>
      </c>
      <c r="B65" s="34" t="s">
        <v>113</v>
      </c>
      <c r="C65" s="55">
        <v>21</v>
      </c>
      <c r="D65" s="55">
        <v>0</v>
      </c>
      <c r="E65" s="55">
        <f t="shared" si="6"/>
        <v>21</v>
      </c>
      <c r="F65" s="30"/>
      <c r="G65" s="19">
        <f t="shared" si="8"/>
        <v>0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x14ac:dyDescent="0.25">
      <c r="A66" s="42">
        <f t="shared" si="9"/>
        <v>31</v>
      </c>
      <c r="B66" s="34" t="s">
        <v>114</v>
      </c>
      <c r="C66" s="55">
        <v>0</v>
      </c>
      <c r="D66" s="55">
        <v>679</v>
      </c>
      <c r="E66" s="55">
        <f t="shared" si="6"/>
        <v>679</v>
      </c>
      <c r="F66" s="30"/>
      <c r="G66" s="19">
        <f t="shared" si="8"/>
        <v>0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x14ac:dyDescent="0.25">
      <c r="A67" s="42">
        <f>A66+1</f>
        <v>32</v>
      </c>
      <c r="B67" s="34" t="s">
        <v>115</v>
      </c>
      <c r="C67" s="55">
        <v>0</v>
      </c>
      <c r="D67" s="55">
        <v>2</v>
      </c>
      <c r="E67" s="55">
        <f t="shared" si="6"/>
        <v>2</v>
      </c>
      <c r="F67" s="30"/>
      <c r="G67" s="19">
        <f t="shared" si="8"/>
        <v>0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5">
      <c r="A68" s="42">
        <f t="shared" si="9"/>
        <v>33</v>
      </c>
      <c r="B68" s="34" t="s">
        <v>82</v>
      </c>
      <c r="C68" s="55">
        <v>11</v>
      </c>
      <c r="D68" s="55">
        <v>0</v>
      </c>
      <c r="E68" s="55">
        <f t="shared" si="6"/>
        <v>11</v>
      </c>
      <c r="F68" s="30"/>
      <c r="G68" s="19">
        <f t="shared" si="8"/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5">
      <c r="A69" s="42">
        <f t="shared" si="9"/>
        <v>34</v>
      </c>
      <c r="B69" s="34" t="s">
        <v>83</v>
      </c>
      <c r="C69" s="55">
        <v>18</v>
      </c>
      <c r="D69" s="55">
        <v>2</v>
      </c>
      <c r="E69" s="55">
        <f t="shared" si="6"/>
        <v>20</v>
      </c>
      <c r="F69" s="30"/>
      <c r="G69" s="19">
        <f t="shared" si="8"/>
        <v>0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x14ac:dyDescent="0.25">
      <c r="A70" s="42">
        <f t="shared" si="9"/>
        <v>35</v>
      </c>
      <c r="B70" s="34" t="s">
        <v>84</v>
      </c>
      <c r="C70" s="55">
        <v>1</v>
      </c>
      <c r="D70" s="55">
        <v>0</v>
      </c>
      <c r="E70" s="55">
        <f>C70+D70</f>
        <v>1</v>
      </c>
      <c r="F70" s="30"/>
      <c r="G70" s="19">
        <f t="shared" si="8"/>
        <v>0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x14ac:dyDescent="0.25">
      <c r="A71" s="42">
        <f t="shared" si="9"/>
        <v>36</v>
      </c>
      <c r="B71" s="10" t="s">
        <v>85</v>
      </c>
      <c r="C71" s="11">
        <v>20</v>
      </c>
      <c r="D71" s="11">
        <v>20</v>
      </c>
      <c r="E71" s="55">
        <f t="shared" si="6"/>
        <v>40</v>
      </c>
      <c r="F71" s="30"/>
      <c r="G71" s="19">
        <f t="shared" si="8"/>
        <v>0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x14ac:dyDescent="0.25">
      <c r="A72" s="42">
        <f t="shared" si="9"/>
        <v>37</v>
      </c>
      <c r="B72" s="10" t="s">
        <v>117</v>
      </c>
      <c r="C72" s="11">
        <v>1</v>
      </c>
      <c r="D72" s="11">
        <v>1</v>
      </c>
      <c r="E72" s="55">
        <f t="shared" si="6"/>
        <v>2</v>
      </c>
      <c r="F72" s="30"/>
      <c r="G72" s="19">
        <f t="shared" si="8"/>
        <v>0</v>
      </c>
      <c r="H72" s="8"/>
      <c r="I72" s="72" t="s">
        <v>119</v>
      </c>
      <c r="J72" s="8"/>
      <c r="K72" s="8"/>
      <c r="L72" s="8"/>
      <c r="M72" s="8"/>
      <c r="N72" s="8"/>
      <c r="O72" s="8"/>
      <c r="P72" s="8"/>
      <c r="Q72" s="8"/>
      <c r="R72" s="8"/>
    </row>
    <row r="73" spans="1:18" x14ac:dyDescent="0.25">
      <c r="A73" s="43">
        <f t="shared" si="9"/>
        <v>38</v>
      </c>
      <c r="B73" s="10" t="s">
        <v>87</v>
      </c>
      <c r="C73" s="11">
        <v>40</v>
      </c>
      <c r="D73" s="11">
        <v>40</v>
      </c>
      <c r="E73" s="55">
        <f t="shared" si="6"/>
        <v>80</v>
      </c>
      <c r="F73" s="30"/>
      <c r="G73" s="56">
        <f t="shared" si="8"/>
        <v>0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x14ac:dyDescent="0.25">
      <c r="B74" s="21" t="s">
        <v>29</v>
      </c>
      <c r="C74" s="14"/>
      <c r="D74" s="14"/>
      <c r="E74" s="14"/>
      <c r="F74" s="15"/>
      <c r="G74" s="6">
        <f>SUM(G56:G73)</f>
        <v>0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x14ac:dyDescent="0.25">
      <c r="B77" s="18" t="s">
        <v>15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x14ac:dyDescent="0.25">
      <c r="B78" t="s">
        <v>33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x14ac:dyDescent="0.25">
      <c r="B79" t="s">
        <v>10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x14ac:dyDescent="0.25">
      <c r="B80" t="s">
        <v>11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x14ac:dyDescent="0.25">
      <c r="B81" t="s">
        <v>9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45" x14ac:dyDescent="0.25">
      <c r="A83" s="47" t="s">
        <v>34</v>
      </c>
      <c r="B83" s="2" t="s">
        <v>0</v>
      </c>
      <c r="C83" s="48" t="s">
        <v>35</v>
      </c>
      <c r="D83" s="2" t="s">
        <v>2</v>
      </c>
      <c r="E83" s="48" t="s">
        <v>111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x14ac:dyDescent="0.25">
      <c r="A84" s="45">
        <f>A73+1</f>
        <v>39</v>
      </c>
      <c r="B84" s="32" t="s">
        <v>94</v>
      </c>
      <c r="C84" s="57">
        <v>4</v>
      </c>
      <c r="D84" s="22"/>
      <c r="E84" s="9">
        <f t="shared" ref="E84:E120" si="10">SUM(C84*D84)</f>
        <v>0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x14ac:dyDescent="0.25">
      <c r="A85" s="45">
        <f>A84+1</f>
        <v>40</v>
      </c>
      <c r="B85" s="33" t="s">
        <v>95</v>
      </c>
      <c r="C85" s="59">
        <v>2</v>
      </c>
      <c r="D85" s="36"/>
      <c r="E85" s="12">
        <f t="shared" si="10"/>
        <v>0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x14ac:dyDescent="0.25">
      <c r="A86" s="45">
        <f t="shared" ref="A86:A90" si="11">A85+1</f>
        <v>41</v>
      </c>
      <c r="B86" s="33" t="s">
        <v>96</v>
      </c>
      <c r="C86" s="59">
        <v>2</v>
      </c>
      <c r="D86" s="36"/>
      <c r="E86" s="12">
        <f t="shared" si="10"/>
        <v>0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x14ac:dyDescent="0.25">
      <c r="A87" s="45">
        <f t="shared" si="11"/>
        <v>42</v>
      </c>
      <c r="B87" s="33" t="s">
        <v>97</v>
      </c>
      <c r="C87" s="59">
        <v>10</v>
      </c>
      <c r="D87" s="23"/>
      <c r="E87" s="12">
        <f t="shared" si="10"/>
        <v>0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x14ac:dyDescent="0.25">
      <c r="A88" s="45">
        <f t="shared" si="11"/>
        <v>43</v>
      </c>
      <c r="B88" s="33" t="s">
        <v>98</v>
      </c>
      <c r="C88" s="59">
        <v>4</v>
      </c>
      <c r="D88" s="23"/>
      <c r="E88" s="12">
        <f t="shared" si="10"/>
        <v>0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x14ac:dyDescent="0.25">
      <c r="A89" s="45">
        <f t="shared" si="11"/>
        <v>44</v>
      </c>
      <c r="B89" s="33" t="s">
        <v>99</v>
      </c>
      <c r="C89" s="59">
        <v>4</v>
      </c>
      <c r="D89" s="23"/>
      <c r="E89" s="12">
        <f t="shared" si="10"/>
        <v>0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x14ac:dyDescent="0.25">
      <c r="A90" s="45">
        <f t="shared" si="11"/>
        <v>45</v>
      </c>
      <c r="B90" s="33" t="s">
        <v>37</v>
      </c>
      <c r="C90" s="59">
        <v>2</v>
      </c>
      <c r="D90" s="23"/>
      <c r="E90" s="12">
        <f t="shared" si="10"/>
        <v>0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x14ac:dyDescent="0.25">
      <c r="A91" s="45">
        <f t="shared" ref="A91:A119" si="12">A90+1</f>
        <v>46</v>
      </c>
      <c r="B91" s="33" t="s">
        <v>38</v>
      </c>
      <c r="C91" s="59">
        <v>20</v>
      </c>
      <c r="D91" s="23"/>
      <c r="E91" s="12">
        <f t="shared" si="10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x14ac:dyDescent="0.25">
      <c r="A92" s="45">
        <f t="shared" si="12"/>
        <v>47</v>
      </c>
      <c r="B92" s="33" t="s">
        <v>39</v>
      </c>
      <c r="C92" s="59">
        <v>4</v>
      </c>
      <c r="D92" s="23"/>
      <c r="E92" s="12">
        <f t="shared" si="10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x14ac:dyDescent="0.25">
      <c r="A93" s="45">
        <f t="shared" si="12"/>
        <v>48</v>
      </c>
      <c r="B93" s="33" t="s">
        <v>40</v>
      </c>
      <c r="C93" s="59">
        <v>20</v>
      </c>
      <c r="D93" s="23"/>
      <c r="E93" s="12">
        <f t="shared" si="10"/>
        <v>0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x14ac:dyDescent="0.25">
      <c r="A94" s="45">
        <f t="shared" si="12"/>
        <v>49</v>
      </c>
      <c r="B94" s="33" t="s">
        <v>41</v>
      </c>
      <c r="C94" s="59">
        <v>8</v>
      </c>
      <c r="D94" s="23"/>
      <c r="E94" s="12">
        <f t="shared" si="10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x14ac:dyDescent="0.25">
      <c r="A95" s="45">
        <f t="shared" si="12"/>
        <v>50</v>
      </c>
      <c r="B95" s="33" t="s">
        <v>42</v>
      </c>
      <c r="C95" s="59">
        <v>2</v>
      </c>
      <c r="D95" s="23"/>
      <c r="E95" s="12">
        <f t="shared" si="10"/>
        <v>0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x14ac:dyDescent="0.25">
      <c r="A96" s="45">
        <f t="shared" si="12"/>
        <v>51</v>
      </c>
      <c r="B96" s="33" t="s">
        <v>43</v>
      </c>
      <c r="C96" s="59">
        <v>10</v>
      </c>
      <c r="D96" s="23"/>
      <c r="E96" s="12">
        <f t="shared" si="10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x14ac:dyDescent="0.25">
      <c r="A97" s="45">
        <f t="shared" si="12"/>
        <v>52</v>
      </c>
      <c r="B97" s="33" t="s">
        <v>44</v>
      </c>
      <c r="C97" s="59">
        <v>4</v>
      </c>
      <c r="D97" s="23"/>
      <c r="E97" s="12">
        <f t="shared" si="10"/>
        <v>0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30" x14ac:dyDescent="0.25">
      <c r="A98" s="45">
        <f t="shared" si="12"/>
        <v>53</v>
      </c>
      <c r="B98" s="33" t="s">
        <v>101</v>
      </c>
      <c r="C98" s="59">
        <v>10</v>
      </c>
      <c r="D98" s="23"/>
      <c r="E98" s="12">
        <f t="shared" si="10"/>
        <v>0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x14ac:dyDescent="0.25">
      <c r="A99" s="45">
        <f t="shared" si="12"/>
        <v>54</v>
      </c>
      <c r="B99" s="33" t="s">
        <v>45</v>
      </c>
      <c r="C99" s="59">
        <v>5</v>
      </c>
      <c r="D99" s="23"/>
      <c r="E99" s="12">
        <f t="shared" si="10"/>
        <v>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x14ac:dyDescent="0.25">
      <c r="A100" s="45">
        <f t="shared" si="12"/>
        <v>55</v>
      </c>
      <c r="B100" s="33" t="s">
        <v>46</v>
      </c>
      <c r="C100" s="59">
        <v>5</v>
      </c>
      <c r="D100" s="23"/>
      <c r="E100" s="12">
        <f t="shared" si="10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ht="16.5" customHeight="1" x14ac:dyDescent="0.25">
      <c r="A101" s="45">
        <f t="shared" si="12"/>
        <v>56</v>
      </c>
      <c r="B101" s="33" t="s">
        <v>47</v>
      </c>
      <c r="C101" s="59">
        <v>10</v>
      </c>
      <c r="D101" s="23"/>
      <c r="E101" s="12">
        <f t="shared" si="10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ht="15" customHeight="1" x14ac:dyDescent="0.25">
      <c r="A102" s="45">
        <f t="shared" si="12"/>
        <v>57</v>
      </c>
      <c r="B102" s="33" t="s">
        <v>48</v>
      </c>
      <c r="C102" s="59">
        <v>10</v>
      </c>
      <c r="D102" s="23"/>
      <c r="E102" s="12">
        <f t="shared" si="10"/>
        <v>0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ht="15" customHeight="1" x14ac:dyDescent="0.25">
      <c r="A103" s="45">
        <f t="shared" si="12"/>
        <v>58</v>
      </c>
      <c r="B103" s="33" t="s">
        <v>49</v>
      </c>
      <c r="C103" s="59">
        <v>10</v>
      </c>
      <c r="D103" s="23"/>
      <c r="E103" s="12">
        <f t="shared" si="10"/>
        <v>0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x14ac:dyDescent="0.25">
      <c r="A104" s="45">
        <f t="shared" si="12"/>
        <v>59</v>
      </c>
      <c r="B104" s="33" t="s">
        <v>50</v>
      </c>
      <c r="C104" s="59">
        <v>10</v>
      </c>
      <c r="D104" s="23"/>
      <c r="E104" s="12">
        <f t="shared" si="10"/>
        <v>0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x14ac:dyDescent="0.25">
      <c r="A105" s="45">
        <f t="shared" si="12"/>
        <v>60</v>
      </c>
      <c r="B105" s="33" t="s">
        <v>51</v>
      </c>
      <c r="C105" s="59">
        <v>10</v>
      </c>
      <c r="D105" s="23"/>
      <c r="E105" s="12">
        <f t="shared" si="10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x14ac:dyDescent="0.25">
      <c r="A106" s="45">
        <f t="shared" si="12"/>
        <v>61</v>
      </c>
      <c r="B106" s="33" t="s">
        <v>52</v>
      </c>
      <c r="C106" s="59">
        <v>20</v>
      </c>
      <c r="D106" s="23"/>
      <c r="E106" s="12">
        <f t="shared" si="10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x14ac:dyDescent="0.25">
      <c r="A107" s="45">
        <f t="shared" si="12"/>
        <v>62</v>
      </c>
      <c r="B107" s="33" t="s">
        <v>53</v>
      </c>
      <c r="C107" s="59">
        <v>1</v>
      </c>
      <c r="D107" s="23"/>
      <c r="E107" s="12">
        <f t="shared" si="10"/>
        <v>0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x14ac:dyDescent="0.25">
      <c r="A108" s="45">
        <f t="shared" si="12"/>
        <v>63</v>
      </c>
      <c r="B108" s="33" t="s">
        <v>54</v>
      </c>
      <c r="C108" s="59">
        <v>30</v>
      </c>
      <c r="D108" s="23"/>
      <c r="E108" s="12">
        <f t="shared" si="10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x14ac:dyDescent="0.25">
      <c r="A109" s="45">
        <f t="shared" si="12"/>
        <v>64</v>
      </c>
      <c r="B109" s="33" t="s">
        <v>55</v>
      </c>
      <c r="C109" s="59">
        <v>2</v>
      </c>
      <c r="D109" s="23"/>
      <c r="E109" s="12">
        <f t="shared" si="10"/>
        <v>0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x14ac:dyDescent="0.25">
      <c r="A110" s="45">
        <f t="shared" si="12"/>
        <v>65</v>
      </c>
      <c r="B110" s="33" t="s">
        <v>118</v>
      </c>
      <c r="C110" s="59">
        <v>2</v>
      </c>
      <c r="D110" s="23"/>
      <c r="E110" s="12">
        <f t="shared" si="10"/>
        <v>0</v>
      </c>
      <c r="F110" s="71" t="s">
        <v>119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ht="30" x14ac:dyDescent="0.25">
      <c r="A111" s="45">
        <f t="shared" si="12"/>
        <v>66</v>
      </c>
      <c r="B111" s="33" t="s">
        <v>100</v>
      </c>
      <c r="C111" s="59">
        <v>10</v>
      </c>
      <c r="D111" s="23"/>
      <c r="E111" s="12">
        <f t="shared" si="10"/>
        <v>0</v>
      </c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 x14ac:dyDescent="0.25">
      <c r="A112" s="45">
        <f t="shared" si="12"/>
        <v>67</v>
      </c>
      <c r="B112" s="33" t="s">
        <v>56</v>
      </c>
      <c r="C112" s="59">
        <v>30</v>
      </c>
      <c r="D112" s="23"/>
      <c r="E112" s="12">
        <f t="shared" si="10"/>
        <v>0</v>
      </c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 x14ac:dyDescent="0.25">
      <c r="A113" s="45">
        <f t="shared" si="12"/>
        <v>68</v>
      </c>
      <c r="B113" s="33" t="s">
        <v>57</v>
      </c>
      <c r="C113" s="59">
        <v>5</v>
      </c>
      <c r="D113" s="23"/>
      <c r="E113" s="12">
        <f t="shared" si="10"/>
        <v>0</v>
      </c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 x14ac:dyDescent="0.25">
      <c r="A114" s="45">
        <f t="shared" si="12"/>
        <v>69</v>
      </c>
      <c r="B114" s="39" t="s">
        <v>58</v>
      </c>
      <c r="C114" s="59">
        <v>2</v>
      </c>
      <c r="D114" s="23"/>
      <c r="E114" s="12">
        <f t="shared" si="10"/>
        <v>0</v>
      </c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x14ac:dyDescent="0.25">
      <c r="A115" s="45">
        <f t="shared" si="12"/>
        <v>70</v>
      </c>
      <c r="B115" s="33" t="s">
        <v>86</v>
      </c>
      <c r="C115" s="59">
        <v>60</v>
      </c>
      <c r="D115" s="23"/>
      <c r="E115" s="12">
        <f t="shared" si="10"/>
        <v>0</v>
      </c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 x14ac:dyDescent="0.25">
      <c r="A116" s="45">
        <f t="shared" si="12"/>
        <v>71</v>
      </c>
      <c r="B116" s="33" t="s">
        <v>59</v>
      </c>
      <c r="C116" s="40">
        <v>7</v>
      </c>
      <c r="D116" s="23"/>
      <c r="E116" s="12">
        <f t="shared" si="10"/>
        <v>0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 x14ac:dyDescent="0.25">
      <c r="A117" s="45">
        <f t="shared" si="12"/>
        <v>72</v>
      </c>
      <c r="B117" s="33" t="s">
        <v>88</v>
      </c>
      <c r="C117" s="59">
        <v>50</v>
      </c>
      <c r="D117" s="23"/>
      <c r="E117" s="12">
        <f t="shared" si="10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 x14ac:dyDescent="0.25">
      <c r="A118" s="45">
        <f t="shared" si="12"/>
        <v>73</v>
      </c>
      <c r="B118" s="33" t="s">
        <v>89</v>
      </c>
      <c r="C118" s="40">
        <v>10</v>
      </c>
      <c r="D118" s="23"/>
      <c r="E118" s="12">
        <f t="shared" si="10"/>
        <v>0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 x14ac:dyDescent="0.25">
      <c r="A119" s="45">
        <f t="shared" si="12"/>
        <v>74</v>
      </c>
      <c r="B119" s="33" t="s">
        <v>120</v>
      </c>
      <c r="C119" s="40">
        <v>15</v>
      </c>
      <c r="D119" s="23"/>
      <c r="E119" s="12">
        <f t="shared" si="10"/>
        <v>0</v>
      </c>
      <c r="F119" s="71" t="s">
        <v>119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 x14ac:dyDescent="0.25">
      <c r="A120" s="45">
        <f>A119+1</f>
        <v>75</v>
      </c>
      <c r="B120" s="33" t="s">
        <v>60</v>
      </c>
      <c r="C120" s="40">
        <v>120</v>
      </c>
      <c r="D120" s="23"/>
      <c r="E120" s="12">
        <f t="shared" si="10"/>
        <v>0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 x14ac:dyDescent="0.25">
      <c r="B121" s="25" t="s">
        <v>30</v>
      </c>
      <c r="C121" s="14"/>
      <c r="D121" s="15"/>
      <c r="E121" s="7">
        <f>SUM(E84:E120)</f>
        <v>0</v>
      </c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 x14ac:dyDescent="0.25">
      <c r="B124" s="18" t="s">
        <v>61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 ht="15" customHeight="1" x14ac:dyDescent="0.25">
      <c r="B125" s="28" t="s">
        <v>93</v>
      </c>
      <c r="J125" s="8"/>
      <c r="K125" s="8"/>
      <c r="L125" s="8"/>
      <c r="M125" s="8"/>
      <c r="N125" s="8"/>
      <c r="O125" s="8"/>
      <c r="P125" s="8"/>
      <c r="Q125" s="8"/>
      <c r="R125" s="8"/>
    </row>
    <row r="126" spans="1:18" x14ac:dyDescent="0.25">
      <c r="B126" t="s">
        <v>62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 x14ac:dyDescent="0.25">
      <c r="B127" t="s">
        <v>63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 x14ac:dyDescent="0.25">
      <c r="B128" t="s">
        <v>67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 x14ac:dyDescent="0.25">
      <c r="B129" s="8"/>
      <c r="C129" s="8"/>
      <c r="D129" s="8"/>
      <c r="E129" s="8"/>
      <c r="F129" s="8"/>
      <c r="G129" s="63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 x14ac:dyDescent="0.25">
      <c r="A130" s="47" t="s">
        <v>34</v>
      </c>
      <c r="B130" s="2" t="s">
        <v>0</v>
      </c>
      <c r="C130" s="48"/>
      <c r="D130" s="2" t="s">
        <v>2</v>
      </c>
      <c r="E130" s="2" t="s">
        <v>1</v>
      </c>
      <c r="F130" s="65"/>
      <c r="G130" s="65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x14ac:dyDescent="0.25">
      <c r="A131" s="45">
        <f>A120+1</f>
        <v>76</v>
      </c>
      <c r="B131" s="32" t="s">
        <v>65</v>
      </c>
      <c r="C131" s="69">
        <v>40000</v>
      </c>
      <c r="D131" s="50">
        <v>1</v>
      </c>
      <c r="E131" s="9">
        <f>C131*D131</f>
        <v>40000</v>
      </c>
      <c r="F131" s="67"/>
      <c r="G131" s="64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x14ac:dyDescent="0.25">
      <c r="A132" s="46">
        <f>A131+1</f>
        <v>77</v>
      </c>
      <c r="B132" s="33" t="s">
        <v>64</v>
      </c>
      <c r="C132" s="70">
        <v>15000</v>
      </c>
      <c r="D132" s="51">
        <v>1</v>
      </c>
      <c r="E132" s="12">
        <f>C132*D132</f>
        <v>15000</v>
      </c>
      <c r="F132" s="67"/>
      <c r="G132" s="64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 x14ac:dyDescent="0.25">
      <c r="B133" s="25" t="s">
        <v>30</v>
      </c>
      <c r="C133" s="14"/>
      <c r="D133" s="15"/>
      <c r="E133" s="7">
        <f>E131+E132</f>
        <v>55000</v>
      </c>
      <c r="F133" s="68"/>
      <c r="G133" s="66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x14ac:dyDescent="0.25">
      <c r="B134" s="8"/>
      <c r="C134" s="8"/>
      <c r="D134" s="8"/>
      <c r="E134" s="8"/>
      <c r="F134" s="63"/>
      <c r="G134" s="63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x14ac:dyDescent="0.25">
      <c r="B136" s="17" t="s">
        <v>18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x14ac:dyDescent="0.25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x14ac:dyDescent="0.25">
      <c r="B138" s="4" t="s">
        <v>12</v>
      </c>
      <c r="C138" s="9">
        <f>G35</f>
        <v>0</v>
      </c>
      <c r="D138" s="60"/>
      <c r="E138" s="60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x14ac:dyDescent="0.25">
      <c r="B139" s="5" t="s">
        <v>13</v>
      </c>
      <c r="C139" s="12">
        <f>G48</f>
        <v>0</v>
      </c>
      <c r="D139" s="60"/>
      <c r="E139" s="60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 x14ac:dyDescent="0.25">
      <c r="B140" s="5" t="s">
        <v>19</v>
      </c>
      <c r="C140" s="12">
        <f>G74</f>
        <v>0</v>
      </c>
      <c r="D140" s="60"/>
      <c r="E140" s="60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 x14ac:dyDescent="0.25">
      <c r="B141" s="5" t="s">
        <v>14</v>
      </c>
      <c r="C141" s="12">
        <f>E121</f>
        <v>0</v>
      </c>
      <c r="D141" s="60"/>
      <c r="E141" s="60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x14ac:dyDescent="0.25">
      <c r="B142" s="35" t="s">
        <v>66</v>
      </c>
      <c r="C142" s="12">
        <f>E133</f>
        <v>55000</v>
      </c>
      <c r="D142" s="60"/>
      <c r="E142" s="60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x14ac:dyDescent="0.25">
      <c r="B143" s="20" t="s">
        <v>31</v>
      </c>
      <c r="C143" s="7">
        <f>SUM(C138:C142)</f>
        <v>55000</v>
      </c>
      <c r="D143" s="61"/>
      <c r="E143" s="61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2:18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2:18" x14ac:dyDescent="0.25">
      <c r="B146" s="53" t="s">
        <v>73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2:18" ht="20.100000000000001" customHeight="1" x14ac:dyDescent="0.25">
      <c r="B147" s="54" t="s">
        <v>76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2:18" ht="20.100000000000001" customHeight="1" x14ac:dyDescent="0.25">
      <c r="B148" s="54" t="s">
        <v>70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2:18" ht="20.100000000000001" customHeight="1" x14ac:dyDescent="0.25">
      <c r="B149" s="54" t="s">
        <v>71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2:18" ht="20.100000000000001" customHeight="1" x14ac:dyDescent="0.25">
      <c r="B150" s="54" t="s">
        <v>72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2:18" x14ac:dyDescent="0.25">
      <c r="B151" s="54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2:18" ht="20.100000000000001" customHeight="1" x14ac:dyDescent="0.25">
      <c r="B152" s="54" t="s">
        <v>74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2:18" x14ac:dyDescent="0.25">
      <c r="B153" s="54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2:18" ht="20.100000000000001" customHeight="1" x14ac:dyDescent="0.25">
      <c r="B154" s="54" t="s">
        <v>75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2:18" ht="20.100000000000001" customHeight="1" x14ac:dyDescent="0.25">
      <c r="B155" s="54" t="s">
        <v>68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2:18" ht="20.100000000000001" customHeight="1" x14ac:dyDescent="0.25">
      <c r="B156" s="54" t="s">
        <v>69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2:18" x14ac:dyDescent="0.25">
      <c r="B157" s="5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2:18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2:18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2:18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2:18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2:18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2:18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2:18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2:18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2:18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2:18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2:18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2:18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2:18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2:18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2:18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2:18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2:18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2:18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2:18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2:18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2:18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2:18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2:18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2:18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2:18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2:18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2:18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2:18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2:18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2:18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2:18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2:18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2:18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2:18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2:18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2:18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2:18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2:18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2:18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2:18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2:18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2:18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2:18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2:18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2:18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2:18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2:18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2:18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2:18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2:18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2:18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2:18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2:18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2:18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2:18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2:18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2:18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2:18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2:18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2:18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2:18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2:18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2:18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2:18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2:18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2:18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2:18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2:18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2:18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2:18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2:18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2:18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2:18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2:18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2:18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2:18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2:18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2:18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2:18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2:18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2:18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2:18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2:18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2:18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2:18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2:18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2:18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2:18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2:18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2:18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2:18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2:18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2:18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2:18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2:18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2:18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2:18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2:18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2:18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2:18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2:18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2:18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2:18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2:18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2:18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2:18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2:18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2:18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2:18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2:18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2:18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2:18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2:18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2:18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2:18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2:18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2:18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2:18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2:18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2:18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2:18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2:18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2:18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2:18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2:18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2:18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2:18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2:18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2:18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2:18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2:18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2:18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2:18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2:18" x14ac:dyDescent="0.25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2:18" x14ac:dyDescent="0.25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50" min="1" max="6" man="1"/>
    <brk id="98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duuren</dc:creator>
  <cp:lastModifiedBy>Jeroen Peels</cp:lastModifiedBy>
  <cp:lastPrinted>2021-01-22T12:55:10Z</cp:lastPrinted>
  <dcterms:created xsi:type="dcterms:W3CDTF">2016-01-13T13:42:09Z</dcterms:created>
  <dcterms:modified xsi:type="dcterms:W3CDTF">2021-03-11T20:20:02Z</dcterms:modified>
</cp:coreProperties>
</file>