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G:\Interne Dienstverlening\09. Verwervingen\(EA) Externe inhuur per feb 2021\aanbesteding 2020\concept aanbestedingsdoc\def aanbestedingsstukken inhuur KB\"/>
    </mc:Choice>
  </mc:AlternateContent>
  <xr:revisionPtr revIDLastSave="0" documentId="8_{87E965DC-C327-4C5E-B331-FBC226390658}" xr6:coauthVersionLast="45" xr6:coauthVersionMax="45" xr10:uidLastSave="{00000000-0000-0000-0000-000000000000}"/>
  <bookViews>
    <workbookView xWindow="-120" yWindow="-120" windowWidth="29040" windowHeight="15840" activeTab="1" xr2:uid="{9641655F-BCFB-4DC5-9649-35927F7E5728}"/>
  </bookViews>
  <sheets>
    <sheet name="Flowchart EA" sheetId="4" r:id="rId1"/>
    <sheet name="Inschrijfprijs" sheetId="1" r:id="rId2"/>
    <sheet name="VB Beoordeling"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 r="E11" i="1"/>
  <c r="F27" i="5" l="1"/>
  <c r="F26" i="5"/>
  <c r="F25" i="5"/>
  <c r="M20" i="1" l="1"/>
  <c r="F11" i="1"/>
  <c r="U30" i="5"/>
  <c r="S34" i="5" s="1"/>
  <c r="V30" i="5"/>
  <c r="T30" i="5"/>
  <c r="S30" i="5"/>
  <c r="R30" i="5"/>
  <c r="R31" i="5" s="1"/>
  <c r="J30" i="5"/>
  <c r="J35" i="5" s="1"/>
  <c r="K30" i="5"/>
  <c r="L30" i="5"/>
  <c r="L31" i="5" s="1"/>
  <c r="M30" i="5"/>
  <c r="M31" i="5" s="1"/>
  <c r="I30" i="5"/>
  <c r="F3" i="5"/>
  <c r="G4" i="5" s="1"/>
  <c r="F7" i="5"/>
  <c r="F8" i="5"/>
  <c r="F9" i="5"/>
  <c r="F10" i="5"/>
  <c r="F11" i="5"/>
  <c r="F12" i="5"/>
  <c r="F13" i="5"/>
  <c r="F14" i="5"/>
  <c r="F15" i="5"/>
  <c r="F16" i="5"/>
  <c r="F17" i="5"/>
  <c r="F18" i="5"/>
  <c r="F19" i="5"/>
  <c r="F20" i="5"/>
  <c r="F21" i="5"/>
  <c r="F22" i="5"/>
  <c r="F23" i="5"/>
  <c r="F24" i="5"/>
  <c r="F6" i="5"/>
  <c r="F18" i="1"/>
  <c r="F12" i="1"/>
  <c r="E18" i="1"/>
  <c r="E12" i="1"/>
  <c r="G29" i="5" l="1"/>
  <c r="G30" i="5" s="1"/>
  <c r="F17" i="1"/>
  <c r="F19" i="1" s="1"/>
  <c r="M19" i="1"/>
  <c r="O19" i="1" s="1"/>
  <c r="P19" i="1" s="1"/>
  <c r="M13" i="1"/>
  <c r="M14" i="1"/>
  <c r="I31" i="5"/>
  <c r="K31" i="5"/>
  <c r="J31" i="5"/>
  <c r="J34" i="5"/>
  <c r="S35" i="5"/>
  <c r="V31" i="5"/>
  <c r="T31" i="5"/>
  <c r="S31" i="5"/>
  <c r="U31" i="5"/>
  <c r="F13" i="1"/>
  <c r="G19" i="1" l="1"/>
  <c r="K35" i="5"/>
  <c r="T34" i="5"/>
  <c r="T35" i="5"/>
  <c r="K34" i="5"/>
  <c r="O13" i="1"/>
  <c r="P13" i="1" s="1"/>
  <c r="G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Dick Scheeringa</author>
  </authors>
  <commentList>
    <comment ref="I3" authorId="0" shapeId="0" xr:uid="{9697343E-424D-43BC-A953-EFD8D342A705}">
      <text>
        <r>
          <rPr>
            <b/>
            <sz val="9"/>
            <color indexed="81"/>
            <rFont val="Tahoma"/>
            <family val="2"/>
          </rPr>
          <t>Dick Scheeringa:</t>
        </r>
        <r>
          <rPr>
            <sz val="9"/>
            <color indexed="81"/>
            <rFont val="Tahoma"/>
            <family val="2"/>
          </rPr>
          <t xml:space="preserve">
score +</t>
        </r>
      </text>
    </comment>
    <comment ref="J3" authorId="0" shapeId="0" xr:uid="{EBD2EFBD-85B0-44F2-B691-87FAE0ED82DD}">
      <text>
        <r>
          <rPr>
            <b/>
            <sz val="9"/>
            <color indexed="81"/>
            <rFont val="Tahoma"/>
            <family val="2"/>
          </rPr>
          <t>Dick Scheeringa:</t>
        </r>
        <r>
          <rPr>
            <sz val="9"/>
            <color indexed="81"/>
            <rFont val="Tahoma"/>
            <family val="2"/>
          </rPr>
          <t xml:space="preserve">
score +</t>
        </r>
      </text>
    </comment>
    <comment ref="K3" authorId="0" shapeId="0" xr:uid="{0150515A-2856-4D2C-BFEF-5EEC330A9227}">
      <text>
        <r>
          <rPr>
            <b/>
            <sz val="9"/>
            <color indexed="81"/>
            <rFont val="Tahoma"/>
            <family val="2"/>
          </rPr>
          <t>Dick Scheeringa:</t>
        </r>
        <r>
          <rPr>
            <sz val="9"/>
            <color indexed="81"/>
            <rFont val="Tahoma"/>
            <family val="2"/>
          </rPr>
          <t xml:space="preserve">
score ++</t>
        </r>
      </text>
    </comment>
    <comment ref="L3" authorId="0" shapeId="0" xr:uid="{7F5A5882-00ED-4ACC-8CFC-2338ABC8E1AA}">
      <text>
        <r>
          <rPr>
            <b/>
            <sz val="9"/>
            <color indexed="81"/>
            <rFont val="Tahoma"/>
            <family val="2"/>
          </rPr>
          <t>Dick Scheeringa:</t>
        </r>
        <r>
          <rPr>
            <sz val="9"/>
            <color indexed="81"/>
            <rFont val="Tahoma"/>
            <family val="2"/>
          </rPr>
          <t xml:space="preserve">
score +/-
</t>
        </r>
      </text>
    </comment>
    <comment ref="M3" authorId="0" shapeId="0" xr:uid="{81ED8E4F-0C80-4B43-BE37-BAE44E978886}">
      <text>
        <r>
          <rPr>
            <b/>
            <sz val="9"/>
            <color indexed="81"/>
            <rFont val="Tahoma"/>
            <family val="2"/>
          </rPr>
          <t>Dick Scheeringa:</t>
        </r>
        <r>
          <rPr>
            <sz val="9"/>
            <color indexed="81"/>
            <rFont val="Tahoma"/>
            <family val="2"/>
          </rPr>
          <t xml:space="preserve">
score +</t>
        </r>
      </text>
    </comment>
    <comment ref="R3" authorId="0" shapeId="0" xr:uid="{47FE0949-6837-4AAC-92A3-53FDBEEB514A}">
      <text>
        <r>
          <rPr>
            <b/>
            <sz val="9"/>
            <color indexed="81"/>
            <rFont val="Tahoma"/>
            <family val="2"/>
          </rPr>
          <t>Dick Scheeringa:</t>
        </r>
        <r>
          <rPr>
            <sz val="9"/>
            <color indexed="81"/>
            <rFont val="Tahoma"/>
            <family val="2"/>
          </rPr>
          <t xml:space="preserve">
score +/-</t>
        </r>
      </text>
    </comment>
    <comment ref="S3" authorId="0" shapeId="0" xr:uid="{156117F8-DD43-4103-8D86-D3AD1A90AE23}">
      <text>
        <r>
          <rPr>
            <b/>
            <sz val="9"/>
            <color indexed="81"/>
            <rFont val="Tahoma"/>
            <family val="2"/>
          </rPr>
          <t>Dick Scheeringa:</t>
        </r>
        <r>
          <rPr>
            <sz val="9"/>
            <color indexed="81"/>
            <rFont val="Tahoma"/>
            <family val="2"/>
          </rPr>
          <t xml:space="preserve">
score +/-</t>
        </r>
      </text>
    </comment>
    <comment ref="T3" authorId="0" shapeId="0" xr:uid="{17982A65-8C7A-452E-A246-43F3726EF6FA}">
      <text>
        <r>
          <rPr>
            <b/>
            <sz val="9"/>
            <color indexed="81"/>
            <rFont val="Tahoma"/>
            <family val="2"/>
          </rPr>
          <t>Dick Scheeringa:</t>
        </r>
        <r>
          <rPr>
            <sz val="9"/>
            <color indexed="81"/>
            <rFont val="Tahoma"/>
            <family val="2"/>
          </rPr>
          <t xml:space="preserve">
score +/-</t>
        </r>
      </text>
    </comment>
    <comment ref="U3" authorId="0" shapeId="0" xr:uid="{CA847319-9242-46B7-87AB-46B7BD7E5B38}">
      <text>
        <r>
          <rPr>
            <b/>
            <sz val="9"/>
            <color indexed="81"/>
            <rFont val="Tahoma"/>
            <family val="2"/>
          </rPr>
          <t>Dick Scheeringa:</t>
        </r>
        <r>
          <rPr>
            <sz val="9"/>
            <color indexed="81"/>
            <rFont val="Tahoma"/>
            <family val="2"/>
          </rPr>
          <t xml:space="preserve">
score +/-
</t>
        </r>
      </text>
    </comment>
    <comment ref="V3" authorId="0" shapeId="0" xr:uid="{70D2F383-0B60-4CC2-854A-BD93AB9F2F2C}">
      <text>
        <r>
          <rPr>
            <b/>
            <sz val="9"/>
            <color indexed="81"/>
            <rFont val="Tahoma"/>
            <family val="2"/>
          </rPr>
          <t>Dick Scheeringa:</t>
        </r>
        <r>
          <rPr>
            <sz val="9"/>
            <color indexed="81"/>
            <rFont val="Tahoma"/>
            <family val="2"/>
          </rPr>
          <t xml:space="preserve">
score +</t>
        </r>
      </text>
    </comment>
  </commentList>
</comments>
</file>

<file path=xl/sharedStrings.xml><?xml version="1.0" encoding="utf-8"?>
<sst xmlns="http://schemas.openxmlformats.org/spreadsheetml/2006/main" count="159" uniqueCount="102">
  <si>
    <t>Openbare procedure inhuur KB</t>
  </si>
  <si>
    <t>Selectie</t>
  </si>
  <si>
    <t>Algemene selectie criteria</t>
  </si>
  <si>
    <t>Gevraagde kerncompetenties</t>
  </si>
  <si>
    <t>offerte</t>
  </si>
  <si>
    <t>kwaliteit</t>
  </si>
  <si>
    <t>Open vraag garantie aanlevering van  geselecteerde en geschikte kandidaten voor heel KB</t>
  </si>
  <si>
    <t>bijgevoegd functieprofielen die Inschrijvers voor de beantwoording moet gebruiken.</t>
  </si>
  <si>
    <t>Indien minimaal 3 leveranciers op bovenstaande vraag een "+" scoren dan  guningsoptie A, anders gunningsoptie B.</t>
  </si>
  <si>
    <t>A. KB sluit primair contract met nummer 1 leverancier en met nummer 2 secundair contract</t>
  </si>
  <si>
    <t>B. KB sluit met 3 beste leveranciers een Raamovereenkomst</t>
  </si>
  <si>
    <t>Diverse eisen (zie PVE)</t>
  </si>
  <si>
    <t>Diverse wensen</t>
  </si>
  <si>
    <t xml:space="preserve">Indien bij ranking op kwaliteitscore tussen rang 1,2 en/of 3 het kwaliteitsverschil hoger is dan 5% wordt gegund op de kwalitatieve score. Bij een lager verschil wordt tussen rang 1,2 en/of 3 gegund op uitsluitend de prijsscore (tussen de rang 1,2 en/of 3) </t>
  </si>
  <si>
    <t>prijs</t>
  </si>
  <si>
    <t>Prijzenblad  Inhuur</t>
  </si>
  <si>
    <t>Invulinstructie:</t>
  </si>
  <si>
    <t>Inschrijfprijs (excl. BTW)</t>
  </si>
  <si>
    <t>Minimale prijs (excl. BTW)</t>
  </si>
  <si>
    <t>Maximale prijs (excl. BTW)</t>
  </si>
  <si>
    <t>weging</t>
  </si>
  <si>
    <t>fee x weging</t>
  </si>
  <si>
    <r>
      <t>M</t>
    </r>
    <r>
      <rPr>
        <i/>
        <sz val="11"/>
        <color theme="1"/>
        <rFont val="Calibri"/>
        <family val="2"/>
        <scheme val="minor"/>
      </rPr>
      <t xml:space="preserve">et </t>
    </r>
    <r>
      <rPr>
        <sz val="11"/>
        <color theme="1"/>
        <rFont val="Calibri"/>
        <family val="2"/>
        <scheme val="minor"/>
      </rPr>
      <t>Werving &amp; Selectie</t>
    </r>
  </si>
  <si>
    <r>
      <t>Z</t>
    </r>
    <r>
      <rPr>
        <i/>
        <sz val="11"/>
        <color theme="1"/>
        <rFont val="Calibri"/>
        <family val="2"/>
        <scheme val="minor"/>
      </rPr>
      <t xml:space="preserve">onder </t>
    </r>
    <r>
      <rPr>
        <sz val="11"/>
        <color theme="1"/>
        <rFont val="Calibri"/>
        <family val="2"/>
        <scheme val="minor"/>
      </rPr>
      <t>Werving &amp; Selectie</t>
    </r>
  </si>
  <si>
    <t>score punten</t>
  </si>
  <si>
    <t>Inschrijfprijs gunningsoptie A</t>
  </si>
  <si>
    <t>hoogste prijs</t>
  </si>
  <si>
    <t>verschil</t>
  </si>
  <si>
    <t>laagste prijs</t>
  </si>
  <si>
    <t>Inschrijfprijs gunningsoptie B</t>
  </si>
  <si>
    <t>Inschrijver</t>
  </si>
  <si>
    <t>Kwaliteitsberekening</t>
  </si>
  <si>
    <t>VB beoordeling 1. optie A</t>
  </si>
  <si>
    <t>VB beoordeling 2 optie B</t>
  </si>
  <si>
    <t>wens nr</t>
  </si>
  <si>
    <t>min. score</t>
  </si>
  <si>
    <t>max score</t>
  </si>
  <si>
    <t>max tot score</t>
  </si>
  <si>
    <t>lev 1</t>
  </si>
  <si>
    <t>lev 2</t>
  </si>
  <si>
    <t>lev 3</t>
  </si>
  <si>
    <t>lev 4</t>
  </si>
  <si>
    <t>lev 5</t>
  </si>
  <si>
    <t>categorie 1</t>
  </si>
  <si>
    <t xml:space="preserve">abw.1 </t>
  </si>
  <si>
    <t>ko</t>
  </si>
  <si>
    <t>subtot</t>
  </si>
  <si>
    <t>Minimum van 2x score van minimaal + is gehaald dus gunningsoptie A</t>
  </si>
  <si>
    <t>Minimum van 2x score van minimaal + is NIET gehaald dus gunningsoptie B</t>
  </si>
  <si>
    <t>categorie 2</t>
  </si>
  <si>
    <t>AW.1</t>
  </si>
  <si>
    <t>AW.2</t>
  </si>
  <si>
    <t>AW.3</t>
  </si>
  <si>
    <t>AW.4</t>
  </si>
  <si>
    <t>AW.5</t>
  </si>
  <si>
    <t>AW.6</t>
  </si>
  <si>
    <t>BW.1</t>
  </si>
  <si>
    <t>BW.2</t>
  </si>
  <si>
    <t>BW.3</t>
  </si>
  <si>
    <t>BW.4</t>
  </si>
  <si>
    <t>CW.1</t>
  </si>
  <si>
    <t>CW.2</t>
  </si>
  <si>
    <t>DW.1</t>
  </si>
  <si>
    <t>DW.2</t>
  </si>
  <si>
    <t>DW.3</t>
  </si>
  <si>
    <t>DW.4</t>
  </si>
  <si>
    <t>DW.5</t>
  </si>
  <si>
    <t>EW.1</t>
  </si>
  <si>
    <t>FW.1</t>
  </si>
  <si>
    <t>GW.1</t>
  </si>
  <si>
    <t>GW.2</t>
  </si>
  <si>
    <t>GW.3</t>
  </si>
  <si>
    <t>TOTAAL:</t>
  </si>
  <si>
    <t>(subtot kwaliteit)</t>
  </si>
  <si>
    <t>ranking</t>
  </si>
  <si>
    <t>%</t>
  </si>
  <si>
    <t>verschil rang 1-3</t>
  </si>
  <si>
    <t>verschil rang 1-2</t>
  </si>
  <si>
    <t>Dus Kwaliteit is niet doorslaggevend genoeg, dus bepaald prijs (bij ranking 1-3) de gunningsranking</t>
  </si>
  <si>
    <t>Dus Kwaliteit is  doorslaggevend genoeg, dus bepaald kwaliteit (bij ranking 1-3) de gunningsranking</t>
  </si>
  <si>
    <t>Prijs</t>
  </si>
  <si>
    <t>Voor scores zie tabblad inschrijfprijs</t>
  </si>
  <si>
    <t>Prijsscore</t>
  </si>
  <si>
    <t>Prijs rekent niet mee voor ranking</t>
  </si>
  <si>
    <t>Gunningsoptie</t>
  </si>
  <si>
    <t>min score</t>
  </si>
  <si>
    <t>Primaire lev</t>
  </si>
  <si>
    <t>secundaire lev</t>
  </si>
  <si>
    <t>3x Raamovereenkomst</t>
  </si>
  <si>
    <t>A</t>
  </si>
  <si>
    <t>B</t>
  </si>
  <si>
    <t>Opslagtarief A</t>
  </si>
  <si>
    <t>Opslagtarief B</t>
  </si>
  <si>
    <t>Gunning volgens B</t>
  </si>
  <si>
    <t>Gunning volgens A</t>
  </si>
  <si>
    <r>
      <t>De Inschrijfprijs is een opslagtarief per uur over de gewerkte uren per kandidaat in geval van een opdracht. Het opslagtarief van de Brokerfunctie met werving en selectie kan over maximaal 900 uur per kandidaat in rekening worden gebracht</t>
    </r>
    <r>
      <rPr>
        <sz val="11"/>
        <rFont val="Calibri"/>
        <family val="2"/>
        <scheme val="minor"/>
      </rPr>
      <t xml:space="preserve">. Indien de opdracht doorloopt na dit aantal uren, wordt het opslagtarief per uur over de Brokerfunctie </t>
    </r>
    <r>
      <rPr>
        <b/>
        <sz val="11"/>
        <rFont val="Calibri"/>
        <family val="2"/>
        <scheme val="minor"/>
      </rPr>
      <t>zonder</t>
    </r>
    <r>
      <rPr>
        <sz val="11"/>
        <rFont val="Calibri"/>
        <family val="2"/>
        <scheme val="minor"/>
      </rPr>
      <t xml:space="preserve"> werving en selectie in rekening gebracht.</t>
    </r>
  </si>
  <si>
    <t>Het opslagtarief voor de Brokerfunctie zonder werving en selectie is een opslagtarief per uur over de gewerkte uren van de kandidaat in het geval van een opdracht waarbij de KB zelf de te contracteren kandidaat aanlevert en werving en selectie niet nodig is.</t>
  </si>
  <si>
    <t>Het is niet toegestaan te offreren onder het vermelde minimale tarief of boven het maximale tarief.</t>
  </si>
  <si>
    <t>Alleen de geel gearceerde velden dienen ingevuld te worden. Alle  tarieven dienen opgegeven te worden in Euro's in twee decimalen en zijn exclusief BTW en inclusief overige belastingen en/of heffingen.</t>
  </si>
  <si>
    <t>Opslag tarief/u met W&amp;S</t>
  </si>
  <si>
    <t>Opslagtarief/u zonder W&amp;S</t>
  </si>
  <si>
    <t>Opslagtarief/u met W&amp;S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</si>
</sst>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 #,##0_ ;_ * \-#,##0_ ;_ * &quot;-&quot;??_ ;_ @_ "/>
    <numFmt numFmtId="166" formatCode="_ &quot;€&quot;\ * #,##0_ ;_ &quot;€&quot;\ * \-#,##0_ ;_ &quot;€&quot;\ * &quot;-&quot;??_ ;_ @_ "/>
  </numFmts>
  <fonts count="14"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name val="Calibri"/>
      <family val="2"/>
      <scheme val="minor"/>
    </font>
    <font>
      <i/>
      <sz val="11"/>
      <color theme="1"/>
      <name val="Calibri"/>
      <family val="2"/>
      <scheme val="minor"/>
    </font>
    <font>
      <sz val="11"/>
      <color theme="1"/>
      <name val="Calibri"/>
      <family val="2"/>
      <scheme val="minor"/>
    </font>
    <font>
      <sz val="11"/>
      <color theme="0"/>
      <name val="Calibri"/>
      <family val="2"/>
      <scheme val="minor"/>
    </font>
    <font>
      <sz val="9"/>
      <color indexed="81"/>
      <name val="Tahoma"/>
      <family val="2"/>
    </font>
    <font>
      <b/>
      <sz val="9"/>
      <color indexed="81"/>
      <name val="Tahoma"/>
      <family val="2"/>
    </font>
    <font>
      <sz val="8"/>
      <name val="Calibri"/>
      <family val="2"/>
      <scheme val="minor"/>
    </font>
    <font>
      <sz val="8"/>
      <color theme="1"/>
      <name val="Calibri"/>
      <family val="2"/>
      <scheme val="minor"/>
    </font>
    <font>
      <b/>
      <sz val="14"/>
      <color theme="1"/>
      <name val="Calibri"/>
      <family val="2"/>
      <scheme val="minor"/>
    </font>
    <font>
      <b/>
      <sz val="11"/>
      <color rgb="FFFF0000"/>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s>
  <cellStyleXfs count="4">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166">
    <xf numFmtId="0" fontId="0" fillId="0" borderId="0" xfId="0"/>
    <xf numFmtId="0" fontId="2" fillId="0" borderId="0" xfId="0" applyFont="1"/>
    <xf numFmtId="0" fontId="0" fillId="0" borderId="2" xfId="0" applyBorder="1"/>
    <xf numFmtId="164" fontId="0" fillId="0" borderId="1" xfId="0" applyNumberFormat="1" applyBorder="1"/>
    <xf numFmtId="0" fontId="0" fillId="0" borderId="4" xfId="0" applyBorder="1"/>
    <xf numFmtId="164" fontId="0" fillId="0" borderId="6" xfId="0" applyNumberFormat="1" applyBorder="1"/>
    <xf numFmtId="0" fontId="0" fillId="0" borderId="0" xfId="0" applyAlignment="1">
      <alignment horizontal="right"/>
    </xf>
    <xf numFmtId="0" fontId="0" fillId="0" borderId="0" xfId="0" applyAlignment="1">
      <alignment horizontal="left" vertical="top"/>
    </xf>
    <xf numFmtId="0" fontId="0" fillId="3" borderId="10" xfId="0" applyFill="1" applyBorder="1"/>
    <xf numFmtId="0" fontId="1" fillId="0" borderId="12" xfId="0" applyFont="1" applyBorder="1"/>
    <xf numFmtId="0" fontId="0" fillId="0" borderId="11" xfId="0" applyBorder="1" applyAlignment="1">
      <alignment wrapText="1"/>
    </xf>
    <xf numFmtId="0" fontId="0" fillId="0" borderId="13" xfId="0" applyBorder="1" applyAlignment="1">
      <alignment wrapText="1"/>
    </xf>
    <xf numFmtId="0" fontId="0" fillId="3" borderId="19" xfId="0" applyFill="1" applyBorder="1"/>
    <xf numFmtId="0" fontId="0" fillId="3" borderId="20" xfId="0" applyFill="1" applyBorder="1"/>
    <xf numFmtId="0" fontId="0" fillId="3" borderId="21" xfId="0" applyFill="1" applyBorder="1"/>
    <xf numFmtId="0" fontId="0" fillId="3" borderId="22" xfId="0" applyFill="1" applyBorder="1"/>
    <xf numFmtId="0" fontId="0" fillId="3" borderId="23" xfId="0" applyFill="1" applyBorder="1"/>
    <xf numFmtId="0" fontId="0" fillId="0" borderId="24" xfId="0" applyBorder="1"/>
    <xf numFmtId="0" fontId="0" fillId="0" borderId="0" xfId="0" applyBorder="1"/>
    <xf numFmtId="0" fontId="0" fillId="0" borderId="25" xfId="0" applyBorder="1"/>
    <xf numFmtId="0" fontId="0" fillId="0" borderId="0" xfId="0" applyAlignment="1">
      <alignment horizontal="left" vertical="top" wrapText="1"/>
    </xf>
    <xf numFmtId="0" fontId="0" fillId="11" borderId="31" xfId="0" applyFill="1" applyBorder="1"/>
    <xf numFmtId="0" fontId="0" fillId="12" borderId="31" xfId="0" applyFill="1" applyBorder="1"/>
    <xf numFmtId="9" fontId="0" fillId="0" borderId="0" xfId="3" applyFont="1"/>
    <xf numFmtId="43" fontId="0" fillId="0" borderId="0" xfId="0" applyNumberFormat="1"/>
    <xf numFmtId="9" fontId="0" fillId="0" borderId="0" xfId="3" applyNumberFormat="1" applyFont="1"/>
    <xf numFmtId="0" fontId="0" fillId="0" borderId="18" xfId="0" applyBorder="1" applyAlignment="1">
      <alignment wrapText="1"/>
    </xf>
    <xf numFmtId="164" fontId="0" fillId="0" borderId="8" xfId="0" applyNumberFormat="1" applyBorder="1"/>
    <xf numFmtId="164" fontId="0" fillId="0" borderId="16" xfId="0" applyNumberFormat="1" applyBorder="1"/>
    <xf numFmtId="0" fontId="0" fillId="11" borderId="29" xfId="0" applyFill="1" applyBorder="1" applyAlignment="1">
      <alignment horizontal="right"/>
    </xf>
    <xf numFmtId="0" fontId="0" fillId="0" borderId="1" xfId="0" applyFill="1" applyBorder="1" applyAlignment="1">
      <alignment horizontal="center" vertical="center" wrapText="1"/>
    </xf>
    <xf numFmtId="165" fontId="0" fillId="0" borderId="1" xfId="1" applyNumberFormat="1" applyFont="1" applyBorder="1"/>
    <xf numFmtId="0" fontId="0" fillId="0" borderId="1" xfId="0" applyBorder="1"/>
    <xf numFmtId="0" fontId="0" fillId="12" borderId="29" xfId="0" applyFill="1" applyBorder="1" applyAlignment="1">
      <alignment horizontal="right"/>
    </xf>
    <xf numFmtId="164" fontId="0" fillId="0" borderId="0" xfId="0" applyNumberFormat="1"/>
    <xf numFmtId="0" fontId="0" fillId="0" borderId="0" xfId="0" applyAlignment="1">
      <alignment horizontal="center" vertical="center"/>
    </xf>
    <xf numFmtId="0" fontId="7" fillId="0" borderId="0" xfId="0" applyFont="1" applyBorder="1"/>
    <xf numFmtId="44" fontId="7" fillId="0" borderId="0" xfId="2" applyFont="1" applyBorder="1"/>
    <xf numFmtId="44" fontId="7" fillId="0" borderId="0" xfId="0" applyNumberFormat="1" applyFont="1" applyBorder="1"/>
    <xf numFmtId="44" fontId="0" fillId="12" borderId="29" xfId="2" applyFont="1" applyFill="1" applyBorder="1"/>
    <xf numFmtId="0" fontId="1" fillId="0" borderId="1" xfId="0" applyFont="1" applyBorder="1" applyAlignment="1">
      <alignment horizontal="center" vertical="center"/>
    </xf>
    <xf numFmtId="43" fontId="1" fillId="0" borderId="1" xfId="1" applyFont="1" applyBorder="1" applyAlignment="1">
      <alignment horizontal="center" vertical="center"/>
    </xf>
    <xf numFmtId="44" fontId="0" fillId="11" borderId="29" xfId="2" applyFont="1" applyFill="1" applyBorder="1"/>
    <xf numFmtId="0" fontId="1" fillId="0" borderId="1" xfId="0" applyFont="1" applyBorder="1" applyAlignment="1">
      <alignment horizontal="center"/>
    </xf>
    <xf numFmtId="43" fontId="1" fillId="0" borderId="1" xfId="1" applyFont="1" applyBorder="1" applyAlignment="1">
      <alignment horizontal="center"/>
    </xf>
    <xf numFmtId="164" fontId="0" fillId="2" borderId="3" xfId="0" applyNumberFormat="1" applyFill="1" applyBorder="1" applyProtection="1">
      <protection locked="0"/>
    </xf>
    <xf numFmtId="164" fontId="0" fillId="2" borderId="5" xfId="0" applyNumberFormat="1" applyFill="1" applyBorder="1" applyProtection="1">
      <protection locked="0"/>
    </xf>
    <xf numFmtId="0" fontId="0" fillId="2" borderId="16" xfId="0" applyFill="1" applyBorder="1" applyProtection="1">
      <protection locked="0"/>
    </xf>
    <xf numFmtId="0" fontId="0" fillId="2" borderId="34" xfId="0" applyFill="1" applyBorder="1" applyProtection="1">
      <protection locked="0"/>
    </xf>
    <xf numFmtId="0" fontId="0" fillId="2" borderId="35" xfId="0" applyFill="1" applyBorder="1" applyProtection="1">
      <protection locked="0"/>
    </xf>
    <xf numFmtId="0" fontId="0" fillId="2" borderId="17" xfId="0" applyFill="1" applyBorder="1" applyProtection="1">
      <protection locked="0"/>
    </xf>
    <xf numFmtId="0" fontId="0" fillId="2" borderId="0" xfId="0" applyFill="1" applyBorder="1" applyProtection="1">
      <protection locked="0"/>
    </xf>
    <xf numFmtId="0" fontId="0" fillId="2" borderId="36" xfId="0" applyFill="1" applyBorder="1" applyProtection="1">
      <protection locked="0"/>
    </xf>
    <xf numFmtId="0" fontId="0" fillId="2" borderId="18"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1" fillId="0" borderId="0" xfId="0" applyFont="1" applyBorder="1"/>
    <xf numFmtId="0" fontId="0" fillId="0" borderId="1" xfId="0" applyBorder="1" applyAlignment="1">
      <alignment horizontal="center" vertical="center"/>
    </xf>
    <xf numFmtId="0" fontId="0" fillId="0" borderId="1" xfId="0" applyBorder="1" applyAlignment="1">
      <alignment horizontal="center"/>
    </xf>
    <xf numFmtId="0" fontId="0" fillId="0" borderId="0" xfId="0" applyBorder="1" applyAlignment="1">
      <alignment horizontal="center"/>
    </xf>
    <xf numFmtId="0" fontId="1" fillId="0" borderId="0" xfId="0" applyFont="1" applyBorder="1" applyAlignment="1">
      <alignment horizontal="center"/>
    </xf>
    <xf numFmtId="0" fontId="0" fillId="5" borderId="0" xfId="0" applyFill="1"/>
    <xf numFmtId="0" fontId="0" fillId="5" borderId="1" xfId="0" applyFill="1" applyBorder="1"/>
    <xf numFmtId="0" fontId="0" fillId="5" borderId="1" xfId="0" applyFill="1" applyBorder="1" applyAlignment="1">
      <alignment horizontal="center" vertical="center"/>
    </xf>
    <xf numFmtId="0" fontId="0" fillId="5" borderId="14" xfId="0" applyFill="1" applyBorder="1" applyAlignment="1">
      <alignment horizontal="center" vertical="center"/>
    </xf>
    <xf numFmtId="0" fontId="0" fillId="5" borderId="1" xfId="0" applyFill="1" applyBorder="1" applyAlignment="1">
      <alignment horizontal="right"/>
    </xf>
    <xf numFmtId="0" fontId="0" fillId="5" borderId="1" xfId="0" applyFill="1" applyBorder="1" applyAlignment="1">
      <alignment horizontal="center"/>
    </xf>
    <xf numFmtId="0" fontId="1" fillId="5" borderId="1" xfId="0" applyFont="1" applyFill="1" applyBorder="1"/>
    <xf numFmtId="0" fontId="1" fillId="5" borderId="0" xfId="0" applyFont="1" applyFill="1" applyBorder="1"/>
    <xf numFmtId="0" fontId="0" fillId="5" borderId="14" xfId="0" applyFill="1" applyBorder="1" applyAlignment="1">
      <alignment horizontal="right"/>
    </xf>
    <xf numFmtId="0" fontId="0" fillId="5" borderId="14" xfId="0" applyFill="1" applyBorder="1" applyAlignment="1">
      <alignment horizontal="center"/>
    </xf>
    <xf numFmtId="0" fontId="1" fillId="5" borderId="37" xfId="0" applyFont="1" applyFill="1" applyBorder="1" applyAlignment="1">
      <alignment horizontal="right"/>
    </xf>
    <xf numFmtId="0" fontId="1" fillId="5" borderId="38" xfId="0" applyFont="1" applyFill="1" applyBorder="1" applyAlignment="1">
      <alignment horizontal="center"/>
    </xf>
    <xf numFmtId="0" fontId="0" fillId="13" borderId="0" xfId="0" applyFill="1"/>
    <xf numFmtId="0" fontId="1" fillId="13" borderId="0" xfId="0" applyFont="1" applyFill="1" applyBorder="1"/>
    <xf numFmtId="0" fontId="0" fillId="13" borderId="0" xfId="0" applyFill="1" applyAlignment="1">
      <alignment horizontal="right"/>
    </xf>
    <xf numFmtId="0" fontId="1" fillId="5" borderId="0" xfId="0" applyFont="1" applyFill="1" applyBorder="1" applyAlignment="1">
      <alignment horizontal="right"/>
    </xf>
    <xf numFmtId="0" fontId="1" fillId="5" borderId="0" xfId="0" applyFont="1" applyFill="1" applyBorder="1" applyAlignment="1">
      <alignment horizontal="center"/>
    </xf>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0" fillId="0" borderId="8" xfId="0" applyBorder="1" applyAlignment="1">
      <alignment horizontal="center" vertical="center"/>
    </xf>
    <xf numFmtId="0" fontId="0" fillId="0" borderId="3"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4" borderId="43" xfId="0" applyFill="1" applyBorder="1" applyAlignment="1">
      <alignment horizontal="center" vertical="center"/>
    </xf>
    <xf numFmtId="0" fontId="0" fillId="4" borderId="7" xfId="0" applyFill="1" applyBorder="1" applyAlignment="1">
      <alignment horizontal="center" vertical="center"/>
    </xf>
    <xf numFmtId="0" fontId="0" fillId="0" borderId="0" xfId="0" applyFill="1"/>
    <xf numFmtId="0" fontId="0" fillId="0" borderId="0" xfId="0" applyBorder="1" applyAlignment="1">
      <alignment horizontal="center" vertical="center"/>
    </xf>
    <xf numFmtId="0" fontId="0" fillId="0" borderId="44" xfId="0" applyBorder="1" applyAlignment="1">
      <alignment horizontal="center" vertical="center"/>
    </xf>
    <xf numFmtId="0" fontId="0" fillId="4" borderId="39" xfId="0" applyFill="1" applyBorder="1" applyAlignment="1">
      <alignment horizontal="center" vertical="center"/>
    </xf>
    <xf numFmtId="0" fontId="0" fillId="4" borderId="45" xfId="0" applyFill="1" applyBorder="1" applyAlignment="1">
      <alignment horizontal="center" vertical="center"/>
    </xf>
    <xf numFmtId="0" fontId="0" fillId="4" borderId="40" xfId="0" applyFill="1" applyBorder="1" applyAlignment="1">
      <alignment horizontal="center" vertical="center"/>
    </xf>
    <xf numFmtId="0" fontId="0" fillId="13" borderId="0" xfId="0" applyFill="1" applyAlignment="1">
      <alignment horizontal="center" vertical="center"/>
    </xf>
    <xf numFmtId="0" fontId="1" fillId="13" borderId="0" xfId="0" applyFont="1" applyFill="1" applyBorder="1" applyAlignment="1">
      <alignment horizontal="right" vertical="center"/>
    </xf>
    <xf numFmtId="0" fontId="1" fillId="13" borderId="1" xfId="0" applyFont="1" applyFill="1" applyBorder="1"/>
    <xf numFmtId="0" fontId="0" fillId="13" borderId="1" xfId="0" applyFill="1" applyBorder="1" applyAlignment="1">
      <alignment horizontal="center" vertical="center"/>
    </xf>
    <xf numFmtId="0" fontId="0" fillId="13" borderId="1" xfId="0" applyFill="1" applyBorder="1"/>
    <xf numFmtId="0" fontId="0" fillId="3" borderId="1" xfId="0" applyFill="1" applyBorder="1" applyAlignment="1">
      <alignment horizontal="center" vertical="center"/>
    </xf>
    <xf numFmtId="0" fontId="1" fillId="0" borderId="0" xfId="0" applyFont="1"/>
    <xf numFmtId="0" fontId="12" fillId="0" borderId="0" xfId="0" applyFont="1"/>
    <xf numFmtId="0" fontId="0" fillId="15" borderId="1" xfId="0" applyFill="1" applyBorder="1"/>
    <xf numFmtId="0" fontId="0" fillId="0" borderId="14" xfId="0" applyBorder="1"/>
    <xf numFmtId="0" fontId="0" fillId="15" borderId="13" xfId="0" applyFill="1" applyBorder="1"/>
    <xf numFmtId="0" fontId="0" fillId="14" borderId="0" xfId="0" applyFill="1" applyBorder="1"/>
    <xf numFmtId="0" fontId="0" fillId="14" borderId="8" xfId="0" applyFill="1" applyBorder="1"/>
    <xf numFmtId="0" fontId="0" fillId="14" borderId="9" xfId="0" applyFill="1" applyBorder="1"/>
    <xf numFmtId="0" fontId="0" fillId="14" borderId="3" xfId="0" applyFill="1" applyBorder="1"/>
    <xf numFmtId="0" fontId="0" fillId="3" borderId="1" xfId="0" applyFill="1" applyBorder="1" applyAlignment="1">
      <alignment horizontal="center"/>
    </xf>
    <xf numFmtId="166" fontId="0" fillId="0" borderId="1" xfId="2" applyNumberFormat="1" applyFont="1" applyBorder="1"/>
    <xf numFmtId="166" fontId="0" fillId="0" borderId="8" xfId="2" applyNumberFormat="1" applyFont="1" applyBorder="1"/>
    <xf numFmtId="0" fontId="13" fillId="0" borderId="0" xfId="0" applyFont="1"/>
    <xf numFmtId="0" fontId="1" fillId="0" borderId="0" xfId="0" applyFont="1" applyAlignment="1">
      <alignment horizontal="right"/>
    </xf>
    <xf numFmtId="0" fontId="13" fillId="0" borderId="0" xfId="0" applyFont="1" applyAlignment="1">
      <alignment horizontal="right"/>
    </xf>
    <xf numFmtId="0" fontId="0" fillId="14" borderId="24" xfId="0" applyFill="1" applyBorder="1"/>
    <xf numFmtId="0" fontId="0" fillId="14" borderId="25" xfId="0" applyFill="1" applyBorder="1"/>
    <xf numFmtId="0" fontId="0" fillId="14" borderId="19" xfId="0" applyFill="1" applyBorder="1"/>
    <xf numFmtId="0" fontId="0" fillId="14" borderId="20" xfId="0" applyFill="1" applyBorder="1"/>
    <xf numFmtId="0" fontId="0" fillId="14" borderId="21" xfId="0" applyFill="1" applyBorder="1"/>
    <xf numFmtId="0" fontId="0" fillId="14" borderId="28" xfId="0" applyFill="1" applyBorder="1"/>
    <xf numFmtId="0" fontId="0" fillId="14" borderId="29" xfId="0" applyFill="1" applyBorder="1"/>
    <xf numFmtId="0" fontId="0" fillId="14" borderId="30" xfId="0" applyFill="1" applyBorder="1"/>
    <xf numFmtId="0" fontId="0" fillId="3" borderId="46" xfId="0" applyFill="1" applyBorder="1" applyAlignment="1">
      <alignment horizontal="center"/>
    </xf>
    <xf numFmtId="0" fontId="0" fillId="3" borderId="47" xfId="0" applyFill="1" applyBorder="1" applyAlignment="1">
      <alignment horizontal="center"/>
    </xf>
    <xf numFmtId="0" fontId="0" fillId="3" borderId="48" xfId="0" applyFill="1" applyBorder="1" applyAlignment="1">
      <alignment horizontal="center"/>
    </xf>
    <xf numFmtId="0" fontId="0" fillId="3" borderId="9" xfId="0" applyFill="1" applyBorder="1" applyAlignment="1">
      <alignment horizontal="center"/>
    </xf>
    <xf numFmtId="0" fontId="0" fillId="3" borderId="27" xfId="0" applyFill="1" applyBorder="1" applyAlignment="1">
      <alignment horizontal="center"/>
    </xf>
    <xf numFmtId="0" fontId="0" fillId="3" borderId="26" xfId="0" applyFill="1" applyBorder="1" applyAlignment="1">
      <alignment horizontal="center" wrapText="1"/>
    </xf>
    <xf numFmtId="0" fontId="0" fillId="3" borderId="9" xfId="0" applyFill="1" applyBorder="1" applyAlignment="1">
      <alignment horizontal="center" wrapText="1"/>
    </xf>
    <xf numFmtId="0" fontId="0" fillId="3" borderId="27" xfId="0" applyFill="1" applyBorder="1" applyAlignment="1">
      <alignment horizontal="center" wrapText="1"/>
    </xf>
    <xf numFmtId="0" fontId="0" fillId="9" borderId="14" xfId="0" applyFill="1" applyBorder="1" applyAlignment="1">
      <alignment horizontal="center" vertical="center" textRotation="90"/>
    </xf>
    <xf numFmtId="0" fontId="0" fillId="9" borderId="15" xfId="0" applyFill="1" applyBorder="1" applyAlignment="1">
      <alignment horizontal="center" vertical="center" textRotation="90"/>
    </xf>
    <xf numFmtId="0" fontId="0" fillId="9" borderId="13" xfId="0" applyFill="1" applyBorder="1" applyAlignment="1">
      <alignment horizontal="center" vertical="center" textRotation="90"/>
    </xf>
    <xf numFmtId="0" fontId="0" fillId="10" borderId="49" xfId="0" applyFill="1" applyBorder="1" applyAlignment="1">
      <alignment horizontal="center" vertical="center" textRotation="90"/>
    </xf>
    <xf numFmtId="0" fontId="0" fillId="10" borderId="50" xfId="0" applyFill="1" applyBorder="1" applyAlignment="1">
      <alignment horizontal="center" vertical="center" textRotation="90"/>
    </xf>
    <xf numFmtId="0" fontId="0" fillId="10" borderId="39" xfId="0" applyFill="1" applyBorder="1" applyAlignment="1">
      <alignment horizontal="center" vertical="center" textRotation="90"/>
    </xf>
    <xf numFmtId="0" fontId="0" fillId="6" borderId="26" xfId="0" applyFill="1" applyBorder="1" applyAlignment="1">
      <alignment horizontal="center"/>
    </xf>
    <xf numFmtId="0" fontId="0" fillId="6" borderId="9" xfId="0" applyFill="1" applyBorder="1" applyAlignment="1">
      <alignment horizontal="center"/>
    </xf>
    <xf numFmtId="0" fontId="0" fillId="6" borderId="27" xfId="0" applyFill="1" applyBorder="1" applyAlignment="1">
      <alignment horizontal="center"/>
    </xf>
    <xf numFmtId="0" fontId="0" fillId="7" borderId="16" xfId="0" applyFill="1" applyBorder="1" applyAlignment="1">
      <alignment horizontal="center" vertical="center" textRotation="90"/>
    </xf>
    <xf numFmtId="0" fontId="0" fillId="7" borderId="17" xfId="0" applyFill="1" applyBorder="1" applyAlignment="1">
      <alignment horizontal="center" vertical="center" textRotation="90"/>
    </xf>
    <xf numFmtId="0" fontId="0" fillId="7" borderId="18" xfId="0" applyFill="1" applyBorder="1" applyAlignment="1">
      <alignment horizontal="center" vertical="center" textRotation="90"/>
    </xf>
    <xf numFmtId="0" fontId="0" fillId="4" borderId="26" xfId="0" applyFill="1" applyBorder="1" applyAlignment="1">
      <alignment horizontal="center"/>
    </xf>
    <xf numFmtId="0" fontId="0" fillId="4" borderId="9" xfId="0" applyFill="1" applyBorder="1" applyAlignment="1">
      <alignment horizontal="center"/>
    </xf>
    <xf numFmtId="0" fontId="0" fillId="4" borderId="3" xfId="0" applyFill="1" applyBorder="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0" fillId="5" borderId="27" xfId="0" applyFill="1" applyBorder="1" applyAlignment="1">
      <alignment horizontal="center"/>
    </xf>
    <xf numFmtId="0" fontId="0" fillId="8" borderId="16" xfId="0" applyFill="1" applyBorder="1" applyAlignment="1">
      <alignment horizontal="center" vertical="center" textRotation="90"/>
    </xf>
    <xf numFmtId="0" fontId="0" fillId="8" borderId="17" xfId="0" applyFill="1" applyBorder="1" applyAlignment="1">
      <alignment horizontal="center" vertical="center" textRotation="90"/>
    </xf>
    <xf numFmtId="0" fontId="0" fillId="8" borderId="51" xfId="0" applyFill="1" applyBorder="1" applyAlignment="1">
      <alignment horizontal="center" vertical="center" textRotation="90"/>
    </xf>
    <xf numFmtId="0" fontId="0" fillId="4" borderId="26" xfId="0" applyFill="1" applyBorder="1" applyAlignment="1">
      <alignment horizontal="center" wrapText="1"/>
    </xf>
    <xf numFmtId="0" fontId="0" fillId="4" borderId="9" xfId="0" applyFill="1" applyBorder="1" applyAlignment="1">
      <alignment horizontal="center" wrapText="1"/>
    </xf>
    <xf numFmtId="0" fontId="0" fillId="4" borderId="3" xfId="0" applyFill="1" applyBorder="1" applyAlignment="1">
      <alignment horizontal="center" wrapText="1"/>
    </xf>
    <xf numFmtId="0" fontId="0" fillId="5" borderId="8" xfId="0" applyFill="1" applyBorder="1" applyAlignment="1">
      <alignment horizontal="center" vertical="top" wrapText="1"/>
    </xf>
    <xf numFmtId="0" fontId="0" fillId="5" borderId="9" xfId="0" applyFill="1" applyBorder="1" applyAlignment="1">
      <alignment horizontal="center" vertical="top" wrapText="1"/>
    </xf>
    <xf numFmtId="0" fontId="0" fillId="5" borderId="27" xfId="0" applyFill="1" applyBorder="1" applyAlignment="1">
      <alignment horizontal="center" vertical="top" wrapText="1"/>
    </xf>
    <xf numFmtId="0" fontId="0" fillId="0" borderId="16" xfId="0" applyBorder="1" applyAlignment="1">
      <alignment horizontal="center" wrapText="1"/>
    </xf>
    <xf numFmtId="0" fontId="0" fillId="0" borderId="34" xfId="0" applyBorder="1" applyAlignment="1">
      <alignment horizontal="center" wrapText="1"/>
    </xf>
    <xf numFmtId="0" fontId="0" fillId="0" borderId="35" xfId="0" applyBorder="1" applyAlignment="1">
      <alignment horizontal="center" wrapText="1"/>
    </xf>
    <xf numFmtId="0" fontId="0" fillId="5" borderId="3" xfId="0" applyFill="1" applyBorder="1" applyAlignment="1">
      <alignment horizontal="center"/>
    </xf>
    <xf numFmtId="0" fontId="0" fillId="0" borderId="1" xfId="0" applyBorder="1" applyAlignment="1">
      <alignment horizontal="left" vertical="top" wrapText="1"/>
    </xf>
    <xf numFmtId="0" fontId="0" fillId="4" borderId="8" xfId="0" applyFill="1" applyBorder="1" applyAlignment="1">
      <alignment horizontal="center"/>
    </xf>
    <xf numFmtId="0" fontId="0" fillId="0" borderId="0" xfId="0" applyAlignment="1">
      <alignment horizontal="left" vertical="top" wrapTex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F8175-AF5F-48DB-8A02-29F28AC8BB28}">
  <dimension ref="A1:K24"/>
  <sheetViews>
    <sheetView zoomScale="110" zoomScaleNormal="110" workbookViewId="0">
      <selection activeCell="M9" sqref="M9"/>
    </sheetView>
  </sheetViews>
  <sheetFormatPr defaultRowHeight="15" x14ac:dyDescent="0.25"/>
  <sheetData>
    <row r="1" spans="1:11" ht="15.75" thickBot="1" x14ac:dyDescent="0.3"/>
    <row r="2" spans="1:11" x14ac:dyDescent="0.25">
      <c r="A2" s="115"/>
      <c r="B2" s="116"/>
      <c r="C2" s="121" t="s">
        <v>0</v>
      </c>
      <c r="D2" s="122"/>
      <c r="E2" s="122"/>
      <c r="F2" s="122"/>
      <c r="G2" s="122"/>
      <c r="H2" s="122"/>
      <c r="I2" s="122"/>
      <c r="J2" s="122"/>
      <c r="K2" s="123"/>
    </row>
    <row r="3" spans="1:11" x14ac:dyDescent="0.25">
      <c r="A3" s="113"/>
      <c r="B3" s="103"/>
      <c r="C3" s="103"/>
      <c r="D3" s="103"/>
      <c r="E3" s="103"/>
      <c r="F3" s="103"/>
      <c r="G3" s="103"/>
      <c r="H3" s="103"/>
      <c r="I3" s="103"/>
      <c r="J3" s="103"/>
      <c r="K3" s="114"/>
    </row>
    <row r="4" spans="1:11" x14ac:dyDescent="0.25">
      <c r="A4" s="113"/>
      <c r="B4" s="129" t="s">
        <v>1</v>
      </c>
      <c r="C4" s="124" t="s">
        <v>2</v>
      </c>
      <c r="D4" s="124"/>
      <c r="E4" s="124"/>
      <c r="F4" s="124"/>
      <c r="G4" s="124"/>
      <c r="H4" s="124"/>
      <c r="I4" s="124"/>
      <c r="J4" s="124"/>
      <c r="K4" s="125"/>
    </row>
    <row r="5" spans="1:11" x14ac:dyDescent="0.25">
      <c r="A5" s="113"/>
      <c r="B5" s="130"/>
      <c r="C5" s="103"/>
      <c r="D5" s="103"/>
      <c r="E5" s="103"/>
      <c r="F5" s="103"/>
      <c r="G5" s="103"/>
      <c r="H5" s="103"/>
      <c r="I5" s="103"/>
      <c r="J5" s="103"/>
      <c r="K5" s="114"/>
    </row>
    <row r="6" spans="1:11" x14ac:dyDescent="0.25">
      <c r="A6" s="113"/>
      <c r="B6" s="130"/>
      <c r="C6" s="124" t="s">
        <v>3</v>
      </c>
      <c r="D6" s="124"/>
      <c r="E6" s="124"/>
      <c r="F6" s="124"/>
      <c r="G6" s="124"/>
      <c r="H6" s="124"/>
      <c r="I6" s="124"/>
      <c r="J6" s="124"/>
      <c r="K6" s="125"/>
    </row>
    <row r="7" spans="1:11" ht="15.75" thickBot="1" x14ac:dyDescent="0.3">
      <c r="A7" s="113"/>
      <c r="B7" s="131"/>
      <c r="C7" s="103"/>
      <c r="D7" s="103"/>
      <c r="E7" s="103"/>
      <c r="F7" s="103"/>
      <c r="G7" s="103"/>
      <c r="H7" s="103"/>
      <c r="I7" s="103"/>
      <c r="J7" s="103"/>
      <c r="K7" s="114"/>
    </row>
    <row r="8" spans="1:11" x14ac:dyDescent="0.25">
      <c r="A8" s="132" t="s">
        <v>4</v>
      </c>
      <c r="B8" s="138" t="s">
        <v>5</v>
      </c>
      <c r="C8" s="12" t="s">
        <v>6</v>
      </c>
      <c r="D8" s="13"/>
      <c r="E8" s="13"/>
      <c r="F8" s="13"/>
      <c r="G8" s="13"/>
      <c r="H8" s="13"/>
      <c r="I8" s="13"/>
      <c r="J8" s="13"/>
      <c r="K8" s="14"/>
    </row>
    <row r="9" spans="1:11" x14ac:dyDescent="0.25">
      <c r="A9" s="133"/>
      <c r="B9" s="139"/>
      <c r="C9" s="15" t="s">
        <v>7</v>
      </c>
      <c r="D9" s="8"/>
      <c r="E9" s="8"/>
      <c r="F9" s="8"/>
      <c r="G9" s="8"/>
      <c r="H9" s="8"/>
      <c r="I9" s="8"/>
      <c r="J9" s="8"/>
      <c r="K9" s="16"/>
    </row>
    <row r="10" spans="1:11" x14ac:dyDescent="0.25">
      <c r="A10" s="133"/>
      <c r="B10" s="139"/>
      <c r="C10" s="113"/>
      <c r="D10" s="103"/>
      <c r="E10" s="103"/>
      <c r="F10" s="103"/>
      <c r="G10" s="103"/>
      <c r="H10" s="103"/>
      <c r="I10" s="103"/>
      <c r="J10" s="103"/>
      <c r="K10" s="114"/>
    </row>
    <row r="11" spans="1:11" ht="29.25" customHeight="1" x14ac:dyDescent="0.25">
      <c r="A11" s="133"/>
      <c r="B11" s="139"/>
      <c r="C11" s="126" t="s">
        <v>8</v>
      </c>
      <c r="D11" s="127"/>
      <c r="E11" s="127"/>
      <c r="F11" s="127"/>
      <c r="G11" s="127"/>
      <c r="H11" s="127"/>
      <c r="I11" s="127"/>
      <c r="J11" s="127"/>
      <c r="K11" s="128"/>
    </row>
    <row r="12" spans="1:11" x14ac:dyDescent="0.25">
      <c r="A12" s="133"/>
      <c r="B12" s="139"/>
      <c r="C12" s="113"/>
      <c r="D12" s="103"/>
      <c r="E12" s="103"/>
      <c r="F12" s="103"/>
      <c r="G12" s="103"/>
      <c r="H12" s="103"/>
      <c r="I12" s="103"/>
      <c r="J12" s="103"/>
      <c r="K12" s="114"/>
    </row>
    <row r="13" spans="1:11" x14ac:dyDescent="0.25">
      <c r="A13" s="133"/>
      <c r="B13" s="139"/>
      <c r="C13" s="113"/>
      <c r="D13" s="103"/>
      <c r="E13" s="103"/>
      <c r="F13" s="103"/>
      <c r="G13" s="103"/>
      <c r="H13" s="103"/>
      <c r="I13" s="103"/>
      <c r="J13" s="103"/>
      <c r="K13" s="114"/>
    </row>
    <row r="14" spans="1:11" ht="45" customHeight="1" x14ac:dyDescent="0.25">
      <c r="A14" s="133"/>
      <c r="B14" s="139"/>
      <c r="C14" s="150" t="s">
        <v>9</v>
      </c>
      <c r="D14" s="151"/>
      <c r="E14" s="151"/>
      <c r="F14" s="152"/>
      <c r="G14" s="18"/>
      <c r="H14" s="153" t="s">
        <v>10</v>
      </c>
      <c r="I14" s="154"/>
      <c r="J14" s="154"/>
      <c r="K14" s="155"/>
    </row>
    <row r="15" spans="1:11" x14ac:dyDescent="0.25">
      <c r="A15" s="133"/>
      <c r="B15" s="139"/>
      <c r="C15" s="113"/>
      <c r="D15" s="103"/>
      <c r="E15" s="103"/>
      <c r="F15" s="103"/>
      <c r="G15" s="103"/>
      <c r="H15" s="103"/>
      <c r="I15" s="103"/>
      <c r="J15" s="103"/>
      <c r="K15" s="114"/>
    </row>
    <row r="16" spans="1:11" x14ac:dyDescent="0.25">
      <c r="A16" s="133"/>
      <c r="B16" s="139"/>
      <c r="C16" s="135" t="s">
        <v>11</v>
      </c>
      <c r="D16" s="136"/>
      <c r="E16" s="136"/>
      <c r="F16" s="136"/>
      <c r="G16" s="136"/>
      <c r="H16" s="136"/>
      <c r="I16" s="136"/>
      <c r="J16" s="136"/>
      <c r="K16" s="137"/>
    </row>
    <row r="17" spans="1:11" x14ac:dyDescent="0.25">
      <c r="A17" s="133"/>
      <c r="B17" s="139"/>
      <c r="C17" s="113"/>
      <c r="D17" s="103"/>
      <c r="E17" s="103"/>
      <c r="F17" s="103"/>
      <c r="G17" s="103"/>
      <c r="H17" s="103"/>
      <c r="I17" s="103"/>
      <c r="J17" s="103"/>
      <c r="K17" s="114"/>
    </row>
    <row r="18" spans="1:11" x14ac:dyDescent="0.25">
      <c r="A18" s="133"/>
      <c r="B18" s="139"/>
      <c r="C18" s="135" t="s">
        <v>12</v>
      </c>
      <c r="D18" s="136"/>
      <c r="E18" s="136"/>
      <c r="F18" s="136"/>
      <c r="G18" s="136"/>
      <c r="H18" s="136"/>
      <c r="I18" s="136"/>
      <c r="J18" s="136"/>
      <c r="K18" s="137"/>
    </row>
    <row r="19" spans="1:11" x14ac:dyDescent="0.25">
      <c r="A19" s="133"/>
      <c r="B19" s="139"/>
      <c r="C19" s="113"/>
      <c r="D19" s="103"/>
      <c r="E19" s="103"/>
      <c r="F19" s="103"/>
      <c r="G19" s="103"/>
      <c r="H19" s="103"/>
      <c r="I19" s="103"/>
      <c r="J19" s="103"/>
      <c r="K19" s="114"/>
    </row>
    <row r="20" spans="1:11" ht="61.5" customHeight="1" thickBot="1" x14ac:dyDescent="0.3">
      <c r="A20" s="133"/>
      <c r="B20" s="140"/>
      <c r="C20" s="17"/>
      <c r="D20" s="156" t="s">
        <v>13</v>
      </c>
      <c r="E20" s="157"/>
      <c r="F20" s="157"/>
      <c r="G20" s="157"/>
      <c r="H20" s="157"/>
      <c r="I20" s="157"/>
      <c r="J20" s="158"/>
      <c r="K20" s="19"/>
    </row>
    <row r="21" spans="1:11" x14ac:dyDescent="0.25">
      <c r="A21" s="133"/>
      <c r="B21" s="147" t="s">
        <v>14</v>
      </c>
      <c r="C21" s="115"/>
      <c r="D21" s="116"/>
      <c r="E21" s="116"/>
      <c r="F21" s="116"/>
      <c r="G21" s="116"/>
      <c r="H21" s="116"/>
      <c r="I21" s="116"/>
      <c r="J21" s="116"/>
      <c r="K21" s="117"/>
    </row>
    <row r="22" spans="1:11" ht="16.5" customHeight="1" x14ac:dyDescent="0.25">
      <c r="A22" s="133"/>
      <c r="B22" s="148"/>
      <c r="C22" s="141" t="s">
        <v>99</v>
      </c>
      <c r="D22" s="142"/>
      <c r="E22" s="142"/>
      <c r="F22" s="143"/>
      <c r="G22" s="18"/>
      <c r="H22" s="144" t="s">
        <v>101</v>
      </c>
      <c r="I22" s="145"/>
      <c r="J22" s="145"/>
      <c r="K22" s="146"/>
    </row>
    <row r="23" spans="1:11" x14ac:dyDescent="0.25">
      <c r="A23" s="133"/>
      <c r="B23" s="148"/>
      <c r="C23" s="141" t="s">
        <v>100</v>
      </c>
      <c r="D23" s="142"/>
      <c r="E23" s="142"/>
      <c r="F23" s="143"/>
      <c r="G23" s="18"/>
      <c r="H23" s="144" t="s">
        <v>100</v>
      </c>
      <c r="I23" s="145"/>
      <c r="J23" s="145"/>
      <c r="K23" s="146"/>
    </row>
    <row r="24" spans="1:11" ht="15.75" thickBot="1" x14ac:dyDescent="0.3">
      <c r="A24" s="134"/>
      <c r="B24" s="149"/>
      <c r="C24" s="118"/>
      <c r="D24" s="119"/>
      <c r="E24" s="119"/>
      <c r="F24" s="119"/>
      <c r="G24" s="119"/>
      <c r="H24" s="119"/>
      <c r="I24" s="119"/>
      <c r="J24" s="119"/>
      <c r="K24" s="120"/>
    </row>
  </sheetData>
  <sheetProtection sheet="1" objects="1" scenarios="1"/>
  <mergeCells count="17">
    <mergeCell ref="A8:A24"/>
    <mergeCell ref="C16:K16"/>
    <mergeCell ref="C18:K18"/>
    <mergeCell ref="B8:B20"/>
    <mergeCell ref="C22:F22"/>
    <mergeCell ref="C23:F23"/>
    <mergeCell ref="H22:K22"/>
    <mergeCell ref="H23:K23"/>
    <mergeCell ref="B21:B24"/>
    <mergeCell ref="C14:F14"/>
    <mergeCell ref="H14:K14"/>
    <mergeCell ref="D20:J20"/>
    <mergeCell ref="C2:K2"/>
    <mergeCell ref="C4:K4"/>
    <mergeCell ref="C6:K6"/>
    <mergeCell ref="C11:K11"/>
    <mergeCell ref="B4: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6B73A-354E-4C71-8FAC-A750CA884E21}">
  <sheetPr>
    <tabColor rgb="FFFFFF00"/>
  </sheetPr>
  <dimension ref="A1:Q28"/>
  <sheetViews>
    <sheetView tabSelected="1" topLeftCell="A7" zoomScaleNormal="100" workbookViewId="0">
      <selection activeCell="F22" sqref="F22"/>
    </sheetView>
  </sheetViews>
  <sheetFormatPr defaultRowHeight="15" x14ac:dyDescent="0.25"/>
  <cols>
    <col min="1" max="1" width="25.5703125" customWidth="1"/>
    <col min="2" max="2" width="16.28515625" customWidth="1"/>
    <col min="4" max="4" width="20.28515625" customWidth="1"/>
    <col min="5" max="5" width="11.7109375" customWidth="1"/>
    <col min="6" max="6" width="13.28515625" bestFit="1" customWidth="1"/>
    <col min="7" max="7" width="15" customWidth="1"/>
    <col min="8" max="8" width="9.5703125" bestFit="1" customWidth="1"/>
    <col min="9" max="9" width="2.140625" customWidth="1"/>
    <col min="10" max="10" width="10.28515625" bestFit="1" customWidth="1"/>
    <col min="11" max="11" width="13.140625" customWidth="1"/>
    <col min="13" max="13" width="19.28515625" bestFit="1" customWidth="1"/>
    <col min="15" max="15" width="13.28515625" bestFit="1" customWidth="1"/>
    <col min="16" max="16" width="11.140625" bestFit="1" customWidth="1"/>
  </cols>
  <sheetData>
    <row r="1" spans="1:17" ht="21" x14ac:dyDescent="0.35">
      <c r="A1" s="1" t="s">
        <v>15</v>
      </c>
    </row>
    <row r="2" spans="1:17" ht="21" x14ac:dyDescent="0.35">
      <c r="A2" s="1"/>
    </row>
    <row r="3" spans="1:17" ht="21" x14ac:dyDescent="0.35">
      <c r="A3" s="1" t="s">
        <v>16</v>
      </c>
    </row>
    <row r="4" spans="1:17" ht="45" customHeight="1" x14ac:dyDescent="0.25">
      <c r="A4" s="160" t="s">
        <v>98</v>
      </c>
      <c r="B4" s="160"/>
      <c r="C4" s="160"/>
      <c r="D4" s="160"/>
      <c r="E4" s="160"/>
    </row>
    <row r="5" spans="1:17" ht="60.75" customHeight="1" x14ac:dyDescent="0.25">
      <c r="A5" s="160" t="s">
        <v>95</v>
      </c>
      <c r="B5" s="160"/>
      <c r="C5" s="160"/>
      <c r="D5" s="160"/>
      <c r="E5" s="160"/>
    </row>
    <row r="6" spans="1:17" s="7" customFormat="1" ht="49.5" customHeight="1" x14ac:dyDescent="0.25">
      <c r="A6" s="160" t="s">
        <v>96</v>
      </c>
      <c r="B6" s="160"/>
      <c r="C6" s="160"/>
      <c r="D6" s="160"/>
      <c r="E6" s="160"/>
    </row>
    <row r="7" spans="1:17" ht="30" customHeight="1" x14ac:dyDescent="0.25">
      <c r="A7" s="160" t="s">
        <v>97</v>
      </c>
      <c r="B7" s="160"/>
      <c r="C7" s="160"/>
      <c r="D7" s="160"/>
      <c r="E7" s="160"/>
    </row>
    <row r="9" spans="1:17" x14ac:dyDescent="0.25">
      <c r="A9" s="161" t="s">
        <v>94</v>
      </c>
      <c r="B9" s="142"/>
      <c r="C9" s="142"/>
      <c r="D9" s="143"/>
    </row>
    <row r="10" spans="1:17" ht="60" x14ac:dyDescent="0.25">
      <c r="A10" s="9" t="s">
        <v>91</v>
      </c>
      <c r="B10" s="10" t="s">
        <v>17</v>
      </c>
      <c r="C10" s="11" t="s">
        <v>18</v>
      </c>
      <c r="D10" s="26" t="s">
        <v>19</v>
      </c>
      <c r="E10" s="30" t="s">
        <v>20</v>
      </c>
      <c r="F10" s="30" t="s">
        <v>21</v>
      </c>
      <c r="K10" s="18"/>
      <c r="L10" s="18"/>
      <c r="M10" s="18"/>
      <c r="N10" s="18"/>
      <c r="O10" s="18"/>
      <c r="P10" s="18"/>
      <c r="Q10" s="18"/>
    </row>
    <row r="11" spans="1:17" x14ac:dyDescent="0.25">
      <c r="A11" s="2" t="s">
        <v>22</v>
      </c>
      <c r="B11" s="45">
        <v>0</v>
      </c>
      <c r="C11" s="3">
        <v>2.5</v>
      </c>
      <c r="D11" s="27">
        <v>7.5</v>
      </c>
      <c r="E11" s="31">
        <f>110*1000</f>
        <v>110000</v>
      </c>
      <c r="F11" s="108">
        <f>B11*E11</f>
        <v>0</v>
      </c>
      <c r="J11" s="34"/>
      <c r="K11" s="18"/>
      <c r="L11" s="18"/>
      <c r="M11" s="18"/>
      <c r="N11" s="18"/>
      <c r="O11" s="18"/>
      <c r="P11" s="18"/>
      <c r="Q11" s="18"/>
    </row>
    <row r="12" spans="1:17" ht="15.75" thickBot="1" x14ac:dyDescent="0.3">
      <c r="A12" s="4" t="s">
        <v>23</v>
      </c>
      <c r="B12" s="46">
        <v>0</v>
      </c>
      <c r="C12" s="5">
        <v>0.5</v>
      </c>
      <c r="D12" s="28">
        <v>1</v>
      </c>
      <c r="E12" s="31">
        <f xml:space="preserve"> 20*1500</f>
        <v>30000</v>
      </c>
      <c r="F12" s="109">
        <f>E12*B12</f>
        <v>0</v>
      </c>
      <c r="G12" s="43" t="s">
        <v>24</v>
      </c>
      <c r="K12" s="36"/>
      <c r="L12" s="36"/>
      <c r="M12" s="36"/>
      <c r="N12" s="36"/>
      <c r="O12" s="36"/>
      <c r="P12" s="36"/>
      <c r="Q12" s="18"/>
    </row>
    <row r="13" spans="1:17" ht="15.75" thickBot="1" x14ac:dyDescent="0.3">
      <c r="D13" s="21"/>
      <c r="E13" s="29" t="s">
        <v>25</v>
      </c>
      <c r="F13" s="42">
        <f>SUM(F11:F12)</f>
        <v>0</v>
      </c>
      <c r="G13" s="44">
        <f>100-((F13-M14)/P13)</f>
        <v>151.3274336283186</v>
      </c>
      <c r="H13" s="24"/>
      <c r="K13" s="36" t="s">
        <v>26</v>
      </c>
      <c r="L13" s="36"/>
      <c r="M13" s="37">
        <f>(E11*D11)+(E12*D12)</f>
        <v>855000</v>
      </c>
      <c r="N13" s="36" t="s">
        <v>27</v>
      </c>
      <c r="O13" s="38">
        <f>M13-M14</f>
        <v>565000</v>
      </c>
      <c r="P13" s="38">
        <f>O13/100</f>
        <v>5650</v>
      </c>
      <c r="Q13" s="18"/>
    </row>
    <row r="14" spans="1:17" x14ac:dyDescent="0.25">
      <c r="G14" s="35"/>
      <c r="K14" s="36" t="s">
        <v>28</v>
      </c>
      <c r="L14" s="36"/>
      <c r="M14" s="37">
        <f>(E11*C11)+(E12*C12)</f>
        <v>290000</v>
      </c>
      <c r="N14" s="36"/>
      <c r="O14" s="36"/>
      <c r="P14" s="36"/>
      <c r="Q14" s="18"/>
    </row>
    <row r="15" spans="1:17" x14ac:dyDescent="0.25">
      <c r="A15" s="144" t="s">
        <v>93</v>
      </c>
      <c r="B15" s="145"/>
      <c r="C15" s="145"/>
      <c r="D15" s="159"/>
      <c r="G15" s="35"/>
      <c r="K15" s="36"/>
      <c r="L15" s="36"/>
      <c r="M15" s="36"/>
      <c r="N15" s="36"/>
      <c r="O15" s="36"/>
      <c r="P15" s="36"/>
      <c r="Q15" s="18"/>
    </row>
    <row r="16" spans="1:17" ht="60" x14ac:dyDescent="0.25">
      <c r="A16" s="9" t="s">
        <v>92</v>
      </c>
      <c r="B16" s="10" t="s">
        <v>17</v>
      </c>
      <c r="C16" s="11" t="s">
        <v>18</v>
      </c>
      <c r="D16" s="26" t="s">
        <v>19</v>
      </c>
      <c r="E16" s="30" t="s">
        <v>20</v>
      </c>
      <c r="F16" s="30" t="s">
        <v>21</v>
      </c>
      <c r="G16" s="35"/>
      <c r="K16" s="36"/>
      <c r="L16" s="36"/>
      <c r="M16" s="36"/>
      <c r="N16" s="36"/>
      <c r="O16" s="36"/>
      <c r="P16" s="36"/>
      <c r="Q16" s="18"/>
    </row>
    <row r="17" spans="1:17" x14ac:dyDescent="0.25">
      <c r="A17" s="2" t="s">
        <v>22</v>
      </c>
      <c r="B17" s="45">
        <v>0</v>
      </c>
      <c r="C17" s="3">
        <v>1</v>
      </c>
      <c r="D17" s="27">
        <v>5</v>
      </c>
      <c r="E17" s="31">
        <f>110*1000</f>
        <v>110000</v>
      </c>
      <c r="F17" s="108">
        <f>B17*E17</f>
        <v>0</v>
      </c>
      <c r="G17" s="35"/>
      <c r="K17" s="36"/>
      <c r="L17" s="36"/>
      <c r="M17" s="36"/>
      <c r="N17" s="36"/>
      <c r="O17" s="36"/>
      <c r="P17" s="36"/>
      <c r="Q17" s="18"/>
    </row>
    <row r="18" spans="1:17" ht="15.75" thickBot="1" x14ac:dyDescent="0.3">
      <c r="A18" s="4" t="s">
        <v>23</v>
      </c>
      <c r="B18" s="46">
        <v>0</v>
      </c>
      <c r="C18" s="5">
        <v>0.5</v>
      </c>
      <c r="D18" s="28">
        <v>1</v>
      </c>
      <c r="E18" s="31">
        <f xml:space="preserve"> 20*1500</f>
        <v>30000</v>
      </c>
      <c r="F18" s="109">
        <f>E18*B18</f>
        <v>0</v>
      </c>
      <c r="G18" s="40" t="s">
        <v>24</v>
      </c>
      <c r="K18" s="36"/>
      <c r="L18" s="36"/>
      <c r="M18" s="36"/>
      <c r="N18" s="36"/>
      <c r="O18" s="36"/>
      <c r="P18" s="36"/>
      <c r="Q18" s="18"/>
    </row>
    <row r="19" spans="1:17" ht="15.75" thickBot="1" x14ac:dyDescent="0.3">
      <c r="D19" s="22"/>
      <c r="E19" s="33" t="s">
        <v>29</v>
      </c>
      <c r="F19" s="39">
        <f>SUM(F17:F18)</f>
        <v>0</v>
      </c>
      <c r="G19" s="41">
        <f>100-((F19-M20)/P19)</f>
        <v>127.47252747252747</v>
      </c>
      <c r="K19" s="36" t="s">
        <v>26</v>
      </c>
      <c r="L19" s="36"/>
      <c r="M19" s="37">
        <f>(E17*D17)+(E18*D18)</f>
        <v>580000</v>
      </c>
      <c r="N19" s="36" t="s">
        <v>27</v>
      </c>
      <c r="O19" s="38">
        <f>M19-M20</f>
        <v>455000</v>
      </c>
      <c r="P19" s="38">
        <f>O19/100</f>
        <v>4550</v>
      </c>
      <c r="Q19" s="18"/>
    </row>
    <row r="20" spans="1:17" x14ac:dyDescent="0.25">
      <c r="K20" s="36" t="s">
        <v>28</v>
      </c>
      <c r="L20" s="36"/>
      <c r="M20" s="37">
        <f>(E17*C17)+(E18*C18)</f>
        <v>125000</v>
      </c>
      <c r="N20" s="36"/>
      <c r="O20" s="36"/>
      <c r="P20" s="36"/>
      <c r="Q20" s="18"/>
    </row>
    <row r="21" spans="1:17" x14ac:dyDescent="0.25">
      <c r="K21" s="18"/>
      <c r="L21" s="18"/>
      <c r="M21" s="18"/>
      <c r="N21" s="18"/>
      <c r="O21" s="18"/>
      <c r="P21" s="18"/>
      <c r="Q21" s="18"/>
    </row>
    <row r="22" spans="1:17" x14ac:dyDescent="0.25">
      <c r="K22" s="18"/>
      <c r="L22" s="18"/>
      <c r="M22" s="18"/>
      <c r="N22" s="18"/>
      <c r="O22" s="18"/>
      <c r="P22" s="18"/>
      <c r="Q22" s="18"/>
    </row>
    <row r="23" spans="1:17" x14ac:dyDescent="0.25">
      <c r="K23" s="18"/>
      <c r="L23" s="18"/>
      <c r="M23" s="18"/>
      <c r="N23" s="18"/>
      <c r="O23" s="18"/>
      <c r="P23" s="18"/>
      <c r="Q23" s="18"/>
    </row>
    <row r="24" spans="1:17" x14ac:dyDescent="0.25">
      <c r="A24" s="47" t="s">
        <v>30</v>
      </c>
      <c r="B24" s="48"/>
      <c r="C24" s="48"/>
      <c r="D24" s="48"/>
      <c r="E24" s="48"/>
      <c r="F24" s="48"/>
      <c r="G24" s="49"/>
    </row>
    <row r="25" spans="1:17" x14ac:dyDescent="0.25">
      <c r="A25" s="50"/>
      <c r="B25" s="51"/>
      <c r="C25" s="51"/>
      <c r="D25" s="51"/>
      <c r="E25" s="51"/>
      <c r="F25" s="51"/>
      <c r="G25" s="52"/>
    </row>
    <row r="26" spans="1:17" x14ac:dyDescent="0.25">
      <c r="A26" s="50"/>
      <c r="B26" s="51"/>
      <c r="C26" s="51"/>
      <c r="D26" s="51"/>
      <c r="E26" s="51"/>
      <c r="F26" s="51"/>
      <c r="G26" s="52"/>
    </row>
    <row r="27" spans="1:17" x14ac:dyDescent="0.25">
      <c r="A27" s="50"/>
      <c r="B27" s="51"/>
      <c r="C27" s="51"/>
      <c r="D27" s="51"/>
      <c r="E27" s="51"/>
      <c r="F27" s="51"/>
      <c r="G27" s="52"/>
    </row>
    <row r="28" spans="1:17" x14ac:dyDescent="0.25">
      <c r="A28" s="53"/>
      <c r="B28" s="54"/>
      <c r="C28" s="54"/>
      <c r="D28" s="54"/>
      <c r="E28" s="54"/>
      <c r="F28" s="54"/>
      <c r="G28" s="55"/>
    </row>
  </sheetData>
  <sheetProtection sheet="1" objects="1" scenarios="1"/>
  <protectedRanges>
    <protectedRange sqref="B11:B12 B17:B18" name="Bereik1"/>
  </protectedRanges>
  <mergeCells count="6">
    <mergeCell ref="A15:D15"/>
    <mergeCell ref="A4:E4"/>
    <mergeCell ref="A5:E5"/>
    <mergeCell ref="A6:E6"/>
    <mergeCell ref="A7:E7"/>
    <mergeCell ref="A9:D9"/>
  </mergeCells>
  <dataValidations count="4">
    <dataValidation type="decimal" errorStyle="warning" allowBlank="1" showInputMessage="1" showErrorMessage="1" error="Invoer moet tussen minimum en maximumprijs liggen" sqref="B11" xr:uid="{BEC24594-4CC2-4C33-AE1B-BC8AE62BCB6C}">
      <formula1>2.5</formula1>
      <formula2>7.5</formula2>
    </dataValidation>
    <dataValidation type="decimal" errorStyle="information" allowBlank="1" showInputMessage="1" showErrorMessage="1" error="Invoer moet tussen minimum en maximumprijs liggen" sqref="B18 B12" xr:uid="{075F078D-A617-446F-B4AA-407BFC0C98CE}">
      <formula1>0.5</formula1>
      <formula2>1</formula2>
    </dataValidation>
    <dataValidation type="decimal" errorStyle="information" allowBlank="1" showInputMessage="1" showErrorMessage="1" error="Invoer moet tussen minimum en maximumprijs liggen" sqref="B17" xr:uid="{4BE74C03-BFBE-4AF4-9FB9-FC1536E9F721}">
      <formula1>1</formula1>
      <formula2>5</formula2>
    </dataValidation>
    <dataValidation errorStyle="information" allowBlank="1" showInputMessage="1" showErrorMessage="1" sqref="G7" xr:uid="{6844B8CC-A819-4F45-9977-D8792EAFA181}"/>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B4D1B-12B4-43FA-B61F-5252523B570E}">
  <dimension ref="A1:X55"/>
  <sheetViews>
    <sheetView zoomScale="80" zoomScaleNormal="80" workbookViewId="0">
      <selection activeCell="L41" sqref="L41"/>
    </sheetView>
  </sheetViews>
  <sheetFormatPr defaultRowHeight="15" x14ac:dyDescent="0.25"/>
  <cols>
    <col min="1" max="1" width="13" customWidth="1"/>
    <col min="3" max="5" width="10.7109375" customWidth="1"/>
    <col min="6" max="6" width="13.5703125" customWidth="1"/>
    <col min="7" max="7" width="13.85546875" customWidth="1"/>
    <col min="8" max="8" width="3.7109375" customWidth="1"/>
    <col min="14" max="14" width="29.5703125" customWidth="1"/>
    <col min="15" max="15" width="3.5703125" customWidth="1"/>
    <col min="17" max="17" width="3.7109375" customWidth="1"/>
    <col min="23" max="23" width="17.42578125" bestFit="1" customWidth="1"/>
    <col min="24" max="24" width="14.7109375" bestFit="1" customWidth="1"/>
  </cols>
  <sheetData>
    <row r="1" spans="1:22" ht="18.75" x14ac:dyDescent="0.3">
      <c r="A1" s="61" t="s">
        <v>31</v>
      </c>
      <c r="B1" s="61"/>
      <c r="C1" s="61"/>
      <c r="D1" s="61"/>
      <c r="E1" s="61"/>
      <c r="F1" s="61"/>
      <c r="G1" s="61"/>
      <c r="I1" s="99" t="s">
        <v>32</v>
      </c>
      <c r="J1" s="99"/>
      <c r="K1" s="99"/>
      <c r="L1" s="99"/>
      <c r="M1" s="99"/>
      <c r="R1" s="99" t="s">
        <v>33</v>
      </c>
      <c r="S1" s="99"/>
      <c r="T1" s="99"/>
      <c r="U1" s="99"/>
      <c r="V1" s="99"/>
    </row>
    <row r="2" spans="1:22" x14ac:dyDescent="0.25">
      <c r="A2" s="61"/>
      <c r="B2" s="61" t="s">
        <v>34</v>
      </c>
      <c r="C2" s="61" t="s">
        <v>35</v>
      </c>
      <c r="D2" s="61" t="s">
        <v>36</v>
      </c>
      <c r="E2" s="61" t="s">
        <v>20</v>
      </c>
      <c r="F2" s="61" t="s">
        <v>37</v>
      </c>
      <c r="G2" s="61"/>
      <c r="I2" s="32" t="s">
        <v>38</v>
      </c>
      <c r="J2" s="32" t="s">
        <v>39</v>
      </c>
      <c r="K2" s="32" t="s">
        <v>40</v>
      </c>
      <c r="L2" s="32" t="s">
        <v>41</v>
      </c>
      <c r="M2" s="32" t="s">
        <v>42</v>
      </c>
      <c r="R2" s="32" t="s">
        <v>38</v>
      </c>
      <c r="S2" s="32" t="s">
        <v>39</v>
      </c>
      <c r="T2" s="32" t="s">
        <v>40</v>
      </c>
      <c r="U2" s="32" t="s">
        <v>41</v>
      </c>
      <c r="V2" s="32" t="s">
        <v>42</v>
      </c>
    </row>
    <row r="3" spans="1:22" x14ac:dyDescent="0.25">
      <c r="A3" s="61" t="s">
        <v>43</v>
      </c>
      <c r="B3" s="62" t="s">
        <v>44</v>
      </c>
      <c r="C3" s="63" t="s">
        <v>45</v>
      </c>
      <c r="D3" s="63">
        <v>10</v>
      </c>
      <c r="E3" s="63">
        <v>4</v>
      </c>
      <c r="F3" s="64">
        <f>E3*D3</f>
        <v>40</v>
      </c>
      <c r="G3" s="61"/>
      <c r="I3" s="97">
        <v>28</v>
      </c>
      <c r="J3" s="97">
        <v>28</v>
      </c>
      <c r="K3" s="97">
        <v>40</v>
      </c>
      <c r="L3" s="57">
        <v>12</v>
      </c>
      <c r="M3" s="97">
        <v>28</v>
      </c>
      <c r="R3" s="97">
        <v>12</v>
      </c>
      <c r="S3" s="97">
        <v>12</v>
      </c>
      <c r="T3" s="97">
        <v>12</v>
      </c>
      <c r="U3" s="57">
        <v>12</v>
      </c>
      <c r="V3" s="97">
        <v>28</v>
      </c>
    </row>
    <row r="4" spans="1:22" x14ac:dyDescent="0.25">
      <c r="A4" s="61"/>
      <c r="B4" s="61"/>
      <c r="C4" s="61"/>
      <c r="D4" s="61"/>
      <c r="E4" s="61"/>
      <c r="F4" s="65" t="s">
        <v>46</v>
      </c>
      <c r="G4" s="66">
        <f>F3</f>
        <v>40</v>
      </c>
      <c r="H4" s="59"/>
      <c r="I4" s="101" t="s">
        <v>47</v>
      </c>
      <c r="J4" s="101"/>
      <c r="K4" s="101"/>
      <c r="L4" s="101"/>
      <c r="M4" s="101"/>
      <c r="Q4" s="59"/>
      <c r="R4" s="101" t="s">
        <v>48</v>
      </c>
      <c r="S4" s="101"/>
      <c r="T4" s="101"/>
      <c r="U4" s="101"/>
      <c r="V4" s="101"/>
    </row>
    <row r="5" spans="1:22" x14ac:dyDescent="0.25">
      <c r="A5" s="61"/>
      <c r="B5" s="61"/>
      <c r="C5" s="61"/>
      <c r="D5" s="61"/>
      <c r="E5" s="61"/>
      <c r="F5" s="61"/>
      <c r="G5" s="61"/>
      <c r="I5" s="104"/>
      <c r="J5" s="105"/>
      <c r="K5" s="105"/>
      <c r="L5" s="105"/>
      <c r="M5" s="106"/>
      <c r="R5" s="104"/>
      <c r="S5" s="105"/>
      <c r="T5" s="105"/>
      <c r="U5" s="105"/>
      <c r="V5" s="106"/>
    </row>
    <row r="6" spans="1:22" x14ac:dyDescent="0.25">
      <c r="A6" s="61" t="s">
        <v>49</v>
      </c>
      <c r="B6" s="67" t="s">
        <v>50</v>
      </c>
      <c r="C6" s="63" t="s">
        <v>45</v>
      </c>
      <c r="D6" s="63">
        <v>10</v>
      </c>
      <c r="E6" s="63">
        <v>1</v>
      </c>
      <c r="F6" s="63">
        <f>E6*D6</f>
        <v>10</v>
      </c>
      <c r="G6" s="61"/>
      <c r="I6" s="102"/>
      <c r="J6" s="102"/>
      <c r="K6" s="102"/>
      <c r="L6" s="102"/>
      <c r="M6" s="102"/>
      <c r="R6" s="102"/>
      <c r="S6" s="102"/>
      <c r="T6" s="102"/>
      <c r="U6" s="102"/>
      <c r="V6" s="102"/>
    </row>
    <row r="7" spans="1:22" x14ac:dyDescent="0.25">
      <c r="A7" s="61"/>
      <c r="B7" s="67" t="s">
        <v>51</v>
      </c>
      <c r="C7" s="63" t="s">
        <v>45</v>
      </c>
      <c r="D7" s="63">
        <v>10</v>
      </c>
      <c r="E7" s="63">
        <v>1</v>
      </c>
      <c r="F7" s="63">
        <f t="shared" ref="F7:F24" si="0">E7*D7</f>
        <v>10</v>
      </c>
      <c r="G7" s="61"/>
      <c r="I7" s="100"/>
      <c r="J7" s="100"/>
      <c r="K7" s="100"/>
      <c r="L7" s="100"/>
      <c r="M7" s="100"/>
      <c r="R7" s="100"/>
      <c r="S7" s="100"/>
      <c r="T7" s="100"/>
      <c r="U7" s="100"/>
      <c r="V7" s="100"/>
    </row>
    <row r="8" spans="1:22" x14ac:dyDescent="0.25">
      <c r="A8" s="61"/>
      <c r="B8" s="67" t="s">
        <v>52</v>
      </c>
      <c r="C8" s="63" t="s">
        <v>45</v>
      </c>
      <c r="D8" s="63">
        <v>10</v>
      </c>
      <c r="E8" s="63">
        <v>1</v>
      </c>
      <c r="F8" s="63">
        <f t="shared" si="0"/>
        <v>10</v>
      </c>
      <c r="G8" s="61"/>
      <c r="I8" s="100"/>
      <c r="J8" s="100"/>
      <c r="K8" s="100"/>
      <c r="L8" s="100"/>
      <c r="M8" s="100"/>
      <c r="R8" s="100"/>
      <c r="S8" s="100"/>
      <c r="T8" s="100"/>
      <c r="U8" s="100"/>
      <c r="V8" s="100"/>
    </row>
    <row r="9" spans="1:22" x14ac:dyDescent="0.25">
      <c r="A9" s="61"/>
      <c r="B9" s="67" t="s">
        <v>53</v>
      </c>
      <c r="C9" s="63" t="s">
        <v>45</v>
      </c>
      <c r="D9" s="63">
        <v>10</v>
      </c>
      <c r="E9" s="63">
        <v>2</v>
      </c>
      <c r="F9" s="63">
        <f t="shared" si="0"/>
        <v>20</v>
      </c>
      <c r="G9" s="61"/>
      <c r="I9" s="100"/>
      <c r="J9" s="100"/>
      <c r="K9" s="100"/>
      <c r="L9" s="100"/>
      <c r="M9" s="100"/>
      <c r="R9" s="100"/>
      <c r="S9" s="100"/>
      <c r="T9" s="100"/>
      <c r="U9" s="100"/>
      <c r="V9" s="100"/>
    </row>
    <row r="10" spans="1:22" x14ac:dyDescent="0.25">
      <c r="A10" s="61"/>
      <c r="B10" s="67" t="s">
        <v>54</v>
      </c>
      <c r="C10" s="63" t="s">
        <v>45</v>
      </c>
      <c r="D10" s="63">
        <v>10</v>
      </c>
      <c r="E10" s="63">
        <v>2</v>
      </c>
      <c r="F10" s="63">
        <f t="shared" si="0"/>
        <v>20</v>
      </c>
      <c r="G10" s="61"/>
      <c r="I10" s="100"/>
      <c r="J10" s="100"/>
      <c r="K10" s="100"/>
      <c r="L10" s="100"/>
      <c r="M10" s="100"/>
      <c r="R10" s="100"/>
      <c r="S10" s="100"/>
      <c r="T10" s="100"/>
      <c r="U10" s="100"/>
      <c r="V10" s="100"/>
    </row>
    <row r="11" spans="1:22" x14ac:dyDescent="0.25">
      <c r="A11" s="61"/>
      <c r="B11" s="67" t="s">
        <v>55</v>
      </c>
      <c r="C11" s="63" t="s">
        <v>45</v>
      </c>
      <c r="D11" s="63">
        <v>10</v>
      </c>
      <c r="E11" s="63">
        <v>2</v>
      </c>
      <c r="F11" s="63">
        <f t="shared" si="0"/>
        <v>20</v>
      </c>
      <c r="G11" s="61"/>
      <c r="I11" s="100"/>
      <c r="J11" s="100"/>
      <c r="K11" s="100"/>
      <c r="L11" s="100"/>
      <c r="M11" s="100"/>
      <c r="R11" s="100"/>
      <c r="S11" s="100"/>
      <c r="T11" s="100"/>
      <c r="U11" s="100"/>
      <c r="V11" s="100"/>
    </row>
    <row r="12" spans="1:22" x14ac:dyDescent="0.25">
      <c r="A12" s="61"/>
      <c r="B12" s="67" t="s">
        <v>56</v>
      </c>
      <c r="C12" s="63" t="s">
        <v>45</v>
      </c>
      <c r="D12" s="63">
        <v>10</v>
      </c>
      <c r="E12" s="63">
        <v>2</v>
      </c>
      <c r="F12" s="63">
        <f t="shared" si="0"/>
        <v>20</v>
      </c>
      <c r="G12" s="61"/>
      <c r="I12" s="100"/>
      <c r="J12" s="100"/>
      <c r="K12" s="100"/>
      <c r="L12" s="100"/>
      <c r="M12" s="100"/>
      <c r="R12" s="100"/>
      <c r="S12" s="100"/>
      <c r="T12" s="100"/>
      <c r="U12" s="100"/>
      <c r="V12" s="100"/>
    </row>
    <row r="13" spans="1:22" x14ac:dyDescent="0.25">
      <c r="A13" s="61"/>
      <c r="B13" s="67" t="s">
        <v>57</v>
      </c>
      <c r="C13" s="63" t="s">
        <v>45</v>
      </c>
      <c r="D13" s="63">
        <v>10</v>
      </c>
      <c r="E13" s="63">
        <v>2</v>
      </c>
      <c r="F13" s="63">
        <f t="shared" si="0"/>
        <v>20</v>
      </c>
      <c r="G13" s="61"/>
      <c r="I13" s="100"/>
      <c r="J13" s="100"/>
      <c r="K13" s="100"/>
      <c r="L13" s="100"/>
      <c r="M13" s="100"/>
      <c r="R13" s="100"/>
      <c r="S13" s="100"/>
      <c r="T13" s="100"/>
      <c r="U13" s="100"/>
      <c r="V13" s="100"/>
    </row>
    <row r="14" spans="1:22" x14ac:dyDescent="0.25">
      <c r="A14" s="61"/>
      <c r="B14" s="67" t="s">
        <v>58</v>
      </c>
      <c r="C14" s="63" t="s">
        <v>45</v>
      </c>
      <c r="D14" s="63">
        <v>10</v>
      </c>
      <c r="E14" s="63">
        <v>2</v>
      </c>
      <c r="F14" s="63">
        <f t="shared" si="0"/>
        <v>20</v>
      </c>
      <c r="G14" s="61"/>
      <c r="I14" s="100"/>
      <c r="J14" s="100"/>
      <c r="K14" s="100"/>
      <c r="L14" s="100"/>
      <c r="M14" s="100"/>
      <c r="R14" s="100"/>
      <c r="S14" s="100"/>
      <c r="T14" s="100"/>
      <c r="U14" s="100"/>
      <c r="V14" s="100"/>
    </row>
    <row r="15" spans="1:22" x14ac:dyDescent="0.25">
      <c r="A15" s="61"/>
      <c r="B15" s="67" t="s">
        <v>59</v>
      </c>
      <c r="C15" s="63" t="s">
        <v>45</v>
      </c>
      <c r="D15" s="63">
        <v>10</v>
      </c>
      <c r="E15" s="63">
        <v>2</v>
      </c>
      <c r="F15" s="63">
        <f t="shared" si="0"/>
        <v>20</v>
      </c>
      <c r="G15" s="61"/>
      <c r="I15" s="100"/>
      <c r="J15" s="100"/>
      <c r="K15" s="100"/>
      <c r="L15" s="100"/>
      <c r="M15" s="100"/>
      <c r="R15" s="100"/>
      <c r="S15" s="100"/>
      <c r="T15" s="100"/>
      <c r="U15" s="100"/>
      <c r="V15" s="100"/>
    </row>
    <row r="16" spans="1:22" x14ac:dyDescent="0.25">
      <c r="A16" s="61"/>
      <c r="B16" s="67" t="s">
        <v>60</v>
      </c>
      <c r="C16" s="63" t="s">
        <v>45</v>
      </c>
      <c r="D16" s="63">
        <v>10</v>
      </c>
      <c r="E16" s="63">
        <v>2</v>
      </c>
      <c r="F16" s="63">
        <f t="shared" si="0"/>
        <v>20</v>
      </c>
      <c r="G16" s="61"/>
      <c r="I16" s="100"/>
      <c r="J16" s="100"/>
      <c r="K16" s="100"/>
      <c r="L16" s="100"/>
      <c r="M16" s="100"/>
      <c r="R16" s="100"/>
      <c r="S16" s="100"/>
      <c r="T16" s="100"/>
      <c r="U16" s="100"/>
      <c r="V16" s="100"/>
    </row>
    <row r="17" spans="1:23" x14ac:dyDescent="0.25">
      <c r="A17" s="61"/>
      <c r="B17" s="67" t="s">
        <v>61</v>
      </c>
      <c r="C17" s="63" t="s">
        <v>45</v>
      </c>
      <c r="D17" s="63">
        <v>10</v>
      </c>
      <c r="E17" s="63">
        <v>1</v>
      </c>
      <c r="F17" s="63">
        <f t="shared" si="0"/>
        <v>10</v>
      </c>
      <c r="G17" s="61"/>
      <c r="I17" s="100"/>
      <c r="J17" s="100"/>
      <c r="K17" s="100"/>
      <c r="L17" s="100"/>
      <c r="M17" s="100"/>
      <c r="R17" s="100"/>
      <c r="S17" s="100"/>
      <c r="T17" s="100"/>
      <c r="U17" s="100"/>
      <c r="V17" s="100"/>
    </row>
    <row r="18" spans="1:23" x14ac:dyDescent="0.25">
      <c r="A18" s="61"/>
      <c r="B18" s="67" t="s">
        <v>62</v>
      </c>
      <c r="C18" s="63" t="s">
        <v>45</v>
      </c>
      <c r="D18" s="63">
        <v>10</v>
      </c>
      <c r="E18" s="63">
        <v>2</v>
      </c>
      <c r="F18" s="63">
        <f t="shared" si="0"/>
        <v>20</v>
      </c>
      <c r="G18" s="61"/>
      <c r="I18" s="100"/>
      <c r="J18" s="100"/>
      <c r="K18" s="100"/>
      <c r="L18" s="100"/>
      <c r="M18" s="100"/>
      <c r="R18" s="100"/>
      <c r="S18" s="100"/>
      <c r="T18" s="100"/>
      <c r="U18" s="100"/>
      <c r="V18" s="100"/>
    </row>
    <row r="19" spans="1:23" x14ac:dyDescent="0.25">
      <c r="A19" s="61"/>
      <c r="B19" s="67" t="s">
        <v>63</v>
      </c>
      <c r="C19" s="63" t="s">
        <v>45</v>
      </c>
      <c r="D19" s="63">
        <v>10</v>
      </c>
      <c r="E19" s="63">
        <v>2</v>
      </c>
      <c r="F19" s="63">
        <f t="shared" si="0"/>
        <v>20</v>
      </c>
      <c r="G19" s="61"/>
      <c r="I19" s="100"/>
      <c r="J19" s="100"/>
      <c r="K19" s="100"/>
      <c r="L19" s="100"/>
      <c r="M19" s="100"/>
      <c r="R19" s="100"/>
      <c r="S19" s="100"/>
      <c r="T19" s="100"/>
      <c r="U19" s="100"/>
      <c r="V19" s="100"/>
    </row>
    <row r="20" spans="1:23" x14ac:dyDescent="0.25">
      <c r="A20" s="61"/>
      <c r="B20" s="67" t="s">
        <v>64</v>
      </c>
      <c r="C20" s="63" t="s">
        <v>45</v>
      </c>
      <c r="D20" s="63">
        <v>10</v>
      </c>
      <c r="E20" s="63">
        <v>1</v>
      </c>
      <c r="F20" s="63">
        <f t="shared" si="0"/>
        <v>10</v>
      </c>
      <c r="G20" s="61"/>
      <c r="I20" s="100"/>
      <c r="J20" s="100"/>
      <c r="K20" s="100"/>
      <c r="L20" s="100"/>
      <c r="M20" s="100"/>
      <c r="R20" s="100"/>
      <c r="S20" s="100"/>
      <c r="T20" s="100"/>
      <c r="U20" s="100"/>
      <c r="V20" s="100"/>
    </row>
    <row r="21" spans="1:23" x14ac:dyDescent="0.25">
      <c r="A21" s="61"/>
      <c r="B21" s="67" t="s">
        <v>65</v>
      </c>
      <c r="C21" s="63" t="s">
        <v>45</v>
      </c>
      <c r="D21" s="63">
        <v>10</v>
      </c>
      <c r="E21" s="63">
        <v>1</v>
      </c>
      <c r="F21" s="63">
        <f t="shared" si="0"/>
        <v>10</v>
      </c>
      <c r="G21" s="61"/>
      <c r="I21" s="100"/>
      <c r="J21" s="100"/>
      <c r="K21" s="100"/>
      <c r="L21" s="100"/>
      <c r="M21" s="100"/>
      <c r="R21" s="100"/>
      <c r="S21" s="100"/>
      <c r="T21" s="100"/>
      <c r="U21" s="100"/>
      <c r="V21" s="100"/>
    </row>
    <row r="22" spans="1:23" x14ac:dyDescent="0.25">
      <c r="A22" s="61"/>
      <c r="B22" s="67" t="s">
        <v>66</v>
      </c>
      <c r="C22" s="63" t="s">
        <v>45</v>
      </c>
      <c r="D22" s="63">
        <v>10</v>
      </c>
      <c r="E22" s="63">
        <v>1</v>
      </c>
      <c r="F22" s="63">
        <f t="shared" si="0"/>
        <v>10</v>
      </c>
      <c r="G22" s="61"/>
      <c r="I22" s="100"/>
      <c r="J22" s="100"/>
      <c r="K22" s="100"/>
      <c r="L22" s="100"/>
      <c r="M22" s="100"/>
      <c r="R22" s="100"/>
      <c r="S22" s="100"/>
      <c r="T22" s="100"/>
      <c r="U22" s="100"/>
      <c r="V22" s="100"/>
    </row>
    <row r="23" spans="1:23" x14ac:dyDescent="0.25">
      <c r="A23" s="61"/>
      <c r="B23" s="67" t="s">
        <v>67</v>
      </c>
      <c r="C23" s="63" t="s">
        <v>45</v>
      </c>
      <c r="D23" s="63">
        <v>10</v>
      </c>
      <c r="E23" s="63">
        <v>1</v>
      </c>
      <c r="F23" s="63">
        <f t="shared" si="0"/>
        <v>10</v>
      </c>
      <c r="G23" s="61"/>
      <c r="I23" s="100"/>
      <c r="J23" s="100"/>
      <c r="K23" s="100"/>
      <c r="L23" s="100"/>
      <c r="M23" s="100"/>
      <c r="R23" s="100"/>
      <c r="S23" s="100"/>
      <c r="T23" s="100"/>
      <c r="U23" s="100"/>
      <c r="V23" s="100"/>
    </row>
    <row r="24" spans="1:23" x14ac:dyDescent="0.25">
      <c r="A24" s="61"/>
      <c r="B24" s="67" t="s">
        <v>68</v>
      </c>
      <c r="C24" s="63" t="s">
        <v>45</v>
      </c>
      <c r="D24" s="63">
        <v>10</v>
      </c>
      <c r="E24" s="63">
        <v>0.5</v>
      </c>
      <c r="F24" s="63">
        <f t="shared" si="0"/>
        <v>5</v>
      </c>
      <c r="G24" s="61"/>
      <c r="I24" s="100"/>
      <c r="J24" s="100"/>
      <c r="K24" s="100"/>
      <c r="L24" s="100"/>
      <c r="M24" s="100"/>
      <c r="R24" s="100"/>
      <c r="S24" s="100"/>
      <c r="T24" s="100"/>
      <c r="U24" s="100"/>
      <c r="V24" s="100"/>
    </row>
    <row r="25" spans="1:23" x14ac:dyDescent="0.25">
      <c r="A25" s="61"/>
      <c r="B25" s="67" t="s">
        <v>69</v>
      </c>
      <c r="C25" s="63" t="s">
        <v>45</v>
      </c>
      <c r="D25" s="63">
        <v>10</v>
      </c>
      <c r="E25" s="63">
        <v>1</v>
      </c>
      <c r="F25" s="63">
        <f t="shared" ref="F25:F27" si="1">E25*D25</f>
        <v>10</v>
      </c>
      <c r="G25" s="61"/>
      <c r="I25" s="100"/>
      <c r="J25" s="100"/>
      <c r="K25" s="100"/>
      <c r="L25" s="100"/>
      <c r="M25" s="100"/>
      <c r="R25" s="100"/>
      <c r="S25" s="100"/>
      <c r="T25" s="100"/>
      <c r="U25" s="100"/>
      <c r="V25" s="100"/>
    </row>
    <row r="26" spans="1:23" x14ac:dyDescent="0.25">
      <c r="A26" s="61"/>
      <c r="B26" s="67" t="s">
        <v>70</v>
      </c>
      <c r="C26" s="63" t="s">
        <v>45</v>
      </c>
      <c r="D26" s="63">
        <v>10</v>
      </c>
      <c r="E26" s="63">
        <v>1</v>
      </c>
      <c r="F26" s="63">
        <f t="shared" si="1"/>
        <v>10</v>
      </c>
      <c r="G26" s="61"/>
      <c r="I26" s="100"/>
      <c r="J26" s="100"/>
      <c r="K26" s="100"/>
      <c r="L26" s="100"/>
      <c r="M26" s="100"/>
      <c r="R26" s="100"/>
      <c r="S26" s="100"/>
      <c r="T26" s="100"/>
      <c r="U26" s="100"/>
      <c r="V26" s="100"/>
    </row>
    <row r="27" spans="1:23" x14ac:dyDescent="0.25">
      <c r="A27" s="61"/>
      <c r="B27" s="67" t="s">
        <v>71</v>
      </c>
      <c r="C27" s="63" t="s">
        <v>45</v>
      </c>
      <c r="D27" s="63">
        <v>10</v>
      </c>
      <c r="E27" s="63">
        <v>1</v>
      </c>
      <c r="F27" s="64">
        <f t="shared" si="1"/>
        <v>10</v>
      </c>
      <c r="G27" s="61"/>
      <c r="I27" s="100"/>
      <c r="J27" s="100"/>
      <c r="K27" s="100"/>
      <c r="L27" s="100"/>
      <c r="M27" s="100"/>
      <c r="R27" s="100"/>
      <c r="S27" s="100"/>
      <c r="T27" s="100"/>
      <c r="U27" s="100"/>
      <c r="V27" s="100"/>
    </row>
    <row r="28" spans="1:23" x14ac:dyDescent="0.25">
      <c r="A28" s="61"/>
      <c r="B28" s="67"/>
      <c r="C28" s="63"/>
      <c r="D28" s="63"/>
      <c r="E28" s="63"/>
      <c r="F28" s="64"/>
      <c r="G28" s="61"/>
      <c r="I28" s="100"/>
      <c r="J28" s="100"/>
      <c r="K28" s="100"/>
      <c r="L28" s="100"/>
      <c r="M28" s="100"/>
      <c r="R28" s="100"/>
      <c r="S28" s="100"/>
      <c r="T28" s="100"/>
      <c r="U28" s="100"/>
      <c r="V28" s="100"/>
    </row>
    <row r="29" spans="1:23" ht="15.75" thickBot="1" x14ac:dyDescent="0.3">
      <c r="A29" s="61"/>
      <c r="B29" s="68"/>
      <c r="C29" s="61"/>
      <c r="D29" s="61"/>
      <c r="E29" s="61"/>
      <c r="F29" s="69" t="s">
        <v>46</v>
      </c>
      <c r="G29" s="70">
        <f>SUM(F6:F28)</f>
        <v>315</v>
      </c>
      <c r="H29" s="59"/>
      <c r="I29" s="58">
        <v>200</v>
      </c>
      <c r="J29" s="58">
        <v>275</v>
      </c>
      <c r="K29" s="58">
        <v>260</v>
      </c>
      <c r="L29" s="58">
        <v>280</v>
      </c>
      <c r="M29" s="58">
        <v>240</v>
      </c>
      <c r="Q29" s="59"/>
      <c r="R29" s="58">
        <v>200</v>
      </c>
      <c r="S29" s="58">
        <v>275</v>
      </c>
      <c r="T29" s="58">
        <v>260</v>
      </c>
      <c r="U29" s="58">
        <v>280</v>
      </c>
      <c r="V29" s="58">
        <v>240</v>
      </c>
    </row>
    <row r="30" spans="1:23" ht="15.75" thickBot="1" x14ac:dyDescent="0.3">
      <c r="A30" s="61"/>
      <c r="B30" s="68"/>
      <c r="C30" s="61"/>
      <c r="D30" s="61"/>
      <c r="E30" s="61"/>
      <c r="F30" s="71" t="s">
        <v>72</v>
      </c>
      <c r="G30" s="72">
        <f>SUM(G4:G29)</f>
        <v>355</v>
      </c>
      <c r="H30" s="60"/>
      <c r="I30" s="43">
        <f>SUM(I3:I29)</f>
        <v>228</v>
      </c>
      <c r="J30" s="43">
        <f t="shared" ref="J30:M30" si="2">SUM(J3:J29)</f>
        <v>303</v>
      </c>
      <c r="K30" s="43">
        <f t="shared" si="2"/>
        <v>300</v>
      </c>
      <c r="L30" s="43">
        <f t="shared" si="2"/>
        <v>292</v>
      </c>
      <c r="M30" s="43">
        <f t="shared" si="2"/>
        <v>268</v>
      </c>
      <c r="N30" t="s">
        <v>73</v>
      </c>
      <c r="Q30" s="60"/>
      <c r="R30" s="43">
        <f>SUM(R3:R29)</f>
        <v>212</v>
      </c>
      <c r="S30" s="43">
        <f t="shared" ref="S30" si="3">SUM(S3:S29)</f>
        <v>287</v>
      </c>
      <c r="T30" s="43">
        <f t="shared" ref="T30" si="4">SUM(T3:T29)</f>
        <v>272</v>
      </c>
      <c r="U30" s="43">
        <f t="shared" ref="U30" si="5">SUM(U3:U29)</f>
        <v>292</v>
      </c>
      <c r="V30" s="43">
        <f t="shared" ref="V30" si="6">SUM(V3:V29)</f>
        <v>268</v>
      </c>
      <c r="W30" t="s">
        <v>73</v>
      </c>
    </row>
    <row r="31" spans="1:23" x14ac:dyDescent="0.25">
      <c r="A31" s="61"/>
      <c r="B31" s="68"/>
      <c r="C31" s="61"/>
      <c r="D31" s="61"/>
      <c r="E31" s="61"/>
      <c r="F31" s="76"/>
      <c r="G31" s="77"/>
      <c r="H31" s="60"/>
      <c r="I31" s="58">
        <f>RANK(I30,$I30:$M30)</f>
        <v>5</v>
      </c>
      <c r="J31" s="107">
        <f t="shared" ref="J31:M31" si="7">RANK(J30,$I30:$M30)</f>
        <v>1</v>
      </c>
      <c r="K31" s="107">
        <f t="shared" si="7"/>
        <v>2</v>
      </c>
      <c r="L31" s="107">
        <f t="shared" si="7"/>
        <v>3</v>
      </c>
      <c r="M31" s="58">
        <f t="shared" si="7"/>
        <v>4</v>
      </c>
      <c r="N31" t="s">
        <v>74</v>
      </c>
      <c r="Q31" s="60"/>
      <c r="R31" s="58">
        <f>RANK(R30,$R30:$V30)</f>
        <v>5</v>
      </c>
      <c r="S31" s="107">
        <f t="shared" ref="S31:V31" si="8">RANK(S30,$R30:$V30)</f>
        <v>2</v>
      </c>
      <c r="T31" s="107">
        <f t="shared" si="8"/>
        <v>3</v>
      </c>
      <c r="U31" s="107">
        <f t="shared" si="8"/>
        <v>1</v>
      </c>
      <c r="V31" s="58">
        <f t="shared" si="8"/>
        <v>4</v>
      </c>
      <c r="W31" t="s">
        <v>74</v>
      </c>
    </row>
    <row r="32" spans="1:23" x14ac:dyDescent="0.25">
      <c r="A32" s="61"/>
      <c r="B32" s="68"/>
      <c r="C32" s="61"/>
      <c r="D32" s="61"/>
      <c r="E32" s="61"/>
      <c r="F32" s="76"/>
      <c r="G32" s="77"/>
      <c r="H32" s="60"/>
      <c r="Q32" s="60"/>
    </row>
    <row r="33" spans="1:24" x14ac:dyDescent="0.25">
      <c r="B33" s="56"/>
      <c r="F33" s="6"/>
      <c r="K33" t="s">
        <v>75</v>
      </c>
      <c r="T33" t="s">
        <v>75</v>
      </c>
    </row>
    <row r="34" spans="1:24" x14ac:dyDescent="0.25">
      <c r="I34" s="6" t="s">
        <v>76</v>
      </c>
      <c r="J34">
        <f>J30-L30</f>
        <v>11</v>
      </c>
      <c r="K34" s="23">
        <f>J34/G30</f>
        <v>3.0985915492957747E-2</v>
      </c>
      <c r="R34" s="6" t="s">
        <v>76</v>
      </c>
      <c r="S34">
        <f>U30-T30</f>
        <v>20</v>
      </c>
      <c r="T34" s="23">
        <f>S34/G30</f>
        <v>5.6338028169014086E-2</v>
      </c>
    </row>
    <row r="35" spans="1:24" x14ac:dyDescent="0.25">
      <c r="I35" s="6" t="s">
        <v>77</v>
      </c>
      <c r="J35">
        <f>J30-K30</f>
        <v>3</v>
      </c>
      <c r="K35" s="23">
        <f>J35/G30</f>
        <v>8.4507042253521118E-3</v>
      </c>
      <c r="R35" s="6" t="s">
        <v>77</v>
      </c>
      <c r="S35">
        <f>U30-S30</f>
        <v>5</v>
      </c>
      <c r="T35" s="23">
        <f>S35/G30</f>
        <v>1.4084507042253521E-2</v>
      </c>
    </row>
    <row r="36" spans="1:24" ht="15.75" thickBot="1" x14ac:dyDescent="0.3">
      <c r="G36" s="110" t="s">
        <v>78</v>
      </c>
      <c r="H36" s="110"/>
      <c r="I36" s="110"/>
      <c r="J36" s="110"/>
      <c r="K36" s="110"/>
      <c r="L36" s="110"/>
      <c r="M36" s="110"/>
      <c r="N36" s="110"/>
      <c r="P36" s="110" t="s">
        <v>79</v>
      </c>
      <c r="Q36" s="110"/>
      <c r="R36" s="110"/>
      <c r="S36" s="110"/>
      <c r="T36" s="110"/>
      <c r="U36" s="110"/>
      <c r="V36" s="110"/>
      <c r="W36" s="110"/>
      <c r="X36" s="110"/>
    </row>
    <row r="37" spans="1:24" x14ac:dyDescent="0.25">
      <c r="A37" s="73" t="s">
        <v>80</v>
      </c>
      <c r="B37" s="74"/>
      <c r="C37" s="73"/>
      <c r="D37" s="73"/>
      <c r="E37" s="73"/>
      <c r="F37" s="75"/>
      <c r="G37" s="86"/>
      <c r="I37" s="57" t="s">
        <v>38</v>
      </c>
      <c r="J37" s="80" t="s">
        <v>39</v>
      </c>
      <c r="K37" s="82" t="s">
        <v>40</v>
      </c>
      <c r="L37" s="83" t="s">
        <v>41</v>
      </c>
      <c r="M37" s="81" t="s">
        <v>42</v>
      </c>
      <c r="R37" s="80" t="s">
        <v>38</v>
      </c>
      <c r="S37" s="82" t="s">
        <v>39</v>
      </c>
      <c r="T37" s="88" t="s">
        <v>40</v>
      </c>
      <c r="U37" s="83" t="s">
        <v>41</v>
      </c>
      <c r="V37" s="81" t="s">
        <v>42</v>
      </c>
    </row>
    <row r="38" spans="1:24" ht="15.75" thickBot="1" x14ac:dyDescent="0.3">
      <c r="A38" s="73" t="s">
        <v>81</v>
      </c>
      <c r="B38" s="74"/>
      <c r="C38" s="73"/>
      <c r="D38" s="73"/>
      <c r="E38" s="73"/>
      <c r="F38" s="75"/>
      <c r="G38" s="86"/>
      <c r="H38" s="112" t="s">
        <v>82</v>
      </c>
      <c r="I38" s="57">
        <v>100</v>
      </c>
      <c r="J38" s="80">
        <v>35</v>
      </c>
      <c r="K38" s="84">
        <v>90</v>
      </c>
      <c r="L38" s="85">
        <v>60</v>
      </c>
      <c r="M38" s="81">
        <v>75</v>
      </c>
      <c r="N38" s="98"/>
      <c r="O38" s="98"/>
      <c r="P38" s="98"/>
      <c r="Q38" s="111"/>
      <c r="R38" s="112" t="s">
        <v>83</v>
      </c>
      <c r="S38" s="89"/>
      <c r="T38" s="90"/>
      <c r="U38" s="91"/>
      <c r="V38" s="87"/>
    </row>
    <row r="39" spans="1:24" ht="23.25" thickBot="1" x14ac:dyDescent="0.3">
      <c r="A39" s="92"/>
      <c r="B39" s="93" t="s">
        <v>84</v>
      </c>
      <c r="C39" s="92" t="s">
        <v>85</v>
      </c>
      <c r="D39" s="92" t="s">
        <v>36</v>
      </c>
      <c r="E39" s="73"/>
      <c r="F39" s="73"/>
      <c r="G39" s="86"/>
      <c r="K39" s="78" t="s">
        <v>86</v>
      </c>
      <c r="L39" s="79" t="s">
        <v>87</v>
      </c>
      <c r="R39" s="18"/>
      <c r="S39" s="163" t="s">
        <v>88</v>
      </c>
      <c r="T39" s="164"/>
      <c r="U39" s="165"/>
      <c r="V39" s="18"/>
    </row>
    <row r="40" spans="1:24" x14ac:dyDescent="0.25">
      <c r="A40" s="73"/>
      <c r="B40" s="94" t="s">
        <v>89</v>
      </c>
      <c r="C40" s="95">
        <v>0</v>
      </c>
      <c r="D40" s="95">
        <v>100</v>
      </c>
      <c r="E40" s="73"/>
      <c r="F40" s="73"/>
      <c r="G40" s="86"/>
    </row>
    <row r="41" spans="1:24" x14ac:dyDescent="0.25">
      <c r="A41" s="73"/>
      <c r="B41" s="96" t="s">
        <v>90</v>
      </c>
      <c r="C41" s="95">
        <v>0</v>
      </c>
      <c r="D41" s="95">
        <v>100</v>
      </c>
      <c r="E41" s="73"/>
      <c r="F41" s="73"/>
      <c r="G41" s="86"/>
    </row>
    <row r="42" spans="1:24" x14ac:dyDescent="0.25">
      <c r="A42" s="73"/>
      <c r="B42" s="73"/>
      <c r="C42" s="73"/>
      <c r="D42" s="73"/>
      <c r="E42" s="73"/>
      <c r="F42" s="73"/>
      <c r="G42" s="86"/>
    </row>
    <row r="43" spans="1:24" ht="15" customHeight="1" x14ac:dyDescent="0.25">
      <c r="A43" s="73"/>
      <c r="B43" s="73"/>
      <c r="C43" s="73"/>
      <c r="D43" s="73"/>
      <c r="E43" s="73"/>
      <c r="F43" s="73"/>
      <c r="G43" s="86"/>
      <c r="N43" s="20"/>
      <c r="O43" s="20"/>
      <c r="P43" s="20"/>
      <c r="W43" s="20"/>
      <c r="X43" s="20"/>
    </row>
    <row r="48" spans="1:24" ht="30" customHeight="1" x14ac:dyDescent="0.25">
      <c r="K48" s="162"/>
      <c r="L48" s="162"/>
      <c r="M48" s="162"/>
      <c r="N48" s="162"/>
      <c r="O48" s="162"/>
      <c r="P48" s="162"/>
      <c r="Q48" s="162"/>
      <c r="R48" s="162"/>
    </row>
    <row r="52" spans="16:16" x14ac:dyDescent="0.25">
      <c r="P52" s="23"/>
    </row>
    <row r="55" spans="16:16" x14ac:dyDescent="0.25">
      <c r="P55" s="25"/>
    </row>
  </sheetData>
  <sheetProtection sheet="1" objects="1" scenarios="1"/>
  <mergeCells count="2">
    <mergeCell ref="K48:R48"/>
    <mergeCell ref="S39:U39"/>
  </mergeCells>
  <phoneticPr fontId="10"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Flowchart EA</vt:lpstr>
      <vt:lpstr>Inschrijfprijs</vt:lpstr>
      <vt:lpstr>VB Beoordeling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Scheeringa</dc:creator>
  <cp:keywords/>
  <dc:description/>
  <cp:lastModifiedBy>Dick Scheeringa</cp:lastModifiedBy>
  <cp:revision/>
  <dcterms:created xsi:type="dcterms:W3CDTF">2020-09-24T12:54:16Z</dcterms:created>
  <dcterms:modified xsi:type="dcterms:W3CDTF">2020-11-12T16:00:50Z</dcterms:modified>
  <cp:category/>
  <cp:contentStatus/>
</cp:coreProperties>
</file>