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Noordik/EA MFP's 2020/aanbestedingsdocument en bijlagen/Concept/"/>
    </mc:Choice>
  </mc:AlternateContent>
  <xr:revisionPtr revIDLastSave="0" documentId="13_ncr:1_{FE23FFD7-C422-C746-B1C9-D08C20E8132E}" xr6:coauthVersionLast="46" xr6:coauthVersionMax="46" xr10:uidLastSave="{00000000-0000-0000-0000-000000000000}"/>
  <bookViews>
    <workbookView xWindow="29440" yWindow="500" windowWidth="36680" windowHeight="20360" xr2:uid="{00000000-000D-0000-FFFF-FFFF00000000}"/>
  </bookViews>
  <sheets>
    <sheet name="Werkblad A" sheetId="4" r:id="rId1"/>
    <sheet name="Prijzenblad" sheetId="1" r:id="rId2"/>
    <sheet name="Retourneerrecht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4" i="1" l="1"/>
  <c r="A113" i="1"/>
  <c r="D81" i="1"/>
  <c r="A80" i="1"/>
  <c r="D29" i="1" l="1"/>
  <c r="A112" i="1" l="1"/>
  <c r="A111" i="1"/>
  <c r="A79" i="1"/>
  <c r="A78" i="1"/>
  <c r="E101" i="1"/>
  <c r="D101" i="1"/>
  <c r="C100" i="1"/>
  <c r="A100" i="1"/>
  <c r="C99" i="1"/>
  <c r="A99" i="1"/>
  <c r="E68" i="1"/>
  <c r="D68" i="1"/>
  <c r="C67" i="1"/>
  <c r="A67" i="1"/>
  <c r="C66" i="1"/>
  <c r="A66" i="1"/>
  <c r="D15" i="1"/>
  <c r="C5" i="2" s="1"/>
  <c r="E15" i="1"/>
  <c r="D5" i="2" s="1"/>
  <c r="A1" i="1" l="1"/>
  <c r="C98" i="1" l="1"/>
  <c r="C97" i="1"/>
  <c r="C96" i="1"/>
  <c r="C65" i="1"/>
  <c r="C64" i="1"/>
  <c r="C63" i="1"/>
  <c r="A97" i="1"/>
  <c r="A64" i="1"/>
  <c r="A93" i="1"/>
  <c r="A60" i="1"/>
  <c r="F123" i="1" l="1"/>
  <c r="F122" i="1"/>
  <c r="C124" i="1" s="1"/>
  <c r="C12" i="4"/>
  <c r="C7" i="4"/>
  <c r="A65" i="1" l="1"/>
  <c r="A63" i="1"/>
  <c r="A98" i="1" l="1"/>
  <c r="A91" i="1"/>
  <c r="A92" i="1"/>
  <c r="A90" i="1"/>
  <c r="A58" i="1"/>
  <c r="A59" i="1"/>
  <c r="A57" i="1"/>
  <c r="A96" i="1" l="1"/>
  <c r="E90" i="1"/>
  <c r="D90" i="1"/>
  <c r="E57" i="1"/>
  <c r="D57" i="1"/>
  <c r="E3" i="1"/>
  <c r="D3" i="1"/>
  <c r="E105" i="1" l="1"/>
  <c r="E72" i="1"/>
  <c r="D105" i="1"/>
  <c r="D72" i="1"/>
  <c r="D35" i="1"/>
  <c r="F35" i="1" s="1"/>
  <c r="D34" i="1"/>
  <c r="F34" i="1" s="1"/>
  <c r="D89" i="1"/>
  <c r="D19" i="1"/>
  <c r="D56" i="1"/>
  <c r="E19" i="1"/>
  <c r="E56" i="1"/>
  <c r="E89" i="1"/>
  <c r="E70" i="1" l="1"/>
  <c r="E73" i="1" s="1"/>
  <c r="E74" i="1" s="1"/>
  <c r="E17" i="1"/>
  <c r="E20" i="1" s="1"/>
  <c r="E21" i="1" s="1"/>
  <c r="E22" i="1" s="1"/>
  <c r="E103" i="1"/>
  <c r="E106" i="1" s="1"/>
  <c r="E107" i="1" s="1"/>
  <c r="D70" i="1"/>
  <c r="D73" i="1" s="1"/>
  <c r="D74" i="1" s="1"/>
  <c r="D17" i="1"/>
  <c r="D20" i="1" s="1"/>
  <c r="D21" i="1" s="1"/>
  <c r="D22" i="1" s="1"/>
  <c r="D103" i="1"/>
  <c r="D106" i="1" s="1"/>
  <c r="D107" i="1" s="1"/>
  <c r="D108" i="1" l="1"/>
  <c r="D23" i="1"/>
  <c r="D75" i="1" l="1"/>
  <c r="D3" i="2"/>
  <c r="C3" i="2"/>
  <c r="D4" i="2"/>
  <c r="C15" i="2" s="1"/>
  <c r="C4" i="2"/>
  <c r="B16" i="2"/>
  <c r="D47" i="1"/>
  <c r="D46" i="1"/>
  <c r="D43" i="1"/>
  <c r="D42" i="1"/>
  <c r="D39" i="1"/>
  <c r="D38" i="1"/>
  <c r="D31" i="1"/>
  <c r="C14" i="2" l="1"/>
  <c r="C16" i="2" s="1"/>
  <c r="C7" i="2"/>
  <c r="E38" i="1"/>
  <c r="E42" i="1" s="1"/>
  <c r="E46" i="1" s="1"/>
  <c r="E50" i="1" s="1"/>
  <c r="E84" i="1" s="1"/>
  <c r="E117" i="1" s="1"/>
  <c r="E39" i="1"/>
  <c r="F39" i="1" s="1"/>
  <c r="D51" i="1"/>
  <c r="D50" i="1"/>
  <c r="D7" i="2"/>
  <c r="E43" i="1" l="1"/>
  <c r="E47" i="1" s="1"/>
  <c r="E51" i="1" s="1"/>
  <c r="E85" i="1" s="1"/>
  <c r="F38" i="1"/>
  <c r="F42" i="1"/>
  <c r="F46" i="1"/>
  <c r="D85" i="1"/>
  <c r="D84" i="1"/>
  <c r="F84" i="1" s="1"/>
  <c r="F50" i="1"/>
  <c r="C10" i="2"/>
  <c r="C17" i="2" s="1"/>
  <c r="F85" i="1" l="1"/>
  <c r="C86" i="1" s="1"/>
  <c r="F43" i="1"/>
  <c r="F51" i="1"/>
  <c r="E118" i="1"/>
  <c r="F47" i="1"/>
  <c r="D117" i="1"/>
  <c r="F117" i="1" s="1"/>
  <c r="D118" i="1"/>
  <c r="C13" i="2"/>
  <c r="C53" i="1" l="1"/>
  <c r="F118" i="1"/>
  <c r="C119" i="1" s="1"/>
  <c r="C126" i="1" l="1"/>
</calcChain>
</file>

<file path=xl/sharedStrings.xml><?xml version="1.0" encoding="utf-8"?>
<sst xmlns="http://schemas.openxmlformats.org/spreadsheetml/2006/main" count="193" uniqueCount="81">
  <si>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</si>
  <si>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</si>
  <si>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</si>
  <si>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</si>
  <si>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</si>
  <si>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</si>
  <si>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</si>
  <si>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</si>
  <si>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</si>
  <si>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</si>
  <si>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</si>
  <si>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</si>
  <si>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</si>
  <si>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</si>
  <si>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</si>
  <si>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</si>
  <si>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</si>
  <si>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</si>
  <si>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</si>
  <si>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</si>
  <si>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</si>
  <si>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</si>
  <si>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</si>
  <si>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</si>
  <si>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</si>
  <si>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</si>
  <si>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</si>
  <si>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</si>
  <si>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</si>
  <si>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</si>
  <si>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</si>
  <si>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</si>
  <si>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</si>
  <si>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</si>
  <si>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</si>
  <si>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</si>
  <si>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JA* / NEE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</si>
  <si>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</si>
  <si>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</si>
  <si>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</si>
  <si>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</si>
  <si>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</si>
  <si>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</si>
  <si>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</si>
  <si>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</si>
  <si>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</si>
  <si>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</si>
  <si>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</si>
  <si>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</si>
  <si>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</si>
  <si>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</si>
  <si>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</si>
  <si>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</si>
  <si>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</si>
  <si>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</si>
  <si>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</si>
  <si>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</si>
  <si>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</si>
  <si>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</si>
  <si>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</si>
  <si>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Kosten interne verhuizingen MFP's</t>
  </si>
  <si>
    <t>Kosten externe verhuizingen MFP's</t>
  </si>
  <si>
    <t xml:space="preserve">Type 1: full color MFP A4 en A3 minimaal 30 PPM </t>
  </si>
  <si>
    <t xml:space="preserve">Type 2: full color MFP A4 en A3 minimaal 45 PPM </t>
  </si>
  <si>
    <t>Prijzenblad CSG Het Noordik</t>
  </si>
  <si>
    <t>Overige kosten</t>
  </si>
  <si>
    <t>opgave prijs per maand</t>
  </si>
  <si>
    <t>N.V.T.</t>
  </si>
  <si>
    <t>Eerste 60 maanden</t>
  </si>
  <si>
    <t>TOTAALKOSTEN AFDRUKKEN eerste 60 maanden</t>
  </si>
  <si>
    <t>De totaalsom is opgebouwd uit de som van de HUUR/OPTIES/ SOFTWARE/ AFDRUKKEN EN VERHUIZINGEN voor de eerste 60 maanden + het eerste optiejaar + het tweede optiejaar.</t>
  </si>
  <si>
    <t>TOTAALKOSTEN PER TYPE MACHINE 5 JAAR</t>
  </si>
  <si>
    <t>Open vraag 4: kosten printerserver</t>
  </si>
  <si>
    <t>Eis 56: printen vanaf mobile devices</t>
  </si>
  <si>
    <t>Eis 83: PRINTMANAGEMENT machine gerelateerde kosten per type per maand</t>
  </si>
  <si>
    <t>Eis 83: PRINTMANAGEMENT kosten ongeacht het aantal machines</t>
  </si>
  <si>
    <t>Eis 97: bulkmagazijn 1.200 vel</t>
  </si>
  <si>
    <t>Eis 103: inline niet-optie</t>
  </si>
  <si>
    <t>Eis 107: pons-unit 2- en/of 4-gaats</t>
  </si>
  <si>
    <t>Eis 108: pons-unit 23 gaats</t>
  </si>
  <si>
    <t>Eis 109: inline boekjesmaker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</si>
</sst>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164" fontId="4" fillId="4" borderId="0" xfId="1" applyFont="1" applyFill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165" fontId="8" fillId="5" borderId="4" xfId="1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167" fontId="8" fillId="7" borderId="8" xfId="1" applyNumberFormat="1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left" vertical="center"/>
    </xf>
    <xf numFmtId="167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8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6" fillId="5" borderId="0" xfId="0" applyFont="1" applyFill="1"/>
    <xf numFmtId="0" fontId="16" fillId="5" borderId="0" xfId="0" applyFont="1" applyFill="1" applyAlignment="1">
      <alignment horizontal="center"/>
    </xf>
    <xf numFmtId="165" fontId="16" fillId="5" borderId="0" xfId="0" applyNumberFormat="1" applyFont="1" applyFill="1"/>
    <xf numFmtId="0" fontId="16" fillId="5" borderId="13" xfId="0" applyFont="1" applyFill="1" applyBorder="1"/>
    <xf numFmtId="0" fontId="16" fillId="5" borderId="13" xfId="0" applyFont="1" applyFill="1" applyBorder="1" applyAlignment="1">
      <alignment horizontal="center"/>
    </xf>
    <xf numFmtId="0" fontId="16" fillId="5" borderId="0" xfId="0" applyFont="1" applyFill="1" applyAlignment="1">
      <alignment wrapText="1"/>
    </xf>
    <xf numFmtId="44" fontId="10" fillId="4" borderId="0" xfId="0" applyNumberFormat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23" fillId="4" borderId="0" xfId="0" applyFont="1" applyFill="1"/>
    <xf numFmtId="0" fontId="16" fillId="6" borderId="0" xfId="0" applyFont="1" applyFill="1"/>
    <xf numFmtId="0" fontId="16" fillId="6" borderId="0" xfId="0" applyFont="1" applyFill="1" applyAlignment="1">
      <alignment horizontal="center"/>
    </xf>
    <xf numFmtId="44" fontId="16" fillId="6" borderId="0" xfId="0" applyNumberFormat="1" applyFont="1" applyFill="1"/>
    <xf numFmtId="0" fontId="16" fillId="6" borderId="0" xfId="0" applyFont="1" applyFill="1" applyAlignment="1"/>
    <xf numFmtId="44" fontId="16" fillId="5" borderId="0" xfId="0" applyNumberFormat="1" applyFont="1" applyFill="1" applyAlignment="1"/>
    <xf numFmtId="44" fontId="10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right"/>
    </xf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3" fillId="13" borderId="10" xfId="2" applyFont="1" applyFill="1" applyBorder="1" applyAlignment="1">
      <alignment vertical="center"/>
    </xf>
    <xf numFmtId="0" fontId="16" fillId="12" borderId="10" xfId="2" applyFont="1" applyFill="1" applyBorder="1"/>
    <xf numFmtId="0" fontId="16" fillId="11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1" borderId="10" xfId="3" applyNumberFormat="1" applyFont="1" applyFill="1" applyBorder="1"/>
    <xf numFmtId="169" fontId="16" fillId="12" borderId="10" xfId="3" applyNumberFormat="1" applyFont="1" applyFill="1" applyBorder="1"/>
    <xf numFmtId="0" fontId="26" fillId="0" borderId="0" xfId="2" applyFont="1"/>
    <xf numFmtId="169" fontId="26" fillId="0" borderId="0" xfId="3" applyNumberFormat="1" applyFont="1"/>
    <xf numFmtId="0" fontId="24" fillId="0" borderId="0" xfId="0" applyFont="1" applyAlignment="1" applyProtection="1">
      <alignment horizontal="center" vertical="center" wrapText="1"/>
    </xf>
    <xf numFmtId="0" fontId="11" fillId="5" borderId="0" xfId="0" applyFont="1" applyFill="1" applyBorder="1" applyAlignment="1" applyProtection="1">
      <alignment vertical="center"/>
    </xf>
    <xf numFmtId="0" fontId="10" fillId="4" borderId="9" xfId="0" applyFont="1" applyFill="1" applyBorder="1" applyAlignment="1" applyProtection="1">
      <alignment vertical="center"/>
    </xf>
    <xf numFmtId="165" fontId="10" fillId="4" borderId="10" xfId="1" applyNumberFormat="1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vertical="center"/>
    </xf>
    <xf numFmtId="169" fontId="23" fillId="12" borderId="10" xfId="2" applyNumberFormat="1" applyFont="1" applyFill="1" applyBorder="1"/>
    <xf numFmtId="0" fontId="23" fillId="12" borderId="10" xfId="2" applyFont="1" applyFill="1" applyBorder="1"/>
    <xf numFmtId="0" fontId="23" fillId="13" borderId="10" xfId="2" applyFont="1" applyFill="1" applyBorder="1" applyAlignment="1">
      <alignment horizontal="center" vertical="center"/>
    </xf>
    <xf numFmtId="0" fontId="25" fillId="14" borderId="10" xfId="2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10" fillId="10" borderId="0" xfId="0" applyFont="1" applyFill="1" applyAlignment="1">
      <alignment horizontal="center" vertical="center"/>
    </xf>
    <xf numFmtId="10" fontId="16" fillId="5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 wrapText="1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14"/>
  <sheetViews>
    <sheetView showGridLines="0" tabSelected="1" zoomScale="120" zoomScaleNormal="120" workbookViewId="0">
      <selection activeCell="C7" sqref="C7"/>
    </sheetView>
  </sheetViews>
  <sheetFormatPr baseColWidth="10" defaultColWidth="11" defaultRowHeight="16" x14ac:dyDescent="0.2"/>
  <cols>
    <col min="1" max="1" width="63.83203125" style="118" bestFit="1" customWidth="1"/>
    <col min="2" max="3" width="23.6640625" style="118" customWidth="1"/>
    <col min="4" max="5" width="15.6640625" style="118" customWidth="1"/>
    <col min="6" max="16384" width="11" style="118"/>
  </cols>
  <sheetData>
    <row r="1" spans="1:3" ht="31" customHeight="1" x14ac:dyDescent="0.2">
      <c r="A1" s="140" t="s">
        <v>57</v>
      </c>
      <c r="B1" s="140"/>
      <c r="C1" s="140"/>
    </row>
    <row r="2" spans="1:3" ht="20" customHeight="1" x14ac:dyDescent="0.2">
      <c r="A2" s="122"/>
      <c r="B2" s="139" t="s">
        <v>64</v>
      </c>
      <c r="C2" s="139"/>
    </row>
    <row r="3" spans="1:3" ht="16" customHeight="1" x14ac:dyDescent="0.2">
      <c r="A3" s="126"/>
      <c r="B3" s="127"/>
      <c r="C3" s="125"/>
    </row>
    <row r="4" spans="1:3" ht="20" customHeight="1" x14ac:dyDescent="0.2">
      <c r="A4" s="125"/>
      <c r="B4" s="126"/>
      <c r="C4" s="123" t="s">
        <v>58</v>
      </c>
    </row>
    <row r="5" spans="1:3" ht="16" customHeight="1" x14ac:dyDescent="0.2">
      <c r="A5" s="124" t="s">
        <v>62</v>
      </c>
      <c r="B5" s="124"/>
      <c r="C5" s="123">
        <v>22</v>
      </c>
    </row>
    <row r="6" spans="1:3" ht="16" customHeight="1" x14ac:dyDescent="0.2">
      <c r="A6" s="124" t="s">
        <v>63</v>
      </c>
      <c r="B6" s="124"/>
      <c r="C6" s="123">
        <v>2</v>
      </c>
    </row>
    <row r="7" spans="1:3" ht="16" customHeight="1" x14ac:dyDescent="0.2">
      <c r="A7" s="108"/>
      <c r="B7" s="123"/>
      <c r="C7" s="138">
        <f>SUM(C5:C6)</f>
        <v>24</v>
      </c>
    </row>
    <row r="8" spans="1:3" ht="16" customHeight="1" x14ac:dyDescent="0.2">
      <c r="A8" s="126"/>
      <c r="B8" s="127"/>
      <c r="C8" s="125"/>
    </row>
    <row r="9" spans="1:3" ht="20" customHeight="1" x14ac:dyDescent="0.2">
      <c r="A9" s="125"/>
      <c r="B9" s="126" t="s">
        <v>56</v>
      </c>
      <c r="C9" s="123" t="s">
        <v>58</v>
      </c>
    </row>
    <row r="10" spans="1:3" ht="16" customHeight="1" x14ac:dyDescent="0.2">
      <c r="A10" s="124" t="s">
        <v>55</v>
      </c>
      <c r="B10" s="128"/>
      <c r="C10" s="129">
        <v>1400000</v>
      </c>
    </row>
    <row r="11" spans="1:3" ht="16" customHeight="1" x14ac:dyDescent="0.2">
      <c r="A11" s="124" t="s">
        <v>54</v>
      </c>
      <c r="B11" s="128"/>
      <c r="C11" s="129">
        <v>1200000</v>
      </c>
    </row>
    <row r="12" spans="1:3" ht="16" customHeight="1" x14ac:dyDescent="0.2">
      <c r="A12" s="108"/>
      <c r="B12" s="123"/>
      <c r="C12" s="137">
        <f>SUM(C10:C11)</f>
        <v>2600000</v>
      </c>
    </row>
    <row r="13" spans="1:3" ht="16" customHeight="1" x14ac:dyDescent="0.2">
      <c r="A13" s="130"/>
      <c r="B13" s="131"/>
      <c r="C13" s="131"/>
    </row>
    <row r="14" spans="1:3" x14ac:dyDescent="0.2">
      <c r="A14" s="130"/>
      <c r="B14" s="130"/>
      <c r="C14" s="130"/>
    </row>
  </sheetData>
  <sheetProtection algorithmName="SHA-512" hashValue="SD+V/8e1sTISQsfCgYOVq/Xebmozop5muHJcVkG6Wv2A+/stKIzvAGSuF8HRCI7wx0STyQ/1bETXVYpKMMdfyw==" saltValue="wOIdpRo7eUWmzKvQSvosyA==" spinCount="100000" sheet="1" objects="1" scenarios="1"/>
  <mergeCells count="2">
    <mergeCell ref="B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showGridLines="0" topLeftCell="A113" zoomScale="114" zoomScaleNormal="120" workbookViewId="0">
      <selection activeCell="D4" sqref="D4"/>
    </sheetView>
  </sheetViews>
  <sheetFormatPr baseColWidth="10" defaultColWidth="8.83203125" defaultRowHeight="15" x14ac:dyDescent="0.2"/>
  <cols>
    <col min="1" max="1" width="69.1640625" customWidth="1"/>
    <col min="2" max="2" width="15.6640625" customWidth="1"/>
    <col min="3" max="3" width="27.83203125" customWidth="1"/>
    <col min="4" max="9" width="35.83203125" customWidth="1"/>
  </cols>
  <sheetData>
    <row r="1" spans="1:5" ht="23" x14ac:dyDescent="0.2">
      <c r="A1" s="1" t="str">
        <f>'Werkblad A'!B2</f>
        <v>Prijzenblad CSG Het Noordik</v>
      </c>
      <c r="B1" s="2"/>
      <c r="C1" s="3"/>
      <c r="D1" s="4"/>
      <c r="E1" s="5"/>
    </row>
    <row r="2" spans="1:5" ht="16" x14ac:dyDescent="0.2">
      <c r="A2" s="7" t="s">
        <v>68</v>
      </c>
      <c r="B2" s="8"/>
      <c r="C2" s="9"/>
      <c r="D2" s="10"/>
      <c r="E2" s="11"/>
    </row>
    <row r="3" spans="1:5" ht="28" customHeight="1" x14ac:dyDescent="0.2">
      <c r="A3" s="12" t="s">
        <v>0</v>
      </c>
      <c r="B3" s="13"/>
      <c r="C3" s="12" t="s">
        <v>34</v>
      </c>
      <c r="D3" s="14" t="str">
        <f>'Werkblad A'!A5</f>
        <v xml:space="preserve">Type 1: full color MFP A4 en A3 minimaal 30 PPM </v>
      </c>
      <c r="E3" s="14" t="str">
        <f>'Werkblad A'!A6</f>
        <v xml:space="preserve">Type 2: full color MFP A4 en A3 minimaal 45 PPM </v>
      </c>
    </row>
    <row r="4" spans="1:5" x14ac:dyDescent="0.2">
      <c r="A4" s="15" t="s">
        <v>1</v>
      </c>
      <c r="B4" s="16"/>
      <c r="C4" s="17"/>
      <c r="D4" s="18" t="s">
        <v>2</v>
      </c>
      <c r="E4" s="18" t="s">
        <v>2</v>
      </c>
    </row>
    <row r="5" spans="1:5" x14ac:dyDescent="0.2">
      <c r="A5" s="15" t="s">
        <v>40</v>
      </c>
      <c r="B5" s="16"/>
      <c r="C5" s="17"/>
      <c r="D5" s="19">
        <v>0</v>
      </c>
      <c r="E5" s="19">
        <v>0</v>
      </c>
    </row>
    <row r="6" spans="1:5" x14ac:dyDescent="0.2">
      <c r="A6" s="15" t="s">
        <v>39</v>
      </c>
      <c r="B6" s="16"/>
      <c r="C6" s="17"/>
      <c r="D6" s="19">
        <v>0</v>
      </c>
      <c r="E6" s="19">
        <v>0</v>
      </c>
    </row>
    <row r="7" spans="1:5" x14ac:dyDescent="0.2">
      <c r="A7" s="15" t="s">
        <v>74</v>
      </c>
      <c r="B7" s="16"/>
      <c r="C7" s="17"/>
      <c r="D7" s="19">
        <v>0</v>
      </c>
      <c r="E7" s="19">
        <v>0</v>
      </c>
    </row>
    <row r="8" spans="1:5" s="6" customFormat="1" x14ac:dyDescent="0.2">
      <c r="A8" s="20"/>
      <c r="B8" s="21"/>
      <c r="C8" s="22"/>
      <c r="D8" s="22"/>
      <c r="E8" s="22"/>
    </row>
    <row r="9" spans="1:5" s="6" customFormat="1" x14ac:dyDescent="0.2">
      <c r="A9" s="134" t="s">
        <v>3</v>
      </c>
      <c r="B9" s="23"/>
      <c r="C9" s="120" t="s">
        <v>2</v>
      </c>
      <c r="D9" s="121">
        <v>0</v>
      </c>
      <c r="E9" s="121">
        <v>0</v>
      </c>
    </row>
    <row r="10" spans="1:5" x14ac:dyDescent="0.2">
      <c r="A10" s="24" t="s">
        <v>76</v>
      </c>
      <c r="B10" s="25" t="s">
        <v>59</v>
      </c>
      <c r="C10" s="18" t="s">
        <v>2</v>
      </c>
      <c r="D10" s="26">
        <v>0</v>
      </c>
      <c r="E10" s="26">
        <v>0</v>
      </c>
    </row>
    <row r="11" spans="1:5" x14ac:dyDescent="0.2">
      <c r="A11" s="24" t="s">
        <v>77</v>
      </c>
      <c r="B11" s="25" t="s">
        <v>59</v>
      </c>
      <c r="C11" s="18" t="s">
        <v>2</v>
      </c>
      <c r="D11" s="26">
        <v>0</v>
      </c>
      <c r="E11" s="26">
        <v>0</v>
      </c>
    </row>
    <row r="12" spans="1:5" x14ac:dyDescent="0.2">
      <c r="A12" s="24" t="s">
        <v>78</v>
      </c>
      <c r="B12" s="25" t="s">
        <v>59</v>
      </c>
      <c r="C12" s="18" t="s">
        <v>2</v>
      </c>
      <c r="D12" s="17" t="s">
        <v>67</v>
      </c>
      <c r="E12" s="26">
        <v>0</v>
      </c>
    </row>
    <row r="13" spans="1:5" x14ac:dyDescent="0.2">
      <c r="A13" s="24" t="s">
        <v>79</v>
      </c>
      <c r="B13" s="25" t="s">
        <v>59</v>
      </c>
      <c r="C13" s="18" t="s">
        <v>2</v>
      </c>
      <c r="D13" s="17" t="s">
        <v>67</v>
      </c>
      <c r="E13" s="26">
        <v>0</v>
      </c>
    </row>
    <row r="14" spans="1:5" x14ac:dyDescent="0.2">
      <c r="A14" s="24" t="s">
        <v>80</v>
      </c>
      <c r="B14" s="25" t="s">
        <v>59</v>
      </c>
      <c r="C14" s="18" t="s">
        <v>2</v>
      </c>
      <c r="D14" s="17" t="s">
        <v>67</v>
      </c>
      <c r="E14" s="26">
        <v>0</v>
      </c>
    </row>
    <row r="15" spans="1:5" x14ac:dyDescent="0.2">
      <c r="A15" s="27" t="s">
        <v>4</v>
      </c>
      <c r="B15" s="28"/>
      <c r="C15" s="27"/>
      <c r="D15" s="29">
        <f>SUM(D5:D14)</f>
        <v>0</v>
      </c>
      <c r="E15" s="29">
        <f>SUM(E5:E14)</f>
        <v>0</v>
      </c>
    </row>
    <row r="16" spans="1:5" x14ac:dyDescent="0.2">
      <c r="A16" s="30"/>
      <c r="B16" s="31"/>
      <c r="C16" s="30"/>
      <c r="D16" s="30"/>
      <c r="E16" s="32"/>
    </row>
    <row r="17" spans="1:9" x14ac:dyDescent="0.2">
      <c r="A17" s="34" t="s">
        <v>5</v>
      </c>
      <c r="B17" s="25"/>
      <c r="C17" s="35"/>
      <c r="D17" s="35">
        <f>'Werkblad A'!C5</f>
        <v>22</v>
      </c>
      <c r="E17" s="35">
        <f>'Werkblad A'!C6</f>
        <v>2</v>
      </c>
    </row>
    <row r="18" spans="1:9" x14ac:dyDescent="0.2">
      <c r="A18" s="30"/>
      <c r="B18" s="31"/>
      <c r="C18" s="30"/>
      <c r="D18" s="30"/>
      <c r="E18" s="32"/>
    </row>
    <row r="19" spans="1:9" ht="28" customHeight="1" x14ac:dyDescent="0.2">
      <c r="A19" s="12" t="s">
        <v>6</v>
      </c>
      <c r="B19" s="13"/>
      <c r="C19" s="12"/>
      <c r="D19" s="36" t="str">
        <f>D3</f>
        <v xml:space="preserve">Type 1: full color MFP A4 en A3 minimaal 30 PPM </v>
      </c>
      <c r="E19" s="36" t="str">
        <f>E3</f>
        <v xml:space="preserve">Type 2: full color MFP A4 en A3 minimaal 45 PPM </v>
      </c>
    </row>
    <row r="20" spans="1:9" x14ac:dyDescent="0.2">
      <c r="A20" s="37" t="s">
        <v>7</v>
      </c>
      <c r="B20" s="38"/>
      <c r="C20" s="37"/>
      <c r="D20" s="39">
        <f>D17*D15</f>
        <v>0</v>
      </c>
      <c r="E20" s="39">
        <f>E17*E15</f>
        <v>0</v>
      </c>
    </row>
    <row r="21" spans="1:9" x14ac:dyDescent="0.2">
      <c r="A21" s="37" t="s">
        <v>8</v>
      </c>
      <c r="B21" s="38"/>
      <c r="C21" s="37"/>
      <c r="D21" s="39">
        <f>D20*12</f>
        <v>0</v>
      </c>
      <c r="E21" s="39">
        <f>E20*12</f>
        <v>0</v>
      </c>
    </row>
    <row r="22" spans="1:9" x14ac:dyDescent="0.2">
      <c r="A22" s="37" t="s">
        <v>71</v>
      </c>
      <c r="B22" s="38"/>
      <c r="C22" s="37"/>
      <c r="D22" s="39">
        <f>D21*5</f>
        <v>0</v>
      </c>
      <c r="E22" s="39">
        <f>E21*5</f>
        <v>0</v>
      </c>
    </row>
    <row r="23" spans="1:9" x14ac:dyDescent="0.2">
      <c r="A23" s="40"/>
      <c r="B23" s="41"/>
      <c r="C23" s="42"/>
      <c r="D23" s="141">
        <f>SUM(D22:E22)</f>
        <v>0</v>
      </c>
      <c r="E23" s="142"/>
    </row>
    <row r="24" spans="1:9" x14ac:dyDescent="0.2">
      <c r="A24" s="30"/>
      <c r="B24" s="31"/>
      <c r="C24" s="30"/>
      <c r="D24" s="30"/>
      <c r="E24" s="32"/>
      <c r="F24" s="33"/>
      <c r="G24" s="43"/>
      <c r="H24" s="43"/>
      <c r="I24" s="43"/>
    </row>
    <row r="25" spans="1:9" s="6" customFormat="1" x14ac:dyDescent="0.2">
      <c r="A25" s="134" t="s">
        <v>65</v>
      </c>
      <c r="B25" s="23"/>
      <c r="C25" s="120"/>
      <c r="D25" s="135" t="s">
        <v>66</v>
      </c>
    </row>
    <row r="26" spans="1:9" x14ac:dyDescent="0.2">
      <c r="A26" s="136" t="s">
        <v>73</v>
      </c>
      <c r="B26" s="25"/>
      <c r="C26" s="18" t="s">
        <v>2</v>
      </c>
      <c r="D26" s="26">
        <v>0</v>
      </c>
    </row>
    <row r="27" spans="1:9" x14ac:dyDescent="0.2">
      <c r="A27" s="47" t="s">
        <v>75</v>
      </c>
      <c r="B27" s="25"/>
      <c r="C27" s="18" t="s">
        <v>2</v>
      </c>
      <c r="D27" s="26">
        <v>0</v>
      </c>
    </row>
    <row r="28" spans="1:9" x14ac:dyDescent="0.2">
      <c r="A28" s="47" t="s">
        <v>72</v>
      </c>
      <c r="B28" s="25"/>
      <c r="C28" s="18" t="s">
        <v>2</v>
      </c>
      <c r="D28" s="26">
        <v>0</v>
      </c>
    </row>
    <row r="29" spans="1:9" x14ac:dyDescent="0.2">
      <c r="A29" s="27"/>
      <c r="B29" s="28"/>
      <c r="C29" s="27"/>
      <c r="D29" s="29">
        <f>SUM(D26:D28)</f>
        <v>0</v>
      </c>
    </row>
    <row r="30" spans="1:9" x14ac:dyDescent="0.2">
      <c r="A30" s="30"/>
      <c r="B30" s="31"/>
      <c r="C30" s="30"/>
      <c r="D30" s="30"/>
      <c r="E30" s="32"/>
      <c r="F30" s="33"/>
      <c r="G30" s="43"/>
      <c r="H30" s="43"/>
      <c r="I30" s="43"/>
    </row>
    <row r="31" spans="1:9" ht="42" x14ac:dyDescent="0.2">
      <c r="A31" s="49" t="s">
        <v>35</v>
      </c>
      <c r="B31" s="50"/>
      <c r="C31" s="51">
        <v>0</v>
      </c>
      <c r="D31" s="52">
        <f>(C31/100)+1</f>
        <v>1</v>
      </c>
      <c r="E31" s="53"/>
      <c r="F31" s="54"/>
      <c r="G31" s="43"/>
      <c r="H31" s="43"/>
      <c r="I31" s="43"/>
    </row>
    <row r="32" spans="1:9" x14ac:dyDescent="0.2">
      <c r="A32" s="30"/>
      <c r="B32" s="31"/>
      <c r="C32" s="30"/>
      <c r="D32" s="52"/>
      <c r="E32" s="53"/>
      <c r="F32" s="54"/>
      <c r="G32" s="43"/>
      <c r="H32" s="43"/>
      <c r="I32" s="43"/>
    </row>
    <row r="33" spans="1:9" x14ac:dyDescent="0.2">
      <c r="A33" s="12" t="s">
        <v>0</v>
      </c>
      <c r="B33" s="13"/>
      <c r="C33" s="44"/>
      <c r="D33" s="44" t="s">
        <v>9</v>
      </c>
      <c r="E33" s="45" t="s">
        <v>10</v>
      </c>
      <c r="F33" s="46" t="s">
        <v>11</v>
      </c>
      <c r="G33" s="6"/>
      <c r="H33" s="6"/>
      <c r="I33" s="6"/>
    </row>
    <row r="34" spans="1:9" x14ac:dyDescent="0.2">
      <c r="A34" s="47" t="s">
        <v>12</v>
      </c>
      <c r="B34" s="55"/>
      <c r="C34" s="56" t="s">
        <v>13</v>
      </c>
      <c r="D34" s="57">
        <f>'Werkblad A'!C10</f>
        <v>1400000</v>
      </c>
      <c r="E34" s="58">
        <v>0</v>
      </c>
      <c r="F34" s="48">
        <f>D34*E34</f>
        <v>0</v>
      </c>
      <c r="G34" s="6"/>
      <c r="H34" s="6"/>
      <c r="I34" s="6"/>
    </row>
    <row r="35" spans="1:9" x14ac:dyDescent="0.2">
      <c r="A35" s="47" t="s">
        <v>14</v>
      </c>
      <c r="B35" s="25"/>
      <c r="C35" s="59" t="s">
        <v>13</v>
      </c>
      <c r="D35" s="57">
        <f>'Werkblad A'!C11</f>
        <v>1200000</v>
      </c>
      <c r="E35" s="60">
        <v>0</v>
      </c>
      <c r="F35" s="48">
        <f>D35*E35</f>
        <v>0</v>
      </c>
      <c r="G35" s="6"/>
      <c r="H35" s="6"/>
      <c r="I35" s="6"/>
    </row>
    <row r="36" spans="1:9" x14ac:dyDescent="0.2">
      <c r="A36" s="30"/>
      <c r="B36" s="31"/>
      <c r="C36" s="30"/>
      <c r="D36" s="61"/>
      <c r="E36" s="62"/>
      <c r="F36" s="6"/>
      <c r="G36" s="6"/>
      <c r="H36" s="6"/>
      <c r="I36" s="6"/>
    </row>
    <row r="37" spans="1:9" x14ac:dyDescent="0.2">
      <c r="A37" s="12" t="s">
        <v>0</v>
      </c>
      <c r="B37" s="13"/>
      <c r="C37" s="44"/>
      <c r="D37" s="44" t="s">
        <v>9</v>
      </c>
      <c r="E37" s="45" t="s">
        <v>10</v>
      </c>
      <c r="F37" s="46" t="s">
        <v>11</v>
      </c>
      <c r="G37" s="6"/>
      <c r="H37" s="6"/>
      <c r="I37" s="6"/>
    </row>
    <row r="38" spans="1:9" x14ac:dyDescent="0.2">
      <c r="A38" s="47" t="s">
        <v>12</v>
      </c>
      <c r="B38" s="55"/>
      <c r="C38" s="56" t="s">
        <v>13</v>
      </c>
      <c r="D38" s="57">
        <f>D34</f>
        <v>1400000</v>
      </c>
      <c r="E38" s="63">
        <f>D31*E34</f>
        <v>0</v>
      </c>
      <c r="F38" s="48">
        <f>D38*E38</f>
        <v>0</v>
      </c>
      <c r="G38" s="6"/>
      <c r="H38" s="6"/>
      <c r="I38" s="6"/>
    </row>
    <row r="39" spans="1:9" x14ac:dyDescent="0.2">
      <c r="A39" s="47" t="s">
        <v>14</v>
      </c>
      <c r="B39" s="25"/>
      <c r="C39" s="59" t="s">
        <v>13</v>
      </c>
      <c r="D39" s="57">
        <f>D35</f>
        <v>1200000</v>
      </c>
      <c r="E39" s="63">
        <f>E35*D31</f>
        <v>0</v>
      </c>
      <c r="F39" s="48">
        <f>D39*E39</f>
        <v>0</v>
      </c>
      <c r="G39" s="6"/>
      <c r="H39" s="6"/>
      <c r="I39" s="6"/>
    </row>
    <row r="40" spans="1:9" x14ac:dyDescent="0.2">
      <c r="A40" s="30"/>
      <c r="B40" s="31"/>
      <c r="C40" s="30"/>
      <c r="D40" s="61"/>
      <c r="E40" s="64"/>
      <c r="F40" s="6"/>
      <c r="G40" s="6"/>
      <c r="H40" s="6"/>
      <c r="I40" s="6"/>
    </row>
    <row r="41" spans="1:9" x14ac:dyDescent="0.2">
      <c r="A41" s="12" t="s">
        <v>0</v>
      </c>
      <c r="B41" s="13"/>
      <c r="C41" s="44"/>
      <c r="D41" s="44" t="s">
        <v>9</v>
      </c>
      <c r="E41" s="65" t="s">
        <v>10</v>
      </c>
      <c r="F41" s="46" t="s">
        <v>11</v>
      </c>
      <c r="G41" s="6"/>
      <c r="H41" s="6"/>
      <c r="I41" s="6"/>
    </row>
    <row r="42" spans="1:9" x14ac:dyDescent="0.2">
      <c r="A42" s="47" t="s">
        <v>12</v>
      </c>
      <c r="B42" s="55"/>
      <c r="C42" s="56" t="s">
        <v>13</v>
      </c>
      <c r="D42" s="57">
        <f>D34</f>
        <v>1400000</v>
      </c>
      <c r="E42" s="66">
        <f>E38*D31</f>
        <v>0</v>
      </c>
      <c r="F42" s="48">
        <f>D42*E42</f>
        <v>0</v>
      </c>
      <c r="G42" s="6"/>
      <c r="H42" s="6"/>
      <c r="I42" s="6"/>
    </row>
    <row r="43" spans="1:9" x14ac:dyDescent="0.2">
      <c r="A43" s="47" t="s">
        <v>14</v>
      </c>
      <c r="B43" s="25"/>
      <c r="C43" s="59" t="s">
        <v>13</v>
      </c>
      <c r="D43" s="57">
        <f>D35</f>
        <v>1200000</v>
      </c>
      <c r="E43" s="66">
        <f>D31*E39</f>
        <v>0</v>
      </c>
      <c r="F43" s="48">
        <f>D43*E43</f>
        <v>0</v>
      </c>
      <c r="G43" s="6"/>
      <c r="H43" s="6"/>
      <c r="I43" s="6"/>
    </row>
    <row r="44" spans="1:9" x14ac:dyDescent="0.2">
      <c r="A44" s="30"/>
      <c r="B44" s="31"/>
      <c r="C44" s="30"/>
      <c r="D44" s="61"/>
      <c r="E44" s="64"/>
      <c r="F44" s="6"/>
      <c r="G44" s="6"/>
      <c r="H44" s="6"/>
      <c r="I44" s="6"/>
    </row>
    <row r="45" spans="1:9" x14ac:dyDescent="0.2">
      <c r="A45" s="12" t="s">
        <v>0</v>
      </c>
      <c r="B45" s="13"/>
      <c r="C45" s="44"/>
      <c r="D45" s="44" t="s">
        <v>9</v>
      </c>
      <c r="E45" s="65" t="s">
        <v>10</v>
      </c>
      <c r="F45" s="46" t="s">
        <v>11</v>
      </c>
      <c r="G45" s="6"/>
      <c r="H45" s="6"/>
      <c r="I45" s="6"/>
    </row>
    <row r="46" spans="1:9" x14ac:dyDescent="0.2">
      <c r="A46" s="47" t="s">
        <v>12</v>
      </c>
      <c r="B46" s="55"/>
      <c r="C46" s="56" t="s">
        <v>13</v>
      </c>
      <c r="D46" s="57">
        <f>D34</f>
        <v>1400000</v>
      </c>
      <c r="E46" s="66">
        <f>E42*D31</f>
        <v>0</v>
      </c>
      <c r="F46" s="48">
        <f>D46*E46</f>
        <v>0</v>
      </c>
      <c r="G46" s="6"/>
      <c r="H46" s="6"/>
      <c r="I46" s="6"/>
    </row>
    <row r="47" spans="1:9" x14ac:dyDescent="0.2">
      <c r="A47" s="47" t="s">
        <v>14</v>
      </c>
      <c r="B47" s="25"/>
      <c r="C47" s="59" t="s">
        <v>13</v>
      </c>
      <c r="D47" s="57">
        <f>D35</f>
        <v>1200000</v>
      </c>
      <c r="E47" s="66">
        <f>E43*D31</f>
        <v>0</v>
      </c>
      <c r="F47" s="48">
        <f>D47*E47</f>
        <v>0</v>
      </c>
      <c r="G47" s="6"/>
      <c r="H47" s="6"/>
      <c r="I47" s="6"/>
    </row>
    <row r="48" spans="1:9" x14ac:dyDescent="0.2">
      <c r="A48" s="30"/>
      <c r="B48" s="31"/>
      <c r="C48" s="30"/>
      <c r="D48" s="30"/>
      <c r="E48" s="67"/>
      <c r="F48" s="62"/>
      <c r="G48" s="6"/>
      <c r="H48" s="6"/>
      <c r="I48" s="6"/>
    </row>
    <row r="49" spans="1:9" x14ac:dyDescent="0.2">
      <c r="A49" s="12" t="s">
        <v>0</v>
      </c>
      <c r="B49" s="13"/>
      <c r="C49" s="44"/>
      <c r="D49" s="44" t="s">
        <v>9</v>
      </c>
      <c r="E49" s="65" t="s">
        <v>10</v>
      </c>
      <c r="F49" s="46" t="s">
        <v>11</v>
      </c>
      <c r="G49" s="6"/>
      <c r="H49" s="6"/>
      <c r="I49" s="6"/>
    </row>
    <row r="50" spans="1:9" x14ac:dyDescent="0.2">
      <c r="A50" s="47" t="s">
        <v>12</v>
      </c>
      <c r="B50" s="55"/>
      <c r="C50" s="56" t="s">
        <v>13</v>
      </c>
      <c r="D50" s="57">
        <f>D38</f>
        <v>1400000</v>
      </c>
      <c r="E50" s="66">
        <f>E46*D31</f>
        <v>0</v>
      </c>
      <c r="F50" s="48">
        <f>D50*E50</f>
        <v>0</v>
      </c>
      <c r="G50" s="6"/>
      <c r="H50" s="6"/>
      <c r="I50" s="6"/>
    </row>
    <row r="51" spans="1:9" x14ac:dyDescent="0.2">
      <c r="A51" s="47" t="s">
        <v>14</v>
      </c>
      <c r="B51" s="25"/>
      <c r="C51" s="59" t="s">
        <v>13</v>
      </c>
      <c r="D51" s="57">
        <f>D39</f>
        <v>1200000</v>
      </c>
      <c r="E51" s="66">
        <f>E47*D31</f>
        <v>0</v>
      </c>
      <c r="F51" s="48">
        <f>D51*E51</f>
        <v>0</v>
      </c>
      <c r="G51" s="6"/>
      <c r="H51" s="6"/>
      <c r="I51" s="6"/>
    </row>
    <row r="52" spans="1:9" x14ac:dyDescent="0.2">
      <c r="A52" s="30"/>
      <c r="B52" s="31"/>
      <c r="C52" s="30"/>
      <c r="D52" s="61"/>
      <c r="E52" s="64"/>
      <c r="F52" s="6"/>
      <c r="G52" s="6"/>
      <c r="H52" s="6"/>
      <c r="I52" s="6"/>
    </row>
    <row r="53" spans="1:9" x14ac:dyDescent="0.2">
      <c r="A53" s="69" t="s">
        <v>69</v>
      </c>
      <c r="B53" s="70"/>
      <c r="C53" s="145">
        <f>SUM(F34+F35+F38+F39+F42+F43+F46+F47+F50+F51)</f>
        <v>0</v>
      </c>
      <c r="D53" s="146"/>
      <c r="E53" s="146"/>
      <c r="F53" s="146"/>
      <c r="G53" s="71"/>
      <c r="H53" s="71"/>
      <c r="I53" s="71"/>
    </row>
    <row r="54" spans="1:9" x14ac:dyDescent="0.2">
      <c r="A54" s="30"/>
      <c r="B54" s="31"/>
      <c r="C54" s="30"/>
      <c r="D54" s="61"/>
      <c r="E54" s="64"/>
      <c r="F54" s="6"/>
      <c r="G54" s="6"/>
      <c r="H54" s="6"/>
      <c r="I54" s="6"/>
    </row>
    <row r="55" spans="1:9" ht="16" x14ac:dyDescent="0.2">
      <c r="A55" s="7" t="s">
        <v>47</v>
      </c>
      <c r="B55" s="8"/>
      <c r="C55" s="9"/>
      <c r="D55" s="10"/>
      <c r="E55" s="11"/>
    </row>
    <row r="56" spans="1:9" ht="28" customHeight="1" x14ac:dyDescent="0.2">
      <c r="A56" s="12" t="s">
        <v>0</v>
      </c>
      <c r="B56" s="13"/>
      <c r="C56" s="12" t="s">
        <v>34</v>
      </c>
      <c r="D56" s="14" t="str">
        <f>D3</f>
        <v xml:space="preserve">Type 1: full color MFP A4 en A3 minimaal 30 PPM </v>
      </c>
      <c r="E56" s="14" t="str">
        <f>E3</f>
        <v xml:space="preserve">Type 2: full color MFP A4 en A3 minimaal 45 PPM </v>
      </c>
    </row>
    <row r="57" spans="1:9" x14ac:dyDescent="0.2">
      <c r="A57" s="15" t="str">
        <f>A4</f>
        <v xml:space="preserve">Aangeboden type: </v>
      </c>
      <c r="B57" s="16"/>
      <c r="C57" s="17"/>
      <c r="D57" s="119" t="str">
        <f>D4</f>
        <v>&lt;&lt;&gt;&gt;</v>
      </c>
      <c r="E57" s="119" t="str">
        <f>E4</f>
        <v>&lt;&lt;&gt;&gt;</v>
      </c>
    </row>
    <row r="58" spans="1:9" x14ac:dyDescent="0.2">
      <c r="A58" s="15" t="str">
        <f>A5</f>
        <v>HUURPRIJS per type per maand</v>
      </c>
      <c r="B58" s="16"/>
      <c r="C58" s="17"/>
      <c r="D58" s="19">
        <v>0</v>
      </c>
      <c r="E58" s="19">
        <v>0</v>
      </c>
    </row>
    <row r="59" spans="1:9" x14ac:dyDescent="0.2">
      <c r="A59" s="15" t="str">
        <f>A6</f>
        <v xml:space="preserve">SOFTWARE per type per maand </v>
      </c>
      <c r="B59" s="16"/>
      <c r="C59" s="17"/>
      <c r="D59" s="19">
        <v>0</v>
      </c>
      <c r="E59" s="19">
        <v>0</v>
      </c>
    </row>
    <row r="60" spans="1:9" x14ac:dyDescent="0.2">
      <c r="A60" s="15" t="str">
        <f>A7</f>
        <v>Eis 83: PRINTMANAGEMENT machine gerelateerde kosten per type per maand</v>
      </c>
      <c r="B60" s="16"/>
      <c r="C60" s="17"/>
      <c r="D60" s="19">
        <v>0</v>
      </c>
      <c r="E60" s="19">
        <v>0</v>
      </c>
    </row>
    <row r="61" spans="1:9" s="6" customFormat="1" x14ac:dyDescent="0.2">
      <c r="A61" s="20"/>
      <c r="B61" s="21"/>
      <c r="C61" s="22"/>
      <c r="D61" s="22"/>
      <c r="E61" s="22"/>
    </row>
    <row r="62" spans="1:9" s="6" customFormat="1" x14ac:dyDescent="0.2">
      <c r="A62" s="134" t="s">
        <v>3</v>
      </c>
      <c r="B62" s="23"/>
      <c r="C62" s="120" t="s">
        <v>2</v>
      </c>
      <c r="D62" s="121">
        <v>0</v>
      </c>
      <c r="E62" s="121">
        <v>0</v>
      </c>
    </row>
    <row r="63" spans="1:9" x14ac:dyDescent="0.2">
      <c r="A63" s="24" t="str">
        <f>A10</f>
        <v>Eis 97: bulkmagazijn 1.200 vel</v>
      </c>
      <c r="B63" s="25" t="s">
        <v>59</v>
      </c>
      <c r="C63" s="119" t="str">
        <f>C10</f>
        <v>&lt;&lt;&gt;&gt;</v>
      </c>
      <c r="D63" s="26">
        <v>0</v>
      </c>
      <c r="E63" s="26">
        <v>0</v>
      </c>
    </row>
    <row r="64" spans="1:9" x14ac:dyDescent="0.2">
      <c r="A64" s="24" t="str">
        <f>A11</f>
        <v>Eis 103: inline niet-optie</v>
      </c>
      <c r="B64" s="25" t="s">
        <v>59</v>
      </c>
      <c r="C64" s="119" t="str">
        <f>C11</f>
        <v>&lt;&lt;&gt;&gt;</v>
      </c>
      <c r="D64" s="26">
        <v>0</v>
      </c>
      <c r="E64" s="26">
        <v>0</v>
      </c>
    </row>
    <row r="65" spans="1:9" x14ac:dyDescent="0.2">
      <c r="A65" s="24" t="str">
        <f>A12</f>
        <v>Eis 107: pons-unit 2- en/of 4-gaats</v>
      </c>
      <c r="B65" s="25" t="s">
        <v>59</v>
      </c>
      <c r="C65" s="119" t="str">
        <f>C12</f>
        <v>&lt;&lt;&gt;&gt;</v>
      </c>
      <c r="D65" s="26">
        <v>0</v>
      </c>
      <c r="E65" s="26">
        <v>0</v>
      </c>
    </row>
    <row r="66" spans="1:9" x14ac:dyDescent="0.2">
      <c r="A66" s="24" t="str">
        <f>A13</f>
        <v>Eis 108: pons-unit 23 gaats</v>
      </c>
      <c r="B66" s="25" t="s">
        <v>59</v>
      </c>
      <c r="C66" s="119" t="str">
        <f>C13</f>
        <v>&lt;&lt;&gt;&gt;</v>
      </c>
      <c r="D66" s="17" t="s">
        <v>67</v>
      </c>
      <c r="E66" s="26">
        <v>0</v>
      </c>
    </row>
    <row r="67" spans="1:9" x14ac:dyDescent="0.2">
      <c r="A67" s="24" t="str">
        <f>A14</f>
        <v>Eis 109: inline boekjesmaker</v>
      </c>
      <c r="B67" s="25" t="s">
        <v>59</v>
      </c>
      <c r="C67" s="119" t="str">
        <f>C14</f>
        <v>&lt;&lt;&gt;&gt;</v>
      </c>
      <c r="D67" s="17" t="s">
        <v>67</v>
      </c>
      <c r="E67" s="26">
        <v>0</v>
      </c>
    </row>
    <row r="68" spans="1:9" x14ac:dyDescent="0.2">
      <c r="A68" s="27" t="s">
        <v>4</v>
      </c>
      <c r="B68" s="28"/>
      <c r="C68" s="27"/>
      <c r="D68" s="29">
        <f>SUM(D58:D67)</f>
        <v>0</v>
      </c>
      <c r="E68" s="29">
        <f>SUM(E58:E67)</f>
        <v>0</v>
      </c>
    </row>
    <row r="69" spans="1:9" x14ac:dyDescent="0.2">
      <c r="A69" s="30"/>
      <c r="B69" s="31"/>
      <c r="C69" s="30"/>
      <c r="D69" s="30"/>
      <c r="E69" s="32"/>
    </row>
    <row r="70" spans="1:9" x14ac:dyDescent="0.2">
      <c r="A70" s="34" t="s">
        <v>5</v>
      </c>
      <c r="B70" s="25"/>
      <c r="C70" s="34"/>
      <c r="D70" s="35">
        <f>'Werkblad A'!C5</f>
        <v>22</v>
      </c>
      <c r="E70" s="35">
        <f>'Werkblad A'!C6</f>
        <v>2</v>
      </c>
    </row>
    <row r="71" spans="1:9" x14ac:dyDescent="0.2">
      <c r="A71" s="30"/>
      <c r="B71" s="31"/>
      <c r="C71" s="30"/>
      <c r="D71" s="30"/>
      <c r="E71" s="32"/>
    </row>
    <row r="72" spans="1:9" ht="28" x14ac:dyDescent="0.2">
      <c r="A72" s="12" t="s">
        <v>6</v>
      </c>
      <c r="B72" s="13"/>
      <c r="C72" s="12"/>
      <c r="D72" s="36" t="str">
        <f>D3</f>
        <v xml:space="preserve">Type 1: full color MFP A4 en A3 minimaal 30 PPM </v>
      </c>
      <c r="E72" s="36" t="str">
        <f>E3</f>
        <v xml:space="preserve">Type 2: full color MFP A4 en A3 minimaal 45 PPM </v>
      </c>
    </row>
    <row r="73" spans="1:9" x14ac:dyDescent="0.2">
      <c r="A73" s="37" t="s">
        <v>7</v>
      </c>
      <c r="B73" s="38"/>
      <c r="C73" s="37"/>
      <c r="D73" s="39">
        <f>D70*D68</f>
        <v>0</v>
      </c>
      <c r="E73" s="39">
        <f>E70*E68</f>
        <v>0</v>
      </c>
    </row>
    <row r="74" spans="1:9" x14ac:dyDescent="0.2">
      <c r="A74" s="37" t="s">
        <v>48</v>
      </c>
      <c r="B74" s="38"/>
      <c r="C74" s="37"/>
      <c r="D74" s="39">
        <f>D73*12</f>
        <v>0</v>
      </c>
      <c r="E74" s="39">
        <f>E73*12</f>
        <v>0</v>
      </c>
    </row>
    <row r="75" spans="1:9" x14ac:dyDescent="0.2">
      <c r="A75" s="40" t="s">
        <v>49</v>
      </c>
      <c r="B75" s="41"/>
      <c r="C75" s="42"/>
      <c r="D75" s="141">
        <f>SUM(D74:E74)</f>
        <v>0</v>
      </c>
      <c r="E75" s="142"/>
    </row>
    <row r="76" spans="1:9" x14ac:dyDescent="0.2">
      <c r="A76" s="30"/>
      <c r="B76" s="31"/>
      <c r="C76" s="30"/>
      <c r="D76" s="30"/>
      <c r="E76" s="32"/>
      <c r="F76" s="33"/>
      <c r="G76" s="43"/>
      <c r="H76" s="43"/>
      <c r="I76" s="43"/>
    </row>
    <row r="77" spans="1:9" s="6" customFormat="1" x14ac:dyDescent="0.2">
      <c r="A77" s="134" t="s">
        <v>65</v>
      </c>
      <c r="B77" s="23"/>
      <c r="C77" s="120"/>
      <c r="D77" s="135" t="s">
        <v>66</v>
      </c>
    </row>
    <row r="78" spans="1:9" x14ac:dyDescent="0.2">
      <c r="A78" s="24" t="str">
        <f>A26</f>
        <v>Eis 56: printen vanaf mobile devices</v>
      </c>
      <c r="B78" s="25"/>
      <c r="C78" s="18" t="s">
        <v>2</v>
      </c>
      <c r="D78" s="26">
        <v>0</v>
      </c>
    </row>
    <row r="79" spans="1:9" x14ac:dyDescent="0.2">
      <c r="A79" s="24" t="str">
        <f>A27</f>
        <v>Eis 83: PRINTMANAGEMENT kosten ongeacht het aantal machines</v>
      </c>
      <c r="B79" s="25"/>
      <c r="C79" s="18" t="s">
        <v>2</v>
      </c>
      <c r="D79" s="26">
        <v>0</v>
      </c>
    </row>
    <row r="80" spans="1:9" x14ac:dyDescent="0.2">
      <c r="A80" s="24" t="str">
        <f>A28</f>
        <v>Open vraag 4: kosten printerserver</v>
      </c>
      <c r="B80" s="25"/>
      <c r="C80" s="18" t="s">
        <v>2</v>
      </c>
      <c r="D80" s="26">
        <v>0</v>
      </c>
    </row>
    <row r="81" spans="1:9" x14ac:dyDescent="0.2">
      <c r="A81" s="27"/>
      <c r="B81" s="28"/>
      <c r="C81" s="27"/>
      <c r="D81" s="29">
        <f>SUM(D78:D80)</f>
        <v>0</v>
      </c>
    </row>
    <row r="82" spans="1:9" x14ac:dyDescent="0.2">
      <c r="A82" s="30"/>
      <c r="B82" s="31"/>
      <c r="C82" s="30"/>
      <c r="D82" s="30"/>
      <c r="E82" s="32"/>
      <c r="F82" s="33"/>
      <c r="G82" s="43"/>
      <c r="H82" s="43"/>
      <c r="I82" s="43"/>
    </row>
    <row r="83" spans="1:9" x14ac:dyDescent="0.2">
      <c r="A83" s="12" t="s">
        <v>0</v>
      </c>
      <c r="B83" s="13"/>
      <c r="C83" s="44"/>
      <c r="D83" s="44" t="s">
        <v>9</v>
      </c>
      <c r="E83" s="45" t="s">
        <v>10</v>
      </c>
      <c r="F83" s="46" t="s">
        <v>11</v>
      </c>
      <c r="G83" s="6"/>
      <c r="H83" s="6"/>
      <c r="I83" s="6"/>
    </row>
    <row r="84" spans="1:9" x14ac:dyDescent="0.2">
      <c r="A84" s="47" t="s">
        <v>12</v>
      </c>
      <c r="B84" s="55"/>
      <c r="C84" s="56" t="s">
        <v>13</v>
      </c>
      <c r="D84" s="57">
        <f>D50</f>
        <v>1400000</v>
      </c>
      <c r="E84" s="63">
        <f>D31*E50</f>
        <v>0</v>
      </c>
      <c r="F84" s="48">
        <f>D84*E84</f>
        <v>0</v>
      </c>
      <c r="G84" s="6"/>
      <c r="H84" s="6"/>
      <c r="I84" s="6"/>
    </row>
    <row r="85" spans="1:9" x14ac:dyDescent="0.2">
      <c r="A85" s="47" t="s">
        <v>14</v>
      </c>
      <c r="B85" s="25"/>
      <c r="C85" s="59" t="s">
        <v>13</v>
      </c>
      <c r="D85" s="57">
        <f>D51</f>
        <v>1200000</v>
      </c>
      <c r="E85" s="63">
        <f>D31*E51</f>
        <v>0</v>
      </c>
      <c r="F85" s="48">
        <f>D85*E85</f>
        <v>0</v>
      </c>
      <c r="G85" s="6"/>
      <c r="H85" s="6"/>
      <c r="I85" s="6"/>
    </row>
    <row r="86" spans="1:9" x14ac:dyDescent="0.2">
      <c r="A86" s="69" t="s">
        <v>50</v>
      </c>
      <c r="B86" s="70"/>
      <c r="C86" s="145">
        <f>SUM(F84:F85)</f>
        <v>0</v>
      </c>
      <c r="D86" s="146"/>
      <c r="E86" s="146"/>
      <c r="F86" s="146"/>
      <c r="G86" s="71"/>
      <c r="H86" s="71"/>
      <c r="I86" s="71"/>
    </row>
    <row r="87" spans="1:9" ht="20" customHeight="1" x14ac:dyDescent="0.2">
      <c r="A87" s="30"/>
      <c r="B87" s="31"/>
      <c r="C87" s="30"/>
      <c r="D87" s="30"/>
      <c r="E87" s="61"/>
      <c r="F87" s="68"/>
      <c r="G87" s="6"/>
      <c r="H87" s="6"/>
      <c r="I87" s="6"/>
    </row>
    <row r="88" spans="1:9" ht="16" x14ac:dyDescent="0.2">
      <c r="A88" s="7" t="s">
        <v>51</v>
      </c>
      <c r="B88" s="8"/>
      <c r="C88" s="9"/>
      <c r="D88" s="10"/>
      <c r="E88" s="11"/>
    </row>
    <row r="89" spans="1:9" ht="28" x14ac:dyDescent="0.2">
      <c r="A89" s="12" t="s">
        <v>0</v>
      </c>
      <c r="B89" s="13"/>
      <c r="C89" s="12" t="s">
        <v>34</v>
      </c>
      <c r="D89" s="14" t="str">
        <f>D3</f>
        <v xml:space="preserve">Type 1: full color MFP A4 en A3 minimaal 30 PPM </v>
      </c>
      <c r="E89" s="14" t="str">
        <f>E3</f>
        <v xml:space="preserve">Type 2: full color MFP A4 en A3 minimaal 45 PPM </v>
      </c>
    </row>
    <row r="90" spans="1:9" x14ac:dyDescent="0.2">
      <c r="A90" s="15" t="str">
        <f>A4</f>
        <v xml:space="preserve">Aangeboden type: </v>
      </c>
      <c r="B90" s="16"/>
      <c r="C90" s="17"/>
      <c r="D90" s="119" t="str">
        <f>D4</f>
        <v>&lt;&lt;&gt;&gt;</v>
      </c>
      <c r="E90" s="119" t="str">
        <f>E4</f>
        <v>&lt;&lt;&gt;&gt;</v>
      </c>
    </row>
    <row r="91" spans="1:9" x14ac:dyDescent="0.2">
      <c r="A91" s="15" t="str">
        <f>A5</f>
        <v>HUURPRIJS per type per maand</v>
      </c>
      <c r="B91" s="16"/>
      <c r="C91" s="17"/>
      <c r="D91" s="19">
        <v>0</v>
      </c>
      <c r="E91" s="19">
        <v>0</v>
      </c>
    </row>
    <row r="92" spans="1:9" x14ac:dyDescent="0.2">
      <c r="A92" s="15" t="str">
        <f>A6</f>
        <v xml:space="preserve">SOFTWARE per type per maand </v>
      </c>
      <c r="B92" s="16"/>
      <c r="C92" s="17"/>
      <c r="D92" s="19">
        <v>0</v>
      </c>
      <c r="E92" s="19">
        <v>0</v>
      </c>
    </row>
    <row r="93" spans="1:9" x14ac:dyDescent="0.2">
      <c r="A93" s="15" t="str">
        <f>A7</f>
        <v>Eis 83: PRINTMANAGEMENT machine gerelateerde kosten per type per maand</v>
      </c>
      <c r="B93" s="133"/>
      <c r="C93" s="17"/>
      <c r="D93" s="19">
        <v>0</v>
      </c>
      <c r="E93" s="19">
        <v>0</v>
      </c>
    </row>
    <row r="94" spans="1:9" s="6" customFormat="1" x14ac:dyDescent="0.2">
      <c r="A94" s="20"/>
      <c r="B94" s="21"/>
      <c r="C94" s="22"/>
      <c r="D94" s="22"/>
      <c r="E94" s="22"/>
    </row>
    <row r="95" spans="1:9" s="6" customFormat="1" x14ac:dyDescent="0.2">
      <c r="A95" s="134" t="s">
        <v>3</v>
      </c>
      <c r="B95" s="23"/>
      <c r="C95" s="120" t="s">
        <v>2</v>
      </c>
      <c r="D95" s="14"/>
      <c r="E95" s="121">
        <v>0</v>
      </c>
    </row>
    <row r="96" spans="1:9" x14ac:dyDescent="0.2">
      <c r="A96" s="24" t="str">
        <f>A10</f>
        <v>Eis 97: bulkmagazijn 1.200 vel</v>
      </c>
      <c r="B96" s="25" t="s">
        <v>59</v>
      </c>
      <c r="C96" s="119" t="str">
        <f>C10</f>
        <v>&lt;&lt;&gt;&gt;</v>
      </c>
      <c r="D96" s="26">
        <v>0</v>
      </c>
      <c r="E96" s="26">
        <v>0</v>
      </c>
    </row>
    <row r="97" spans="1:9" x14ac:dyDescent="0.2">
      <c r="A97" s="24" t="str">
        <f>A11</f>
        <v>Eis 103: inline niet-optie</v>
      </c>
      <c r="B97" s="25" t="s">
        <v>59</v>
      </c>
      <c r="C97" s="119" t="str">
        <f>C11</f>
        <v>&lt;&lt;&gt;&gt;</v>
      </c>
      <c r="D97" s="26">
        <v>0</v>
      </c>
      <c r="E97" s="26">
        <v>0</v>
      </c>
    </row>
    <row r="98" spans="1:9" x14ac:dyDescent="0.2">
      <c r="A98" s="24" t="str">
        <f>A12</f>
        <v>Eis 107: pons-unit 2- en/of 4-gaats</v>
      </c>
      <c r="B98" s="25" t="s">
        <v>59</v>
      </c>
      <c r="C98" s="119" t="str">
        <f>C12</f>
        <v>&lt;&lt;&gt;&gt;</v>
      </c>
      <c r="D98" s="26">
        <v>0</v>
      </c>
      <c r="E98" s="26">
        <v>0</v>
      </c>
    </row>
    <row r="99" spans="1:9" x14ac:dyDescent="0.2">
      <c r="A99" s="24" t="str">
        <f>A13</f>
        <v>Eis 108: pons-unit 23 gaats</v>
      </c>
      <c r="B99" s="25" t="s">
        <v>59</v>
      </c>
      <c r="C99" s="119" t="str">
        <f>C13</f>
        <v>&lt;&lt;&gt;&gt;</v>
      </c>
      <c r="D99" s="17" t="s">
        <v>67</v>
      </c>
      <c r="E99" s="26">
        <v>0</v>
      </c>
    </row>
    <row r="100" spans="1:9" x14ac:dyDescent="0.2">
      <c r="A100" s="24" t="str">
        <f>A14</f>
        <v>Eis 109: inline boekjesmaker</v>
      </c>
      <c r="B100" s="25" t="s">
        <v>59</v>
      </c>
      <c r="C100" s="119" t="str">
        <f>C14</f>
        <v>&lt;&lt;&gt;&gt;</v>
      </c>
      <c r="D100" s="17" t="s">
        <v>67</v>
      </c>
      <c r="E100" s="26">
        <v>0</v>
      </c>
    </row>
    <row r="101" spans="1:9" x14ac:dyDescent="0.2">
      <c r="A101" s="27" t="s">
        <v>4</v>
      </c>
      <c r="B101" s="28"/>
      <c r="C101" s="27"/>
      <c r="D101" s="29">
        <f>SUM(D91:D100)</f>
        <v>0</v>
      </c>
      <c r="E101" s="29">
        <f>SUM(E91:E100)</f>
        <v>0</v>
      </c>
    </row>
    <row r="102" spans="1:9" x14ac:dyDescent="0.2">
      <c r="A102" s="30"/>
      <c r="B102" s="31"/>
      <c r="C102" s="30"/>
      <c r="D102" s="30"/>
      <c r="E102" s="32"/>
    </row>
    <row r="103" spans="1:9" x14ac:dyDescent="0.2">
      <c r="A103" s="34" t="s">
        <v>5</v>
      </c>
      <c r="B103" s="25"/>
      <c r="C103" s="34"/>
      <c r="D103" s="35">
        <f>'Werkblad A'!C5</f>
        <v>22</v>
      </c>
      <c r="E103" s="35">
        <f>'Werkblad A'!C6</f>
        <v>2</v>
      </c>
    </row>
    <row r="104" spans="1:9" x14ac:dyDescent="0.2">
      <c r="A104" s="30"/>
      <c r="B104" s="31"/>
      <c r="C104" s="30"/>
      <c r="D104" s="30"/>
      <c r="E104" s="32"/>
    </row>
    <row r="105" spans="1:9" ht="28" x14ac:dyDescent="0.2">
      <c r="A105" s="12" t="s">
        <v>6</v>
      </c>
      <c r="B105" s="13"/>
      <c r="C105" s="12"/>
      <c r="D105" s="36" t="str">
        <f>D3</f>
        <v xml:space="preserve">Type 1: full color MFP A4 en A3 minimaal 30 PPM </v>
      </c>
      <c r="E105" s="36" t="str">
        <f>E3</f>
        <v xml:space="preserve">Type 2: full color MFP A4 en A3 minimaal 45 PPM </v>
      </c>
    </row>
    <row r="106" spans="1:9" x14ac:dyDescent="0.2">
      <c r="A106" s="37" t="s">
        <v>7</v>
      </c>
      <c r="B106" s="38"/>
      <c r="C106" s="37"/>
      <c r="D106" s="39">
        <f>D103*D101</f>
        <v>0</v>
      </c>
      <c r="E106" s="39">
        <f>E103*E101</f>
        <v>0</v>
      </c>
    </row>
    <row r="107" spans="1:9" x14ac:dyDescent="0.2">
      <c r="A107" s="37" t="s">
        <v>48</v>
      </c>
      <c r="B107" s="38"/>
      <c r="C107" s="37"/>
      <c r="D107" s="39">
        <f>D106*12</f>
        <v>0</v>
      </c>
      <c r="E107" s="39">
        <f>E106*12</f>
        <v>0</v>
      </c>
    </row>
    <row r="108" spans="1:9" x14ac:dyDescent="0.2">
      <c r="A108" s="40" t="s">
        <v>52</v>
      </c>
      <c r="B108" s="41"/>
      <c r="C108" s="42"/>
      <c r="D108" s="141">
        <f>SUM(D107:E107)</f>
        <v>0</v>
      </c>
      <c r="E108" s="142"/>
    </row>
    <row r="109" spans="1:9" x14ac:dyDescent="0.2">
      <c r="A109" s="30"/>
      <c r="B109" s="31"/>
      <c r="C109" s="30"/>
      <c r="D109" s="30"/>
      <c r="E109" s="32"/>
      <c r="F109" s="33"/>
      <c r="G109" s="43"/>
      <c r="H109" s="43"/>
      <c r="I109" s="43"/>
    </row>
    <row r="110" spans="1:9" s="6" customFormat="1" x14ac:dyDescent="0.2">
      <c r="A110" s="134" t="s">
        <v>65</v>
      </c>
      <c r="B110" s="23"/>
      <c r="C110" s="120"/>
      <c r="D110" s="135" t="s">
        <v>66</v>
      </c>
    </row>
    <row r="111" spans="1:9" x14ac:dyDescent="0.2">
      <c r="A111" s="24" t="str">
        <f>A26</f>
        <v>Eis 56: printen vanaf mobile devices</v>
      </c>
      <c r="B111" s="25"/>
      <c r="C111" s="18" t="s">
        <v>2</v>
      </c>
      <c r="D111" s="26">
        <v>0</v>
      </c>
    </row>
    <row r="112" spans="1:9" x14ac:dyDescent="0.2">
      <c r="A112" s="24" t="str">
        <f>A27</f>
        <v>Eis 83: PRINTMANAGEMENT kosten ongeacht het aantal machines</v>
      </c>
      <c r="B112" s="25"/>
      <c r="C112" s="18" t="s">
        <v>2</v>
      </c>
      <c r="D112" s="26">
        <v>0</v>
      </c>
    </row>
    <row r="113" spans="1:9" x14ac:dyDescent="0.2">
      <c r="A113" s="24" t="str">
        <f>A28</f>
        <v>Open vraag 4: kosten printerserver</v>
      </c>
      <c r="B113" s="25"/>
      <c r="C113" s="18" t="s">
        <v>2</v>
      </c>
      <c r="D113" s="26">
        <v>0</v>
      </c>
    </row>
    <row r="114" spans="1:9" x14ac:dyDescent="0.2">
      <c r="A114" s="27"/>
      <c r="B114" s="28"/>
      <c r="C114" s="27"/>
      <c r="D114" s="29">
        <f>SUM(D111:D113)</f>
        <v>0</v>
      </c>
    </row>
    <row r="115" spans="1:9" x14ac:dyDescent="0.2">
      <c r="A115" s="30"/>
      <c r="B115" s="31"/>
      <c r="C115" s="30"/>
      <c r="D115" s="30"/>
      <c r="E115" s="32"/>
      <c r="F115" s="33"/>
      <c r="G115" s="43"/>
      <c r="H115" s="43"/>
      <c r="I115" s="43"/>
    </row>
    <row r="116" spans="1:9" x14ac:dyDescent="0.2">
      <c r="A116" s="12" t="s">
        <v>0</v>
      </c>
      <c r="B116" s="13"/>
      <c r="C116" s="44"/>
      <c r="D116" s="44" t="s">
        <v>9</v>
      </c>
      <c r="E116" s="45" t="s">
        <v>10</v>
      </c>
      <c r="F116" s="46" t="s">
        <v>11</v>
      </c>
      <c r="G116" s="6"/>
      <c r="H116" s="6"/>
      <c r="I116" s="6"/>
    </row>
    <row r="117" spans="1:9" x14ac:dyDescent="0.2">
      <c r="A117" s="47" t="s">
        <v>12</v>
      </c>
      <c r="B117" s="55"/>
      <c r="C117" s="56" t="s">
        <v>13</v>
      </c>
      <c r="D117" s="57">
        <f>D84</f>
        <v>1400000</v>
      </c>
      <c r="E117" s="63">
        <f>D31*E84</f>
        <v>0</v>
      </c>
      <c r="F117" s="48">
        <f>D117*E117</f>
        <v>0</v>
      </c>
      <c r="G117" s="6"/>
      <c r="H117" s="6"/>
      <c r="I117" s="6"/>
    </row>
    <row r="118" spans="1:9" x14ac:dyDescent="0.2">
      <c r="A118" s="47" t="s">
        <v>14</v>
      </c>
      <c r="B118" s="25"/>
      <c r="C118" s="59" t="s">
        <v>13</v>
      </c>
      <c r="D118" s="57">
        <f>D85</f>
        <v>1200000</v>
      </c>
      <c r="E118" s="63">
        <f>D31*E85</f>
        <v>0</v>
      </c>
      <c r="F118" s="48">
        <f>D118*E118</f>
        <v>0</v>
      </c>
      <c r="G118" s="6"/>
      <c r="H118" s="6"/>
      <c r="I118" s="6"/>
    </row>
    <row r="119" spans="1:9" x14ac:dyDescent="0.2">
      <c r="A119" s="69" t="s">
        <v>53</v>
      </c>
      <c r="B119" s="70"/>
      <c r="C119" s="145">
        <f>SUM(F117:F118)</f>
        <v>0</v>
      </c>
      <c r="D119" s="146"/>
      <c r="E119" s="146"/>
      <c r="F119" s="146"/>
      <c r="G119" s="71"/>
      <c r="H119" s="71"/>
      <c r="I119" s="71"/>
    </row>
    <row r="120" spans="1:9" ht="20" customHeight="1" x14ac:dyDescent="0.2">
      <c r="A120" s="30"/>
      <c r="B120" s="31"/>
      <c r="C120" s="30"/>
      <c r="D120" s="30"/>
      <c r="E120" s="61"/>
      <c r="F120" s="68"/>
      <c r="G120" s="6"/>
      <c r="H120" s="6"/>
      <c r="I120" s="6"/>
    </row>
    <row r="121" spans="1:9" x14ac:dyDescent="0.2">
      <c r="A121" s="12" t="s">
        <v>0</v>
      </c>
      <c r="B121" s="13"/>
      <c r="C121" s="44"/>
      <c r="D121" s="44" t="s">
        <v>9</v>
      </c>
      <c r="E121" s="45" t="s">
        <v>15</v>
      </c>
      <c r="F121" s="46" t="s">
        <v>11</v>
      </c>
      <c r="G121" s="6"/>
      <c r="H121" s="6"/>
      <c r="I121" s="6"/>
    </row>
    <row r="122" spans="1:9" x14ac:dyDescent="0.2">
      <c r="A122" s="47" t="s">
        <v>60</v>
      </c>
      <c r="B122" s="55"/>
      <c r="C122" s="72" t="s">
        <v>16</v>
      </c>
      <c r="D122" s="73">
        <v>5</v>
      </c>
      <c r="E122" s="19">
        <v>0</v>
      </c>
      <c r="F122" s="74">
        <f>SUM(D122*E122)</f>
        <v>0</v>
      </c>
      <c r="G122" s="6"/>
      <c r="H122" s="6"/>
      <c r="I122" s="6"/>
    </row>
    <row r="123" spans="1:9" x14ac:dyDescent="0.2">
      <c r="A123" s="47" t="s">
        <v>61</v>
      </c>
      <c r="B123" s="25"/>
      <c r="C123" s="72" t="s">
        <v>16</v>
      </c>
      <c r="D123" s="73">
        <v>5</v>
      </c>
      <c r="E123" s="26">
        <v>0</v>
      </c>
      <c r="F123" s="74">
        <f>SUM(D123*E123)</f>
        <v>0</v>
      </c>
      <c r="G123" s="6"/>
      <c r="H123" s="6"/>
      <c r="I123" s="6"/>
    </row>
    <row r="124" spans="1:9" x14ac:dyDescent="0.2">
      <c r="A124" s="75" t="s">
        <v>46</v>
      </c>
      <c r="B124" s="76"/>
      <c r="C124" s="147">
        <f>SUM(F122:F123)*5</f>
        <v>0</v>
      </c>
      <c r="D124" s="147"/>
      <c r="E124" s="147"/>
      <c r="F124" s="147"/>
      <c r="G124" s="77"/>
      <c r="H124" s="77"/>
      <c r="I124" s="77"/>
    </row>
    <row r="125" spans="1:9" x14ac:dyDescent="0.2">
      <c r="A125" s="78"/>
      <c r="B125" s="79"/>
      <c r="C125" s="78"/>
      <c r="D125" s="78"/>
      <c r="E125" s="80"/>
      <c r="F125" s="81"/>
      <c r="G125" s="77"/>
      <c r="H125" s="77"/>
      <c r="I125" s="77"/>
    </row>
    <row r="126" spans="1:9" ht="75" customHeight="1" x14ac:dyDescent="0.2">
      <c r="A126" s="40" t="s">
        <v>17</v>
      </c>
      <c r="B126" s="82"/>
      <c r="C126" s="148">
        <f>D23+C53+D75+C86+D108+C119+C124+D29+D81+D114</f>
        <v>0</v>
      </c>
      <c r="D126" s="148"/>
      <c r="E126" s="149" t="s">
        <v>70</v>
      </c>
      <c r="F126" s="150"/>
      <c r="G126" s="6"/>
      <c r="H126" s="6"/>
      <c r="I126" s="6"/>
    </row>
    <row r="127" spans="1:9" x14ac:dyDescent="0.2">
      <c r="A127" s="83"/>
      <c r="B127" s="84"/>
      <c r="C127" s="85"/>
      <c r="D127" s="86"/>
      <c r="E127" s="87"/>
      <c r="F127" s="88"/>
      <c r="G127" s="6"/>
      <c r="H127" s="6"/>
      <c r="I127" s="6"/>
    </row>
    <row r="128" spans="1:9" ht="38" customHeight="1" x14ac:dyDescent="0.2">
      <c r="A128" s="40" t="s">
        <v>18</v>
      </c>
      <c r="B128" s="89"/>
      <c r="C128" s="151"/>
      <c r="D128" s="152"/>
      <c r="E128" s="87"/>
      <c r="F128" s="88"/>
      <c r="G128" s="6"/>
      <c r="H128" s="6"/>
      <c r="I128" s="6"/>
    </row>
    <row r="129" spans="1:9" x14ac:dyDescent="0.2">
      <c r="A129" s="90"/>
      <c r="B129" s="91"/>
      <c r="C129" s="92"/>
      <c r="D129" s="92"/>
      <c r="E129" s="6"/>
      <c r="F129" s="6"/>
      <c r="G129" s="6"/>
      <c r="H129" s="6"/>
      <c r="I129" s="6"/>
    </row>
    <row r="130" spans="1:9" ht="36" customHeight="1" x14ac:dyDescent="0.2">
      <c r="A130" s="27" t="s">
        <v>19</v>
      </c>
      <c r="B130" s="93"/>
      <c r="C130" s="143" t="s">
        <v>20</v>
      </c>
      <c r="D130" s="144"/>
      <c r="E130" s="6"/>
      <c r="F130" s="6"/>
      <c r="G130" s="6"/>
      <c r="H130" s="6"/>
      <c r="I130" s="6"/>
    </row>
    <row r="131" spans="1:9" x14ac:dyDescent="0.2">
      <c r="A131" s="94"/>
      <c r="B131" s="95"/>
      <c r="C131" s="96"/>
      <c r="D131" s="96"/>
      <c r="E131" s="6"/>
      <c r="F131" s="6"/>
      <c r="G131" s="6"/>
      <c r="H131" s="6"/>
      <c r="I131" s="6"/>
    </row>
    <row r="132" spans="1:9" ht="48" customHeight="1" x14ac:dyDescent="0.2">
      <c r="A132" s="40" t="s">
        <v>41</v>
      </c>
      <c r="B132" s="89"/>
      <c r="C132" s="143" t="s">
        <v>36</v>
      </c>
      <c r="D132" s="144"/>
      <c r="E132" s="132"/>
      <c r="F132" s="6"/>
      <c r="G132" s="6"/>
      <c r="H132" s="6"/>
      <c r="I132" s="6"/>
    </row>
    <row r="133" spans="1:9" x14ac:dyDescent="0.2">
      <c r="A133" s="6"/>
      <c r="B133" s="97"/>
      <c r="C133" s="6"/>
      <c r="D133" s="6"/>
      <c r="E133" s="98"/>
      <c r="F133" s="6"/>
      <c r="G133" s="6"/>
      <c r="H133" s="6"/>
      <c r="I133" s="6"/>
    </row>
  </sheetData>
  <sheetProtection algorithmName="SHA-512" hashValue="q3pOSWTiqWIYiVOYrFRedM1Gnkd4PnV+ZRiFBFdRwT/FqjUA3Z7tnuaWtRT45RqzRIojFD3V/OdQ9+KjtEpwRA==" saltValue="tnnz6saPUFCCd4k18gVHuQ==" spinCount="100000" sheet="1" objects="1" scenarios="1"/>
  <mergeCells count="12">
    <mergeCell ref="D23:E23"/>
    <mergeCell ref="D75:E75"/>
    <mergeCell ref="D108:E108"/>
    <mergeCell ref="C132:D132"/>
    <mergeCell ref="C53:F53"/>
    <mergeCell ref="C124:F124"/>
    <mergeCell ref="C126:D126"/>
    <mergeCell ref="E126:F126"/>
    <mergeCell ref="C86:F86"/>
    <mergeCell ref="C128:D128"/>
    <mergeCell ref="C130:D130"/>
    <mergeCell ref="C119:F119"/>
  </mergeCells>
  <dataValidations count="3">
    <dataValidation type="decimal" allowBlank="1" showInputMessage="1" showErrorMessage="1" error="De maximale afdrukprijs per tik zwart-wit bedraag € 0,004." sqref="E34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35" xr:uid="{0DB8B6F7-8C16-584D-96B4-A8B94693DEE9}">
      <formula1>0</formula1>
      <formula2>0.04</formula2>
    </dataValidation>
    <dataValidation type="decimal" allowBlank="1" showInputMessage="1" showErrorMessage="1" sqref="C31" xr:uid="{323FA527-5463-1E4C-B299-8E0CC7E12D47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150" workbookViewId="0">
      <selection activeCell="C6" sqref="C6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3" width="20.1640625" customWidth="1"/>
    <col min="4" max="4" width="20" customWidth="1"/>
  </cols>
  <sheetData>
    <row r="1" spans="1:4" x14ac:dyDescent="0.2">
      <c r="A1" s="153" t="s">
        <v>21</v>
      </c>
      <c r="B1" s="153"/>
      <c r="C1" s="153"/>
      <c r="D1" s="153"/>
    </row>
    <row r="2" spans="1:4" x14ac:dyDescent="0.2">
      <c r="A2" s="99" t="s">
        <v>22</v>
      </c>
      <c r="B2" s="100"/>
      <c r="C2" s="117" t="s">
        <v>23</v>
      </c>
      <c r="D2" s="117" t="s">
        <v>24</v>
      </c>
    </row>
    <row r="3" spans="1:4" x14ac:dyDescent="0.2">
      <c r="A3" s="101" t="s">
        <v>42</v>
      </c>
      <c r="B3" s="102"/>
      <c r="C3" s="101">
        <f>Prijzenblad!D17</f>
        <v>22</v>
      </c>
      <c r="D3" s="101">
        <f>Prijzenblad!E17</f>
        <v>2</v>
      </c>
    </row>
    <row r="4" spans="1:4" x14ac:dyDescent="0.2">
      <c r="A4" s="101" t="s">
        <v>44</v>
      </c>
      <c r="B4" s="102"/>
      <c r="C4" s="103">
        <f>Prijzenblad!D5</f>
        <v>0</v>
      </c>
      <c r="D4" s="103">
        <f>Prijzenblad!E5</f>
        <v>0</v>
      </c>
    </row>
    <row r="5" spans="1:4" x14ac:dyDescent="0.2">
      <c r="A5" s="101" t="s">
        <v>45</v>
      </c>
      <c r="B5" s="102"/>
      <c r="C5" s="103">
        <f>Prijzenblad!D15-Prijzenblad!D5</f>
        <v>0</v>
      </c>
      <c r="D5" s="103">
        <f>Prijzenblad!E15-Prijzenblad!E5</f>
        <v>0</v>
      </c>
    </row>
    <row r="6" spans="1:4" x14ac:dyDescent="0.2">
      <c r="A6" s="104" t="s">
        <v>25</v>
      </c>
      <c r="B6" s="105"/>
      <c r="C6" s="104">
        <v>60</v>
      </c>
      <c r="D6" s="104">
        <v>60</v>
      </c>
    </row>
    <row r="7" spans="1:4" ht="27" x14ac:dyDescent="0.2">
      <c r="A7" s="106" t="s">
        <v>43</v>
      </c>
      <c r="B7" s="102"/>
      <c r="C7" s="103">
        <f>C6*(C4+C5)*C3</f>
        <v>0</v>
      </c>
      <c r="D7" s="103">
        <f>D6*(D4+D5)*D3</f>
        <v>0</v>
      </c>
    </row>
    <row r="8" spans="1:4" x14ac:dyDescent="0.2">
      <c r="A8" s="106"/>
      <c r="B8" s="102"/>
      <c r="C8" s="101"/>
      <c r="D8" s="101"/>
    </row>
    <row r="9" spans="1:4" x14ac:dyDescent="0.2">
      <c r="A9" s="101" t="s">
        <v>26</v>
      </c>
      <c r="B9" s="102"/>
      <c r="C9" s="154">
        <v>0.1</v>
      </c>
      <c r="D9" s="154"/>
    </row>
    <row r="10" spans="1:4" x14ac:dyDescent="0.2">
      <c r="A10" s="99" t="s">
        <v>27</v>
      </c>
      <c r="B10" s="100"/>
      <c r="C10" s="107">
        <f>(C7+D7)*C9</f>
        <v>0</v>
      </c>
      <c r="D10" s="107"/>
    </row>
    <row r="11" spans="1:4" x14ac:dyDescent="0.2">
      <c r="A11" s="108"/>
      <c r="B11" s="109"/>
      <c r="C11" s="108"/>
      <c r="D11" s="108"/>
    </row>
    <row r="12" spans="1:4" x14ac:dyDescent="0.2">
      <c r="A12" s="99" t="s">
        <v>28</v>
      </c>
      <c r="B12" s="100" t="s">
        <v>29</v>
      </c>
      <c r="C12" s="110"/>
      <c r="D12" s="155" t="s">
        <v>30</v>
      </c>
    </row>
    <row r="13" spans="1:4" x14ac:dyDescent="0.2">
      <c r="A13" s="99" t="s">
        <v>31</v>
      </c>
      <c r="B13" s="100"/>
      <c r="C13" s="116">
        <f>C10</f>
        <v>0</v>
      </c>
      <c r="D13" s="155"/>
    </row>
    <row r="14" spans="1:4" x14ac:dyDescent="0.2">
      <c r="A14" s="111" t="s">
        <v>37</v>
      </c>
      <c r="B14" s="112">
        <v>1</v>
      </c>
      <c r="C14" s="113">
        <f>$B14*(C$4)*$D14</f>
        <v>0</v>
      </c>
      <c r="D14" s="114">
        <v>24</v>
      </c>
    </row>
    <row r="15" spans="1:4" x14ac:dyDescent="0.2">
      <c r="A15" s="111" t="s">
        <v>38</v>
      </c>
      <c r="B15" s="112">
        <v>2</v>
      </c>
      <c r="C15" s="113">
        <f>$B15*(D$5+D$4)*$D15</f>
        <v>0</v>
      </c>
      <c r="D15" s="114">
        <v>18</v>
      </c>
    </row>
    <row r="16" spans="1:4" x14ac:dyDescent="0.2">
      <c r="A16" s="99" t="s">
        <v>32</v>
      </c>
      <c r="B16" s="100">
        <f>SUM(B14:B15)</f>
        <v>3</v>
      </c>
      <c r="C16" s="107">
        <f>SUM(C14:C15)</f>
        <v>0</v>
      </c>
      <c r="D16" s="99"/>
    </row>
    <row r="17" spans="1:4" x14ac:dyDescent="0.2">
      <c r="A17" s="101" t="s">
        <v>33</v>
      </c>
      <c r="B17" s="102"/>
      <c r="C17" s="115">
        <f>C10-C16</f>
        <v>0</v>
      </c>
      <c r="D17" s="101"/>
    </row>
  </sheetData>
  <sheetProtection algorithmName="SHA-512" hashValue="t1W4QeewtTdn+GXV/s7o/jPVrouKrX7tEMKtjPunBlufrnYiT1C49mVZ8VGrVHiRlrNuSZSfWA/MWTkz2KpA8A==" saltValue="7lXKDw/MuHjCiX8ju0OqUw==" spinCount="100000" sheet="1" objects="1" scenarios="1"/>
  <mergeCells count="3">
    <mergeCell ref="A1:D1"/>
    <mergeCell ref="C9:D9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>Copyright BiC
</dc:description>
  <cp:lastModifiedBy>Saskia Roos</cp:lastModifiedBy>
  <dcterms:created xsi:type="dcterms:W3CDTF">2018-03-14T10:16:28Z</dcterms:created>
  <dcterms:modified xsi:type="dcterms:W3CDTF">2021-01-26T15:51:03Z</dcterms:modified>
  <cp:category/>
</cp:coreProperties>
</file>