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fdeling\SDW\C&amp;V\Calculatie &amp; Aanbesteding\Aanbesteding\Aanbestedingen 2020\2020-44 onderhoud drukriolering\4-NvI\"/>
    </mc:Choice>
  </mc:AlternateContent>
  <bookViews>
    <workbookView xWindow="120" yWindow="60" windowWidth="19320" windowHeight="12120"/>
  </bookViews>
  <sheets>
    <sheet name="Blad1" sheetId="1" r:id="rId1"/>
    <sheet name="Blad2" sheetId="2" r:id="rId2"/>
    <sheet name="Blad3" sheetId="3" r:id="rId3"/>
  </sheets>
  <definedNames>
    <definedName name="_xlnm.Print_Area" localSheetId="0">Blad1!$B$1:$G$116</definedName>
  </definedNames>
  <calcPr calcId="191029"/>
</workbook>
</file>

<file path=xl/calcChain.xml><?xml version="1.0" encoding="utf-8"?>
<calcChain xmlns="http://schemas.openxmlformats.org/spreadsheetml/2006/main">
  <c r="A48" i="1" l="1"/>
  <c r="A44" i="1"/>
  <c r="A19" i="1"/>
  <c r="C112" i="1"/>
  <c r="E100" i="1" l="1"/>
  <c r="E99" i="1"/>
  <c r="E101" i="1" s="1"/>
  <c r="C110" i="1" s="1"/>
  <c r="E20" i="1" l="1"/>
  <c r="E21" i="1"/>
  <c r="A20" i="1" l="1"/>
  <c r="A21" i="1" s="1"/>
  <c r="A22" i="1" s="1"/>
  <c r="A31" i="1" s="1"/>
  <c r="A32" i="1" s="1"/>
  <c r="A33" i="1" s="1"/>
  <c r="A34" i="1" s="1"/>
  <c r="A45" i="1" s="1"/>
  <c r="A46" i="1" s="1"/>
  <c r="E47" i="1"/>
  <c r="E46" i="1"/>
  <c r="A59" i="1" l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E88" i="1"/>
  <c r="E33" i="1"/>
  <c r="A88" i="1" l="1"/>
  <c r="A99" i="1" s="1"/>
  <c r="A100" i="1" s="1"/>
  <c r="E84" i="1"/>
  <c r="E32" i="1" l="1"/>
  <c r="E48" i="1" l="1"/>
  <c r="E22" i="1" l="1"/>
  <c r="E87" i="1" l="1"/>
  <c r="E34" i="1" l="1"/>
  <c r="E31" i="1"/>
  <c r="E35" i="1"/>
  <c r="E18" i="1"/>
  <c r="E44" i="1"/>
  <c r="E45" i="1"/>
  <c r="E19" i="1"/>
  <c r="E86" i="1"/>
  <c r="E85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23" i="1" l="1"/>
  <c r="C106" i="1" s="1"/>
  <c r="E36" i="1"/>
  <c r="C107" i="1" s="1"/>
  <c r="E49" i="1"/>
  <c r="C108" i="1" s="1"/>
  <c r="E89" i="1"/>
  <c r="C109" i="1" s="1"/>
</calcChain>
</file>

<file path=xl/sharedStrings.xml><?xml version="1.0" encoding="utf-8"?>
<sst xmlns="http://schemas.openxmlformats.org/spreadsheetml/2006/main" count="122" uniqueCount="104">
  <si>
    <t>Onderdeel</t>
  </si>
  <si>
    <t>Totaalprijs</t>
  </si>
  <si>
    <t>Eenheidsprijs</t>
  </si>
  <si>
    <t>Totaalprijs per jaar</t>
  </si>
  <si>
    <t>Onderdeel 1: Totaalprijs preventief onderhoud</t>
  </si>
  <si>
    <t>Voor alle onderdelen geldt het volgende: De inschrijver biedt marktconforme prijzen aan. Abnormaal lage inschrijvingen worden uitgesloten.</t>
  </si>
  <si>
    <t>rekent de inschrijfstaat automatisch door wat de totaalprijs per onderdeel en de gehele inschrijfsom bedragen. Deze bedragen dienen</t>
  </si>
  <si>
    <t>Onderdeel 2: Totaalprijs correctief onderhoud</t>
  </si>
  <si>
    <t>Onderdeel 3: Totaalprijs reinigings- en stortingskosten</t>
  </si>
  <si>
    <t>De eenheidsprijzen dienen te worden ingevuld in het geelgearceerde deel.</t>
  </si>
  <si>
    <t xml:space="preserve">onderhoudswerkzaamheden aangegeven worden om vervangen c.q. vernieuwd te worden. De op te geven bedragen dienen inclusief de </t>
  </si>
  <si>
    <t>benodigde arbeid en voorrijkosten te zijn voor het vervangen, vernieuwen van dit onderdeel.</t>
  </si>
  <si>
    <t>Onderdeel 1 Totaalprijs preventief onderhoud</t>
  </si>
  <si>
    <t>Onderdeel 2 Totaalprijs correctief onderhoud</t>
  </si>
  <si>
    <t>Onderdeel 4 Totaalprijs verrekenprijzen veelgebruikte (reserve/vervangings) onderdelen</t>
  </si>
  <si>
    <t>Onderdeel 4: Totaalprijs Verrekenprijzen veelgebruikte (reserve/vervangings) onderdelen</t>
  </si>
  <si>
    <t xml:space="preserve">De inschrijfstaat rekent automatisch door wat de totalen per jaar per onderdeel bedragen na het invullen van de eenheidsprijs. Ook </t>
  </si>
  <si>
    <t>In afwijking van de UAV 2012 blijven de verrekenprijzen gehandhaafd bij afwijking van meer dan 10%. Daarnaast geeft een lagere hoeveelheid ook geen recht op een vergoeding.</t>
  </si>
  <si>
    <t xml:space="preserve">De volgende gegevens dienen te worden vermeld in Bijlage 2: Inschrijvingsbiljet </t>
  </si>
  <si>
    <t>Onderdeel 3 Totaalprijs reiniging- en stortingskosten</t>
  </si>
  <si>
    <t xml:space="preserve">In onderdeel 1 wordt aangegeven wat de kosten zijn voor de preventieve onderhoudswerkzaamheden als omschreven </t>
  </si>
  <si>
    <t>In onderdeel 2 wordt een opgave gevraagd van de vaste kosten die gemaakt worden voor het oplossen van alle gemelde storingen, als omschreven</t>
  </si>
  <si>
    <t xml:space="preserve">Verhelpen van urgente storingen tussen 08.00 uur en 17.00 uur op kantoordagen. </t>
  </si>
  <si>
    <t xml:space="preserve">Verhelpen van urgente storingen buiten 08.00 uur en 17.00 uur op kantoordagen (dus nachten en weekenden). </t>
  </si>
  <si>
    <t>Verhelpen van niet-urgente storingen tussen 08.00 uur en 17.00 uur op kantoordagen.</t>
  </si>
  <si>
    <t>In onderdeel 3 wordt een opgave gevraagd voor het reinigen van de objecten en het storten van vaste delen (slib ontdaan van water), als omschreven</t>
  </si>
  <si>
    <t>Totaalprijs preventief onderhoud, exclusief BTW.</t>
  </si>
  <si>
    <t>Totaalprijs correctief onderhoud, exclusief BTW.</t>
  </si>
  <si>
    <t>Totaalprijs reinigings- en stortingskosten, exclusief BTW.</t>
  </si>
  <si>
    <t>Totaalprijs verrekenprijzen veelgebruikte (reserve/vervangings) onderdelen, exclusief BTW.</t>
  </si>
  <si>
    <t xml:space="preserve">Totale inschrijfsom, exclusief BTW. </t>
  </si>
  <si>
    <r>
      <t xml:space="preserve">in het inschrijvingsbiljet (Bijlage 2) te worden vermeld. </t>
    </r>
    <r>
      <rPr>
        <b/>
        <i/>
        <sz val="11"/>
        <color indexed="8"/>
        <rFont val="Calibri"/>
        <family val="2"/>
      </rPr>
      <t>De eenheidsprijzen zijn inclusief eenmalige kosten, uitvoeringskosten, algemene kosten en winst en risico.</t>
    </r>
  </si>
  <si>
    <t xml:space="preserve">In onderdeel 4 wordt aangegeven wat de vaste verrekenprijzen zijn voor de te leveren en vervangen onderdelen welke tijdens de inspectie, storings- en </t>
  </si>
  <si>
    <t xml:space="preserve">Post nr. </t>
  </si>
  <si>
    <t>Preventief onderhoud rioolgemalen</t>
  </si>
  <si>
    <t>Preventief onderhoud drukrioolgemalen</t>
  </si>
  <si>
    <t>Preventief onderhoud voedingskast (CVK)</t>
  </si>
  <si>
    <t>Preventief onderhoud regenmeters</t>
  </si>
  <si>
    <t>in hoofdstuk 5.2 van het PvE. De eenheidsprijzen dienen te worden ingevuld in het geelgearceerde deel.</t>
  </si>
  <si>
    <t>Reinigen van bergbezinkvoorzieningen</t>
  </si>
  <si>
    <t>Reinigen van rioolgemalen</t>
  </si>
  <si>
    <t>Reinigen van drukrioolgemalen</t>
  </si>
  <si>
    <t>Afvoeren en stortkosten afvoeren drijvet, vuil en slib</t>
  </si>
  <si>
    <t>Hoeveelheid per jaar</t>
  </si>
  <si>
    <t>Indicatieve hoeveelheid per jaar</t>
  </si>
  <si>
    <t>Monitoren hoofdpost gedurende het jaar (post)</t>
  </si>
  <si>
    <t>Hijsketting  rioolgemaal RVS 316, L=4m, incl. harpsluiting en veiligheidscertificaat</t>
  </si>
  <si>
    <t>Hijsketting minigemaal RVS 316, L=2m, incl. harpsluiting en veiligheidscertificaat</t>
  </si>
  <si>
    <t>Geleidestangen rioolgemaal RVS 316 incl. bevestigingsbeugel</t>
  </si>
  <si>
    <t>Geleidestangen minigemaal RVS 316 incl. bevestigingsbeugel</t>
  </si>
  <si>
    <t>Geleidestang bevestigingsbeugel RVS 316</t>
  </si>
  <si>
    <t>Pompkabel vervangen. L= 10m 4x1,5 mm2</t>
  </si>
  <si>
    <t>Pompkabel vervangen L= 10m 7x1,5 mm2</t>
  </si>
  <si>
    <t>Balkeerklep 65mm</t>
  </si>
  <si>
    <t>Balkeerklep 80mm</t>
  </si>
  <si>
    <t>Balkeerklep 100mm</t>
  </si>
  <si>
    <t>Radar Vegawell C 11 incl. bevestigingsbeugel</t>
  </si>
  <si>
    <t>Drukopnemer Vegawel 52 incl. RVS spankabel en afspangewicht</t>
  </si>
  <si>
    <t>Leveren en plaatsen wippergewicht 10 kg</t>
  </si>
  <si>
    <t>Vlotter niveauregeling</t>
  </si>
  <si>
    <t>Open-bel niveaubesturing</t>
  </si>
  <si>
    <t>Luchtslang niveauregeling type open bel</t>
  </si>
  <si>
    <t>Luchtpompje niveauregeling type borrelbuis</t>
  </si>
  <si>
    <t>Luchtslang niveauregeling type borrelbuis</t>
  </si>
  <si>
    <t>Drukschakelaar niveauregeling type borrelbuis</t>
  </si>
  <si>
    <t>Magneetschakelaar direct start tot 3 kW</t>
  </si>
  <si>
    <t>Magneetschakelaar ster driehoek tot 7,5 kW</t>
  </si>
  <si>
    <t>Aardlekschakelaar Eaton Moeller 40A , 0,3 Amp</t>
  </si>
  <si>
    <t>Aardlekschakelaar Eaton Moeller 40A , 0,03 Amp</t>
  </si>
  <si>
    <t>Thermisch blok 2 - 4,5 A</t>
  </si>
  <si>
    <t>Thermisch blok 4 - 7 A</t>
  </si>
  <si>
    <t>Thermisch blok 6 – 10 A</t>
  </si>
  <si>
    <t>Olie pomp</t>
  </si>
  <si>
    <t>Verrekenprijs halve baan afzetting</t>
  </si>
  <si>
    <t>Vervangen pompen (excl. materiaal)</t>
  </si>
  <si>
    <t>Uurtarief monteur + bus voor uitvoeren van bijkomende werkzaamheden</t>
  </si>
  <si>
    <t>Onderdeel 5: vaste prijzen voor pompen en pomponderdelen</t>
  </si>
  <si>
    <t>Inschrijven voor 100% betekent leveren voor de brutoprijs van de leverancier (0% korting)</t>
  </si>
  <si>
    <t>Inschrijven voor 90% betekent leveren voor 90% van de brutoprijs van de leverancier (10%) korting</t>
  </si>
  <si>
    <t>Pomponderdelen (percentage)</t>
  </si>
  <si>
    <t>Pompen (percentage)</t>
  </si>
  <si>
    <t>Onderdeel 5 Totaalprijs vaste prijzen voor pompen en pomponderdelen</t>
  </si>
  <si>
    <t>in hoofdstuk 5.4 van het PvE. Het tijdstip en de urgentie van de melding is hierin maatgevend. De eenheidsprijzen dienen te worden ingevuld in het geelgearceerde deel.</t>
  </si>
  <si>
    <t>in hoofdstuk 5.3 van het PvE. De eenheidsprijzen dienen te worden ingevuld in het geelgearceerde deel.</t>
  </si>
  <si>
    <t>Prijzen voor onderdelen gelden voor alle voorkomende pomponderdelen welke niet al zijn gevraagd in onderdeel 4.</t>
  </si>
  <si>
    <t>In onderdeel 5 dient aangegeven te worden voor welk percentage van de brutoprijzen van de leverancier voor het jaar 2021 worden geleverd, zie paragraaf 5.5 van het PVE.</t>
  </si>
  <si>
    <t>Het betreft de inschrijfstaat voor het contract 2020-44: preventief- en correctief onderhoud gemalen gemeente Venray.</t>
  </si>
  <si>
    <t>________________________________________ (naam)</t>
  </si>
  <si>
    <t>________________________________________ (functie)</t>
  </si>
  <si>
    <t>________________________________________(adres)</t>
  </si>
  <si>
    <t>________________________________________(postcode)</t>
  </si>
  <si>
    <t>________________________________________(plaats)</t>
  </si>
  <si>
    <t>De inschrijver:</t>
  </si>
  <si>
    <t>________________________________________ (datum)</t>
  </si>
  <si>
    <t xml:space="preserve">________________________________________ (handtekening)  </t>
  </si>
  <si>
    <t>________________________________________(bedrijfsnaam)</t>
  </si>
  <si>
    <t>Bijlage 1 Inschrijfstaat PVE 2020-44 - NVI-1</t>
  </si>
  <si>
    <t>NVI-1 Stelpost: leveren en aanbrengen stickers op installaties</t>
  </si>
  <si>
    <t>Preventief onderhoud bergbezinkvoorzieningen (excl. Spoelkleppen)</t>
  </si>
  <si>
    <t>1 (NVI)</t>
  </si>
  <si>
    <t>10 (NVI)</t>
  </si>
  <si>
    <t>Uurtarief monteur + bus voor uitvoeren van aanvullende werkzaamheden (ton)</t>
  </si>
  <si>
    <t>14 (NVI)</t>
  </si>
  <si>
    <t>Reinigingswerkzaamheden (monteur + zuigwagen) stukprijs per storing en bij extreme vervuiling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</si>
</sst>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9" fontId="8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2" fillId="2" borderId="1" xfId="0" applyFont="1" applyFill="1" applyBorder="1"/>
    <xf numFmtId="0" fontId="0" fillId="0" borderId="2" xfId="0" applyBorder="1" applyAlignment="1">
      <alignment wrapText="1"/>
    </xf>
    <xf numFmtId="0" fontId="0" fillId="0" borderId="1" xfId="0" applyBorder="1"/>
    <xf numFmtId="0" fontId="0" fillId="0" borderId="2" xfId="0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0" fontId="0" fillId="0" borderId="0" xfId="0" applyFont="1"/>
    <xf numFmtId="164" fontId="0" fillId="0" borderId="1" xfId="0" applyNumberFormat="1" applyFont="1" applyBorder="1"/>
    <xf numFmtId="0" fontId="0" fillId="0" borderId="2" xfId="0" applyFont="1" applyBorder="1" applyAlignment="1">
      <alignment wrapText="1"/>
    </xf>
    <xf numFmtId="0" fontId="0" fillId="0" borderId="2" xfId="0" applyFont="1" applyBorder="1"/>
    <xf numFmtId="164" fontId="0" fillId="0" borderId="2" xfId="0" applyNumberFormat="1" applyFont="1" applyBorder="1"/>
    <xf numFmtId="164" fontId="0" fillId="0" borderId="3" xfId="0" applyNumberFormat="1" applyFont="1" applyBorder="1"/>
    <xf numFmtId="0" fontId="0" fillId="0" borderId="5" xfId="0" applyFont="1" applyBorder="1"/>
    <xf numFmtId="0" fontId="0" fillId="0" borderId="6" xfId="0" applyFont="1" applyBorder="1"/>
    <xf numFmtId="0" fontId="4" fillId="0" borderId="0" xfId="0" applyFont="1"/>
    <xf numFmtId="0" fontId="5" fillId="0" borderId="0" xfId="0" applyFont="1"/>
    <xf numFmtId="0" fontId="2" fillId="0" borderId="0" xfId="0" applyFont="1"/>
    <xf numFmtId="164" fontId="0" fillId="0" borderId="2" xfId="0" applyNumberFormat="1" applyFont="1" applyBorder="1" applyAlignment="1">
      <alignment vertical="top"/>
    </xf>
    <xf numFmtId="0" fontId="2" fillId="0" borderId="7" xfId="0" applyFont="1" applyBorder="1" applyAlignment="1">
      <alignment wrapText="1"/>
    </xf>
    <xf numFmtId="164" fontId="0" fillId="3" borderId="8" xfId="0" applyNumberFormat="1" applyFont="1" applyFill="1" applyBorder="1" applyProtection="1">
      <protection locked="0"/>
    </xf>
    <xf numFmtId="164" fontId="0" fillId="3" borderId="9" xfId="0" applyNumberFormat="1" applyFont="1" applyFill="1" applyBorder="1" applyProtection="1">
      <protection locked="0"/>
    </xf>
    <xf numFmtId="164" fontId="0" fillId="0" borderId="4" xfId="0" applyNumberFormat="1" applyFont="1" applyBorder="1"/>
    <xf numFmtId="0" fontId="2" fillId="2" borderId="4" xfId="0" applyFont="1" applyFill="1" applyBorder="1"/>
    <xf numFmtId="0" fontId="2" fillId="0" borderId="7" xfId="0" applyFont="1" applyBorder="1" applyAlignment="1"/>
    <xf numFmtId="0" fontId="4" fillId="0" borderId="0" xfId="0" applyFont="1" applyFill="1"/>
    <xf numFmtId="0" fontId="0" fillId="0" borderId="0" xfId="0" applyFont="1" applyFill="1"/>
    <xf numFmtId="0" fontId="0" fillId="0" borderId="0" xfId="0" applyFill="1"/>
    <xf numFmtId="0" fontId="4" fillId="0" borderId="0" xfId="0" applyFont="1" applyAlignment="1">
      <alignment vertical="center"/>
    </xf>
    <xf numFmtId="164" fontId="0" fillId="3" borderId="10" xfId="0" applyNumberFormat="1" applyFont="1" applyFill="1" applyBorder="1" applyProtection="1">
      <protection locked="0"/>
    </xf>
    <xf numFmtId="164" fontId="0" fillId="3" borderId="2" xfId="0" applyNumberFormat="1" applyFont="1" applyFill="1" applyBorder="1" applyProtection="1">
      <protection locked="0"/>
    </xf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11" xfId="0" applyFont="1" applyBorder="1" applyAlignment="1">
      <alignment wrapText="1"/>
    </xf>
    <xf numFmtId="0" fontId="0" fillId="0" borderId="3" xfId="0" applyFont="1" applyBorder="1"/>
    <xf numFmtId="164" fontId="0" fillId="3" borderId="13" xfId="0" applyNumberFormat="1" applyFont="1" applyFill="1" applyBorder="1" applyProtection="1">
      <protection locked="0"/>
    </xf>
    <xf numFmtId="0" fontId="7" fillId="0" borderId="1" xfId="1" applyFont="1" applyFill="1" applyBorder="1" applyAlignment="1">
      <alignment wrapText="1"/>
    </xf>
    <xf numFmtId="0" fontId="7" fillId="0" borderId="12" xfId="1" applyFont="1" applyFill="1" applyBorder="1" applyAlignment="1">
      <alignment wrapText="1"/>
    </xf>
    <xf numFmtId="0" fontId="7" fillId="0" borderId="2" xfId="1" applyFont="1" applyFill="1" applyBorder="1" applyAlignment="1">
      <alignment wrapText="1"/>
    </xf>
    <xf numFmtId="0" fontId="7" fillId="0" borderId="1" xfId="1" applyFont="1" applyFill="1" applyBorder="1"/>
    <xf numFmtId="0" fontId="7" fillId="0" borderId="2" xfId="1" applyFont="1" applyFill="1" applyBorder="1"/>
    <xf numFmtId="0" fontId="7" fillId="0" borderId="12" xfId="1" applyFont="1" applyFill="1" applyBorder="1"/>
    <xf numFmtId="0" fontId="0" fillId="0" borderId="12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0" fillId="0" borderId="1" xfId="0" applyFont="1" applyBorder="1" applyAlignment="1">
      <alignment horizontal="center"/>
    </xf>
    <xf numFmtId="9" fontId="0" fillId="3" borderId="8" xfId="2" applyFont="1" applyFill="1" applyBorder="1" applyProtection="1">
      <protection locked="0"/>
    </xf>
    <xf numFmtId="9" fontId="0" fillId="3" borderId="9" xfId="2" applyFont="1" applyFill="1" applyBorder="1" applyProtection="1">
      <protection locked="0"/>
    </xf>
    <xf numFmtId="0" fontId="9" fillId="0" borderId="0" xfId="0" applyFont="1" applyAlignment="1">
      <alignment vertical="center"/>
    </xf>
    <xf numFmtId="0" fontId="4" fillId="0" borderId="0" xfId="0" applyFont="1" applyFill="1" applyBorder="1"/>
    <xf numFmtId="0" fontId="10" fillId="0" borderId="0" xfId="0" applyFont="1" applyAlignment="1">
      <alignment vertical="center"/>
    </xf>
    <xf numFmtId="164" fontId="0" fillId="0" borderId="12" xfId="0" applyNumberFormat="1" applyFont="1" applyBorder="1"/>
    <xf numFmtId="0" fontId="2" fillId="0" borderId="3" xfId="0" applyFont="1" applyBorder="1"/>
    <xf numFmtId="0" fontId="0" fillId="0" borderId="14" xfId="0" applyFont="1" applyBorder="1"/>
    <xf numFmtId="0" fontId="0" fillId="0" borderId="12" xfId="0" applyBorder="1" applyAlignment="1">
      <alignment horizontal="center"/>
    </xf>
  </cellXfs>
  <cellStyles count="3">
    <cellStyle name="Ongeldig" xfId="1" builtinId="27"/>
    <cellStyle name="Procent" xfId="2" builtinId="5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1"/>
  <sheetViews>
    <sheetView tabSelected="1" zoomScale="115" zoomScaleNormal="115" workbookViewId="0">
      <selection activeCell="B50" sqref="B50"/>
    </sheetView>
  </sheetViews>
  <sheetFormatPr defaultRowHeight="15" x14ac:dyDescent="0.25"/>
  <cols>
    <col min="1" max="1" width="7.5703125" style="44" bestFit="1" customWidth="1"/>
    <col min="2" max="2" width="82.7109375" customWidth="1"/>
    <col min="3" max="3" width="20.42578125" bestFit="1" customWidth="1"/>
    <col min="4" max="4" width="18.42578125" customWidth="1"/>
    <col min="5" max="5" width="18.5703125" customWidth="1"/>
    <col min="6" max="6" width="3.85546875" customWidth="1"/>
  </cols>
  <sheetData>
    <row r="1" spans="2:16" ht="18.75" x14ac:dyDescent="0.3">
      <c r="B1" s="1" t="s">
        <v>96</v>
      </c>
    </row>
    <row r="2" spans="2:16" x14ac:dyDescent="0.25"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2:16" x14ac:dyDescent="0.25">
      <c r="B3" s="8" t="s">
        <v>86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2:16" x14ac:dyDescent="0.25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2:16" x14ac:dyDescent="0.25">
      <c r="B5" s="16" t="s">
        <v>5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x14ac:dyDescent="0.25">
      <c r="B6" s="16" t="s">
        <v>16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2:16" x14ac:dyDescent="0.25">
      <c r="B7" s="16" t="s">
        <v>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2:16" x14ac:dyDescent="0.25">
      <c r="B8" s="26" t="s">
        <v>31</v>
      </c>
      <c r="C8" s="2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2:16" x14ac:dyDescent="0.25">
      <c r="B9" s="26"/>
      <c r="C9" s="2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2:16" x14ac:dyDescent="0.25">
      <c r="B10" s="29" t="s">
        <v>17</v>
      </c>
      <c r="C10" s="27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2:16" x14ac:dyDescent="0.25">
      <c r="B11" s="16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2:16" x14ac:dyDescent="0.25"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2:16" x14ac:dyDescent="0.25">
      <c r="B13" s="18" t="s">
        <v>4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2:16" x14ac:dyDescent="0.25">
      <c r="B14" s="8" t="s">
        <v>20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2:16" x14ac:dyDescent="0.25">
      <c r="B15" t="s">
        <v>38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2:16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x14ac:dyDescent="0.25">
      <c r="A17" s="50" t="s">
        <v>33</v>
      </c>
      <c r="B17" s="24" t="s">
        <v>0</v>
      </c>
      <c r="C17" s="24" t="s">
        <v>43</v>
      </c>
      <c r="D17" s="24" t="s">
        <v>2</v>
      </c>
      <c r="E17" s="24" t="s">
        <v>3</v>
      </c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x14ac:dyDescent="0.25">
      <c r="A18" s="45" t="s">
        <v>99</v>
      </c>
      <c r="B18" s="10" t="s">
        <v>98</v>
      </c>
      <c r="C18" s="11">
        <v>36</v>
      </c>
      <c r="D18" s="36"/>
      <c r="E18" s="12">
        <f t="shared" ref="E18:E21" si="0">SUM(C18*D18)</f>
        <v>0</v>
      </c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x14ac:dyDescent="0.25">
      <c r="A19" s="45">
        <f>2</f>
        <v>2</v>
      </c>
      <c r="B19" s="10" t="s">
        <v>34</v>
      </c>
      <c r="C19" s="11">
        <v>94</v>
      </c>
      <c r="D19" s="22"/>
      <c r="E19" s="12">
        <f t="shared" si="0"/>
        <v>0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x14ac:dyDescent="0.25">
      <c r="A20" s="45">
        <f t="shared" ref="A20:A22" si="1">A19+1</f>
        <v>3</v>
      </c>
      <c r="B20" s="34" t="s">
        <v>35</v>
      </c>
      <c r="C20" s="11">
        <v>347</v>
      </c>
      <c r="D20" s="22"/>
      <c r="E20" s="12">
        <f t="shared" si="0"/>
        <v>0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25">
      <c r="A21" s="45">
        <f t="shared" si="1"/>
        <v>4</v>
      </c>
      <c r="B21" s="34" t="s">
        <v>36</v>
      </c>
      <c r="C21" s="11">
        <v>10</v>
      </c>
      <c r="D21" s="22"/>
      <c r="E21" s="12">
        <f t="shared" si="0"/>
        <v>0</v>
      </c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x14ac:dyDescent="0.25">
      <c r="A22" s="46">
        <f t="shared" si="1"/>
        <v>5</v>
      </c>
      <c r="B22" s="34" t="s">
        <v>37</v>
      </c>
      <c r="C22" s="35">
        <v>10</v>
      </c>
      <c r="D22" s="22"/>
      <c r="E22" s="12">
        <f>SUM(C22*D22)</f>
        <v>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x14ac:dyDescent="0.25">
      <c r="B23" s="20" t="s">
        <v>26</v>
      </c>
      <c r="C23" s="14"/>
      <c r="D23" s="15"/>
      <c r="E23" s="7">
        <f>SUM(E18:E22)</f>
        <v>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x14ac:dyDescent="0.25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x14ac:dyDescent="0.25">
      <c r="B26" s="18" t="s">
        <v>7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s="8" customFormat="1" x14ac:dyDescent="0.25">
      <c r="A27" s="47"/>
      <c r="B27" t="s">
        <v>21</v>
      </c>
    </row>
    <row r="28" spans="1:16" x14ac:dyDescent="0.25">
      <c r="B28" t="s">
        <v>82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x14ac:dyDescent="0.25"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ht="30" x14ac:dyDescent="0.25">
      <c r="A30" s="50" t="s">
        <v>33</v>
      </c>
      <c r="B30" s="2" t="s">
        <v>0</v>
      </c>
      <c r="C30" s="51" t="s">
        <v>44</v>
      </c>
      <c r="D30" s="2" t="s">
        <v>2</v>
      </c>
      <c r="E30" s="2" t="s">
        <v>3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x14ac:dyDescent="0.25">
      <c r="A31" s="52">
        <f>A22+1</f>
        <v>6</v>
      </c>
      <c r="B31" s="37" t="s">
        <v>22</v>
      </c>
      <c r="C31" s="40">
        <v>45</v>
      </c>
      <c r="D31" s="21"/>
      <c r="E31" s="9">
        <f>SUM(C31*D31)</f>
        <v>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ht="30" x14ac:dyDescent="0.25">
      <c r="A32" s="45">
        <f>A31+1</f>
        <v>7</v>
      </c>
      <c r="B32" s="38" t="s">
        <v>23</v>
      </c>
      <c r="C32" s="42">
        <v>90</v>
      </c>
      <c r="D32" s="36"/>
      <c r="E32" s="12">
        <f t="shared" ref="E32" si="2">SUM(C32*D32)</f>
        <v>0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x14ac:dyDescent="0.25">
      <c r="A33" s="45">
        <f t="shared" ref="A33:A34" si="3">A32+1</f>
        <v>8</v>
      </c>
      <c r="B33" s="38" t="s">
        <v>24</v>
      </c>
      <c r="C33" s="41">
        <v>315</v>
      </c>
      <c r="D33" s="22"/>
      <c r="E33" s="12">
        <f t="shared" ref="E33:E34" si="4">SUM(C33*D33)</f>
        <v>0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x14ac:dyDescent="0.25">
      <c r="A34" s="45">
        <f t="shared" si="3"/>
        <v>9</v>
      </c>
      <c r="B34" s="3" t="s">
        <v>45</v>
      </c>
      <c r="C34" s="41">
        <v>1</v>
      </c>
      <c r="D34" s="22"/>
      <c r="E34" s="12">
        <f t="shared" si="4"/>
        <v>0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x14ac:dyDescent="0.25">
      <c r="A35" s="46" t="s">
        <v>100</v>
      </c>
      <c r="B35" s="3" t="s">
        <v>101</v>
      </c>
      <c r="C35" s="41">
        <v>40</v>
      </c>
      <c r="D35" s="31"/>
      <c r="E35" s="13">
        <f t="shared" ref="E35" si="5">SUM(C35*D35)</f>
        <v>0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x14ac:dyDescent="0.25">
      <c r="B36" s="20" t="s">
        <v>27</v>
      </c>
      <c r="C36" s="14"/>
      <c r="D36" s="15"/>
      <c r="E36" s="6">
        <f>SUM(E31:E35)</f>
        <v>0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25">
      <c r="B39" s="18" t="s">
        <v>8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x14ac:dyDescent="0.25">
      <c r="B40" s="28" t="s">
        <v>25</v>
      </c>
      <c r="C40" s="27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x14ac:dyDescent="0.25">
      <c r="B41" t="s">
        <v>83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x14ac:dyDescent="0.25"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25">
      <c r="A43" s="50" t="s">
        <v>33</v>
      </c>
      <c r="B43" s="2" t="s">
        <v>0</v>
      </c>
      <c r="C43" s="2" t="s">
        <v>43</v>
      </c>
      <c r="D43" s="2" t="s">
        <v>2</v>
      </c>
      <c r="E43" s="24" t="s">
        <v>1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x14ac:dyDescent="0.25">
      <c r="A44" s="45">
        <f>11</f>
        <v>11</v>
      </c>
      <c r="B44" t="s">
        <v>39</v>
      </c>
      <c r="C44" s="11">
        <v>36</v>
      </c>
      <c r="D44" s="22"/>
      <c r="E44" s="19">
        <f t="shared" ref="E44:E48" si="6">SUM(C44*D44)</f>
        <v>0</v>
      </c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x14ac:dyDescent="0.25">
      <c r="A45" s="45">
        <f>A44+1</f>
        <v>12</v>
      </c>
      <c r="B45" s="10" t="s">
        <v>40</v>
      </c>
      <c r="C45" s="11">
        <v>94</v>
      </c>
      <c r="D45" s="22"/>
      <c r="E45" s="19">
        <f t="shared" si="6"/>
        <v>0</v>
      </c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x14ac:dyDescent="0.25">
      <c r="A46" s="45">
        <f t="shared" ref="A46" si="7">A45+1</f>
        <v>13</v>
      </c>
      <c r="B46" s="43" t="s">
        <v>41</v>
      </c>
      <c r="C46" s="11">
        <v>347</v>
      </c>
      <c r="D46" s="30"/>
      <c r="E46" s="19">
        <f t="shared" si="6"/>
        <v>0</v>
      </c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ht="30" x14ac:dyDescent="0.25">
      <c r="A47" s="45" t="s">
        <v>102</v>
      </c>
      <c r="B47" s="10" t="s">
        <v>103</v>
      </c>
      <c r="C47" s="11">
        <v>20</v>
      </c>
      <c r="D47" s="30"/>
      <c r="E47" s="19">
        <f t="shared" si="6"/>
        <v>0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x14ac:dyDescent="0.25">
      <c r="A48" s="46">
        <f>15</f>
        <v>15</v>
      </c>
      <c r="B48" s="10" t="s">
        <v>42</v>
      </c>
      <c r="C48" s="11">
        <v>30</v>
      </c>
      <c r="D48" s="30"/>
      <c r="E48" s="19">
        <f t="shared" si="6"/>
        <v>0</v>
      </c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x14ac:dyDescent="0.25">
      <c r="B49" s="20" t="s">
        <v>28</v>
      </c>
      <c r="C49" s="14"/>
      <c r="D49" s="15"/>
      <c r="E49" s="6">
        <f>SUM(E44:E48)</f>
        <v>0</v>
      </c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x14ac:dyDescent="0.25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 x14ac:dyDescent="0.25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x14ac:dyDescent="0.25">
      <c r="B52" s="18" t="s">
        <v>15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x14ac:dyDescent="0.25">
      <c r="B53" t="s">
        <v>32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x14ac:dyDescent="0.25">
      <c r="B54" t="s">
        <v>10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x14ac:dyDescent="0.25">
      <c r="B55" t="s">
        <v>11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x14ac:dyDescent="0.25">
      <c r="B56" t="s">
        <v>9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x14ac:dyDescent="0.25"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ht="30" x14ac:dyDescent="0.25">
      <c r="A58" s="50" t="s">
        <v>33</v>
      </c>
      <c r="B58" s="2" t="s">
        <v>0</v>
      </c>
      <c r="C58" s="51" t="s">
        <v>44</v>
      </c>
      <c r="D58" s="2" t="s">
        <v>2</v>
      </c>
      <c r="E58" s="2" t="s">
        <v>1</v>
      </c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x14ac:dyDescent="0.25">
      <c r="A59" s="48">
        <f>A48+1</f>
        <v>16</v>
      </c>
      <c r="B59" s="32" t="s">
        <v>46</v>
      </c>
      <c r="C59" s="40">
        <v>1</v>
      </c>
      <c r="D59" s="21"/>
      <c r="E59" s="9">
        <f>SUM(C59*D59)</f>
        <v>0</v>
      </c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6" x14ac:dyDescent="0.25">
      <c r="A60" s="48">
        <f>A59+1</f>
        <v>17</v>
      </c>
      <c r="B60" s="33" t="s">
        <v>47</v>
      </c>
      <c r="C60" s="41">
        <v>1</v>
      </c>
      <c r="D60" s="22"/>
      <c r="E60" s="12">
        <f t="shared" ref="E60:E88" si="8">SUM(C60*D60)</f>
        <v>0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x14ac:dyDescent="0.25">
      <c r="A61" s="48">
        <f t="shared" ref="A61:A88" si="9">A60+1</f>
        <v>18</v>
      </c>
      <c r="B61" s="33" t="s">
        <v>48</v>
      </c>
      <c r="C61" s="41">
        <v>1</v>
      </c>
      <c r="D61" s="22"/>
      <c r="E61" s="12">
        <f t="shared" si="8"/>
        <v>0</v>
      </c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x14ac:dyDescent="0.25">
      <c r="A62" s="48">
        <f t="shared" si="9"/>
        <v>19</v>
      </c>
      <c r="B62" s="33" t="s">
        <v>49</v>
      </c>
      <c r="C62" s="41">
        <v>1</v>
      </c>
      <c r="D62" s="22"/>
      <c r="E62" s="12">
        <f t="shared" si="8"/>
        <v>0</v>
      </c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6" x14ac:dyDescent="0.25">
      <c r="A63" s="48">
        <f t="shared" si="9"/>
        <v>20</v>
      </c>
      <c r="B63" s="33" t="s">
        <v>50</v>
      </c>
      <c r="C63" s="41">
        <v>1</v>
      </c>
      <c r="D63" s="22"/>
      <c r="E63" s="12">
        <f t="shared" si="8"/>
        <v>0</v>
      </c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6" x14ac:dyDescent="0.25">
      <c r="A64" s="48">
        <f t="shared" si="9"/>
        <v>21</v>
      </c>
      <c r="B64" s="33" t="s">
        <v>51</v>
      </c>
      <c r="C64" s="41">
        <v>1</v>
      </c>
      <c r="D64" s="22"/>
      <c r="E64" s="12">
        <f t="shared" si="8"/>
        <v>0</v>
      </c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x14ac:dyDescent="0.25">
      <c r="A65" s="48">
        <f t="shared" si="9"/>
        <v>22</v>
      </c>
      <c r="B65" s="33" t="s">
        <v>52</v>
      </c>
      <c r="C65" s="41">
        <v>1</v>
      </c>
      <c r="D65" s="22"/>
      <c r="E65" s="12">
        <f t="shared" si="8"/>
        <v>0</v>
      </c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x14ac:dyDescent="0.25">
      <c r="A66" s="48">
        <f t="shared" si="9"/>
        <v>23</v>
      </c>
      <c r="B66" s="33" t="s">
        <v>53</v>
      </c>
      <c r="C66" s="41">
        <v>1</v>
      </c>
      <c r="D66" s="22"/>
      <c r="E66" s="12">
        <f t="shared" si="8"/>
        <v>0</v>
      </c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x14ac:dyDescent="0.25">
      <c r="A67" s="48">
        <f t="shared" si="9"/>
        <v>24</v>
      </c>
      <c r="B67" s="33" t="s">
        <v>54</v>
      </c>
      <c r="C67" s="41">
        <v>1</v>
      </c>
      <c r="D67" s="22"/>
      <c r="E67" s="12">
        <f t="shared" si="8"/>
        <v>0</v>
      </c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x14ac:dyDescent="0.25">
      <c r="A68" s="48">
        <f t="shared" si="9"/>
        <v>25</v>
      </c>
      <c r="B68" s="33" t="s">
        <v>55</v>
      </c>
      <c r="C68" s="41">
        <v>1</v>
      </c>
      <c r="D68" s="22"/>
      <c r="E68" s="12">
        <f t="shared" si="8"/>
        <v>0</v>
      </c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x14ac:dyDescent="0.25">
      <c r="A69" s="48">
        <f t="shared" si="9"/>
        <v>26</v>
      </c>
      <c r="B69" s="33" t="s">
        <v>56</v>
      </c>
      <c r="C69" s="41">
        <v>1</v>
      </c>
      <c r="D69" s="22"/>
      <c r="E69" s="12">
        <f t="shared" si="8"/>
        <v>0</v>
      </c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1:16" x14ac:dyDescent="0.25">
      <c r="A70" s="48">
        <f t="shared" si="9"/>
        <v>27</v>
      </c>
      <c r="B70" s="33" t="s">
        <v>57</v>
      </c>
      <c r="C70" s="41">
        <v>1</v>
      </c>
      <c r="D70" s="22"/>
      <c r="E70" s="12">
        <f t="shared" si="8"/>
        <v>0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1:16" x14ac:dyDescent="0.25">
      <c r="A71" s="48">
        <f t="shared" si="9"/>
        <v>28</v>
      </c>
      <c r="B71" s="33" t="s">
        <v>58</v>
      </c>
      <c r="C71" s="41">
        <v>1</v>
      </c>
      <c r="D71" s="22"/>
      <c r="E71" s="12">
        <f t="shared" si="8"/>
        <v>0</v>
      </c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1:16" x14ac:dyDescent="0.25">
      <c r="A72" s="48">
        <f t="shared" si="9"/>
        <v>29</v>
      </c>
      <c r="B72" s="33" t="s">
        <v>59</v>
      </c>
      <c r="C72" s="41">
        <v>1</v>
      </c>
      <c r="D72" s="22"/>
      <c r="E72" s="12">
        <f t="shared" si="8"/>
        <v>0</v>
      </c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16" ht="16.5" customHeight="1" x14ac:dyDescent="0.25">
      <c r="A73" s="48">
        <f t="shared" si="9"/>
        <v>30</v>
      </c>
      <c r="B73" s="33" t="s">
        <v>60</v>
      </c>
      <c r="C73" s="41">
        <v>1</v>
      </c>
      <c r="D73" s="22"/>
      <c r="E73" s="12">
        <f t="shared" si="8"/>
        <v>0</v>
      </c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1:16" ht="15" customHeight="1" x14ac:dyDescent="0.25">
      <c r="A74" s="48">
        <f t="shared" si="9"/>
        <v>31</v>
      </c>
      <c r="B74" s="33" t="s">
        <v>61</v>
      </c>
      <c r="C74" s="41">
        <v>1</v>
      </c>
      <c r="D74" s="22"/>
      <c r="E74" s="12">
        <f t="shared" si="8"/>
        <v>0</v>
      </c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1:16" ht="15" customHeight="1" x14ac:dyDescent="0.25">
      <c r="A75" s="48">
        <f t="shared" si="9"/>
        <v>32</v>
      </c>
      <c r="B75" s="33" t="s">
        <v>62</v>
      </c>
      <c r="C75" s="41">
        <v>1</v>
      </c>
      <c r="D75" s="22"/>
      <c r="E75" s="12">
        <f t="shared" si="8"/>
        <v>0</v>
      </c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1:16" x14ac:dyDescent="0.25">
      <c r="A76" s="48">
        <f t="shared" si="9"/>
        <v>33</v>
      </c>
      <c r="B76" s="33" t="s">
        <v>63</v>
      </c>
      <c r="C76" s="41">
        <v>1</v>
      </c>
      <c r="D76" s="22"/>
      <c r="E76" s="12">
        <f t="shared" si="8"/>
        <v>0</v>
      </c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1:16" x14ac:dyDescent="0.25">
      <c r="A77" s="48">
        <f t="shared" si="9"/>
        <v>34</v>
      </c>
      <c r="B77" s="33" t="s">
        <v>64</v>
      </c>
      <c r="C77" s="41">
        <v>1</v>
      </c>
      <c r="D77" s="22"/>
      <c r="E77" s="12">
        <f t="shared" si="8"/>
        <v>0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1:16" x14ac:dyDescent="0.25">
      <c r="A78" s="48">
        <f t="shared" si="9"/>
        <v>35</v>
      </c>
      <c r="B78" s="33" t="s">
        <v>65</v>
      </c>
      <c r="C78" s="41">
        <v>1</v>
      </c>
      <c r="D78" s="22"/>
      <c r="E78" s="12">
        <f t="shared" si="8"/>
        <v>0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1:16" x14ac:dyDescent="0.25">
      <c r="A79" s="48">
        <f t="shared" si="9"/>
        <v>36</v>
      </c>
      <c r="B79" s="33" t="s">
        <v>66</v>
      </c>
      <c r="C79" s="41">
        <v>1</v>
      </c>
      <c r="D79" s="22"/>
      <c r="E79" s="12">
        <f t="shared" si="8"/>
        <v>0</v>
      </c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6" x14ac:dyDescent="0.25">
      <c r="A80" s="48">
        <f t="shared" si="9"/>
        <v>37</v>
      </c>
      <c r="B80" s="33" t="s">
        <v>67</v>
      </c>
      <c r="C80" s="41">
        <v>1</v>
      </c>
      <c r="D80" s="22"/>
      <c r="E80" s="12">
        <f t="shared" si="8"/>
        <v>0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1:16" x14ac:dyDescent="0.25">
      <c r="A81" s="48">
        <f t="shared" si="9"/>
        <v>38</v>
      </c>
      <c r="B81" s="33" t="s">
        <v>68</v>
      </c>
      <c r="C81" s="41">
        <v>1</v>
      </c>
      <c r="D81" s="22"/>
      <c r="E81" s="12">
        <f t="shared" si="8"/>
        <v>0</v>
      </c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1:16" x14ac:dyDescent="0.25">
      <c r="A82" s="48">
        <f t="shared" si="9"/>
        <v>39</v>
      </c>
      <c r="B82" s="33" t="s">
        <v>69</v>
      </c>
      <c r="C82" s="41">
        <v>1</v>
      </c>
      <c r="D82" s="22"/>
      <c r="E82" s="12">
        <f t="shared" si="8"/>
        <v>0</v>
      </c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1:16" x14ac:dyDescent="0.25">
      <c r="A83" s="48">
        <f t="shared" si="9"/>
        <v>40</v>
      </c>
      <c r="B83" s="33" t="s">
        <v>70</v>
      </c>
      <c r="C83" s="41">
        <v>1</v>
      </c>
      <c r="D83" s="22"/>
      <c r="E83" s="12">
        <f t="shared" si="8"/>
        <v>0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1:16" x14ac:dyDescent="0.25">
      <c r="A84" s="48">
        <f t="shared" si="9"/>
        <v>41</v>
      </c>
      <c r="B84" s="39" t="s">
        <v>71</v>
      </c>
      <c r="C84" s="41">
        <v>1</v>
      </c>
      <c r="D84" s="22"/>
      <c r="E84" s="12">
        <f t="shared" si="8"/>
        <v>0</v>
      </c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1:16" x14ac:dyDescent="0.25">
      <c r="A85" s="48">
        <f t="shared" si="9"/>
        <v>42</v>
      </c>
      <c r="B85" s="33" t="s">
        <v>72</v>
      </c>
      <c r="C85" s="41">
        <v>5</v>
      </c>
      <c r="D85" s="22"/>
      <c r="E85" s="12">
        <f t="shared" si="8"/>
        <v>0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1:16" x14ac:dyDescent="0.25">
      <c r="A86" s="48">
        <f t="shared" si="9"/>
        <v>43</v>
      </c>
      <c r="B86" s="33" t="s">
        <v>73</v>
      </c>
      <c r="C86" s="41">
        <v>1</v>
      </c>
      <c r="D86" s="22"/>
      <c r="E86" s="12">
        <f t="shared" si="8"/>
        <v>0</v>
      </c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1:16" x14ac:dyDescent="0.25">
      <c r="A87" s="48">
        <f t="shared" si="9"/>
        <v>44</v>
      </c>
      <c r="B87" s="33" t="s">
        <v>74</v>
      </c>
      <c r="C87" s="41">
        <v>20</v>
      </c>
      <c r="D87" s="22"/>
      <c r="E87" s="12">
        <f t="shared" si="8"/>
        <v>0</v>
      </c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1:16" x14ac:dyDescent="0.25">
      <c r="A88" s="49">
        <f t="shared" si="9"/>
        <v>45</v>
      </c>
      <c r="B88" s="33" t="s">
        <v>75</v>
      </c>
      <c r="C88" s="41">
        <v>60</v>
      </c>
      <c r="D88" s="22"/>
      <c r="E88" s="12">
        <f t="shared" si="8"/>
        <v>0</v>
      </c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1:16" x14ac:dyDescent="0.25">
      <c r="B89" s="25" t="s">
        <v>29</v>
      </c>
      <c r="C89" s="14"/>
      <c r="D89" s="15"/>
      <c r="E89" s="23">
        <f>SUM(E59:E88)</f>
        <v>0</v>
      </c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1:16" x14ac:dyDescent="0.25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x14ac:dyDescent="0.25"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1:16" x14ac:dyDescent="0.25">
      <c r="B92" s="18" t="s">
        <v>76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ht="15" customHeight="1" x14ac:dyDescent="0.25">
      <c r="B93" t="s">
        <v>85</v>
      </c>
      <c r="H93" s="8"/>
      <c r="I93" s="8"/>
      <c r="J93" s="8"/>
      <c r="K93" s="8"/>
      <c r="L93" s="8"/>
      <c r="M93" s="8"/>
      <c r="N93" s="8"/>
      <c r="O93" s="8"/>
      <c r="P93" s="8"/>
    </row>
    <row r="94" spans="1:16" x14ac:dyDescent="0.25">
      <c r="B94" t="s">
        <v>77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1:16" x14ac:dyDescent="0.25">
      <c r="B95" t="s">
        <v>78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1:16" x14ac:dyDescent="0.25">
      <c r="B96" t="s">
        <v>84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1:16" x14ac:dyDescent="0.25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1:16" x14ac:dyDescent="0.25">
      <c r="A98" s="50" t="s">
        <v>33</v>
      </c>
      <c r="B98" s="2" t="s">
        <v>0</v>
      </c>
      <c r="C98" s="51"/>
      <c r="D98" s="2" t="s">
        <v>2</v>
      </c>
      <c r="E98" s="2" t="s">
        <v>1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1:16" x14ac:dyDescent="0.25">
      <c r="A99" s="48">
        <f>A88+1</f>
        <v>46</v>
      </c>
      <c r="B99" s="32" t="s">
        <v>80</v>
      </c>
      <c r="C99" s="40">
        <v>1</v>
      </c>
      <c r="D99" s="53">
        <v>1</v>
      </c>
      <c r="E99" s="9">
        <f>D99*30000</f>
        <v>30000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1:16" x14ac:dyDescent="0.25">
      <c r="A100" s="49">
        <f>A99+1</f>
        <v>47</v>
      </c>
      <c r="B100" s="33" t="s">
        <v>79</v>
      </c>
      <c r="C100" s="41">
        <v>1</v>
      </c>
      <c r="D100" s="54">
        <v>1</v>
      </c>
      <c r="E100" s="12">
        <f>D100*10000</f>
        <v>10000</v>
      </c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1:16" x14ac:dyDescent="0.25">
      <c r="B101" s="25" t="s">
        <v>29</v>
      </c>
      <c r="C101" s="14"/>
      <c r="D101" s="15"/>
      <c r="E101" s="23">
        <f>E99+E100</f>
        <v>40000</v>
      </c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1:16" x14ac:dyDescent="0.25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1:16" x14ac:dyDescent="0.25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1:16" x14ac:dyDescent="0.25">
      <c r="B104" s="17" t="s">
        <v>18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1:16" x14ac:dyDescent="0.25"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1:16" x14ac:dyDescent="0.25">
      <c r="B106" s="4" t="s">
        <v>12</v>
      </c>
      <c r="C106" s="9">
        <f>E23</f>
        <v>0</v>
      </c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1:16" x14ac:dyDescent="0.25">
      <c r="B107" s="5" t="s">
        <v>13</v>
      </c>
      <c r="C107" s="12">
        <f>E36</f>
        <v>0</v>
      </c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1:16" x14ac:dyDescent="0.25">
      <c r="B108" s="5" t="s">
        <v>19</v>
      </c>
      <c r="C108" s="12">
        <f>E49</f>
        <v>0</v>
      </c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1:16" x14ac:dyDescent="0.25">
      <c r="B109" s="5" t="s">
        <v>14</v>
      </c>
      <c r="C109" s="12">
        <f>E89</f>
        <v>0</v>
      </c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1:16" x14ac:dyDescent="0.25">
      <c r="B110" s="11" t="s">
        <v>81</v>
      </c>
      <c r="C110" s="12">
        <f>E101</f>
        <v>40000</v>
      </c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1:16" x14ac:dyDescent="0.25">
      <c r="A111" s="61"/>
      <c r="B111" s="60" t="s">
        <v>97</v>
      </c>
      <c r="C111" s="58">
        <v>2000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</row>
    <row r="112" spans="1:16" x14ac:dyDescent="0.25">
      <c r="B112" s="59" t="s">
        <v>30</v>
      </c>
      <c r="C112" s="7">
        <f>SUM(C106:C111)</f>
        <v>42000</v>
      </c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</row>
    <row r="113" spans="2:16" x14ac:dyDescent="0.25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</row>
    <row r="114" spans="2:16" x14ac:dyDescent="0.25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</row>
    <row r="115" spans="2:16" x14ac:dyDescent="0.25">
      <c r="B115" s="56" t="s">
        <v>92</v>
      </c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</row>
    <row r="116" spans="2:16" ht="20.100000000000001" customHeight="1" x14ac:dyDescent="0.25">
      <c r="B116" s="57" t="s">
        <v>95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</row>
    <row r="117" spans="2:16" ht="20.100000000000001" customHeight="1" x14ac:dyDescent="0.25">
      <c r="B117" s="57" t="s">
        <v>89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</row>
    <row r="118" spans="2:16" ht="20.100000000000001" customHeight="1" x14ac:dyDescent="0.25">
      <c r="B118" s="57" t="s">
        <v>90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</row>
    <row r="119" spans="2:16" ht="20.100000000000001" customHeight="1" x14ac:dyDescent="0.25">
      <c r="B119" s="57" t="s">
        <v>91</v>
      </c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</row>
    <row r="120" spans="2:16" x14ac:dyDescent="0.25">
      <c r="B120" s="57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2:16" ht="20.100000000000001" customHeight="1" x14ac:dyDescent="0.25">
      <c r="B121" s="57" t="s">
        <v>93</v>
      </c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</row>
    <row r="122" spans="2:16" x14ac:dyDescent="0.25">
      <c r="B122" s="57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</row>
    <row r="123" spans="2:16" ht="20.100000000000001" customHeight="1" x14ac:dyDescent="0.25">
      <c r="B123" s="57" t="s">
        <v>94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</row>
    <row r="124" spans="2:16" ht="20.100000000000001" customHeight="1" x14ac:dyDescent="0.25">
      <c r="B124" s="57" t="s">
        <v>87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</row>
    <row r="125" spans="2:16" ht="20.100000000000001" customHeight="1" x14ac:dyDescent="0.25">
      <c r="B125" s="57" t="s">
        <v>88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</row>
    <row r="126" spans="2:16" x14ac:dyDescent="0.25">
      <c r="B126" s="55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</row>
    <row r="127" spans="2:16" x14ac:dyDescent="0.25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</row>
    <row r="128" spans="2:16" x14ac:dyDescent="0.25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</row>
    <row r="129" spans="2:16" x14ac:dyDescent="0.25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</row>
    <row r="130" spans="2:16" x14ac:dyDescent="0.25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</row>
    <row r="131" spans="2:16" x14ac:dyDescent="0.25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</row>
    <row r="132" spans="2:16" x14ac:dyDescent="0.25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</row>
    <row r="133" spans="2:16" x14ac:dyDescent="0.25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</row>
    <row r="134" spans="2:16" x14ac:dyDescent="0.25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</row>
    <row r="135" spans="2:16" x14ac:dyDescent="0.25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</row>
    <row r="136" spans="2:16" x14ac:dyDescent="0.25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</row>
    <row r="137" spans="2:16" x14ac:dyDescent="0.25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</row>
    <row r="138" spans="2:16" x14ac:dyDescent="0.25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</row>
    <row r="139" spans="2:16" x14ac:dyDescent="0.25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2:16" x14ac:dyDescent="0.25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2:16" x14ac:dyDescent="0.25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2:16" x14ac:dyDescent="0.25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2:16" x14ac:dyDescent="0.25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2:16" x14ac:dyDescent="0.25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2:16" x14ac:dyDescent="0.25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2:16" x14ac:dyDescent="0.25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2:16" x14ac:dyDescent="0.25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2:16" x14ac:dyDescent="0.25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2:16" x14ac:dyDescent="0.25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2:16" x14ac:dyDescent="0.25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2:16" x14ac:dyDescent="0.25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2:16" x14ac:dyDescent="0.25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2:16" x14ac:dyDescent="0.25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2:16" x14ac:dyDescent="0.25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2:16" x14ac:dyDescent="0.25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2:16" x14ac:dyDescent="0.25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2:16" x14ac:dyDescent="0.25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2:16" x14ac:dyDescent="0.25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2:16" x14ac:dyDescent="0.25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2:16" x14ac:dyDescent="0.25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2:16" x14ac:dyDescent="0.25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2:16" x14ac:dyDescent="0.25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2:16" x14ac:dyDescent="0.25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2:16" x14ac:dyDescent="0.25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2:16" x14ac:dyDescent="0.25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  <row r="166" spans="2:16" x14ac:dyDescent="0.25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</row>
    <row r="167" spans="2:16" x14ac:dyDescent="0.25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</row>
    <row r="168" spans="2:16" x14ac:dyDescent="0.25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</row>
    <row r="169" spans="2:16" x14ac:dyDescent="0.25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</row>
    <row r="170" spans="2:16" x14ac:dyDescent="0.25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</row>
    <row r="171" spans="2:16" x14ac:dyDescent="0.25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</row>
    <row r="172" spans="2:16" x14ac:dyDescent="0.25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</row>
    <row r="173" spans="2:16" x14ac:dyDescent="0.25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</row>
    <row r="174" spans="2:16" x14ac:dyDescent="0.25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</row>
    <row r="175" spans="2:16" x14ac:dyDescent="0.25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</row>
    <row r="176" spans="2:16" x14ac:dyDescent="0.25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</row>
    <row r="177" spans="2:16" x14ac:dyDescent="0.25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</row>
    <row r="178" spans="2:16" x14ac:dyDescent="0.25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</row>
    <row r="179" spans="2:16" x14ac:dyDescent="0.25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</row>
    <row r="180" spans="2:16" x14ac:dyDescent="0.25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</row>
    <row r="181" spans="2:16" x14ac:dyDescent="0.25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</row>
    <row r="182" spans="2:16" x14ac:dyDescent="0.25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</row>
    <row r="183" spans="2:16" x14ac:dyDescent="0.25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</row>
    <row r="184" spans="2:16" x14ac:dyDescent="0.25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</row>
    <row r="185" spans="2:16" x14ac:dyDescent="0.25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</row>
    <row r="186" spans="2:16" x14ac:dyDescent="0.25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</row>
    <row r="187" spans="2:16" x14ac:dyDescent="0.25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</row>
    <row r="188" spans="2:16" x14ac:dyDescent="0.25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</row>
    <row r="189" spans="2:16" x14ac:dyDescent="0.25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</row>
    <row r="190" spans="2:16" x14ac:dyDescent="0.25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</row>
    <row r="191" spans="2:16" x14ac:dyDescent="0.25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</row>
    <row r="192" spans="2:16" x14ac:dyDescent="0.25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</row>
    <row r="193" spans="2:16" x14ac:dyDescent="0.25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</row>
    <row r="194" spans="2:16" x14ac:dyDescent="0.25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</row>
    <row r="195" spans="2:16" x14ac:dyDescent="0.25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</row>
    <row r="196" spans="2:16" x14ac:dyDescent="0.25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</row>
    <row r="197" spans="2:16" x14ac:dyDescent="0.25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</row>
    <row r="198" spans="2:16" x14ac:dyDescent="0.25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</row>
    <row r="199" spans="2:16" x14ac:dyDescent="0.25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</row>
    <row r="200" spans="2:16" x14ac:dyDescent="0.25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</row>
    <row r="201" spans="2:16" x14ac:dyDescent="0.25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</row>
    <row r="202" spans="2:16" x14ac:dyDescent="0.25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</row>
    <row r="203" spans="2:16" x14ac:dyDescent="0.25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</row>
    <row r="204" spans="2:16" x14ac:dyDescent="0.25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</row>
    <row r="205" spans="2:16" x14ac:dyDescent="0.25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</row>
    <row r="206" spans="2:16" x14ac:dyDescent="0.25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</row>
    <row r="207" spans="2:16" x14ac:dyDescent="0.25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</row>
    <row r="208" spans="2:16" x14ac:dyDescent="0.25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</row>
    <row r="209" spans="2:16" x14ac:dyDescent="0.25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</row>
    <row r="210" spans="2:16" x14ac:dyDescent="0.25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</row>
    <row r="211" spans="2:16" x14ac:dyDescent="0.25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</row>
    <row r="212" spans="2:16" x14ac:dyDescent="0.25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</row>
    <row r="213" spans="2:16" x14ac:dyDescent="0.25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</row>
    <row r="214" spans="2:16" x14ac:dyDescent="0.25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</row>
    <row r="215" spans="2:16" x14ac:dyDescent="0.25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</row>
    <row r="216" spans="2:16" x14ac:dyDescent="0.25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</row>
    <row r="217" spans="2:16" x14ac:dyDescent="0.25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</row>
    <row r="218" spans="2:16" x14ac:dyDescent="0.25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</row>
    <row r="219" spans="2:16" x14ac:dyDescent="0.25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</row>
    <row r="220" spans="2:16" x14ac:dyDescent="0.25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</row>
    <row r="221" spans="2:16" x14ac:dyDescent="0.25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</row>
    <row r="222" spans="2:16" x14ac:dyDescent="0.25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</row>
    <row r="223" spans="2:16" x14ac:dyDescent="0.25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</row>
    <row r="224" spans="2:16" x14ac:dyDescent="0.25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</row>
    <row r="225" spans="2:16" x14ac:dyDescent="0.25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</row>
    <row r="226" spans="2:16" x14ac:dyDescent="0.25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</row>
    <row r="227" spans="2:16" x14ac:dyDescent="0.25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</row>
    <row r="228" spans="2:16" x14ac:dyDescent="0.25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</row>
    <row r="229" spans="2:16" x14ac:dyDescent="0.25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</row>
    <row r="230" spans="2:16" x14ac:dyDescent="0.25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</row>
    <row r="231" spans="2:16" x14ac:dyDescent="0.25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</row>
    <row r="232" spans="2:16" x14ac:dyDescent="0.25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</row>
    <row r="233" spans="2:16" x14ac:dyDescent="0.25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</row>
    <row r="234" spans="2:16" x14ac:dyDescent="0.25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</row>
    <row r="235" spans="2:16" x14ac:dyDescent="0.25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</row>
    <row r="236" spans="2:16" x14ac:dyDescent="0.25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</row>
    <row r="237" spans="2:16" x14ac:dyDescent="0.25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</row>
    <row r="238" spans="2:16" x14ac:dyDescent="0.25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</row>
    <row r="239" spans="2:16" x14ac:dyDescent="0.25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</row>
    <row r="240" spans="2:16" x14ac:dyDescent="0.25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</row>
    <row r="241" spans="2:16" x14ac:dyDescent="0.25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</row>
    <row r="242" spans="2:16" x14ac:dyDescent="0.25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</row>
    <row r="243" spans="2:16" x14ac:dyDescent="0.25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</row>
    <row r="244" spans="2:16" x14ac:dyDescent="0.25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</row>
    <row r="245" spans="2:16" x14ac:dyDescent="0.25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</row>
    <row r="246" spans="2:16" x14ac:dyDescent="0.25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</row>
    <row r="247" spans="2:16" x14ac:dyDescent="0.25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</row>
    <row r="248" spans="2:16" x14ac:dyDescent="0.25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</row>
    <row r="249" spans="2:16" x14ac:dyDescent="0.25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</row>
    <row r="250" spans="2:16" x14ac:dyDescent="0.25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</row>
    <row r="251" spans="2:16" x14ac:dyDescent="0.25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</row>
    <row r="252" spans="2:16" x14ac:dyDescent="0.25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</row>
    <row r="253" spans="2:16" x14ac:dyDescent="0.25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</row>
    <row r="254" spans="2:16" x14ac:dyDescent="0.25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</row>
    <row r="255" spans="2:16" x14ac:dyDescent="0.25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</row>
    <row r="256" spans="2:16" x14ac:dyDescent="0.25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</row>
    <row r="257" spans="2:16" x14ac:dyDescent="0.25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</row>
    <row r="258" spans="2:16" x14ac:dyDescent="0.25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</row>
    <row r="259" spans="2:16" x14ac:dyDescent="0.25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</row>
    <row r="260" spans="2:16" x14ac:dyDescent="0.25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</row>
    <row r="261" spans="2:16" x14ac:dyDescent="0.25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</row>
    <row r="262" spans="2:16" x14ac:dyDescent="0.25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</row>
    <row r="263" spans="2:16" x14ac:dyDescent="0.25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</row>
    <row r="264" spans="2:16" x14ac:dyDescent="0.25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</row>
    <row r="265" spans="2:16" x14ac:dyDescent="0.25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</row>
    <row r="266" spans="2:16" x14ac:dyDescent="0.25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</row>
    <row r="267" spans="2:16" x14ac:dyDescent="0.25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</row>
    <row r="268" spans="2:16" x14ac:dyDescent="0.25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</row>
    <row r="269" spans="2:16" x14ac:dyDescent="0.25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</row>
    <row r="270" spans="2:16" x14ac:dyDescent="0.25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</row>
    <row r="271" spans="2:16" x14ac:dyDescent="0.25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</row>
    <row r="272" spans="2:16" x14ac:dyDescent="0.25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</row>
    <row r="273" spans="2:16" x14ac:dyDescent="0.25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</row>
    <row r="274" spans="2:16" x14ac:dyDescent="0.25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</row>
    <row r="275" spans="2:16" x14ac:dyDescent="0.25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</row>
    <row r="276" spans="2:16" x14ac:dyDescent="0.25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</row>
    <row r="277" spans="2:16" x14ac:dyDescent="0.25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</row>
    <row r="278" spans="2:16" x14ac:dyDescent="0.25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</row>
    <row r="279" spans="2:16" x14ac:dyDescent="0.25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</row>
    <row r="280" spans="2:16" x14ac:dyDescent="0.25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</row>
    <row r="281" spans="2:16" x14ac:dyDescent="0.25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</row>
    <row r="282" spans="2:16" x14ac:dyDescent="0.25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</row>
    <row r="283" spans="2:16" x14ac:dyDescent="0.25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</row>
    <row r="284" spans="2:16" x14ac:dyDescent="0.25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</row>
    <row r="285" spans="2:16" x14ac:dyDescent="0.25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</row>
    <row r="286" spans="2:16" x14ac:dyDescent="0.25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</row>
    <row r="287" spans="2:16" x14ac:dyDescent="0.25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</row>
    <row r="288" spans="2:16" x14ac:dyDescent="0.25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</row>
    <row r="289" spans="2:16" x14ac:dyDescent="0.25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</row>
    <row r="290" spans="2:16" x14ac:dyDescent="0.25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</row>
    <row r="291" spans="2:16" x14ac:dyDescent="0.25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rowBreaks count="2" manualBreakCount="2">
    <brk id="38" min="1" max="6" man="1"/>
    <brk id="70" min="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duuren</dc:creator>
  <cp:lastModifiedBy>Eric Verhagen</cp:lastModifiedBy>
  <cp:lastPrinted>2016-01-13T14:47:31Z</cp:lastPrinted>
  <dcterms:created xsi:type="dcterms:W3CDTF">2016-01-13T13:42:09Z</dcterms:created>
  <dcterms:modified xsi:type="dcterms:W3CDTF">2020-12-03T08:39:10Z</dcterms:modified>
</cp:coreProperties>
</file>