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rojecten BBN\24290 Aanbesteding Adembescherming 2020\03 Prijzenblad\"/>
    </mc:Choice>
  </mc:AlternateContent>
  <bookViews>
    <workbookView xWindow="0" yWindow="0" windowWidth="20490" windowHeight="5940"/>
  </bookViews>
  <sheets>
    <sheet name="Prijzenblad I2021.001" sheetId="3" r:id="rId1"/>
  </sheets>
  <definedNames>
    <definedName name="_xlnm.Print_Titles" localSheetId="0">'Prijzenblad I2021.001'!$1:$6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3" l="1"/>
  <c r="I38" i="3"/>
  <c r="H41" i="3"/>
  <c r="H38" i="3"/>
  <c r="H43" i="3"/>
  <c r="I43" i="3"/>
  <c r="H19" i="3"/>
  <c r="J35" i="3" l="1"/>
  <c r="G22" i="3"/>
  <c r="I18" i="3"/>
  <c r="G46" i="3"/>
  <c r="I50" i="3"/>
  <c r="H12" i="3" l="1"/>
  <c r="H17" i="3" l="1"/>
  <c r="I11" i="3" l="1"/>
  <c r="G25" i="3"/>
  <c r="I31" i="3" l="1"/>
  <c r="I51" i="3"/>
  <c r="I52" i="3"/>
  <c r="I53" i="3" l="1"/>
  <c r="I15" i="3" l="1"/>
  <c r="C61" i="3" l="1"/>
  <c r="C60" i="3"/>
  <c r="C59" i="3"/>
  <c r="I29" i="3" l="1"/>
  <c r="I54" i="3" l="1"/>
  <c r="J48" i="3" s="1"/>
  <c r="H42" i="3"/>
  <c r="I42" i="3" s="1"/>
  <c r="H40" i="3"/>
  <c r="I40" i="3" s="1"/>
  <c r="H39" i="3"/>
  <c r="H37" i="3"/>
  <c r="I32" i="3"/>
  <c r="I30" i="3"/>
  <c r="C58" i="3"/>
  <c r="I19" i="3"/>
  <c r="J8" i="3" s="1"/>
  <c r="I17" i="3"/>
  <c r="I16" i="3"/>
  <c r="I14" i="3"/>
  <c r="I13" i="3"/>
  <c r="I12" i="3"/>
  <c r="I10" i="3"/>
  <c r="J27" i="3" l="1"/>
  <c r="F59" i="3" s="1"/>
  <c r="F58" i="3"/>
  <c r="F61" i="3"/>
  <c r="I37" i="3"/>
  <c r="I39" i="3"/>
  <c r="F60" i="3" l="1"/>
  <c r="F62" i="3" s="1"/>
</calcChain>
</file>

<file path=xl/sharedStrings.xml><?xml version="1.0" encoding="utf-8"?>
<sst xmlns="http://schemas.openxmlformats.org/spreadsheetml/2006/main" count="99" uniqueCount="72">
  <si>
    <t>Artikelnummer</t>
  </si>
  <si>
    <t>Productnaam</t>
  </si>
  <si>
    <t>Subtotaal</t>
  </si>
  <si>
    <t>Totaal</t>
  </si>
  <si>
    <t>Aantal personen</t>
  </si>
  <si>
    <t>Aantal stuks</t>
  </si>
  <si>
    <t>Verplichte invulvelden voor Inschrijver</t>
  </si>
  <si>
    <t>Versie prijzenblad</t>
  </si>
  <si>
    <t>Alle prijzen dienen exclusief BTW te zijn.</t>
  </si>
  <si>
    <t>Bouwsteen</t>
  </si>
  <si>
    <t>3. Gelaatstuk</t>
  </si>
  <si>
    <t>7. Cilinderhoes</t>
  </si>
  <si>
    <t>AANSCHAFKOSTEN</t>
  </si>
  <si>
    <t>Onderdeel</t>
  </si>
  <si>
    <t>TOTAAL</t>
  </si>
  <si>
    <t>OVERIGE KOSTEN</t>
  </si>
  <si>
    <t>TOTALE INSCHRIJFPRIJS</t>
  </si>
  <si>
    <t>Naam organisatie</t>
  </si>
  <si>
    <t>Naam tekengerechtigde</t>
  </si>
  <si>
    <t>Datum</t>
  </si>
  <si>
    <t>Handtekening</t>
  </si>
  <si>
    <t>Prijs per stuk*</t>
  </si>
  <si>
    <t>* = Leverancier levert maatwerk (zoals extra grote of kleine helm, gelaatstuk, draagtoestel) tegen dezelfde stukprijs.</t>
  </si>
  <si>
    <t>4. Longautomaat</t>
  </si>
  <si>
    <t>1. Brandweerhelm met nekflap</t>
  </si>
  <si>
    <t>Omschrijving training</t>
  </si>
  <si>
    <t>Kosten per persoon*</t>
  </si>
  <si>
    <t>&lt;naam document&gt;</t>
  </si>
  <si>
    <t>Materiaalkosten onderhoud</t>
  </si>
  <si>
    <t>&lt;art. nr&gt;</t>
  </si>
  <si>
    <t>&lt;productnaam&gt;</t>
  </si>
  <si>
    <t>Kosten per stuk*</t>
  </si>
  <si>
    <t>LET OP! PLAFONDBEDRAG VAN TOEPASSING OP AANSCHAFKOSTEN!</t>
  </si>
  <si>
    <t>Eenheid</t>
  </si>
  <si>
    <t>Prijs per eenheid</t>
  </si>
  <si>
    <t>Uurtarief (incl. alle bijkomende kosten, zoals reistijd/reiskosten)</t>
  </si>
  <si>
    <t>Aantal (indicatief)</t>
  </si>
  <si>
    <t>Prijzenblad Aanbesteding Ademlucht I2021.001</t>
  </si>
  <si>
    <t>Onderhoudskosten per set voor 10 jaar</t>
  </si>
  <si>
    <t>.</t>
  </si>
  <si>
    <t>Prijs per uitlevermoment op een post</t>
  </si>
  <si>
    <t>Prijs per stuk</t>
  </si>
  <si>
    <t>6. Cilinder (met veiligheidsdop)</t>
  </si>
  <si>
    <t>4b. Longautomaat geschikt voor H2S</t>
  </si>
  <si>
    <t>Bijlage 12</t>
  </si>
  <si>
    <t>Plafondbedrag aanschafkosten incl. BTW</t>
  </si>
  <si>
    <t>Plafondbedrag aanschafkosten ex. BTW</t>
  </si>
  <si>
    <t>LET OP! PLAFONDBEDRAG EX BTW VAN TOEPASSING OP AANSCHAFKOSTEN!</t>
  </si>
  <si>
    <t>1b. Inbouwset spreekluister-set in helm</t>
  </si>
  <si>
    <t>2. Extra nekflap voor brandweerhelm</t>
  </si>
  <si>
    <t>5. Draagtoestel (incl. manometer en bewegingsloosheidsmeter)</t>
  </si>
  <si>
    <t>ONDERHOUD - TRAININGSKOSTEN VOOR 10 JAAR</t>
  </si>
  <si>
    <t>ONDERHOUD - MATERIAALKOSTEN VOOR 10 JAAR</t>
  </si>
  <si>
    <t>* Trainingskosten per persoon voor 10 jaar. Zie beschrijving gunningscriteria prijs (par 9.2.1) in beschrijvend document voor meer informatie.</t>
  </si>
  <si>
    <t>* Materiaalkosten per stuk voor 10 jaar. Zie beschrijving gunningscriteria prijs (par 9.2.1) in beschrijvend document voor meer informatie.</t>
  </si>
  <si>
    <t>Aanschafkosten compleet set</t>
  </si>
  <si>
    <t>6b. Extra veiligheidsdop voor cilinder</t>
  </si>
  <si>
    <t>2. Nekflap brandweerhelm</t>
  </si>
  <si>
    <t>6. Cilinder</t>
  </si>
  <si>
    <t>1. Alle onderhoud aan helmen</t>
  </si>
  <si>
    <t>2. Alle onderhoud aan cilinders</t>
  </si>
  <si>
    <t>3. Alle onderhoud aan gelaatstukken</t>
  </si>
  <si>
    <t>4. Alle onderhoud aan draagtoestel (incl. manometer en bewegingsloosheid) en longautomaat</t>
  </si>
  <si>
    <t>1. Uitleveringsmoment (levering, instructie en aanmeten van producten) op postniveau aan gebruikers. (Zie PvE voor nadere informatie)</t>
  </si>
  <si>
    <t>2. Kosten voor nieuw vizier gelaatstuk</t>
  </si>
  <si>
    <t>3. Kosten voor gelaatstukverloop, zodat een filterbus gekoppeld kan worden aan gelaatstuk.</t>
  </si>
  <si>
    <t xml:space="preserve">4. Service/Onderhoudstarief voor uitvoeren onderhoud producten op locatie BBN </t>
  </si>
  <si>
    <t>5. Consultancytarief (bijv. voor adviseringsvraagstukken, zoals ademluchtwerkplaatsen, testapparatuur, compatibiliteitsvraagstukken zoals bij aanpassing spreekluister-set).</t>
  </si>
  <si>
    <t>2.0</t>
  </si>
  <si>
    <t>4. Longautomaat en Draagtoestel</t>
  </si>
  <si>
    <t>5. Longautomaat geschikt voor H2S</t>
  </si>
  <si>
    <t>1. Brandweerhelm (zonder nekflap)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</si>
</sst>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top"/>
    </xf>
    <xf numFmtId="0" fontId="3" fillId="6" borderId="2" xfId="0" applyFont="1" applyFill="1" applyBorder="1" applyAlignment="1" applyProtection="1">
      <alignment vertical="top"/>
    </xf>
    <xf numFmtId="0" fontId="0" fillId="6" borderId="3" xfId="0" applyFill="1" applyBorder="1" applyAlignment="1" applyProtection="1">
      <alignment vertical="top"/>
    </xf>
    <xf numFmtId="0" fontId="3" fillId="6" borderId="3" xfId="0" applyFont="1" applyFill="1" applyBorder="1" applyAlignment="1" applyProtection="1">
      <alignment vertical="top"/>
    </xf>
    <xf numFmtId="0" fontId="0" fillId="6" borderId="3" xfId="0" applyNumberFormat="1" applyFill="1" applyBorder="1" applyAlignment="1" applyProtection="1">
      <alignment vertical="top"/>
    </xf>
    <xf numFmtId="0" fontId="0" fillId="0" borderId="0" xfId="0" applyAlignment="1">
      <alignment horizontal="center" vertical="top"/>
    </xf>
    <xf numFmtId="0" fontId="0" fillId="3" borderId="2" xfId="0" applyNumberFormat="1" applyFill="1" applyBorder="1" applyAlignment="1" applyProtection="1">
      <alignment vertical="top"/>
    </xf>
    <xf numFmtId="0" fontId="2" fillId="0" borderId="2" xfId="0" applyNumberFormat="1" applyFont="1" applyBorder="1" applyAlignment="1" applyProtection="1">
      <alignment horizontal="left" vertical="top"/>
    </xf>
    <xf numFmtId="0" fontId="0" fillId="0" borderId="3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164" fontId="0" fillId="0" borderId="1" xfId="0" applyNumberFormat="1" applyBorder="1" applyAlignment="1">
      <alignment vertical="top"/>
    </xf>
    <xf numFmtId="0" fontId="0" fillId="7" borderId="2" xfId="0" applyFill="1" applyBorder="1" applyAlignment="1">
      <alignment vertical="top"/>
    </xf>
    <xf numFmtId="0" fontId="0" fillId="7" borderId="3" xfId="0" applyFill="1" applyBorder="1" applyAlignment="1">
      <alignment vertical="top"/>
    </xf>
    <xf numFmtId="0" fontId="0" fillId="7" borderId="4" xfId="0" applyFill="1" applyBorder="1" applyAlignment="1">
      <alignment vertical="top"/>
    </xf>
    <xf numFmtId="0" fontId="0" fillId="7" borderId="1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horizontal="center" vertical="top"/>
    </xf>
    <xf numFmtId="164" fontId="0" fillId="0" borderId="1" xfId="1" applyNumberFormat="1" applyFont="1" applyBorder="1" applyAlignment="1">
      <alignment vertical="top"/>
    </xf>
    <xf numFmtId="0" fontId="0" fillId="0" borderId="0" xfId="0" applyAlignment="1">
      <alignment horizontal="left" vertical="top"/>
    </xf>
    <xf numFmtId="164" fontId="0" fillId="0" borderId="0" xfId="0" applyNumberFormat="1" applyBorder="1" applyAlignment="1">
      <alignment vertical="top"/>
    </xf>
    <xf numFmtId="0" fontId="0" fillId="7" borderId="1" xfId="0" applyFill="1" applyBorder="1" applyAlignment="1">
      <alignment horizontal="center" vertical="top" wrapText="1"/>
    </xf>
    <xf numFmtId="0" fontId="0" fillId="7" borderId="6" xfId="0" applyFill="1" applyBorder="1" applyAlignment="1">
      <alignment vertical="top"/>
    </xf>
    <xf numFmtId="0" fontId="0" fillId="7" borderId="8" xfId="0" applyFill="1" applyBorder="1" applyAlignment="1">
      <alignment vertical="top"/>
    </xf>
    <xf numFmtId="0" fontId="0" fillId="7" borderId="7" xfId="0" applyFill="1" applyBorder="1" applyAlignment="1">
      <alignment vertical="top" wrapText="1"/>
    </xf>
    <xf numFmtId="164" fontId="0" fillId="6" borderId="3" xfId="0" applyNumberFormat="1" applyFill="1" applyBorder="1" applyAlignment="1" applyProtection="1">
      <alignment vertical="top"/>
    </xf>
    <xf numFmtId="164" fontId="0" fillId="0" borderId="0" xfId="0" applyNumberFormat="1" applyAlignment="1">
      <alignment vertical="top"/>
    </xf>
    <xf numFmtId="164" fontId="0" fillId="7" borderId="1" xfId="0" applyNumberFormat="1" applyFill="1" applyBorder="1" applyAlignment="1">
      <alignment vertical="top"/>
    </xf>
    <xf numFmtId="164" fontId="0" fillId="7" borderId="1" xfId="0" applyNumberFormat="1" applyFill="1" applyBorder="1" applyAlignment="1">
      <alignment vertical="top" wrapText="1"/>
    </xf>
    <xf numFmtId="164" fontId="0" fillId="6" borderId="4" xfId="0" applyNumberFormat="1" applyFill="1" applyBorder="1" applyAlignment="1" applyProtection="1">
      <alignment vertical="top"/>
    </xf>
    <xf numFmtId="164" fontId="0" fillId="0" borderId="4" xfId="0" applyNumberFormat="1" applyBorder="1" applyAlignment="1">
      <alignment vertical="top"/>
    </xf>
    <xf numFmtId="0" fontId="0" fillId="7" borderId="7" xfId="0" applyFill="1" applyBorder="1" applyAlignment="1">
      <alignment vertical="top"/>
    </xf>
    <xf numFmtId="0" fontId="0" fillId="7" borderId="5" xfId="0" applyFill="1" applyBorder="1" applyAlignment="1">
      <alignment vertical="top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2" fillId="6" borderId="2" xfId="0" applyFont="1" applyFill="1" applyBorder="1" applyAlignment="1" applyProtection="1">
      <alignment vertical="center"/>
    </xf>
    <xf numFmtId="0" fontId="2" fillId="6" borderId="4" xfId="0" applyFont="1" applyFill="1" applyBorder="1" applyAlignment="1" applyProtection="1">
      <alignment vertical="center"/>
    </xf>
    <xf numFmtId="0" fontId="2" fillId="6" borderId="5" xfId="0" applyFont="1" applyFill="1" applyBorder="1" applyProtection="1"/>
    <xf numFmtId="0" fontId="0" fillId="7" borderId="7" xfId="0" applyFill="1" applyBorder="1" applyAlignment="1">
      <alignment horizontal="center" vertical="top"/>
    </xf>
    <xf numFmtId="164" fontId="0" fillId="7" borderId="7" xfId="0" applyNumberFormat="1" applyFill="1" applyBorder="1" applyAlignment="1">
      <alignment vertical="top"/>
    </xf>
    <xf numFmtId="0" fontId="0" fillId="5" borderId="3" xfId="0" applyFill="1" applyBorder="1" applyAlignment="1">
      <alignment vertical="top"/>
    </xf>
    <xf numFmtId="0" fontId="0" fillId="5" borderId="2" xfId="0" applyFill="1" applyBorder="1" applyAlignment="1">
      <alignment vertical="top"/>
    </xf>
    <xf numFmtId="0" fontId="0" fillId="5" borderId="3" xfId="0" applyFill="1" applyBorder="1" applyAlignment="1">
      <alignment horizontal="center" vertical="top"/>
    </xf>
    <xf numFmtId="164" fontId="0" fillId="5" borderId="3" xfId="0" applyNumberFormat="1" applyFill="1" applyBorder="1" applyAlignment="1">
      <alignment vertical="top"/>
    </xf>
    <xf numFmtId="164" fontId="0" fillId="5" borderId="1" xfId="0" applyNumberFormat="1" applyFill="1" applyBorder="1" applyAlignment="1">
      <alignment vertical="top"/>
    </xf>
    <xf numFmtId="0" fontId="0" fillId="0" borderId="0" xfId="0" quotePrefix="1" applyAlignment="1">
      <alignment vertical="top"/>
    </xf>
    <xf numFmtId="0" fontId="0" fillId="0" borderId="2" xfId="0" quotePrefix="1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8" borderId="3" xfId="0" applyFill="1" applyBorder="1" applyAlignment="1">
      <alignment vertical="top"/>
    </xf>
    <xf numFmtId="0" fontId="0" fillId="8" borderId="4" xfId="0" applyFill="1" applyBorder="1" applyAlignment="1">
      <alignment vertical="top"/>
    </xf>
    <xf numFmtId="0" fontId="2" fillId="8" borderId="2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164" fontId="0" fillId="2" borderId="1" xfId="0" applyNumberFormat="1" applyFill="1" applyBorder="1" applyAlignment="1">
      <alignment vertical="top"/>
    </xf>
    <xf numFmtId="0" fontId="0" fillId="0" borderId="0" xfId="0" quotePrefix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5" borderId="4" xfId="0" applyFill="1" applyBorder="1" applyAlignment="1">
      <alignment vertical="top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6" fillId="0" borderId="2" xfId="0" applyFont="1" applyBorder="1" applyAlignment="1">
      <alignment vertical="top"/>
    </xf>
    <xf numFmtId="164" fontId="7" fillId="9" borderId="1" xfId="0" applyNumberFormat="1" applyFont="1" applyFill="1" applyBorder="1" applyAlignment="1">
      <alignment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0" fontId="0" fillId="0" borderId="1" xfId="0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0" fillId="0" borderId="4" xfId="0" applyFill="1" applyBorder="1" applyAlignment="1">
      <alignment vertical="top"/>
    </xf>
    <xf numFmtId="0" fontId="0" fillId="0" borderId="3" xfId="0" applyFill="1" applyBorder="1" applyAlignment="1">
      <alignment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" xfId="0" quotePrefix="1" applyFont="1" applyBorder="1" applyAlignment="1">
      <alignment horizontal="left" vertical="top" wrapText="1"/>
    </xf>
    <xf numFmtId="0" fontId="6" fillId="0" borderId="3" xfId="0" quotePrefix="1" applyFont="1" applyBorder="1" applyAlignment="1">
      <alignment horizontal="left" vertical="top" wrapText="1"/>
    </xf>
    <xf numFmtId="0" fontId="6" fillId="0" borderId="4" xfId="0" quotePrefix="1" applyFont="1" applyBorder="1" applyAlignment="1">
      <alignment horizontal="left" vertical="top" wrapText="1"/>
    </xf>
    <xf numFmtId="0" fontId="0" fillId="3" borderId="1" xfId="0" applyFill="1" applyBorder="1" applyAlignment="1" applyProtection="1">
      <alignment vertical="top"/>
      <protection locked="0"/>
    </xf>
    <xf numFmtId="44" fontId="0" fillId="3" borderId="1" xfId="1" applyNumberFormat="1" applyFont="1" applyFill="1" applyBorder="1" applyAlignment="1" applyProtection="1">
      <alignment vertical="top"/>
      <protection locked="0"/>
    </xf>
  </cellXfs>
  <cellStyles count="3">
    <cellStyle name="Standaard" xfId="0" builtinId="0"/>
    <cellStyle name="Valuta" xfId="1" builtinId="4"/>
    <cellStyle name="Valuta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="85" zoomScaleNormal="70" zoomScaleSheetLayoutView="85" workbookViewId="0">
      <selection activeCell="G50" sqref="G50"/>
    </sheetView>
  </sheetViews>
  <sheetFormatPr defaultRowHeight="15" x14ac:dyDescent="0.25"/>
  <cols>
    <col min="1" max="1" width="4" style="1" customWidth="1"/>
    <col min="2" max="2" width="9.140625" style="1"/>
    <col min="3" max="3" width="29.7109375" style="1" bestFit="1" customWidth="1"/>
    <col min="4" max="4" width="9.28515625" style="1" customWidth="1"/>
    <col min="5" max="5" width="14.7109375" style="1" bestFit="1" customWidth="1"/>
    <col min="6" max="6" width="24.5703125" style="1" customWidth="1"/>
    <col min="7" max="7" width="12.42578125" style="1" bestFit="1" customWidth="1"/>
    <col min="8" max="8" width="12.5703125" style="6" customWidth="1"/>
    <col min="9" max="9" width="14.140625" style="28" bestFit="1" customWidth="1"/>
    <col min="10" max="10" width="15.5703125" style="28" customWidth="1"/>
    <col min="11" max="11" width="4.7109375" style="1" customWidth="1"/>
    <col min="12" max="16384" width="9.140625" style="1"/>
  </cols>
  <sheetData>
    <row r="1" spans="2:11" x14ac:dyDescent="0.25">
      <c r="K1" s="64" t="s">
        <v>39</v>
      </c>
    </row>
    <row r="2" spans="2:11" ht="23.25" x14ac:dyDescent="0.25">
      <c r="B2" s="2" t="s">
        <v>44</v>
      </c>
      <c r="C2" s="3"/>
      <c r="D2" s="4" t="s">
        <v>37</v>
      </c>
      <c r="E2" s="5"/>
      <c r="F2" s="5"/>
      <c r="G2" s="3"/>
      <c r="H2" s="3"/>
      <c r="I2" s="27"/>
      <c r="J2" s="31"/>
    </row>
    <row r="3" spans="2:11" x14ac:dyDescent="0.25">
      <c r="H3" s="1"/>
      <c r="I3" s="6"/>
      <c r="J3" s="1"/>
      <c r="K3" s="28"/>
    </row>
    <row r="4" spans="2:11" x14ac:dyDescent="0.25">
      <c r="B4" s="1" t="s">
        <v>7</v>
      </c>
      <c r="D4" s="1" t="s">
        <v>68</v>
      </c>
      <c r="H4" s="1"/>
      <c r="I4" s="6"/>
      <c r="J4" s="1"/>
      <c r="K4" s="28"/>
    </row>
    <row r="5" spans="2:11" x14ac:dyDescent="0.25">
      <c r="B5" s="1" t="s">
        <v>8</v>
      </c>
      <c r="F5" s="7"/>
      <c r="G5" s="8" t="s">
        <v>6</v>
      </c>
      <c r="H5" s="9"/>
      <c r="I5" s="10"/>
      <c r="J5" s="1"/>
      <c r="K5" s="28"/>
    </row>
    <row r="7" spans="2:11" x14ac:dyDescent="0.25">
      <c r="J7" s="28" t="s">
        <v>3</v>
      </c>
    </row>
    <row r="8" spans="2:11" x14ac:dyDescent="0.25">
      <c r="B8" s="43" t="s">
        <v>12</v>
      </c>
      <c r="C8" s="42"/>
      <c r="D8" s="42"/>
      <c r="E8" s="42"/>
      <c r="F8" s="42"/>
      <c r="G8" s="42"/>
      <c r="H8" s="44"/>
      <c r="I8" s="45"/>
      <c r="J8" s="46">
        <f>SUM(I10:I19)</f>
        <v>0</v>
      </c>
    </row>
    <row r="9" spans="2:11" ht="29.25" customHeight="1" x14ac:dyDescent="0.25">
      <c r="B9" s="24" t="s">
        <v>9</v>
      </c>
      <c r="C9" s="25"/>
      <c r="D9" s="34"/>
      <c r="E9" s="33" t="s">
        <v>0</v>
      </c>
      <c r="F9" s="33" t="s">
        <v>1</v>
      </c>
      <c r="G9" s="26" t="s">
        <v>21</v>
      </c>
      <c r="H9" s="40" t="s">
        <v>5</v>
      </c>
      <c r="I9" s="41" t="s">
        <v>2</v>
      </c>
    </row>
    <row r="10" spans="2:11" x14ac:dyDescent="0.25">
      <c r="B10" s="16" t="s">
        <v>24</v>
      </c>
      <c r="C10" s="17"/>
      <c r="D10" s="18"/>
      <c r="E10" s="81" t="s">
        <v>29</v>
      </c>
      <c r="F10" s="81" t="s">
        <v>30</v>
      </c>
      <c r="G10" s="82"/>
      <c r="H10" s="19">
        <v>1000</v>
      </c>
      <c r="I10" s="20">
        <f t="shared" ref="I10:I19" si="0">H10*G10</f>
        <v>0</v>
      </c>
    </row>
    <row r="11" spans="2:11" x14ac:dyDescent="0.25">
      <c r="B11" s="16" t="s">
        <v>48</v>
      </c>
      <c r="C11" s="17"/>
      <c r="D11" s="18"/>
      <c r="E11" s="81" t="s">
        <v>29</v>
      </c>
      <c r="F11" s="81" t="s">
        <v>30</v>
      </c>
      <c r="G11" s="82"/>
      <c r="H11" s="19">
        <v>1000</v>
      </c>
      <c r="I11" s="20">
        <f t="shared" ref="I11" si="1">H11*G11</f>
        <v>0</v>
      </c>
    </row>
    <row r="12" spans="2:11" x14ac:dyDescent="0.25">
      <c r="B12" s="16" t="s">
        <v>49</v>
      </c>
      <c r="C12" s="17"/>
      <c r="D12" s="18"/>
      <c r="E12" s="81" t="s">
        <v>29</v>
      </c>
      <c r="F12" s="81" t="s">
        <v>30</v>
      </c>
      <c r="G12" s="82"/>
      <c r="H12" s="19">
        <f>1977</f>
        <v>1977</v>
      </c>
      <c r="I12" s="20">
        <f t="shared" si="0"/>
        <v>0</v>
      </c>
    </row>
    <row r="13" spans="2:11" x14ac:dyDescent="0.25">
      <c r="B13" s="16" t="s">
        <v>10</v>
      </c>
      <c r="C13" s="17"/>
      <c r="D13" s="18"/>
      <c r="E13" s="81" t="s">
        <v>29</v>
      </c>
      <c r="F13" s="81" t="s">
        <v>30</v>
      </c>
      <c r="G13" s="82"/>
      <c r="H13" s="19">
        <v>1798</v>
      </c>
      <c r="I13" s="20">
        <f t="shared" si="0"/>
        <v>0</v>
      </c>
    </row>
    <row r="14" spans="2:11" x14ac:dyDescent="0.25">
      <c r="B14" s="16" t="s">
        <v>23</v>
      </c>
      <c r="C14" s="17"/>
      <c r="D14" s="18"/>
      <c r="E14" s="81" t="s">
        <v>29</v>
      </c>
      <c r="F14" s="81" t="s">
        <v>30</v>
      </c>
      <c r="G14" s="82"/>
      <c r="H14" s="19">
        <v>759</v>
      </c>
      <c r="I14" s="20">
        <f t="shared" si="0"/>
        <v>0</v>
      </c>
    </row>
    <row r="15" spans="2:11" x14ac:dyDescent="0.25">
      <c r="B15" s="16" t="s">
        <v>43</v>
      </c>
      <c r="C15" s="17"/>
      <c r="D15" s="18"/>
      <c r="E15" s="81" t="s">
        <v>29</v>
      </c>
      <c r="F15" s="81" t="s">
        <v>30</v>
      </c>
      <c r="G15" s="82"/>
      <c r="H15" s="69">
        <v>80</v>
      </c>
      <c r="I15" s="20">
        <f t="shared" ref="I15" si="2">H15*G15</f>
        <v>0</v>
      </c>
    </row>
    <row r="16" spans="2:11" x14ac:dyDescent="0.25">
      <c r="B16" s="65" t="s">
        <v>50</v>
      </c>
      <c r="C16" s="17"/>
      <c r="D16" s="18"/>
      <c r="E16" s="81" t="s">
        <v>29</v>
      </c>
      <c r="F16" s="81" t="s">
        <v>30</v>
      </c>
      <c r="G16" s="82"/>
      <c r="H16" s="19">
        <v>759</v>
      </c>
      <c r="I16" s="20">
        <f t="shared" si="0"/>
        <v>0</v>
      </c>
    </row>
    <row r="17" spans="2:10" x14ac:dyDescent="0.25">
      <c r="B17" s="65" t="s">
        <v>42</v>
      </c>
      <c r="C17" s="17"/>
      <c r="D17" s="18"/>
      <c r="E17" s="81" t="s">
        <v>29</v>
      </c>
      <c r="F17" s="81" t="s">
        <v>30</v>
      </c>
      <c r="G17" s="82"/>
      <c r="H17" s="19">
        <f>1321+H16</f>
        <v>2080</v>
      </c>
      <c r="I17" s="20">
        <f t="shared" si="0"/>
        <v>0</v>
      </c>
    </row>
    <row r="18" spans="2:10" x14ac:dyDescent="0.25">
      <c r="B18" s="16" t="s">
        <v>56</v>
      </c>
      <c r="C18" s="17"/>
      <c r="D18" s="18"/>
      <c r="E18" s="81" t="s">
        <v>29</v>
      </c>
      <c r="F18" s="81" t="s">
        <v>30</v>
      </c>
      <c r="G18" s="82"/>
      <c r="H18" s="19">
        <v>300</v>
      </c>
      <c r="I18" s="20">
        <f t="shared" ref="I18" si="3">H18*G18</f>
        <v>0</v>
      </c>
    </row>
    <row r="19" spans="2:10" x14ac:dyDescent="0.25">
      <c r="B19" s="16" t="s">
        <v>11</v>
      </c>
      <c r="C19" s="17"/>
      <c r="D19" s="18"/>
      <c r="E19" s="81" t="s">
        <v>29</v>
      </c>
      <c r="F19" s="81" t="s">
        <v>30</v>
      </c>
      <c r="G19" s="82"/>
      <c r="H19" s="19">
        <f>2500</f>
        <v>2500</v>
      </c>
      <c r="I19" s="20">
        <f t="shared" si="0"/>
        <v>0</v>
      </c>
    </row>
    <row r="20" spans="2:10" x14ac:dyDescent="0.25">
      <c r="B20" s="48" t="s">
        <v>22</v>
      </c>
      <c r="C20" s="17"/>
      <c r="D20" s="17"/>
      <c r="E20" s="17"/>
      <c r="F20" s="17"/>
      <c r="G20" s="17"/>
      <c r="H20" s="49"/>
      <c r="I20" s="32"/>
    </row>
    <row r="21" spans="2:10" x14ac:dyDescent="0.25">
      <c r="B21" s="47"/>
    </row>
    <row r="22" spans="2:10" x14ac:dyDescent="0.25">
      <c r="G22" s="11">
        <f>SUM(G10:G19)-G12-G15-G18</f>
        <v>0</v>
      </c>
      <c r="H22" s="21" t="s">
        <v>55</v>
      </c>
    </row>
    <row r="23" spans="2:10" x14ac:dyDescent="0.25">
      <c r="G23" s="22"/>
      <c r="H23" s="21"/>
    </row>
    <row r="24" spans="2:10" x14ac:dyDescent="0.25">
      <c r="G24" s="66">
        <v>2300000</v>
      </c>
      <c r="H24" s="67" t="s">
        <v>45</v>
      </c>
      <c r="I24" s="68"/>
      <c r="J24" s="68"/>
    </row>
    <row r="25" spans="2:10" x14ac:dyDescent="0.25">
      <c r="C25" s="1" t="s">
        <v>47</v>
      </c>
      <c r="G25" s="54">
        <f>G24/1.21</f>
        <v>1900826.4462809919</v>
      </c>
      <c r="H25" s="21" t="s">
        <v>46</v>
      </c>
    </row>
    <row r="26" spans="2:10" x14ac:dyDescent="0.25">
      <c r="G26" s="22"/>
      <c r="H26" s="21"/>
    </row>
    <row r="27" spans="2:10" x14ac:dyDescent="0.25">
      <c r="B27" s="43" t="s">
        <v>51</v>
      </c>
      <c r="C27" s="42"/>
      <c r="D27" s="42"/>
      <c r="E27" s="42"/>
      <c r="F27" s="42"/>
      <c r="G27" s="42"/>
      <c r="H27" s="44"/>
      <c r="I27" s="45"/>
      <c r="J27" s="46">
        <f>SUM(I29:I32)</f>
        <v>0</v>
      </c>
    </row>
    <row r="28" spans="2:10" ht="30" x14ac:dyDescent="0.25">
      <c r="B28" s="12" t="s">
        <v>25</v>
      </c>
      <c r="C28" s="13"/>
      <c r="D28" s="13"/>
      <c r="E28" s="13"/>
      <c r="F28" s="14"/>
      <c r="G28" s="15" t="s">
        <v>26</v>
      </c>
      <c r="H28" s="15" t="s">
        <v>4</v>
      </c>
      <c r="I28" s="29" t="s">
        <v>2</v>
      </c>
    </row>
    <row r="29" spans="2:10" x14ac:dyDescent="0.25">
      <c r="B29" s="73" t="s">
        <v>59</v>
      </c>
      <c r="C29" s="74"/>
      <c r="D29" s="74"/>
      <c r="E29" s="74"/>
      <c r="F29" s="71"/>
      <c r="G29" s="82"/>
      <c r="H29" s="19">
        <v>15</v>
      </c>
      <c r="I29" s="20">
        <f>G29*H29</f>
        <v>0</v>
      </c>
    </row>
    <row r="30" spans="2:10" x14ac:dyDescent="0.25">
      <c r="B30" s="73" t="s">
        <v>60</v>
      </c>
      <c r="C30" s="74"/>
      <c r="D30" s="74"/>
      <c r="E30" s="74"/>
      <c r="F30" s="71"/>
      <c r="G30" s="82"/>
      <c r="H30" s="19">
        <v>50</v>
      </c>
      <c r="I30" s="20">
        <f>G30*H30</f>
        <v>0</v>
      </c>
    </row>
    <row r="31" spans="2:10" x14ac:dyDescent="0.25">
      <c r="B31" s="73" t="s">
        <v>61</v>
      </c>
      <c r="C31" s="74"/>
      <c r="D31" s="74"/>
      <c r="E31" s="74"/>
      <c r="F31" s="71"/>
      <c r="G31" s="82"/>
      <c r="H31" s="19">
        <v>15</v>
      </c>
      <c r="I31" s="20">
        <f>G31*H31</f>
        <v>0</v>
      </c>
    </row>
    <row r="32" spans="2:10" ht="31.5" customHeight="1" x14ac:dyDescent="0.25">
      <c r="B32" s="76" t="s">
        <v>62</v>
      </c>
      <c r="C32" s="77"/>
      <c r="D32" s="77"/>
      <c r="E32" s="77"/>
      <c r="F32" s="71"/>
      <c r="G32" s="82"/>
      <c r="H32" s="70">
        <v>9</v>
      </c>
      <c r="I32" s="20">
        <f>G32*H32</f>
        <v>0</v>
      </c>
    </row>
    <row r="33" spans="2:10" x14ac:dyDescent="0.25">
      <c r="B33" s="73" t="s">
        <v>53</v>
      </c>
      <c r="C33" s="74"/>
      <c r="D33" s="74"/>
      <c r="E33" s="74"/>
      <c r="F33" s="74"/>
      <c r="G33" s="74"/>
      <c r="H33" s="74"/>
      <c r="I33" s="75"/>
    </row>
    <row r="34" spans="2:10" x14ac:dyDescent="0.25">
      <c r="G34" s="22"/>
      <c r="H34" s="21"/>
    </row>
    <row r="35" spans="2:10" x14ac:dyDescent="0.25">
      <c r="B35" s="43" t="s">
        <v>52</v>
      </c>
      <c r="C35" s="42"/>
      <c r="D35" s="42"/>
      <c r="E35" s="42"/>
      <c r="F35" s="42"/>
      <c r="G35" s="42"/>
      <c r="H35" s="44"/>
      <c r="I35" s="45"/>
      <c r="J35" s="46">
        <f>SUM(I37:I43)</f>
        <v>0</v>
      </c>
    </row>
    <row r="36" spans="2:10" ht="30" x14ac:dyDescent="0.25">
      <c r="B36" s="12" t="s">
        <v>28</v>
      </c>
      <c r="C36" s="13"/>
      <c r="D36" s="13"/>
      <c r="E36" s="13"/>
      <c r="F36" s="14"/>
      <c r="G36" s="15" t="s">
        <v>31</v>
      </c>
      <c r="H36" s="23" t="s">
        <v>5</v>
      </c>
      <c r="I36" s="30" t="s">
        <v>2</v>
      </c>
    </row>
    <row r="37" spans="2:10" x14ac:dyDescent="0.25">
      <c r="B37" s="16" t="s">
        <v>71</v>
      </c>
      <c r="C37" s="17"/>
      <c r="D37" s="17"/>
      <c r="E37" s="17"/>
      <c r="F37" s="71"/>
      <c r="G37" s="82"/>
      <c r="H37" s="19">
        <f>H10</f>
        <v>1000</v>
      </c>
      <c r="I37" s="20">
        <f t="shared" ref="I37:I42" si="4">H37*G37</f>
        <v>0</v>
      </c>
    </row>
    <row r="38" spans="2:10" x14ac:dyDescent="0.25">
      <c r="B38" s="16" t="s">
        <v>57</v>
      </c>
      <c r="C38" s="17"/>
      <c r="D38" s="17"/>
      <c r="E38" s="17"/>
      <c r="F38" s="71"/>
      <c r="G38" s="82"/>
      <c r="H38" s="19">
        <f>H10+H12</f>
        <v>2977</v>
      </c>
      <c r="I38" s="20">
        <f t="shared" si="4"/>
        <v>0</v>
      </c>
    </row>
    <row r="39" spans="2:10" x14ac:dyDescent="0.25">
      <c r="B39" s="16" t="s">
        <v>10</v>
      </c>
      <c r="C39" s="17"/>
      <c r="D39" s="17"/>
      <c r="E39" s="17"/>
      <c r="F39" s="71"/>
      <c r="G39" s="82"/>
      <c r="H39" s="19">
        <f>H13</f>
        <v>1798</v>
      </c>
      <c r="I39" s="20">
        <f t="shared" si="4"/>
        <v>0</v>
      </c>
    </row>
    <row r="40" spans="2:10" x14ac:dyDescent="0.25">
      <c r="B40" s="16" t="s">
        <v>69</v>
      </c>
      <c r="C40" s="17"/>
      <c r="D40" s="17"/>
      <c r="E40" s="17"/>
      <c r="F40" s="71"/>
      <c r="G40" s="82"/>
      <c r="H40" s="19">
        <f>H14</f>
        <v>759</v>
      </c>
      <c r="I40" s="20">
        <f t="shared" si="4"/>
        <v>0</v>
      </c>
    </row>
    <row r="41" spans="2:10" x14ac:dyDescent="0.25">
      <c r="B41" s="16" t="s">
        <v>70</v>
      </c>
      <c r="C41" s="17"/>
      <c r="D41" s="17"/>
      <c r="E41" s="17"/>
      <c r="F41" s="71"/>
      <c r="G41" s="82"/>
      <c r="H41" s="19">
        <f>H15</f>
        <v>80</v>
      </c>
      <c r="I41" s="20">
        <f t="shared" si="4"/>
        <v>0</v>
      </c>
    </row>
    <row r="42" spans="2:10" x14ac:dyDescent="0.25">
      <c r="B42" s="16" t="s">
        <v>58</v>
      </c>
      <c r="C42" s="17"/>
      <c r="D42" s="17"/>
      <c r="E42" s="17"/>
      <c r="F42" s="71"/>
      <c r="G42" s="82"/>
      <c r="H42" s="19">
        <f>H17</f>
        <v>2080</v>
      </c>
      <c r="I42" s="20">
        <f t="shared" si="4"/>
        <v>0</v>
      </c>
    </row>
    <row r="43" spans="2:10" x14ac:dyDescent="0.25">
      <c r="B43" s="16" t="s">
        <v>11</v>
      </c>
      <c r="C43" s="17"/>
      <c r="D43" s="17"/>
      <c r="E43" s="17"/>
      <c r="F43" s="72"/>
      <c r="G43" s="82"/>
      <c r="H43" s="19">
        <f>H19</f>
        <v>2500</v>
      </c>
      <c r="I43" s="20">
        <f t="shared" ref="I43" si="5">H43*G43</f>
        <v>0</v>
      </c>
    </row>
    <row r="44" spans="2:10" x14ac:dyDescent="0.25">
      <c r="B44" s="78" t="s">
        <v>54</v>
      </c>
      <c r="C44" s="79"/>
      <c r="D44" s="79"/>
      <c r="E44" s="79"/>
      <c r="F44" s="79"/>
      <c r="G44" s="79"/>
      <c r="H44" s="79"/>
      <c r="I44" s="80"/>
    </row>
    <row r="45" spans="2:10" x14ac:dyDescent="0.25">
      <c r="B45" s="55"/>
      <c r="C45" s="55"/>
      <c r="D45" s="55"/>
      <c r="E45" s="55"/>
      <c r="F45" s="55"/>
      <c r="G45" s="55"/>
      <c r="H45" s="55"/>
      <c r="I45" s="55"/>
    </row>
    <row r="46" spans="2:10" x14ac:dyDescent="0.25">
      <c r="B46" s="55"/>
      <c r="C46" s="55"/>
      <c r="D46" s="55"/>
      <c r="E46" s="55"/>
      <c r="F46" s="55"/>
      <c r="G46" s="11">
        <f>SUM(G37:G42)</f>
        <v>0</v>
      </c>
      <c r="H46" s="21" t="s">
        <v>38</v>
      </c>
      <c r="I46" s="55"/>
    </row>
    <row r="47" spans="2:10" x14ac:dyDescent="0.25">
      <c r="G47" s="22"/>
      <c r="H47" s="21"/>
    </row>
    <row r="48" spans="2:10" x14ac:dyDescent="0.25">
      <c r="B48" s="43" t="s">
        <v>15</v>
      </c>
      <c r="C48" s="42"/>
      <c r="D48" s="42"/>
      <c r="E48" s="42"/>
      <c r="F48" s="42"/>
      <c r="G48" s="42"/>
      <c r="H48" s="44"/>
      <c r="I48" s="45"/>
      <c r="J48" s="46">
        <f>SUM(I50:I54)</f>
        <v>0</v>
      </c>
    </row>
    <row r="49" spans="2:10" ht="30" x14ac:dyDescent="0.25">
      <c r="B49" s="12" t="s">
        <v>13</v>
      </c>
      <c r="C49" s="13"/>
      <c r="D49" s="13"/>
      <c r="E49" s="13"/>
      <c r="F49" s="53" t="s">
        <v>33</v>
      </c>
      <c r="G49" s="15" t="s">
        <v>34</v>
      </c>
      <c r="H49" s="23" t="s">
        <v>36</v>
      </c>
      <c r="I49" s="30" t="s">
        <v>2</v>
      </c>
      <c r="J49" s="22"/>
    </row>
    <row r="50" spans="2:10" ht="47.25" customHeight="1" x14ac:dyDescent="0.25">
      <c r="B50" s="73" t="s">
        <v>63</v>
      </c>
      <c r="C50" s="74"/>
      <c r="D50" s="74"/>
      <c r="E50" s="75" t="s">
        <v>27</v>
      </c>
      <c r="F50" s="56" t="s">
        <v>40</v>
      </c>
      <c r="G50" s="82"/>
      <c r="H50" s="19">
        <v>45</v>
      </c>
      <c r="I50" s="20">
        <f>H50*G50</f>
        <v>0</v>
      </c>
      <c r="J50" s="22"/>
    </row>
    <row r="51" spans="2:10" ht="35.25" customHeight="1" x14ac:dyDescent="0.25">
      <c r="B51" s="73" t="s">
        <v>64</v>
      </c>
      <c r="C51" s="74"/>
      <c r="D51" s="74"/>
      <c r="E51" s="75"/>
      <c r="F51" s="56" t="s">
        <v>41</v>
      </c>
      <c r="G51" s="82"/>
      <c r="H51" s="19">
        <v>1800</v>
      </c>
      <c r="I51" s="20">
        <f>H51*G51</f>
        <v>0</v>
      </c>
      <c r="J51" s="22"/>
    </row>
    <row r="52" spans="2:10" ht="35.25" customHeight="1" x14ac:dyDescent="0.25">
      <c r="B52" s="73" t="s">
        <v>65</v>
      </c>
      <c r="C52" s="74"/>
      <c r="D52" s="74"/>
      <c r="E52" s="75"/>
      <c r="F52" s="56" t="s">
        <v>41</v>
      </c>
      <c r="G52" s="82"/>
      <c r="H52" s="19">
        <v>80</v>
      </c>
      <c r="I52" s="20">
        <f>H52*G52</f>
        <v>0</v>
      </c>
      <c r="J52" s="22"/>
    </row>
    <row r="53" spans="2:10" ht="47.25" customHeight="1" x14ac:dyDescent="0.25">
      <c r="B53" s="73" t="s">
        <v>66</v>
      </c>
      <c r="C53" s="74"/>
      <c r="D53" s="74"/>
      <c r="E53" s="75"/>
      <c r="F53" s="56" t="s">
        <v>35</v>
      </c>
      <c r="G53" s="82"/>
      <c r="H53" s="19">
        <v>300</v>
      </c>
      <c r="I53" s="20">
        <f>H53*G53</f>
        <v>0</v>
      </c>
    </row>
    <row r="54" spans="2:10" ht="47.25" customHeight="1" x14ac:dyDescent="0.25">
      <c r="B54" s="73" t="s">
        <v>67</v>
      </c>
      <c r="C54" s="74"/>
      <c r="D54" s="74"/>
      <c r="E54" s="75"/>
      <c r="F54" s="56" t="s">
        <v>35</v>
      </c>
      <c r="G54" s="82"/>
      <c r="H54" s="19">
        <v>300</v>
      </c>
      <c r="I54" s="20">
        <f>H54*G54</f>
        <v>0</v>
      </c>
    </row>
    <row r="55" spans="2:10" x14ac:dyDescent="0.25">
      <c r="G55" s="22"/>
      <c r="H55" s="21"/>
    </row>
    <row r="57" spans="2:10" x14ac:dyDescent="0.25">
      <c r="C57" s="52" t="s">
        <v>14</v>
      </c>
      <c r="D57" s="50"/>
      <c r="E57" s="50"/>
      <c r="F57" s="51"/>
    </row>
    <row r="58" spans="2:10" x14ac:dyDescent="0.25">
      <c r="C58" s="43" t="str">
        <f>B8</f>
        <v>AANSCHAFKOSTEN</v>
      </c>
      <c r="D58" s="42"/>
      <c r="E58" s="57"/>
      <c r="F58" s="46">
        <f>J8</f>
        <v>0</v>
      </c>
      <c r="G58" s="1" t="s">
        <v>32</v>
      </c>
    </row>
    <row r="59" spans="2:10" x14ac:dyDescent="0.25">
      <c r="C59" s="43" t="str">
        <f>B27</f>
        <v>ONDERHOUD - TRAININGSKOSTEN VOOR 10 JAAR</v>
      </c>
      <c r="D59" s="42"/>
      <c r="E59" s="57"/>
      <c r="F59" s="46">
        <f>J27</f>
        <v>0</v>
      </c>
    </row>
    <row r="60" spans="2:10" x14ac:dyDescent="0.25">
      <c r="C60" s="43" t="str">
        <f>B35</f>
        <v>ONDERHOUD - MATERIAALKOSTEN VOOR 10 JAAR</v>
      </c>
      <c r="D60" s="42"/>
      <c r="E60" s="57"/>
      <c r="F60" s="46">
        <f>J35</f>
        <v>0</v>
      </c>
    </row>
    <row r="61" spans="2:10" x14ac:dyDescent="0.25">
      <c r="C61" s="43" t="str">
        <f>B48</f>
        <v>OVERIGE KOSTEN</v>
      </c>
      <c r="D61" s="42"/>
      <c r="E61" s="57"/>
      <c r="F61" s="46">
        <f>J48</f>
        <v>0</v>
      </c>
    </row>
    <row r="62" spans="2:10" s="62" customFormat="1" ht="33" customHeight="1" x14ac:dyDescent="0.25">
      <c r="C62" s="58" t="s">
        <v>16</v>
      </c>
      <c r="D62" s="59"/>
      <c r="E62" s="60"/>
      <c r="F62" s="61">
        <f>SUM(F58:F61)</f>
        <v>0</v>
      </c>
      <c r="I62" s="63"/>
      <c r="J62" s="63"/>
    </row>
    <row r="64" spans="2:10" ht="28.5" customHeight="1" x14ac:dyDescent="0.25">
      <c r="C64" s="37" t="s">
        <v>17</v>
      </c>
      <c r="D64" s="38"/>
      <c r="E64" s="35"/>
      <c r="F64" s="36"/>
    </row>
    <row r="65" spans="1:6" ht="28.5" customHeight="1" x14ac:dyDescent="0.25">
      <c r="C65" s="37" t="s">
        <v>18</v>
      </c>
      <c r="D65" s="38"/>
      <c r="E65" s="35"/>
      <c r="F65" s="36"/>
    </row>
    <row r="66" spans="1:6" ht="28.5" customHeight="1" x14ac:dyDescent="0.25">
      <c r="C66" s="37" t="s">
        <v>19</v>
      </c>
      <c r="D66" s="38"/>
      <c r="E66" s="35"/>
      <c r="F66" s="36"/>
    </row>
    <row r="67" spans="1:6" ht="60" customHeight="1" x14ac:dyDescent="0.25">
      <c r="C67" s="37" t="s">
        <v>20</v>
      </c>
      <c r="D67" s="39"/>
      <c r="E67" s="35"/>
      <c r="F67" s="36"/>
    </row>
    <row r="68" spans="1:6" x14ac:dyDescent="0.25">
      <c r="A68" s="64" t="s">
        <v>39</v>
      </c>
    </row>
  </sheetData>
  <sheetProtection algorithmName="SHA-512" hashValue="+ZLva2Mag6aobk03y/OTtzLQeoZ3kZzY7MzcpZtKEuJ5Nbs9kxbQSIuHUswBt7z0cak+PpToeC1L+MUzdAkK7g==" saltValue="I1fcuXEdZuP2Kd+sAcbdFg==" spinCount="100000" sheet="1" objects="1" scenarios="1"/>
  <mergeCells count="11">
    <mergeCell ref="B54:E54"/>
    <mergeCell ref="B53:E53"/>
    <mergeCell ref="B29:E29"/>
    <mergeCell ref="B30:E30"/>
    <mergeCell ref="B32:E32"/>
    <mergeCell ref="B44:I44"/>
    <mergeCell ref="B33:I33"/>
    <mergeCell ref="B52:E52"/>
    <mergeCell ref="B51:E51"/>
    <mergeCell ref="B50:E50"/>
    <mergeCell ref="B31:E31"/>
  </mergeCells>
  <conditionalFormatting sqref="J8">
    <cfRule type="cellIs" dxfId="3" priority="4" operator="greaterThan">
      <formula>$G$25</formula>
    </cfRule>
  </conditionalFormatting>
  <conditionalFormatting sqref="F58">
    <cfRule type="cellIs" dxfId="2" priority="3" operator="greaterThan">
      <formula>$G$25</formula>
    </cfRule>
  </conditionalFormatting>
  <conditionalFormatting sqref="F59">
    <cfRule type="cellIs" dxfId="1" priority="2" operator="greaterThan">
      <formula>$G$25</formula>
    </cfRule>
  </conditionalFormatting>
  <conditionalFormatting sqref="F60:F61">
    <cfRule type="cellIs" dxfId="0" priority="1" operator="greaterThan">
      <formula>$G$25</formula>
    </cfRule>
  </conditionalFormatting>
  <pageMargins left="0.70866141732283472" right="0.70866141732283472" top="0.74803149606299213" bottom="0.74803149606299213" header="0.31496062992125984" footer="0.31496062992125984"/>
  <pageSetup paperSize="9" scale="52" orientation="portrait" r:id="rId1"/>
  <rowBreaks count="1" manualBreakCount="1">
    <brk id="55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I2021.001</vt:lpstr>
      <vt:lpstr>'Prijzenblad I2021.001'!Afdruktitels</vt:lpstr>
    </vt:vector>
  </TitlesOfParts>
  <Company>RAM Infotechnology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van der Heijden [VRBN]</dc:creator>
  <cp:lastModifiedBy>Paul van der Heijden</cp:lastModifiedBy>
  <cp:lastPrinted>2020-11-18T15:08:09Z</cp:lastPrinted>
  <dcterms:created xsi:type="dcterms:W3CDTF">2020-10-29T09:46:37Z</dcterms:created>
  <dcterms:modified xsi:type="dcterms:W3CDTF">2021-01-14T13:41:59Z</dcterms:modified>
</cp:coreProperties>
</file>