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213"/>
  <workbookPr defaultThemeVersion="124226"/>
  <mc:AlternateContent xmlns:mc="http://schemas.openxmlformats.org/markup-compatibility/2006">
    <mc:Choice Requires="x15">
      <x15ac:absPath xmlns:x15ac="http://schemas.microsoft.com/office/spreadsheetml/2010/11/ac" url="https://singelland.sharepoint.com/sites/InkoopportaalPompebled2/Gedeelde  documenten/SharePoint/Lopende projecten/EA Catering/Aanbestedingsdocumenten/"/>
    </mc:Choice>
  </mc:AlternateContent>
  <xr:revisionPtr revIDLastSave="781" documentId="13_ncr:1_{A079808E-4FBE-1148-8BDF-591F479F017D}" xr6:coauthVersionLast="46" xr6:coauthVersionMax="46" xr10:uidLastSave="{E31580E6-BDE9-884C-B4F8-410F92CF63B3}"/>
  <bookViews>
    <workbookView xWindow="0" yWindow="500" windowWidth="28800" windowHeight="16460" xr2:uid="{00000000-000D-0000-FFFF-FFFF00000000}"/>
  </bookViews>
  <sheets>
    <sheet name="Totalen" sheetId="6" r:id="rId1"/>
    <sheet name="Case 1" sheetId="1" r:id="rId2"/>
    <sheet name="Case 2" sheetId="2" r:id="rId3"/>
    <sheet name="Case 3" sheetId="3" r:id="rId4"/>
    <sheet name="Case 4" sheetId="4" r:id="rId5"/>
    <sheet name="Case 5" sheetId="5" r:id="rId6"/>
    <sheet name="Budget-assortiment" sheetId="7" r:id="rId7"/>
    <sheet name="Ondertekening" sheetId="8" r:id="rId8"/>
  </sheets>
  <definedNames>
    <definedName name="_xlnm.Print_Area" localSheetId="1">'Case 1'!$A$1:$AA$206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 i="6" l="1"/>
  <c r="C23" i="6" s="1"/>
  <c r="F101" i="5"/>
  <c r="B21" i="7" l="1"/>
  <c r="C18" i="6" s="1"/>
  <c r="C23" i="2" l="1"/>
  <c r="B22" i="7"/>
  <c r="C19" i="6" s="1"/>
  <c r="C24" i="6" s="1"/>
  <c r="S2" i="2"/>
  <c r="S4" i="2"/>
  <c r="F17" i="5" l="1"/>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86" i="5"/>
  <c r="F87" i="5"/>
  <c r="F88" i="5"/>
  <c r="F89" i="5"/>
  <c r="F90" i="5"/>
  <c r="F91" i="5"/>
  <c r="F92" i="5"/>
  <c r="F93" i="5"/>
  <c r="F94" i="5"/>
  <c r="F95" i="5"/>
  <c r="F96" i="5"/>
  <c r="F97" i="5"/>
  <c r="F98" i="5"/>
  <c r="F99" i="5"/>
  <c r="C25" i="3"/>
  <c r="E25" i="3" s="1"/>
  <c r="C112" i="3"/>
  <c r="E112" i="3" s="1"/>
  <c r="C109" i="3"/>
  <c r="C105" i="3"/>
  <c r="E105" i="3"/>
  <c r="C102" i="3"/>
  <c r="E102" i="3" s="1"/>
  <c r="C98" i="3"/>
  <c r="C95" i="3"/>
  <c r="E95" i="3" s="1"/>
  <c r="C91" i="3"/>
  <c r="E91" i="3" s="1"/>
  <c r="C88" i="3"/>
  <c r="E88" i="3" s="1"/>
  <c r="C84" i="3"/>
  <c r="C81" i="3"/>
  <c r="E81" i="3" s="1"/>
  <c r="C77" i="3"/>
  <c r="E77" i="3" s="1"/>
  <c r="C74" i="3"/>
  <c r="E74" i="3" s="1"/>
  <c r="C70" i="3"/>
  <c r="C67" i="3"/>
  <c r="E67" i="3" s="1"/>
  <c r="C63" i="3"/>
  <c r="E63" i="3" s="1"/>
  <c r="C60" i="3"/>
  <c r="E60" i="3" s="1"/>
  <c r="C56" i="3"/>
  <c r="C53" i="3"/>
  <c r="E53" i="3" s="1"/>
  <c r="C49" i="3"/>
  <c r="E49" i="3" s="1"/>
  <c r="C46" i="3"/>
  <c r="E46" i="3" s="1"/>
  <c r="C42" i="3"/>
  <c r="C39" i="3"/>
  <c r="E39" i="3" s="1"/>
  <c r="C35" i="3"/>
  <c r="C32" i="3"/>
  <c r="E32" i="3" s="1"/>
  <c r="C28" i="3"/>
  <c r="C21" i="3"/>
  <c r="C18" i="3"/>
  <c r="E18" i="3" s="1"/>
  <c r="C161" i="2"/>
  <c r="E161" i="2" s="1"/>
  <c r="C155" i="2"/>
  <c r="C149" i="2"/>
  <c r="C143" i="2"/>
  <c r="E143" i="2" s="1"/>
  <c r="C137" i="2"/>
  <c r="C134" i="2"/>
  <c r="C128" i="2"/>
  <c r="D128" i="2"/>
  <c r="C122" i="2"/>
  <c r="E122" i="2" s="1"/>
  <c r="C116" i="2"/>
  <c r="C110" i="2"/>
  <c r="C104" i="2"/>
  <c r="E104" i="2" s="1"/>
  <c r="C98" i="2"/>
  <c r="E98" i="2" s="1"/>
  <c r="C92" i="2"/>
  <c r="C86" i="2"/>
  <c r="C80" i="2"/>
  <c r="C77" i="2"/>
  <c r="C71" i="2"/>
  <c r="C65" i="2"/>
  <c r="C59" i="2"/>
  <c r="D59" i="2"/>
  <c r="C53" i="2"/>
  <c r="C50" i="2"/>
  <c r="C48" i="2"/>
  <c r="E48" i="2" s="1"/>
  <c r="C44" i="2"/>
  <c r="E44" i="2" s="1"/>
  <c r="C38" i="2"/>
  <c r="C32" i="2"/>
  <c r="C29" i="2"/>
  <c r="E29" i="2" s="1"/>
  <c r="C26" i="2"/>
  <c r="D27" i="1"/>
  <c r="B19" i="1"/>
  <c r="P19" i="1" s="1"/>
  <c r="S4" i="4"/>
  <c r="D17" i="4" s="1"/>
  <c r="E17" i="4" s="1"/>
  <c r="E19" i="4" s="1"/>
  <c r="C12" i="6" s="1"/>
  <c r="R9" i="1"/>
  <c r="Q9" i="1"/>
  <c r="P9" i="1"/>
  <c r="I9" i="1"/>
  <c r="H9" i="1"/>
  <c r="G9" i="1"/>
  <c r="E9" i="1"/>
  <c r="D9" i="1"/>
  <c r="S9" i="1" s="1"/>
  <c r="N8" i="1"/>
  <c r="N9" i="1"/>
  <c r="S7" i="1"/>
  <c r="S6" i="1"/>
  <c r="S5" i="1"/>
  <c r="S4" i="1"/>
  <c r="T4" i="1"/>
  <c r="S3" i="1"/>
  <c r="S2" i="1"/>
  <c r="R9" i="2"/>
  <c r="Q9" i="2"/>
  <c r="P9" i="2"/>
  <c r="I9" i="2"/>
  <c r="H9" i="2"/>
  <c r="G9" i="2"/>
  <c r="E9" i="2"/>
  <c r="D9" i="2"/>
  <c r="S9" i="2" s="1"/>
  <c r="N8" i="2"/>
  <c r="N9" i="2"/>
  <c r="S7" i="2"/>
  <c r="S6" i="2"/>
  <c r="S5" i="2"/>
  <c r="T4" i="2"/>
  <c r="S3" i="2"/>
  <c r="R9" i="3"/>
  <c r="Q9" i="3"/>
  <c r="P9" i="3"/>
  <c r="I9" i="3"/>
  <c r="H9" i="3"/>
  <c r="G9" i="3"/>
  <c r="E9" i="3"/>
  <c r="D9" i="3"/>
  <c r="N8" i="3"/>
  <c r="N9" i="3" s="1"/>
  <c r="S7" i="3"/>
  <c r="S6" i="3"/>
  <c r="S5" i="3"/>
  <c r="S4" i="3"/>
  <c r="T4" i="3"/>
  <c r="S3" i="3"/>
  <c r="S2" i="3"/>
  <c r="R9" i="4"/>
  <c r="Q9" i="4"/>
  <c r="P9" i="4"/>
  <c r="N8" i="4"/>
  <c r="N9" i="4" s="1"/>
  <c r="I9" i="4"/>
  <c r="H9" i="4"/>
  <c r="G9" i="4"/>
  <c r="E9" i="4"/>
  <c r="D9" i="4"/>
  <c r="S9" i="4" s="1"/>
  <c r="S8" i="4"/>
  <c r="S7" i="4"/>
  <c r="S6" i="4"/>
  <c r="S5" i="4"/>
  <c r="S3" i="4"/>
  <c r="S2" i="4"/>
  <c r="F16" i="5"/>
  <c r="R9" i="5"/>
  <c r="Q9" i="5"/>
  <c r="P9" i="5"/>
  <c r="I9" i="5"/>
  <c r="H9" i="5"/>
  <c r="G9" i="5"/>
  <c r="E9" i="5"/>
  <c r="D9" i="5"/>
  <c r="S9" i="5" s="1"/>
  <c r="N8" i="5"/>
  <c r="N9" i="5"/>
  <c r="S7" i="5"/>
  <c r="S6" i="5"/>
  <c r="S5" i="5"/>
  <c r="S4" i="5"/>
  <c r="S3" i="5"/>
  <c r="S2" i="5"/>
  <c r="D32" i="3"/>
  <c r="D113" i="3"/>
  <c r="E113" i="3" s="1"/>
  <c r="E111" i="3"/>
  <c r="E109" i="3"/>
  <c r="E108" i="3"/>
  <c r="D106" i="3"/>
  <c r="E106" i="3" s="1"/>
  <c r="E104" i="3"/>
  <c r="E101" i="3"/>
  <c r="D99" i="3"/>
  <c r="E99" i="3" s="1"/>
  <c r="E98" i="3"/>
  <c r="E97" i="3"/>
  <c r="E94" i="3"/>
  <c r="D92" i="3"/>
  <c r="E92" i="3"/>
  <c r="E90" i="3"/>
  <c r="E87" i="3"/>
  <c r="D85" i="3"/>
  <c r="E85" i="3" s="1"/>
  <c r="E84" i="3"/>
  <c r="E83" i="3"/>
  <c r="E80" i="3"/>
  <c r="D78" i="3"/>
  <c r="E78" i="3"/>
  <c r="E76" i="3"/>
  <c r="E73" i="3"/>
  <c r="D71" i="3"/>
  <c r="E71" i="3"/>
  <c r="E70" i="3"/>
  <c r="E69" i="3"/>
  <c r="E66" i="3"/>
  <c r="D64" i="3"/>
  <c r="E64" i="3" s="1"/>
  <c r="E62" i="3"/>
  <c r="E59" i="3"/>
  <c r="D57" i="3"/>
  <c r="E57" i="3" s="1"/>
  <c r="E56" i="3"/>
  <c r="E55" i="3"/>
  <c r="E52" i="3"/>
  <c r="D50" i="3"/>
  <c r="E50" i="3"/>
  <c r="E48" i="3"/>
  <c r="E45" i="3"/>
  <c r="D43" i="3"/>
  <c r="E43" i="3"/>
  <c r="E42" i="3"/>
  <c r="E41" i="3"/>
  <c r="E38" i="3"/>
  <c r="D36" i="3"/>
  <c r="E36" i="3" s="1"/>
  <c r="E35" i="3"/>
  <c r="E34" i="3"/>
  <c r="E31" i="3"/>
  <c r="D29" i="3"/>
  <c r="E29" i="3"/>
  <c r="E28" i="3"/>
  <c r="E27" i="3"/>
  <c r="E24" i="3"/>
  <c r="D22" i="3"/>
  <c r="E22" i="3" s="1"/>
  <c r="E21" i="3"/>
  <c r="E20" i="3"/>
  <c r="E17" i="3"/>
  <c r="E16" i="3"/>
  <c r="E159" i="2"/>
  <c r="E158" i="2"/>
  <c r="E153" i="2"/>
  <c r="E152" i="2"/>
  <c r="E147" i="2"/>
  <c r="E146" i="2"/>
  <c r="E141" i="2"/>
  <c r="E140" i="2"/>
  <c r="E132" i="2"/>
  <c r="E131" i="2"/>
  <c r="E126" i="2"/>
  <c r="E125" i="2"/>
  <c r="E120" i="2"/>
  <c r="E119" i="2"/>
  <c r="E114" i="2"/>
  <c r="E113" i="2"/>
  <c r="E108" i="2"/>
  <c r="E107" i="2"/>
  <c r="E102" i="2"/>
  <c r="E101" i="2"/>
  <c r="E96" i="2"/>
  <c r="E95" i="2"/>
  <c r="E90" i="2"/>
  <c r="E89" i="2"/>
  <c r="E84" i="2"/>
  <c r="E83" i="2"/>
  <c r="E75" i="2"/>
  <c r="E74" i="2"/>
  <c r="E69" i="2"/>
  <c r="E68" i="2"/>
  <c r="E63" i="2"/>
  <c r="E62" i="2"/>
  <c r="E57" i="2"/>
  <c r="E56" i="2"/>
  <c r="E42" i="2"/>
  <c r="E41" i="2"/>
  <c r="E36" i="2"/>
  <c r="E35" i="2"/>
  <c r="E21" i="2"/>
  <c r="E20" i="2"/>
  <c r="E22" i="2"/>
  <c r="E24" i="2"/>
  <c r="E27" i="2"/>
  <c r="J19" i="1"/>
  <c r="E18" i="1"/>
  <c r="F18" i="1"/>
  <c r="G18" i="1"/>
  <c r="H18" i="1"/>
  <c r="I18" i="1"/>
  <c r="J18" i="1"/>
  <c r="K18" i="1"/>
  <c r="L18" i="1"/>
  <c r="M18" i="1"/>
  <c r="N18" i="1"/>
  <c r="O18" i="1"/>
  <c r="P18" i="1"/>
  <c r="Q18" i="1"/>
  <c r="R18" i="1"/>
  <c r="D18" i="1"/>
  <c r="Q19" i="1"/>
  <c r="O19" i="1"/>
  <c r="L19" i="1"/>
  <c r="H19" i="1"/>
  <c r="F19" i="1"/>
  <c r="D19" i="1"/>
  <c r="E162" i="2"/>
  <c r="D161" i="2"/>
  <c r="E160" i="2"/>
  <c r="E156" i="2"/>
  <c r="D155" i="2"/>
  <c r="E154" i="2"/>
  <c r="E150" i="2"/>
  <c r="D149" i="2"/>
  <c r="E149" i="2" s="1"/>
  <c r="E148" i="2"/>
  <c r="E144" i="2"/>
  <c r="D143" i="2"/>
  <c r="E142" i="2"/>
  <c r="E138" i="2"/>
  <c r="D137" i="2"/>
  <c r="E135" i="2"/>
  <c r="D134" i="2"/>
  <c r="E134" i="2" s="1"/>
  <c r="E133" i="2"/>
  <c r="E129" i="2"/>
  <c r="E127" i="2"/>
  <c r="E123" i="2"/>
  <c r="D122" i="2"/>
  <c r="E121" i="2"/>
  <c r="E117" i="2"/>
  <c r="D116" i="2"/>
  <c r="E116" i="2"/>
  <c r="E115" i="2"/>
  <c r="E111" i="2"/>
  <c r="D110" i="2"/>
  <c r="E110" i="2" s="1"/>
  <c r="E109" i="2"/>
  <c r="E105" i="2"/>
  <c r="D104" i="2"/>
  <c r="E103" i="2"/>
  <c r="E99" i="2"/>
  <c r="D98" i="2"/>
  <c r="E97" i="2"/>
  <c r="E93" i="2"/>
  <c r="D92" i="2"/>
  <c r="E92" i="2"/>
  <c r="E91" i="2"/>
  <c r="E87" i="2"/>
  <c r="D86" i="2"/>
  <c r="E85" i="2"/>
  <c r="E81" i="2"/>
  <c r="D80" i="2"/>
  <c r="E78" i="2"/>
  <c r="D77" i="2"/>
  <c r="E76" i="2"/>
  <c r="E72" i="2"/>
  <c r="D71" i="2"/>
  <c r="E71" i="2" s="1"/>
  <c r="E70" i="2"/>
  <c r="E66" i="2"/>
  <c r="D65" i="2"/>
  <c r="E65" i="2" s="1"/>
  <c r="E64" i="2"/>
  <c r="E60" i="2"/>
  <c r="E58" i="2"/>
  <c r="E54" i="2"/>
  <c r="D53" i="2"/>
  <c r="E53" i="2" s="1"/>
  <c r="E51" i="2"/>
  <c r="D50" i="2"/>
  <c r="E47" i="2"/>
  <c r="E45" i="2"/>
  <c r="D44" i="2"/>
  <c r="E43" i="2"/>
  <c r="E39" i="2"/>
  <c r="D38" i="2"/>
  <c r="E37" i="2"/>
  <c r="E33" i="2"/>
  <c r="D32" i="2"/>
  <c r="E30" i="2"/>
  <c r="D29" i="2"/>
  <c r="D26" i="2"/>
  <c r="E26" i="2" s="1"/>
  <c r="D23" i="2"/>
  <c r="S8" i="5"/>
  <c r="E38" i="2"/>
  <c r="E155" i="2"/>
  <c r="S8" i="2"/>
  <c r="E32" i="2"/>
  <c r="E50" i="2"/>
  <c r="E23" i="2"/>
  <c r="G19" i="1"/>
  <c r="M19" i="1"/>
  <c r="R19" i="1"/>
  <c r="K19" i="1"/>
  <c r="E86" i="2"/>
  <c r="E19" i="1"/>
  <c r="I19" i="1"/>
  <c r="S8" i="1"/>
  <c r="S8" i="3"/>
  <c r="F30" i="1"/>
  <c r="F28" i="1"/>
  <c r="F27" i="1"/>
  <c r="F21" i="1"/>
  <c r="E22" i="1"/>
  <c r="F22" i="1" s="1"/>
  <c r="E23" i="1"/>
  <c r="F23" i="1" s="1"/>
  <c r="F24" i="1"/>
  <c r="F25" i="1"/>
  <c r="F26" i="1"/>
  <c r="F29" i="1"/>
  <c r="E137" i="2" l="1"/>
  <c r="C13" i="6"/>
  <c r="E80" i="2"/>
  <c r="E77" i="2"/>
  <c r="E59" i="2"/>
  <c r="E170" i="2" s="1"/>
  <c r="E168" i="2"/>
  <c r="T18" i="1"/>
  <c r="F33" i="1" s="1"/>
  <c r="E128" i="3"/>
  <c r="E125" i="3"/>
  <c r="E121" i="3"/>
  <c r="E119" i="3"/>
  <c r="E176" i="2"/>
  <c r="E173" i="2"/>
  <c r="E169" i="2"/>
  <c r="E166" i="2"/>
  <c r="E165" i="2"/>
  <c r="E177" i="2"/>
  <c r="E116" i="3"/>
  <c r="E118" i="3"/>
  <c r="E117" i="3"/>
  <c r="T19" i="1"/>
  <c r="F34" i="1" s="1"/>
  <c r="E167" i="2"/>
  <c r="E174" i="2"/>
  <c r="E123" i="3"/>
  <c r="E129" i="3"/>
  <c r="E128" i="2"/>
  <c r="E124" i="3"/>
  <c r="E126" i="3"/>
  <c r="E172" i="2"/>
  <c r="F32" i="1"/>
  <c r="E122" i="3"/>
  <c r="E127" i="3"/>
  <c r="S9" i="3"/>
  <c r="E120" i="3"/>
  <c r="E175" i="2" l="1"/>
  <c r="E171" i="2"/>
  <c r="F36" i="1"/>
  <c r="C9" i="6" s="1"/>
  <c r="E132" i="3"/>
  <c r="C11" i="6" s="1"/>
  <c r="E179" i="2" l="1"/>
  <c r="C10" i="6" s="1"/>
  <c r="C15" i="6" s="1"/>
  <c r="C22" i="6" s="1"/>
</calcChain>
</file>

<file path=xl/sharedStrings.xml><?xml version="1.0" encoding="utf-8"?>
<sst xmlns="http://schemas.openxmlformats.org/spreadsheetml/2006/main" count="542" uniqueCount="100">
  <si>
    <t>Aantal leerlingen</t>
  </si>
  <si>
    <t>Aantal medewerkers</t>
  </si>
  <si>
    <t>Aantal weken per jaar geopend leerlingen</t>
  </si>
  <si>
    <t>Aantal weken per jaar geopend ondersteunend personeel</t>
  </si>
  <si>
    <t>-</t>
  </si>
  <si>
    <t>Scholengemeenschap Fictief</t>
  </si>
  <si>
    <t xml:space="preserve">Aantal ouderavonden </t>
  </si>
  <si>
    <t>Aantal medewerkers per ouderavond</t>
  </si>
  <si>
    <t>Aantal ouders per ouderavond</t>
  </si>
  <si>
    <t>Aantal keren gebruik makend van de catering tijdens ouderavond</t>
  </si>
  <si>
    <t>Aantal keren alleen ondersteuning</t>
  </si>
  <si>
    <t>Aantal keren geen gebruik</t>
  </si>
  <si>
    <t>Case 1</t>
  </si>
  <si>
    <t>Aantal</t>
  </si>
  <si>
    <t>Staffel personeelskosten</t>
  </si>
  <si>
    <t>Standaard ontbijtbuffet</t>
  </si>
  <si>
    <t>Werkdagen</t>
  </si>
  <si>
    <t>Zaterdag</t>
  </si>
  <si>
    <t>Zon/feestdagen</t>
  </si>
  <si>
    <t>Personeelskosten (staffel ivm toeslagen)</t>
  </si>
  <si>
    <t>7.00 - 18.00 uur</t>
  </si>
  <si>
    <t>18.00 - 22.00 uur</t>
  </si>
  <si>
    <t>Diverse soorten frisdrank</t>
  </si>
  <si>
    <t>22.00 - 00.00 uur</t>
  </si>
  <si>
    <t>Diverse soorten licht alchoholische dranken</t>
  </si>
  <si>
    <t>00.00 - 06.00 uur</t>
  </si>
  <si>
    <t>Assortiment nootjes en zoutjes</t>
  </si>
  <si>
    <t>Warme borrelhap Standaard</t>
  </si>
  <si>
    <t>Koude borrelsnack luxe</t>
  </si>
  <si>
    <t>Koffie/thee per kopje</t>
  </si>
  <si>
    <t>Lunch Luxe</t>
  </si>
  <si>
    <t>Netwerkborrel</t>
  </si>
  <si>
    <t>Nieuwjaarsontbijt</t>
  </si>
  <si>
    <t>3 drankjes pp</t>
  </si>
  <si>
    <t>2 drankjes pp</t>
  </si>
  <si>
    <t>10p*6</t>
  </si>
  <si>
    <t>Gebruik bestek en serviesgoed</t>
  </si>
  <si>
    <t>Aankleding</t>
  </si>
  <si>
    <t>stelpost</t>
  </si>
  <si>
    <t>Case 2</t>
  </si>
  <si>
    <t>Suiker/Melk</t>
  </si>
  <si>
    <t>Plakje cake</t>
  </si>
  <si>
    <t>2 pp</t>
  </si>
  <si>
    <t>Stampottenbuffet</t>
  </si>
  <si>
    <t>3px4,5</t>
  </si>
  <si>
    <t>Personeelskosten</t>
  </si>
  <si>
    <t>1p x2</t>
  </si>
  <si>
    <t>Locatie 1</t>
  </si>
  <si>
    <t>Locatie 2</t>
  </si>
  <si>
    <t>Locatie 3</t>
  </si>
  <si>
    <t>Locatie 4</t>
  </si>
  <si>
    <t>Locatie 5</t>
  </si>
  <si>
    <t>Locatie 6</t>
  </si>
  <si>
    <t>Locatie 7</t>
  </si>
  <si>
    <t>Locatie 8</t>
  </si>
  <si>
    <t>Locatie 9</t>
  </si>
  <si>
    <t>Locatie 10 en 11</t>
  </si>
  <si>
    <t>Locatie 12</t>
  </si>
  <si>
    <t>Locatie 13</t>
  </si>
  <si>
    <t>Locatie 14</t>
  </si>
  <si>
    <t>Case 3</t>
  </si>
  <si>
    <t>1p 3 uur</t>
  </si>
  <si>
    <t>Warm koud buffet</t>
  </si>
  <si>
    <t>Non-alchoholische drankjes</t>
  </si>
  <si>
    <t>Locatie 15</t>
  </si>
  <si>
    <t>Case 4</t>
  </si>
  <si>
    <t>Lunchpakket</t>
  </si>
  <si>
    <t>Case 5</t>
  </si>
  <si>
    <t>Prijs pp</t>
  </si>
  <si>
    <t>3p 3 uur</t>
  </si>
  <si>
    <t>2p 3 uur</t>
  </si>
  <si>
    <t>5p 3 uur</t>
  </si>
  <si>
    <t>Standaard lunch</t>
  </si>
  <si>
    <t>Prijs</t>
  </si>
  <si>
    <t>Aantal weken</t>
  </si>
  <si>
    <t>Totaal prijs</t>
  </si>
  <si>
    <t>aantal p</t>
  </si>
  <si>
    <t>Totaal</t>
  </si>
  <si>
    <t>Gemiddeld uurprijs</t>
  </si>
  <si>
    <t>Case voorbeelden</t>
  </si>
  <si>
    <t>Totalen</t>
  </si>
  <si>
    <t>Thee per kan 1l</t>
  </si>
  <si>
    <t>Koffie per kan 1l</t>
  </si>
  <si>
    <t>Koffie per kan 1,5l</t>
  </si>
  <si>
    <t>Thee per kan 1,5 l</t>
  </si>
  <si>
    <t>Water kan 1 l</t>
  </si>
  <si>
    <t>Budget-assortiment</t>
  </si>
  <si>
    <t>Producten</t>
  </si>
  <si>
    <t>Prijs per eenheid</t>
  </si>
  <si>
    <t>Gemiddelde prijs</t>
  </si>
  <si>
    <t>Budgetassortiment</t>
  </si>
  <si>
    <t>Naam onderneming</t>
  </si>
  <si>
    <t>Naam tekenbevoegde</t>
  </si>
  <si>
    <t>Functie tekenbevoegde</t>
  </si>
  <si>
    <t>Rechtsgeldige handtekening</t>
  </si>
  <si>
    <t xml:space="preserve">Plaats en datum </t>
  </si>
  <si>
    <t>Prijswens 1</t>
  </si>
  <si>
    <t>Prijswens 2</t>
  </si>
  <si>
    <t>Prijswens 3</t>
  </si>
  <si>
    <t>Gebruikers (peildatum 1 januari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</si>
</sst>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 #,##0.00_);_(&quot;€&quot;\ * \(#,##0.00\);_(&quot;€&quot;\ * &quot;-&quot;??_);_(@_)"/>
    <numFmt numFmtId="164" formatCode="_ &quot;€&quot;\ * #,##0.00_ ;_ &quot;€&quot;\ * \-#,##0.00_ ;_ &quot;€&quot;\ * &quot;-&quot;??_ ;_ @_ "/>
    <numFmt numFmtId="165" formatCode="_-&quot;€&quot;\ * #,##0.00_-;_-&quot;€&quot;\ * #,##0.00\-;_-&quot;€&quot;\ * &quot;-&quot;??_-;_-@_-"/>
    <numFmt numFmtId="166" formatCode="_-* #,##0.00_-;_-* #,##0.00\-;_-* &quot;-&quot;??_-;_-@_-"/>
    <numFmt numFmtId="167" formatCode="_([$€]* #,##0.00_);_([$€]* \(#,##0.00\);_([$€]* &quot;-&quot;??_);_(@_)"/>
    <numFmt numFmtId="168" formatCode="#,##0_ ;\-#,##0\ "/>
    <numFmt numFmtId="169" formatCode="00.00.00.000"/>
  </numFmts>
  <fonts count="20" x14ac:knownFonts="1">
    <font>
      <sz val="11"/>
      <color theme="1"/>
      <name val="Calibri"/>
      <family val="2"/>
      <scheme val="minor"/>
    </font>
    <font>
      <sz val="12"/>
      <color theme="1"/>
      <name val="Calibri"/>
      <family val="2"/>
      <scheme val="minor"/>
    </font>
    <font>
      <sz val="10"/>
      <name val="Arial"/>
      <family val="2"/>
    </font>
    <font>
      <sz val="10"/>
      <color indexed="8"/>
      <name val="Arial"/>
      <family val="2"/>
    </font>
    <font>
      <b/>
      <sz val="8.5"/>
      <name val="Tahoma"/>
      <family val="2"/>
    </font>
    <font>
      <sz val="8.5"/>
      <name val="Tahoma"/>
      <family val="2"/>
    </font>
    <font>
      <sz val="8"/>
      <name val="Calibri"/>
      <family val="2"/>
    </font>
    <font>
      <sz val="9"/>
      <name val="Tahoma"/>
      <family val="2"/>
    </font>
    <font>
      <sz val="9"/>
      <color indexed="8"/>
      <name val="Tahoma"/>
      <family val="2"/>
    </font>
    <font>
      <sz val="9"/>
      <color theme="1"/>
      <name val="Tahoma"/>
      <family val="2"/>
    </font>
    <font>
      <sz val="8.5"/>
      <color theme="1"/>
      <name val="Tahoma"/>
      <family val="2"/>
    </font>
    <font>
      <b/>
      <sz val="28"/>
      <color indexed="9"/>
      <name val="Tahoma"/>
      <family val="2"/>
    </font>
    <font>
      <b/>
      <sz val="11"/>
      <color theme="1"/>
      <name val="Calibri"/>
      <family val="2"/>
      <scheme val="minor"/>
    </font>
    <font>
      <sz val="11"/>
      <color rgb="FF000000"/>
      <name val="Calibri"/>
      <family val="2"/>
      <scheme val="minor"/>
    </font>
    <font>
      <sz val="10"/>
      <color theme="1"/>
      <name val="Times New Roman"/>
      <family val="1"/>
    </font>
    <font>
      <i/>
      <sz val="11"/>
      <color rgb="FF000000"/>
      <name val="Calibri"/>
      <family val="2"/>
      <scheme val="minor"/>
    </font>
    <font>
      <i/>
      <sz val="11"/>
      <color theme="1"/>
      <name val="Calibri"/>
      <family val="2"/>
      <scheme val="minor"/>
    </font>
    <font>
      <sz val="11"/>
      <color theme="1"/>
      <name val="Calibri"/>
      <family val="2"/>
      <scheme val="minor"/>
    </font>
    <font>
      <b/>
      <sz val="12"/>
      <color theme="1"/>
      <name val="Calibri"/>
      <family val="2"/>
      <scheme val="minor"/>
    </font>
    <font>
      <sz val="10"/>
      <color theme="1"/>
      <name val="Calibri"/>
      <family val="2"/>
      <scheme val="minor"/>
    </font>
  </fonts>
  <fills count="6">
    <fill>
      <patternFill patternType="none"/>
    </fill>
    <fill>
      <patternFill patternType="gray125"/>
    </fill>
    <fill>
      <patternFill patternType="solid">
        <fgColor indexed="3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8" tint="0.3999450666829432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BFBFBF"/>
      </left>
      <right style="medium">
        <color rgb="FFBFBFBF"/>
      </right>
      <top style="medium">
        <color rgb="FFBFBFBF"/>
      </top>
      <bottom/>
      <diagonal/>
    </border>
    <border>
      <left/>
      <right style="medium">
        <color rgb="FFBFBFBF"/>
      </right>
      <top style="medium">
        <color rgb="FFBFBFBF"/>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8">
    <xf numFmtId="0" fontId="0" fillId="0" borderId="0"/>
    <xf numFmtId="167" fontId="3" fillId="0" borderId="0" applyFont="0" applyFill="0" applyBorder="0" applyAlignment="0" applyProtection="0"/>
    <xf numFmtId="166" fontId="2" fillId="0" borderId="0" applyFont="0" applyFill="0" applyBorder="0" applyAlignment="0" applyProtection="0"/>
    <xf numFmtId="9" fontId="2" fillId="0" borderId="0" applyFont="0" applyFill="0" applyBorder="0" applyAlignment="0" applyProtection="0"/>
    <xf numFmtId="0" fontId="2" fillId="0" borderId="0"/>
    <xf numFmtId="165" fontId="2" fillId="0" borderId="0" applyFont="0" applyFill="0" applyBorder="0" applyAlignment="0" applyProtection="0"/>
    <xf numFmtId="44" fontId="17" fillId="0" borderId="0" applyFont="0" applyFill="0" applyBorder="0" applyAlignment="0" applyProtection="0"/>
    <xf numFmtId="0" fontId="1" fillId="0" borderId="0"/>
  </cellStyleXfs>
  <cellXfs count="115">
    <xf numFmtId="0" fontId="0" fillId="0" borderId="0" xfId="0"/>
    <xf numFmtId="0" fontId="5" fillId="0" borderId="1" xfId="4" applyFont="1" applyFill="1" applyBorder="1" applyAlignment="1">
      <alignment horizontal="center" vertical="center" wrapText="1"/>
    </xf>
    <xf numFmtId="0" fontId="8" fillId="0" borderId="1" xfId="0" applyFont="1" applyFill="1" applyBorder="1" applyAlignment="1">
      <alignment horizontal="center"/>
    </xf>
    <xf numFmtId="0" fontId="0" fillId="0" borderId="0" xfId="0" applyAlignment="1">
      <alignment vertical="center"/>
    </xf>
    <xf numFmtId="0" fontId="8"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7" fillId="0" borderId="1" xfId="4" applyFont="1" applyFill="1" applyBorder="1" applyAlignment="1">
      <alignment horizontal="center" vertical="center" wrapText="1"/>
    </xf>
    <xf numFmtId="0" fontId="7" fillId="0" borderId="1" xfId="4" quotePrefix="1" applyFont="1" applyFill="1" applyBorder="1" applyAlignment="1">
      <alignment horizontal="center" vertical="center" wrapText="1"/>
    </xf>
    <xf numFmtId="0" fontId="7" fillId="0" borderId="1" xfId="4" applyFont="1" applyFill="1" applyBorder="1" applyAlignment="1">
      <alignment horizontal="center" vertical="top" wrapText="1"/>
    </xf>
    <xf numFmtId="0" fontId="0" fillId="0" borderId="1" xfId="0" applyBorder="1"/>
    <xf numFmtId="0" fontId="0" fillId="0" borderId="1" xfId="0" applyBorder="1" applyAlignment="1">
      <alignment horizontal="center" vertical="center"/>
    </xf>
    <xf numFmtId="0" fontId="0" fillId="0" borderId="4" xfId="0" applyBorder="1" applyAlignment="1">
      <alignment vertical="top"/>
    </xf>
    <xf numFmtId="164" fontId="0" fillId="0" borderId="5" xfId="0" applyNumberFormat="1" applyBorder="1" applyAlignment="1">
      <alignment vertical="top"/>
    </xf>
    <xf numFmtId="0" fontId="0" fillId="0" borderId="1" xfId="0" applyBorder="1" applyAlignment="1">
      <alignment vertical="top"/>
    </xf>
    <xf numFmtId="164" fontId="13" fillId="0" borderId="1" xfId="0" applyNumberFormat="1" applyFont="1" applyBorder="1" applyAlignment="1">
      <alignment vertical="center"/>
    </xf>
    <xf numFmtId="164" fontId="13" fillId="0" borderId="1" xfId="0" applyNumberFormat="1" applyFont="1" applyFill="1" applyBorder="1" applyAlignment="1">
      <alignment vertical="center"/>
    </xf>
    <xf numFmtId="0" fontId="13" fillId="0" borderId="1" xfId="0" applyFont="1" applyBorder="1" applyAlignment="1">
      <alignment vertical="center"/>
    </xf>
    <xf numFmtId="164" fontId="13" fillId="0" borderId="1" xfId="0" applyNumberFormat="1" applyFont="1" applyBorder="1" applyAlignment="1">
      <alignment horizontal="right" vertical="center"/>
    </xf>
    <xf numFmtId="164" fontId="0" fillId="0" borderId="1" xfId="0" applyNumberFormat="1" applyBorder="1" applyAlignment="1">
      <alignment vertical="top"/>
    </xf>
    <xf numFmtId="164" fontId="0" fillId="0" borderId="0" xfId="0" applyNumberFormat="1"/>
    <xf numFmtId="168" fontId="0" fillId="0" borderId="5" xfId="0" applyNumberFormat="1" applyBorder="1" applyAlignment="1">
      <alignment vertical="top"/>
    </xf>
    <xf numFmtId="168" fontId="13" fillId="0" borderId="1" xfId="0" applyNumberFormat="1" applyFont="1" applyBorder="1" applyAlignment="1">
      <alignment vertical="center"/>
    </xf>
    <xf numFmtId="168" fontId="13" fillId="0" borderId="1" xfId="0" applyNumberFormat="1" applyFont="1" applyBorder="1" applyAlignment="1">
      <alignment horizontal="right" vertical="center"/>
    </xf>
    <xf numFmtId="168" fontId="0" fillId="0" borderId="1" xfId="0" applyNumberFormat="1" applyBorder="1" applyAlignment="1">
      <alignment vertical="top"/>
    </xf>
    <xf numFmtId="168" fontId="14" fillId="0" borderId="1" xfId="0" applyNumberFormat="1" applyFont="1" applyBorder="1" applyAlignment="1">
      <alignment vertical="center"/>
    </xf>
    <xf numFmtId="0" fontId="0" fillId="0" borderId="5" xfId="0" applyBorder="1" applyAlignment="1">
      <alignment vertical="top"/>
    </xf>
    <xf numFmtId="0" fontId="15" fillId="0" borderId="1" xfId="0" applyFont="1" applyBorder="1" applyAlignment="1">
      <alignment vertical="center"/>
    </xf>
    <xf numFmtId="0" fontId="16" fillId="0" borderId="1" xfId="0" applyFont="1" applyBorder="1" applyAlignment="1">
      <alignment vertical="top"/>
    </xf>
    <xf numFmtId="0" fontId="12" fillId="0" borderId="0" xfId="0" applyFont="1"/>
    <xf numFmtId="0" fontId="12" fillId="0" borderId="1" xfId="0" applyFont="1" applyBorder="1" applyAlignment="1">
      <alignment vertical="top"/>
    </xf>
    <xf numFmtId="0" fontId="0" fillId="0" borderId="1" xfId="0" applyFont="1" applyBorder="1" applyAlignment="1">
      <alignment vertical="top"/>
    </xf>
    <xf numFmtId="0" fontId="13" fillId="0" borderId="0" xfId="0" applyFont="1" applyFill="1" applyBorder="1" applyAlignment="1">
      <alignment vertical="center"/>
    </xf>
    <xf numFmtId="164" fontId="13" fillId="0" borderId="1" xfId="0" applyNumberFormat="1" applyFont="1" applyFill="1" applyBorder="1" applyAlignment="1">
      <alignment horizontal="right" vertical="center"/>
    </xf>
    <xf numFmtId="164" fontId="0" fillId="0" borderId="0" xfId="0" applyNumberFormat="1" applyBorder="1" applyAlignment="1">
      <alignment vertical="top"/>
    </xf>
    <xf numFmtId="0" fontId="9" fillId="0" borderId="1" xfId="0" applyFont="1" applyFill="1" applyBorder="1" applyAlignment="1">
      <alignment horizontal="center" vertical="center" wrapText="1"/>
    </xf>
    <xf numFmtId="164" fontId="13" fillId="0" borderId="0" xfId="0" applyNumberFormat="1" applyFont="1" applyBorder="1" applyAlignment="1">
      <alignment horizontal="right" vertical="center"/>
    </xf>
    <xf numFmtId="164" fontId="0" fillId="0" borderId="1" xfId="0" applyNumberFormat="1" applyBorder="1"/>
    <xf numFmtId="0" fontId="9" fillId="0" borderId="1" xfId="0" applyFont="1" applyBorder="1" applyAlignment="1">
      <alignment horizontal="center" vertical="center"/>
    </xf>
    <xf numFmtId="0" fontId="0" fillId="0" borderId="1" xfId="0" applyBorder="1" applyAlignment="1">
      <alignment horizontal="center"/>
    </xf>
    <xf numFmtId="0" fontId="13" fillId="3" borderId="1" xfId="0" applyFont="1" applyFill="1" applyBorder="1" applyAlignment="1">
      <alignment vertical="center"/>
    </xf>
    <xf numFmtId="164" fontId="13" fillId="3" borderId="1" xfId="0" applyNumberFormat="1" applyFont="1" applyFill="1" applyBorder="1" applyAlignment="1">
      <alignment vertical="center"/>
    </xf>
    <xf numFmtId="168" fontId="14" fillId="3" borderId="1" xfId="0" applyNumberFormat="1" applyFont="1" applyFill="1" applyBorder="1" applyAlignment="1">
      <alignment vertical="center"/>
    </xf>
    <xf numFmtId="164" fontId="13" fillId="3" borderId="1" xfId="0" applyNumberFormat="1" applyFont="1" applyFill="1" applyBorder="1" applyAlignment="1">
      <alignment horizontal="right" vertical="center"/>
    </xf>
    <xf numFmtId="0" fontId="12" fillId="3" borderId="1" xfId="0" applyFont="1" applyFill="1" applyBorder="1" applyAlignment="1">
      <alignment vertical="top"/>
    </xf>
    <xf numFmtId="0" fontId="0" fillId="3" borderId="1" xfId="0" applyFill="1" applyBorder="1" applyAlignment="1">
      <alignment vertical="top"/>
    </xf>
    <xf numFmtId="164" fontId="0" fillId="3" borderId="1" xfId="0" applyNumberFormat="1" applyFill="1" applyBorder="1" applyAlignment="1">
      <alignment vertical="top"/>
    </xf>
    <xf numFmtId="168" fontId="0" fillId="3" borderId="1" xfId="0" applyNumberFormat="1" applyFill="1" applyBorder="1" applyAlignment="1">
      <alignment vertical="top"/>
    </xf>
    <xf numFmtId="0" fontId="0" fillId="0" borderId="1" xfId="0" applyFont="1" applyFill="1" applyBorder="1" applyAlignment="1">
      <alignment vertical="top"/>
    </xf>
    <xf numFmtId="164" fontId="0" fillId="0" borderId="1" xfId="0" applyNumberFormat="1" applyFill="1" applyBorder="1" applyAlignment="1">
      <alignment vertical="top"/>
    </xf>
    <xf numFmtId="0" fontId="18" fillId="0" borderId="0" xfId="0" applyFont="1"/>
    <xf numFmtId="49" fontId="0" fillId="0" borderId="0" xfId="0" applyNumberFormat="1" applyAlignment="1">
      <alignment wrapText="1"/>
    </xf>
    <xf numFmtId="44" fontId="0" fillId="0" borderId="1" xfId="6" applyFont="1" applyBorder="1"/>
    <xf numFmtId="37" fontId="0" fillId="0" borderId="1" xfId="0" applyNumberFormat="1" applyBorder="1" applyAlignment="1">
      <alignment vertical="top"/>
    </xf>
    <xf numFmtId="0" fontId="1" fillId="0" borderId="0" xfId="7"/>
    <xf numFmtId="0" fontId="19" fillId="5" borderId="9" xfId="7" applyFont="1" applyFill="1" applyBorder="1"/>
    <xf numFmtId="0" fontId="19" fillId="5" borderId="10" xfId="7" applyFont="1" applyFill="1" applyBorder="1"/>
    <xf numFmtId="0" fontId="19" fillId="5" borderId="11" xfId="7" applyFont="1" applyFill="1" applyBorder="1"/>
    <xf numFmtId="0" fontId="19" fillId="5" borderId="13" xfId="7" applyFont="1" applyFill="1" applyBorder="1"/>
    <xf numFmtId="0" fontId="1" fillId="5" borderId="12" xfId="7" applyFill="1" applyBorder="1" applyAlignment="1">
      <alignment horizontal="left"/>
    </xf>
    <xf numFmtId="0" fontId="1" fillId="5" borderId="0" xfId="7" applyFill="1" applyAlignment="1">
      <alignment horizontal="left"/>
    </xf>
    <xf numFmtId="0" fontId="19" fillId="5" borderId="0" xfId="7" applyFont="1" applyFill="1"/>
    <xf numFmtId="0" fontId="19" fillId="5" borderId="14" xfId="7" applyFont="1" applyFill="1" applyBorder="1"/>
    <xf numFmtId="0" fontId="19" fillId="5" borderId="15" xfId="7" applyFont="1" applyFill="1" applyBorder="1"/>
    <xf numFmtId="0" fontId="19" fillId="5" borderId="16" xfId="7" applyFont="1" applyFill="1" applyBorder="1"/>
    <xf numFmtId="0" fontId="0" fillId="0" borderId="0" xfId="0"/>
    <xf numFmtId="0" fontId="7" fillId="0" borderId="1" xfId="4" applyFont="1" applyFill="1" applyBorder="1" applyAlignment="1">
      <alignment horizontal="center" vertical="center" wrapText="1"/>
    </xf>
    <xf numFmtId="0" fontId="7" fillId="0" borderId="1" xfId="4" applyFont="1" applyFill="1" applyBorder="1" applyAlignment="1">
      <alignment horizontal="center" vertical="top" wrapText="1"/>
    </xf>
    <xf numFmtId="44" fontId="0" fillId="4" borderId="0" xfId="0" applyNumberFormat="1" applyFill="1" applyProtection="1">
      <protection locked="0"/>
    </xf>
    <xf numFmtId="44" fontId="12" fillId="0" borderId="0" xfId="0" applyNumberFormat="1" applyFont="1"/>
    <xf numFmtId="164" fontId="0" fillId="4" borderId="1" xfId="0" applyNumberFormat="1" applyFill="1" applyBorder="1" applyProtection="1">
      <protection locked="0"/>
    </xf>
    <xf numFmtId="164" fontId="13" fillId="4" borderId="1" xfId="0" applyNumberFormat="1" applyFont="1" applyFill="1" applyBorder="1" applyAlignment="1" applyProtection="1">
      <alignment vertical="center"/>
      <protection locked="0"/>
    </xf>
    <xf numFmtId="164" fontId="13" fillId="4" borderId="1" xfId="0" applyNumberFormat="1" applyFont="1" applyFill="1" applyBorder="1" applyAlignment="1" applyProtection="1">
      <alignment horizontal="right" vertical="center"/>
      <protection locked="0"/>
    </xf>
    <xf numFmtId="164" fontId="0" fillId="4" borderId="1" xfId="0" applyNumberFormat="1" applyFill="1" applyBorder="1" applyAlignment="1" applyProtection="1">
      <alignment vertical="top"/>
      <protection locked="0"/>
    </xf>
    <xf numFmtId="44" fontId="0" fillId="4" borderId="1" xfId="0" applyNumberFormat="1" applyFill="1" applyBorder="1" applyProtection="1">
      <protection locked="0"/>
    </xf>
    <xf numFmtId="0" fontId="7" fillId="0" borderId="1" xfId="4" applyFont="1" applyFill="1" applyBorder="1" applyAlignment="1">
      <alignment horizontal="center" vertical="center" wrapText="1"/>
    </xf>
    <xf numFmtId="0" fontId="7" fillId="0" borderId="1" xfId="4" applyFont="1" applyFill="1" applyBorder="1" applyAlignment="1">
      <alignment horizontal="center" vertical="top" wrapText="1"/>
    </xf>
    <xf numFmtId="44" fontId="0" fillId="0" borderId="0" xfId="0" applyNumberFormat="1"/>
    <xf numFmtId="169" fontId="0" fillId="4" borderId="0" xfId="0" applyNumberFormat="1" applyFill="1" applyAlignment="1" applyProtection="1">
      <alignment wrapText="1"/>
      <protection locked="0"/>
    </xf>
    <xf numFmtId="0" fontId="12" fillId="0" borderId="0" xfId="0" applyFont="1" applyAlignment="1">
      <alignment horizontal="center"/>
    </xf>
    <xf numFmtId="0" fontId="0" fillId="0" borderId="0" xfId="0"/>
    <xf numFmtId="0" fontId="0" fillId="0" borderId="1" xfId="0" applyBorder="1"/>
    <xf numFmtId="0" fontId="7" fillId="0" borderId="1" xfId="4" applyFont="1" applyFill="1" applyBorder="1" applyAlignment="1">
      <alignment horizontal="center" vertical="center" wrapText="1"/>
    </xf>
    <xf numFmtId="0" fontId="7" fillId="0" borderId="1" xfId="4" applyFont="1" applyFill="1" applyBorder="1" applyAlignment="1">
      <alignment horizontal="center" vertical="top" wrapText="1"/>
    </xf>
    <xf numFmtId="164" fontId="11" fillId="2" borderId="0" xfId="4" applyNumberFormat="1" applyFont="1" applyFill="1" applyBorder="1" applyAlignment="1">
      <alignment horizontal="center" vertical="center"/>
    </xf>
    <xf numFmtId="164" fontId="0" fillId="0" borderId="0" xfId="0" applyNumberFormat="1" applyAlignment="1">
      <alignment horizontal="center" vertical="center"/>
    </xf>
    <xf numFmtId="0" fontId="4" fillId="0" borderId="1" xfId="4" applyFont="1" applyFill="1" applyBorder="1" applyAlignment="1">
      <alignment horizontal="left" vertical="center" wrapText="1"/>
    </xf>
    <xf numFmtId="0" fontId="0" fillId="0" borderId="1" xfId="0" applyBorder="1" applyAlignment="1">
      <alignment horizontal="left" vertical="center" wrapText="1"/>
    </xf>
    <xf numFmtId="0" fontId="5" fillId="0" borderId="1" xfId="4" applyFont="1" applyFill="1" applyBorder="1" applyAlignment="1">
      <alignment horizontal="left" vertical="center" wrapText="1"/>
    </xf>
    <xf numFmtId="0" fontId="5" fillId="0" borderId="1" xfId="4" applyFont="1" applyFill="1" applyBorder="1" applyAlignment="1">
      <alignment vertical="center"/>
    </xf>
    <xf numFmtId="0" fontId="0" fillId="0" borderId="1" xfId="0" applyBorder="1" applyAlignment="1">
      <alignment vertical="center"/>
    </xf>
    <xf numFmtId="0" fontId="5" fillId="0" borderId="1" xfId="4" applyFont="1" applyFill="1" applyBorder="1" applyAlignment="1">
      <alignment vertical="center" wrapText="1"/>
    </xf>
    <xf numFmtId="0" fontId="0" fillId="0" borderId="1" xfId="0" applyBorder="1" applyAlignment="1">
      <alignment vertical="center" wrapText="1"/>
    </xf>
    <xf numFmtId="0" fontId="0" fillId="0" borderId="1" xfId="0" applyBorder="1" applyAlignment="1"/>
    <xf numFmtId="0" fontId="0" fillId="0" borderId="2" xfId="0" applyBorder="1" applyAlignment="1"/>
    <xf numFmtId="0" fontId="0" fillId="0" borderId="3" xfId="0" applyBorder="1" applyAlignment="1"/>
    <xf numFmtId="0" fontId="0" fillId="0" borderId="6" xfId="0" applyBorder="1" applyAlignment="1"/>
    <xf numFmtId="0" fontId="7" fillId="0" borderId="2" xfId="4" applyFont="1" applyFill="1" applyBorder="1" applyAlignment="1">
      <alignment horizontal="center" vertical="center" wrapText="1"/>
    </xf>
    <xf numFmtId="0" fontId="7" fillId="0" borderId="3" xfId="4" applyFont="1" applyFill="1" applyBorder="1" applyAlignment="1">
      <alignment horizontal="center" vertical="center" wrapText="1"/>
    </xf>
    <xf numFmtId="0" fontId="7" fillId="0" borderId="2" xfId="4" applyFont="1" applyFill="1" applyBorder="1" applyAlignment="1">
      <alignment horizontal="center" vertical="top" wrapText="1"/>
    </xf>
    <xf numFmtId="0" fontId="7" fillId="0" borderId="3" xfId="4" applyFont="1" applyFill="1" applyBorder="1" applyAlignment="1">
      <alignment horizontal="center" vertical="top" wrapText="1"/>
    </xf>
    <xf numFmtId="0" fontId="5" fillId="0" borderId="2" xfId="4" applyFont="1" applyFill="1" applyBorder="1" applyAlignment="1">
      <alignment horizontal="left" vertical="center" wrapText="1"/>
    </xf>
    <xf numFmtId="0" fontId="0" fillId="0" borderId="6" xfId="0" applyBorder="1" applyAlignment="1">
      <alignment horizontal="left" vertical="center" wrapText="1"/>
    </xf>
    <xf numFmtId="0" fontId="0" fillId="0" borderId="3" xfId="0" applyBorder="1" applyAlignment="1">
      <alignment horizontal="left" vertical="center" wrapText="1"/>
    </xf>
    <xf numFmtId="0" fontId="5" fillId="0" borderId="2" xfId="4" applyFont="1" applyFill="1" applyBorder="1" applyAlignment="1">
      <alignment vertical="center"/>
    </xf>
    <xf numFmtId="0" fontId="0" fillId="0" borderId="6" xfId="0" applyBorder="1" applyAlignment="1">
      <alignment vertical="center"/>
    </xf>
    <xf numFmtId="0" fontId="0" fillId="0" borderId="3" xfId="0" applyBorder="1" applyAlignment="1">
      <alignment vertical="center"/>
    </xf>
    <xf numFmtId="0" fontId="5" fillId="0" borderId="2" xfId="4" applyFont="1" applyFill="1" applyBorder="1" applyAlignment="1">
      <alignment vertical="center" wrapText="1"/>
    </xf>
    <xf numFmtId="0" fontId="0" fillId="0" borderId="6" xfId="0" applyBorder="1" applyAlignment="1">
      <alignment vertical="center" wrapText="1"/>
    </xf>
    <xf numFmtId="0" fontId="0" fillId="0" borderId="3" xfId="0" applyBorder="1" applyAlignment="1">
      <alignment vertical="center" wrapText="1"/>
    </xf>
    <xf numFmtId="0" fontId="4" fillId="0" borderId="7" xfId="4" applyFont="1" applyFill="1" applyBorder="1" applyAlignment="1">
      <alignment horizontal="left" vertical="center" wrapText="1"/>
    </xf>
    <xf numFmtId="0" fontId="0" fillId="0" borderId="8" xfId="0" applyBorder="1" applyAlignment="1">
      <alignment horizontal="left" vertical="center" wrapText="1"/>
    </xf>
    <xf numFmtId="0" fontId="1" fillId="5" borderId="12" xfId="7" applyFill="1" applyBorder="1" applyAlignment="1">
      <alignment horizontal="left"/>
    </xf>
    <xf numFmtId="0" fontId="1" fillId="5" borderId="0" xfId="7" applyFill="1" applyAlignment="1">
      <alignment horizontal="left"/>
    </xf>
    <xf numFmtId="49" fontId="19" fillId="0" borderId="0" xfId="7" applyNumberFormat="1" applyFont="1" applyAlignment="1" applyProtection="1">
      <alignment vertical="top" wrapText="1"/>
      <protection locked="0"/>
    </xf>
  </cellXfs>
  <cellStyles count="8">
    <cellStyle name="Euro" xfId="1" xr:uid="{00000000-0005-0000-0000-000000000000}"/>
    <cellStyle name="Komma 2" xfId="2" xr:uid="{00000000-0005-0000-0000-000001000000}"/>
    <cellStyle name="Procent 2" xfId="3" xr:uid="{00000000-0005-0000-0000-000002000000}"/>
    <cellStyle name="Standaard" xfId="0" builtinId="0"/>
    <cellStyle name="Standaard 2" xfId="4" xr:uid="{00000000-0005-0000-0000-000004000000}"/>
    <cellStyle name="Standaard 3" xfId="7" xr:uid="{A71E0B0A-4EA7-9949-9B4D-4AE9D04FE12A}"/>
    <cellStyle name="Valuta" xfId="6" builtinId="4"/>
    <cellStyle name="Valuta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5</xdr:col>
      <xdr:colOff>1803400</xdr:colOff>
      <xdr:row>5</xdr:row>
      <xdr:rowOff>127000</xdr:rowOff>
    </xdr:to>
    <xdr:sp macro="" textlink="">
      <xdr:nvSpPr>
        <xdr:cNvPr id="2" name="Tekstvak 1">
          <a:extLst>
            <a:ext uri="{FF2B5EF4-FFF2-40B4-BE49-F238E27FC236}">
              <a16:creationId xmlns:a16="http://schemas.microsoft.com/office/drawing/2014/main" id="{662A7CCC-FBF0-9D42-B365-76B2C6D08BC9}"/>
            </a:ext>
          </a:extLst>
        </xdr:cNvPr>
        <xdr:cNvSpPr txBox="1"/>
      </xdr:nvSpPr>
      <xdr:spPr>
        <a:xfrm>
          <a:off x="0" y="190500"/>
          <a:ext cx="6477000" cy="88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t>De prijzenbladen dienen volledig ingevuld te worden (licht blauwe cellen, incl.btw) en op het tabblad Ondertekening rechtsgeldig ondertekend te worden. Elke aangebrachte mutatie kan uitsluiting tot gevolg hebben. Inschrijver kan aan de opgenomen artikelen en aantallen geen rechten ontlenen. De bedragen dienen </a:t>
          </a:r>
          <a:r>
            <a:rPr lang="nl-NL" sz="1100" b="1"/>
            <a:t>inclusief BTW </a:t>
          </a:r>
          <a:r>
            <a:rPr lang="nl-NL" sz="1100"/>
            <a:t>te worden opgegeven.</a:t>
          </a:r>
        </a:p>
      </xdr:txBody>
    </xdr:sp>
    <xdr:clientData/>
  </xdr:twoCellAnchor>
  <xdr:twoCellAnchor editAs="oneCell">
    <xdr:from>
      <xdr:col>5</xdr:col>
      <xdr:colOff>1854200</xdr:colOff>
      <xdr:row>2</xdr:row>
      <xdr:rowOff>25400</xdr:rowOff>
    </xdr:from>
    <xdr:to>
      <xdr:col>8</xdr:col>
      <xdr:colOff>131177</xdr:colOff>
      <xdr:row>4</xdr:row>
      <xdr:rowOff>112713</xdr:rowOff>
    </xdr:to>
    <xdr:pic>
      <xdr:nvPicPr>
        <xdr:cNvPr id="3" name="Afbeelding 2">
          <a:extLst>
            <a:ext uri="{FF2B5EF4-FFF2-40B4-BE49-F238E27FC236}">
              <a16:creationId xmlns:a16="http://schemas.microsoft.com/office/drawing/2014/main" id="{D062B1C9-9992-C946-92F6-B0A2D87C6F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27800" y="406400"/>
          <a:ext cx="1959977" cy="468313"/>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0.249977111117893"/>
  </sheetPr>
  <dimension ref="A1:H24"/>
  <sheetViews>
    <sheetView showGridLines="0" tabSelected="1" zoomScale="119" zoomScaleNormal="119" workbookViewId="0">
      <selection activeCell="C19" sqref="C19"/>
    </sheetView>
  </sheetViews>
  <sheetFormatPr baseColWidth="10" defaultColWidth="8.83203125" defaultRowHeight="15" x14ac:dyDescent="0.2"/>
  <cols>
    <col min="3" max="3" width="14.83203125" bestFit="1" customWidth="1"/>
    <col min="5" max="5" width="20" bestFit="1" customWidth="1"/>
    <col min="6" max="6" width="24.5" bestFit="1" customWidth="1"/>
    <col min="7" max="7" width="11.1640625" bestFit="1" customWidth="1"/>
    <col min="8" max="8" width="12.6640625" bestFit="1" customWidth="1"/>
    <col min="9" max="9" width="15.33203125" bestFit="1" customWidth="1"/>
  </cols>
  <sheetData>
    <row r="1" spans="1:8" s="65" customFormat="1" x14ac:dyDescent="0.2"/>
    <row r="2" spans="1:8" s="65" customFormat="1" x14ac:dyDescent="0.2"/>
    <row r="3" spans="1:8" s="65" customFormat="1" x14ac:dyDescent="0.2"/>
    <row r="4" spans="1:8" s="65" customFormat="1" x14ac:dyDescent="0.2"/>
    <row r="5" spans="1:8" s="65" customFormat="1" x14ac:dyDescent="0.2"/>
    <row r="6" spans="1:8" s="65" customFormat="1" x14ac:dyDescent="0.2"/>
    <row r="7" spans="1:8" x14ac:dyDescent="0.2">
      <c r="A7" s="79" t="s">
        <v>79</v>
      </c>
      <c r="B7" s="79"/>
      <c r="C7" s="79"/>
    </row>
    <row r="9" spans="1:8" x14ac:dyDescent="0.2">
      <c r="A9" s="10" t="s">
        <v>12</v>
      </c>
      <c r="B9" s="10"/>
      <c r="C9" s="37">
        <f>'Case 1'!F36</f>
        <v>0</v>
      </c>
      <c r="E9" s="16" t="s">
        <v>14</v>
      </c>
      <c r="F9" s="10"/>
      <c r="G9" s="10"/>
      <c r="H9" s="10"/>
    </row>
    <row r="10" spans="1:8" x14ac:dyDescent="0.2">
      <c r="A10" s="10" t="s">
        <v>39</v>
      </c>
      <c r="B10" s="10"/>
      <c r="C10" s="37">
        <f>'Case 2'!E179</f>
        <v>0</v>
      </c>
      <c r="E10" s="10"/>
      <c r="F10" s="10" t="s">
        <v>16</v>
      </c>
      <c r="G10" s="10" t="s">
        <v>17</v>
      </c>
      <c r="H10" s="10" t="s">
        <v>18</v>
      </c>
    </row>
    <row r="11" spans="1:8" x14ac:dyDescent="0.2">
      <c r="A11" s="10" t="s">
        <v>60</v>
      </c>
      <c r="B11" s="10"/>
      <c r="C11" s="37">
        <f>SUM('Case 3'!E132)</f>
        <v>0</v>
      </c>
      <c r="E11" s="10" t="s">
        <v>20</v>
      </c>
      <c r="F11" s="70">
        <v>0</v>
      </c>
      <c r="G11" s="70">
        <v>0</v>
      </c>
      <c r="H11" s="70">
        <v>0</v>
      </c>
    </row>
    <row r="12" spans="1:8" x14ac:dyDescent="0.2">
      <c r="A12" s="10" t="s">
        <v>65</v>
      </c>
      <c r="B12" s="10"/>
      <c r="C12" s="37">
        <f>SUM('Case 4'!E19)</f>
        <v>0</v>
      </c>
      <c r="E12" s="10" t="s">
        <v>21</v>
      </c>
      <c r="F12" s="70">
        <v>0</v>
      </c>
      <c r="G12" s="70">
        <v>0</v>
      </c>
      <c r="H12" s="70">
        <v>0</v>
      </c>
    </row>
    <row r="13" spans="1:8" x14ac:dyDescent="0.2">
      <c r="A13" s="10" t="s">
        <v>67</v>
      </c>
      <c r="B13" s="10"/>
      <c r="C13" s="37">
        <f>SUM('Case 5'!F101)</f>
        <v>0</v>
      </c>
      <c r="E13" s="10" t="s">
        <v>23</v>
      </c>
      <c r="F13" s="70">
        <v>0</v>
      </c>
      <c r="G13" s="70">
        <v>0</v>
      </c>
      <c r="H13" s="70">
        <v>0</v>
      </c>
    </row>
    <row r="14" spans="1:8" x14ac:dyDescent="0.2">
      <c r="A14" s="10"/>
      <c r="B14" s="10"/>
      <c r="C14" s="10"/>
      <c r="E14" s="10" t="s">
        <v>25</v>
      </c>
      <c r="F14" s="70">
        <v>0</v>
      </c>
      <c r="G14" s="70">
        <v>0</v>
      </c>
      <c r="H14" s="70">
        <v>0</v>
      </c>
    </row>
    <row r="15" spans="1:8" x14ac:dyDescent="0.2">
      <c r="A15" s="10" t="s">
        <v>80</v>
      </c>
      <c r="B15" s="10"/>
      <c r="C15" s="37">
        <f>SUM(C9:C14)</f>
        <v>0</v>
      </c>
      <c r="E15" s="10"/>
      <c r="F15" s="10"/>
      <c r="G15" s="10"/>
      <c r="H15" s="10"/>
    </row>
    <row r="16" spans="1:8" x14ac:dyDescent="0.2">
      <c r="E16" s="10" t="s">
        <v>78</v>
      </c>
      <c r="F16" s="70">
        <v>0</v>
      </c>
      <c r="G16" s="10"/>
      <c r="H16" s="10"/>
    </row>
    <row r="17" spans="1:6" x14ac:dyDescent="0.2">
      <c r="A17" s="80" t="s">
        <v>90</v>
      </c>
      <c r="B17" s="80"/>
      <c r="F17" s="20">
        <f>AVERAGE(F11:H14)</f>
        <v>0</v>
      </c>
    </row>
    <row r="18" spans="1:6" x14ac:dyDescent="0.2">
      <c r="A18" s="81" t="s">
        <v>89</v>
      </c>
      <c r="B18" s="81"/>
      <c r="C18" s="52" t="str">
        <f>IF('Budget-assortiment'!B21=0,"-",'Budget-assortiment'!B21)</f>
        <v>-</v>
      </c>
    </row>
    <row r="19" spans="1:6" x14ac:dyDescent="0.2">
      <c r="A19" s="81" t="s">
        <v>77</v>
      </c>
      <c r="B19" s="81"/>
      <c r="C19" s="52">
        <f>'Budget-assortiment'!B22</f>
        <v>0</v>
      </c>
    </row>
    <row r="22" spans="1:6" x14ac:dyDescent="0.2">
      <c r="A22" t="s">
        <v>96</v>
      </c>
      <c r="C22" s="77">
        <f>C15*40</f>
        <v>0</v>
      </c>
    </row>
    <row r="23" spans="1:6" x14ac:dyDescent="0.2">
      <c r="A23" t="s">
        <v>97</v>
      </c>
      <c r="C23" s="77">
        <f>F17*20</f>
        <v>0</v>
      </c>
    </row>
    <row r="24" spans="1:6" x14ac:dyDescent="0.2">
      <c r="A24" t="s">
        <v>98</v>
      </c>
      <c r="C24" s="77">
        <f>C19*40</f>
        <v>0</v>
      </c>
    </row>
  </sheetData>
  <sheetProtection algorithmName="SHA-512" hashValue="tThq0PwBKXUBJW0zvuvTkk4B5SLhgRlnuGzuWBCRUPWo03R8BSrW07pOfVjoUSTh6LeLQ5R1beJJVWy2gdBi0A==" saltValue="WaqyYHlwrggXHO/npzKLNg==" spinCount="100000" sheet="1" objects="1" scenarios="1"/>
  <mergeCells count="4">
    <mergeCell ref="A7:C7"/>
    <mergeCell ref="A17:B17"/>
    <mergeCell ref="A18:B18"/>
    <mergeCell ref="A19:B1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79998168889431442"/>
  </sheetPr>
  <dimension ref="A1:AF284"/>
  <sheetViews>
    <sheetView showGridLines="0" zoomScaleNormal="100" zoomScaleSheetLayoutView="80" workbookViewId="0">
      <pane xSplit="1" ySplit="1" topLeftCell="B2" activePane="bottomRight" state="frozen"/>
      <selection activeCell="H25" sqref="H25"/>
      <selection pane="topRight" activeCell="H25" sqref="H25"/>
      <selection pane="bottomLeft" activeCell="H25" sqref="H25"/>
      <selection pane="bottomRight" activeCell="B18" sqref="B18"/>
    </sheetView>
  </sheetViews>
  <sheetFormatPr baseColWidth="10" defaultColWidth="8.83203125" defaultRowHeight="15" x14ac:dyDescent="0.2"/>
  <cols>
    <col min="1" max="1" width="41.83203125" style="65" bestFit="1" customWidth="1"/>
    <col min="2" max="2" width="12.83203125" style="65" customWidth="1"/>
    <col min="3" max="3" width="13.33203125" style="65" customWidth="1"/>
    <col min="4" max="5" width="11.5" style="65" bestFit="1" customWidth="1"/>
    <col min="6" max="6" width="15.6640625" style="65" bestFit="1" customWidth="1"/>
    <col min="7" max="7" width="11.5" style="65" bestFit="1" customWidth="1"/>
    <col min="8" max="8" width="12.33203125" style="65" bestFit="1" customWidth="1"/>
    <col min="9" max="9" width="11.5" style="65" bestFit="1" customWidth="1"/>
    <col min="10" max="11" width="12.6640625" style="65" bestFit="1" customWidth="1"/>
    <col min="12" max="13" width="11.5" style="65" bestFit="1" customWidth="1"/>
    <col min="14" max="14" width="6.5" style="65" bestFit="1" customWidth="1"/>
    <col min="15" max="15" width="12.6640625" style="65" bestFit="1" customWidth="1"/>
    <col min="16" max="17" width="11.5" style="65" bestFit="1" customWidth="1"/>
    <col min="18" max="18" width="9.83203125" style="65" bestFit="1" customWidth="1"/>
    <col min="19" max="19" width="5.5" style="65" bestFit="1" customWidth="1"/>
    <col min="20" max="20" width="12.6640625" style="65" bestFit="1" customWidth="1"/>
    <col min="21" max="23" width="8.83203125" style="65"/>
    <col min="24" max="24" width="24.83203125" style="65" bestFit="1" customWidth="1"/>
    <col min="25" max="25" width="11.5" style="65" bestFit="1" customWidth="1"/>
    <col min="26" max="26" width="9.33203125" style="65" bestFit="1" customWidth="1"/>
    <col min="27" max="27" width="15.6640625" style="65" bestFit="1" customWidth="1"/>
    <col min="28" max="16384" width="8.83203125" style="65"/>
  </cols>
  <sheetData>
    <row r="1" spans="1:32" ht="35" x14ac:dyDescent="0.2">
      <c r="A1" s="84" t="s">
        <v>5</v>
      </c>
      <c r="B1" s="84"/>
      <c r="C1" s="84"/>
      <c r="D1" s="84"/>
      <c r="E1" s="84"/>
      <c r="F1" s="84"/>
      <c r="G1" s="84"/>
      <c r="H1" s="84"/>
      <c r="I1" s="84"/>
      <c r="J1" s="84"/>
      <c r="K1" s="85"/>
      <c r="L1" s="85"/>
      <c r="M1" s="85"/>
      <c r="N1" s="85"/>
      <c r="O1" s="85"/>
      <c r="P1" s="85"/>
      <c r="Q1" s="85"/>
      <c r="R1" s="85"/>
    </row>
    <row r="2" spans="1:32" s="3" customFormat="1" ht="18" customHeight="1" x14ac:dyDescent="0.2">
      <c r="A2" s="86" t="s">
        <v>99</v>
      </c>
      <c r="B2" s="87"/>
      <c r="C2" s="87"/>
      <c r="D2" s="38">
        <v>1</v>
      </c>
      <c r="E2" s="1">
        <v>2</v>
      </c>
      <c r="F2" s="1">
        <v>3</v>
      </c>
      <c r="G2" s="1">
        <v>4</v>
      </c>
      <c r="H2" s="1">
        <v>5</v>
      </c>
      <c r="I2" s="1">
        <v>6</v>
      </c>
      <c r="J2" s="1">
        <v>7</v>
      </c>
      <c r="K2" s="5">
        <v>8</v>
      </c>
      <c r="L2" s="1">
        <v>9</v>
      </c>
      <c r="M2" s="1">
        <v>10</v>
      </c>
      <c r="N2" s="1">
        <v>11</v>
      </c>
      <c r="O2" s="1">
        <v>12</v>
      </c>
      <c r="P2" s="1">
        <v>13</v>
      </c>
      <c r="Q2" s="1">
        <v>14</v>
      </c>
      <c r="R2" s="1">
        <v>15</v>
      </c>
      <c r="S2" s="11">
        <f>SUM(D2:R2)</f>
        <v>120</v>
      </c>
      <c r="AB2" s="65"/>
      <c r="AC2" s="65"/>
      <c r="AD2" s="65"/>
      <c r="AE2" s="65"/>
      <c r="AF2" s="65"/>
    </row>
    <row r="3" spans="1:32" x14ac:dyDescent="0.2">
      <c r="A3" s="88" t="s">
        <v>0</v>
      </c>
      <c r="B3" s="87"/>
      <c r="C3" s="87"/>
      <c r="D3" s="4">
        <v>300</v>
      </c>
      <c r="E3" s="4">
        <v>275</v>
      </c>
      <c r="F3" s="4">
        <v>550</v>
      </c>
      <c r="G3" s="66">
        <v>300</v>
      </c>
      <c r="H3" s="66">
        <v>750</v>
      </c>
      <c r="I3" s="66">
        <v>150</v>
      </c>
      <c r="J3" s="66">
        <v>1110</v>
      </c>
      <c r="K3" s="6">
        <v>2025</v>
      </c>
      <c r="L3" s="66">
        <v>227</v>
      </c>
      <c r="M3" s="82">
        <v>583</v>
      </c>
      <c r="N3" s="82"/>
      <c r="O3" s="66">
        <v>1008</v>
      </c>
      <c r="P3" s="66">
        <v>319</v>
      </c>
      <c r="Q3" s="66">
        <v>320</v>
      </c>
      <c r="R3" s="2">
        <v>0</v>
      </c>
      <c r="S3" s="11">
        <f t="shared" ref="S3:S9" si="0">SUM(D3:R3)</f>
        <v>7917</v>
      </c>
    </row>
    <row r="4" spans="1:32" x14ac:dyDescent="0.2">
      <c r="A4" s="88" t="s">
        <v>1</v>
      </c>
      <c r="B4" s="87"/>
      <c r="C4" s="87"/>
      <c r="D4" s="4">
        <v>30</v>
      </c>
      <c r="E4" s="4">
        <v>29</v>
      </c>
      <c r="F4" s="4">
        <v>63</v>
      </c>
      <c r="G4" s="66">
        <v>54</v>
      </c>
      <c r="H4" s="66">
        <v>62</v>
      </c>
      <c r="I4" s="66">
        <v>27</v>
      </c>
      <c r="J4" s="66">
        <v>95</v>
      </c>
      <c r="K4" s="35">
        <v>216</v>
      </c>
      <c r="L4" s="66">
        <v>19</v>
      </c>
      <c r="M4" s="82">
        <v>60</v>
      </c>
      <c r="N4" s="82"/>
      <c r="O4" s="66">
        <v>92</v>
      </c>
      <c r="P4" s="66">
        <v>33</v>
      </c>
      <c r="Q4" s="66">
        <v>31</v>
      </c>
      <c r="R4" s="2">
        <v>44</v>
      </c>
      <c r="S4" s="11">
        <f t="shared" si="0"/>
        <v>855</v>
      </c>
      <c r="T4" s="65">
        <f>S4/100*80</f>
        <v>684</v>
      </c>
    </row>
    <row r="5" spans="1:32" x14ac:dyDescent="0.2">
      <c r="A5" s="89" t="s">
        <v>2</v>
      </c>
      <c r="B5" s="90"/>
      <c r="C5" s="90"/>
      <c r="D5" s="66">
        <v>40</v>
      </c>
      <c r="E5" s="66">
        <v>40</v>
      </c>
      <c r="F5" s="66">
        <v>40</v>
      </c>
      <c r="G5" s="66">
        <v>40</v>
      </c>
      <c r="H5" s="66">
        <v>40</v>
      </c>
      <c r="I5" s="66">
        <v>40</v>
      </c>
      <c r="J5" s="66">
        <v>40</v>
      </c>
      <c r="K5" s="6">
        <v>42</v>
      </c>
      <c r="L5" s="67">
        <v>40</v>
      </c>
      <c r="M5" s="83">
        <v>40</v>
      </c>
      <c r="N5" s="83"/>
      <c r="O5" s="67">
        <v>40</v>
      </c>
      <c r="P5" s="67">
        <v>40</v>
      </c>
      <c r="Q5" s="67">
        <v>40</v>
      </c>
      <c r="R5" s="67" t="s">
        <v>4</v>
      </c>
      <c r="S5" s="11">
        <f t="shared" si="0"/>
        <v>522</v>
      </c>
    </row>
    <row r="6" spans="1:32" ht="23.25" customHeight="1" x14ac:dyDescent="0.2">
      <c r="A6" s="91" t="s">
        <v>3</v>
      </c>
      <c r="B6" s="92"/>
      <c r="C6" s="92"/>
      <c r="D6" s="66">
        <v>43</v>
      </c>
      <c r="E6" s="66">
        <v>43</v>
      </c>
      <c r="F6" s="66">
        <v>43</v>
      </c>
      <c r="G6" s="8">
        <v>43</v>
      </c>
      <c r="H6" s="66">
        <v>43</v>
      </c>
      <c r="I6" s="66">
        <v>43</v>
      </c>
      <c r="J6" s="8">
        <v>43</v>
      </c>
      <c r="K6" s="6">
        <v>44</v>
      </c>
      <c r="L6" s="67">
        <v>43</v>
      </c>
      <c r="M6" s="83">
        <v>43</v>
      </c>
      <c r="N6" s="83"/>
      <c r="O6" s="67">
        <v>43</v>
      </c>
      <c r="P6" s="67">
        <v>43</v>
      </c>
      <c r="Q6" s="67">
        <v>43</v>
      </c>
      <c r="R6" s="67">
        <v>43</v>
      </c>
      <c r="S6" s="11">
        <f t="shared" si="0"/>
        <v>603</v>
      </c>
    </row>
    <row r="7" spans="1:32" x14ac:dyDescent="0.2">
      <c r="A7" s="93" t="s">
        <v>6</v>
      </c>
      <c r="B7" s="93"/>
      <c r="C7" s="93"/>
      <c r="D7" s="39">
        <v>2</v>
      </c>
      <c r="E7" s="39">
        <v>2</v>
      </c>
      <c r="F7" s="39">
        <v>2</v>
      </c>
      <c r="G7" s="39">
        <v>1</v>
      </c>
      <c r="H7" s="39">
        <v>2</v>
      </c>
      <c r="I7" s="39">
        <v>1</v>
      </c>
      <c r="J7" s="39">
        <v>5</v>
      </c>
      <c r="K7" s="39">
        <v>5</v>
      </c>
      <c r="L7" s="39">
        <v>2</v>
      </c>
      <c r="M7" s="39">
        <v>2</v>
      </c>
      <c r="N7" s="39"/>
      <c r="O7" s="39">
        <v>3</v>
      </c>
      <c r="P7" s="39">
        <v>2</v>
      </c>
      <c r="Q7" s="39">
        <v>2</v>
      </c>
      <c r="R7" s="39">
        <v>0</v>
      </c>
      <c r="S7" s="11">
        <f t="shared" si="0"/>
        <v>31</v>
      </c>
    </row>
    <row r="8" spans="1:32" x14ac:dyDescent="0.2">
      <c r="A8" s="93" t="s">
        <v>7</v>
      </c>
      <c r="B8" s="93"/>
      <c r="C8" s="93"/>
      <c r="D8" s="11">
        <v>10</v>
      </c>
      <c r="E8" s="11">
        <v>10</v>
      </c>
      <c r="F8" s="11">
        <v>25</v>
      </c>
      <c r="G8" s="11">
        <v>20</v>
      </c>
      <c r="H8" s="11">
        <v>25</v>
      </c>
      <c r="I8" s="11">
        <v>10</v>
      </c>
      <c r="J8" s="11">
        <v>20</v>
      </c>
      <c r="K8" s="11">
        <v>30</v>
      </c>
      <c r="L8" s="11">
        <v>10</v>
      </c>
      <c r="M8" s="11">
        <v>25</v>
      </c>
      <c r="N8" s="11">
        <f t="shared" ref="N8" si="1">N4/2</f>
        <v>0</v>
      </c>
      <c r="O8" s="11">
        <v>30</v>
      </c>
      <c r="P8" s="11">
        <v>10</v>
      </c>
      <c r="Q8" s="11">
        <v>10</v>
      </c>
      <c r="R8" s="11">
        <v>0</v>
      </c>
      <c r="S8" s="11">
        <f t="shared" si="0"/>
        <v>235</v>
      </c>
    </row>
    <row r="9" spans="1:32" x14ac:dyDescent="0.2">
      <c r="A9" s="93" t="s">
        <v>8</v>
      </c>
      <c r="B9" s="93"/>
      <c r="C9" s="93"/>
      <c r="D9" s="39">
        <f>D8*15</f>
        <v>150</v>
      </c>
      <c r="E9" s="39">
        <f>E8*15</f>
        <v>150</v>
      </c>
      <c r="F9" s="39">
        <v>275</v>
      </c>
      <c r="G9" s="39">
        <f t="shared" ref="G9:R9" si="2">G8*15</f>
        <v>300</v>
      </c>
      <c r="H9" s="39">
        <f t="shared" si="2"/>
        <v>375</v>
      </c>
      <c r="I9" s="39">
        <f t="shared" si="2"/>
        <v>150</v>
      </c>
      <c r="J9" s="39">
        <v>250</v>
      </c>
      <c r="K9" s="39">
        <v>400</v>
      </c>
      <c r="L9" s="39">
        <v>110</v>
      </c>
      <c r="M9" s="39">
        <v>250</v>
      </c>
      <c r="N9" s="39">
        <f t="shared" ref="N9" si="3">N8*15</f>
        <v>0</v>
      </c>
      <c r="O9" s="39">
        <v>300</v>
      </c>
      <c r="P9" s="39">
        <f t="shared" si="2"/>
        <v>150</v>
      </c>
      <c r="Q9" s="39">
        <f t="shared" si="2"/>
        <v>150</v>
      </c>
      <c r="R9" s="39">
        <f t="shared" si="2"/>
        <v>0</v>
      </c>
      <c r="S9" s="11">
        <f t="shared" si="0"/>
        <v>3010</v>
      </c>
    </row>
    <row r="10" spans="1:32" x14ac:dyDescent="0.2">
      <c r="A10" s="93" t="s">
        <v>9</v>
      </c>
      <c r="B10" s="93"/>
      <c r="C10" s="93"/>
      <c r="D10" s="39">
        <v>1</v>
      </c>
      <c r="E10" s="39">
        <v>0</v>
      </c>
      <c r="F10" s="39">
        <v>2</v>
      </c>
      <c r="G10" s="39">
        <v>0</v>
      </c>
      <c r="H10" s="39">
        <v>0</v>
      </c>
      <c r="I10" s="39">
        <v>1</v>
      </c>
      <c r="J10" s="39">
        <v>3</v>
      </c>
      <c r="K10" s="39">
        <v>5</v>
      </c>
      <c r="L10" s="39">
        <v>1</v>
      </c>
      <c r="M10" s="39">
        <v>1</v>
      </c>
      <c r="N10" s="39"/>
      <c r="O10" s="39">
        <v>2</v>
      </c>
      <c r="P10" s="39">
        <v>2</v>
      </c>
      <c r="Q10" s="39">
        <v>2</v>
      </c>
      <c r="R10" s="39"/>
      <c r="S10" s="39"/>
    </row>
    <row r="11" spans="1:32" x14ac:dyDescent="0.2">
      <c r="A11" s="93" t="s">
        <v>10</v>
      </c>
      <c r="B11" s="93"/>
      <c r="C11" s="93"/>
      <c r="D11" s="39">
        <v>1</v>
      </c>
      <c r="E11" s="39">
        <v>2</v>
      </c>
      <c r="F11" s="39">
        <v>0</v>
      </c>
      <c r="G11" s="39">
        <v>0</v>
      </c>
      <c r="H11" s="39">
        <v>2</v>
      </c>
      <c r="I11" s="39">
        <v>0</v>
      </c>
      <c r="J11" s="39">
        <v>1</v>
      </c>
      <c r="K11" s="39">
        <v>0</v>
      </c>
      <c r="L11" s="39">
        <v>0</v>
      </c>
      <c r="M11" s="39">
        <v>0</v>
      </c>
      <c r="N11" s="39"/>
      <c r="O11" s="39">
        <v>1</v>
      </c>
      <c r="P11" s="39">
        <v>0</v>
      </c>
      <c r="Q11" s="39">
        <v>0</v>
      </c>
      <c r="R11" s="39"/>
      <c r="S11" s="39"/>
    </row>
    <row r="12" spans="1:32" x14ac:dyDescent="0.2">
      <c r="A12" s="93" t="s">
        <v>11</v>
      </c>
      <c r="B12" s="93"/>
      <c r="C12" s="93"/>
      <c r="D12" s="39">
        <v>0</v>
      </c>
      <c r="E12" s="39">
        <v>0</v>
      </c>
      <c r="F12" s="39">
        <v>0</v>
      </c>
      <c r="G12" s="39">
        <v>1</v>
      </c>
      <c r="H12" s="39">
        <v>0</v>
      </c>
      <c r="I12" s="39">
        <v>0</v>
      </c>
      <c r="J12" s="39">
        <v>0</v>
      </c>
      <c r="K12" s="39">
        <v>0</v>
      </c>
      <c r="L12" s="39">
        <v>1</v>
      </c>
      <c r="M12" s="39">
        <v>1</v>
      </c>
      <c r="N12" s="39"/>
      <c r="O12" s="39">
        <v>0</v>
      </c>
      <c r="P12" s="39">
        <v>0</v>
      </c>
      <c r="Q12" s="39">
        <v>0</v>
      </c>
      <c r="R12" s="39"/>
      <c r="S12" s="39"/>
    </row>
    <row r="15" spans="1:32" ht="16" thickBot="1" x14ac:dyDescent="0.25">
      <c r="A15" s="29" t="s">
        <v>12</v>
      </c>
      <c r="B15" s="29"/>
    </row>
    <row r="16" spans="1:32" x14ac:dyDescent="0.2">
      <c r="A16" s="12"/>
      <c r="B16" s="26" t="s">
        <v>68</v>
      </c>
      <c r="C16" s="26"/>
      <c r="D16" s="13"/>
      <c r="E16" s="21"/>
      <c r="F16" s="13"/>
    </row>
    <row r="17" spans="1:20" x14ac:dyDescent="0.2">
      <c r="A17" s="28" t="s">
        <v>32</v>
      </c>
      <c r="B17" s="28"/>
      <c r="C17" s="14"/>
      <c r="D17" s="15"/>
      <c r="E17" s="22"/>
      <c r="F17" s="15"/>
    </row>
    <row r="18" spans="1:20" x14ac:dyDescent="0.2">
      <c r="A18" s="17" t="s">
        <v>15</v>
      </c>
      <c r="B18" s="71">
        <v>0</v>
      </c>
      <c r="C18" s="17"/>
      <c r="D18" s="18">
        <f>$B$18*D4</f>
        <v>0</v>
      </c>
      <c r="E18" s="18">
        <f t="shared" ref="E18:R18" si="4">$B$18*E4</f>
        <v>0</v>
      </c>
      <c r="F18" s="18">
        <f t="shared" si="4"/>
        <v>0</v>
      </c>
      <c r="G18" s="18">
        <f t="shared" si="4"/>
        <v>0</v>
      </c>
      <c r="H18" s="18">
        <f t="shared" si="4"/>
        <v>0</v>
      </c>
      <c r="I18" s="18">
        <f t="shared" si="4"/>
        <v>0</v>
      </c>
      <c r="J18" s="18">
        <f t="shared" si="4"/>
        <v>0</v>
      </c>
      <c r="K18" s="18">
        <f t="shared" si="4"/>
        <v>0</v>
      </c>
      <c r="L18" s="18">
        <f t="shared" si="4"/>
        <v>0</v>
      </c>
      <c r="M18" s="18">
        <f t="shared" si="4"/>
        <v>0</v>
      </c>
      <c r="N18" s="18">
        <f t="shared" si="4"/>
        <v>0</v>
      </c>
      <c r="O18" s="18">
        <f t="shared" si="4"/>
        <v>0</v>
      </c>
      <c r="P18" s="18">
        <f t="shared" si="4"/>
        <v>0</v>
      </c>
      <c r="Q18" s="18">
        <f t="shared" si="4"/>
        <v>0</v>
      </c>
      <c r="R18" s="18">
        <f t="shared" si="4"/>
        <v>0</v>
      </c>
      <c r="T18" s="20">
        <f>SUM(D18:R18)</f>
        <v>0</v>
      </c>
    </row>
    <row r="19" spans="1:20" x14ac:dyDescent="0.2">
      <c r="A19" s="17" t="s">
        <v>19</v>
      </c>
      <c r="B19" s="16">
        <f>Totalen!F16</f>
        <v>0</v>
      </c>
      <c r="C19" s="17"/>
      <c r="D19" s="19">
        <f>B19*3</f>
        <v>0</v>
      </c>
      <c r="E19" s="19">
        <f>B19*3</f>
        <v>0</v>
      </c>
      <c r="F19" s="19">
        <f>$B$19*3</f>
        <v>0</v>
      </c>
      <c r="G19" s="19">
        <f>$B$19*3</f>
        <v>0</v>
      </c>
      <c r="H19" s="19">
        <f>$B$19*3</f>
        <v>0</v>
      </c>
      <c r="I19" s="19">
        <f>$B$19*3</f>
        <v>0</v>
      </c>
      <c r="J19" s="19">
        <f>$B$19*3*2</f>
        <v>0</v>
      </c>
      <c r="K19" s="19">
        <f>$B$19*3*2</f>
        <v>0</v>
      </c>
      <c r="L19" s="19">
        <f>$B$19*3</f>
        <v>0</v>
      </c>
      <c r="M19" s="19">
        <f>$B$19*3</f>
        <v>0</v>
      </c>
      <c r="N19" s="19"/>
      <c r="O19" s="19">
        <f>$B$19*3</f>
        <v>0</v>
      </c>
      <c r="P19" s="19">
        <f>$B$19*3</f>
        <v>0</v>
      </c>
      <c r="Q19" s="19">
        <f>$B$19*3</f>
        <v>0</v>
      </c>
      <c r="R19" s="19">
        <f>$B$19*3</f>
        <v>0</v>
      </c>
      <c r="T19" s="20">
        <f>SUM(D19:R19)</f>
        <v>0</v>
      </c>
    </row>
    <row r="20" spans="1:20" x14ac:dyDescent="0.2">
      <c r="A20" s="17"/>
      <c r="B20" s="17"/>
      <c r="C20" s="17"/>
      <c r="D20" s="19"/>
      <c r="E20" s="19"/>
      <c r="F20" s="19"/>
      <c r="G20" s="34"/>
      <c r="H20" s="34"/>
      <c r="I20" s="34"/>
      <c r="J20" s="34"/>
      <c r="K20" s="34"/>
      <c r="L20" s="34"/>
      <c r="M20" s="34"/>
      <c r="N20" s="34"/>
      <c r="O20" s="34"/>
      <c r="P20" s="34"/>
      <c r="Q20" s="34"/>
      <c r="R20" s="34"/>
      <c r="T20" s="20"/>
    </row>
    <row r="21" spans="1:20" x14ac:dyDescent="0.2">
      <c r="A21" s="27" t="s">
        <v>31</v>
      </c>
      <c r="B21" s="27"/>
      <c r="C21" s="17"/>
      <c r="D21" s="19"/>
      <c r="E21" s="24"/>
      <c r="F21" s="18">
        <f t="shared" ref="F21:F30" si="5">E21*D21</f>
        <v>0</v>
      </c>
    </row>
    <row r="22" spans="1:20" x14ac:dyDescent="0.2">
      <c r="A22" s="17" t="s">
        <v>22</v>
      </c>
      <c r="B22" s="17"/>
      <c r="C22" s="17" t="s">
        <v>33</v>
      </c>
      <c r="D22" s="72">
        <v>0</v>
      </c>
      <c r="E22" s="23">
        <f>855*3</f>
        <v>2565</v>
      </c>
      <c r="F22" s="18">
        <f t="shared" si="5"/>
        <v>0</v>
      </c>
    </row>
    <row r="23" spans="1:20" x14ac:dyDescent="0.2">
      <c r="A23" s="17" t="s">
        <v>24</v>
      </c>
      <c r="B23" s="17"/>
      <c r="C23" s="17" t="s">
        <v>34</v>
      </c>
      <c r="D23" s="72">
        <v>0</v>
      </c>
      <c r="E23" s="23">
        <f>855*2</f>
        <v>1710</v>
      </c>
      <c r="F23" s="18">
        <f t="shared" si="5"/>
        <v>0</v>
      </c>
    </row>
    <row r="24" spans="1:20" x14ac:dyDescent="0.2">
      <c r="A24" s="17" t="s">
        <v>26</v>
      </c>
      <c r="B24" s="17"/>
      <c r="C24" s="17"/>
      <c r="D24" s="72">
        <v>0</v>
      </c>
      <c r="E24" s="23">
        <v>855</v>
      </c>
      <c r="F24" s="18">
        <f t="shared" si="5"/>
        <v>0</v>
      </c>
    </row>
    <row r="25" spans="1:20" x14ac:dyDescent="0.2">
      <c r="A25" s="17" t="s">
        <v>27</v>
      </c>
      <c r="B25" s="17"/>
      <c r="C25" s="17"/>
      <c r="D25" s="72">
        <v>0</v>
      </c>
      <c r="E25" s="23">
        <v>855</v>
      </c>
      <c r="F25" s="18">
        <f t="shared" si="5"/>
        <v>0</v>
      </c>
    </row>
    <row r="26" spans="1:20" x14ac:dyDescent="0.2">
      <c r="A26" s="17" t="s">
        <v>28</v>
      </c>
      <c r="B26" s="17"/>
      <c r="C26" s="17"/>
      <c r="D26" s="72">
        <v>0</v>
      </c>
      <c r="E26" s="23">
        <v>855</v>
      </c>
      <c r="F26" s="18">
        <f t="shared" si="5"/>
        <v>0</v>
      </c>
      <c r="H26" s="20"/>
    </row>
    <row r="27" spans="1:20" x14ac:dyDescent="0.2">
      <c r="A27" s="17" t="s">
        <v>19</v>
      </c>
      <c r="B27" s="17"/>
      <c r="C27" s="17" t="s">
        <v>35</v>
      </c>
      <c r="D27" s="33">
        <f>Totalen!F16</f>
        <v>0</v>
      </c>
      <c r="E27" s="23">
        <v>60</v>
      </c>
      <c r="F27" s="18">
        <f t="shared" si="5"/>
        <v>0</v>
      </c>
      <c r="H27" s="20"/>
    </row>
    <row r="28" spans="1:20" x14ac:dyDescent="0.2">
      <c r="A28" s="17" t="s">
        <v>36</v>
      </c>
      <c r="B28" s="17"/>
      <c r="C28" s="17"/>
      <c r="D28" s="72">
        <v>0</v>
      </c>
      <c r="E28" s="23">
        <v>855</v>
      </c>
      <c r="F28" s="18">
        <f t="shared" si="5"/>
        <v>0</v>
      </c>
      <c r="H28" s="20"/>
    </row>
    <row r="29" spans="1:20" x14ac:dyDescent="0.2">
      <c r="A29" s="14" t="s">
        <v>37</v>
      </c>
      <c r="B29" s="14"/>
      <c r="C29" s="14" t="s">
        <v>38</v>
      </c>
      <c r="D29" s="73">
        <v>0</v>
      </c>
      <c r="E29" s="24">
        <v>1</v>
      </c>
      <c r="F29" s="18">
        <f t="shared" si="5"/>
        <v>0</v>
      </c>
    </row>
    <row r="30" spans="1:20" x14ac:dyDescent="0.2">
      <c r="A30" s="14"/>
      <c r="B30" s="14"/>
      <c r="C30" s="14"/>
      <c r="D30" s="19"/>
      <c r="E30" s="24"/>
      <c r="F30" s="18">
        <f t="shared" si="5"/>
        <v>0</v>
      </c>
    </row>
    <row r="32" spans="1:20" x14ac:dyDescent="0.2">
      <c r="F32" s="20">
        <f>SUM(F21:F31)</f>
        <v>0</v>
      </c>
    </row>
    <row r="33" spans="6:6" x14ac:dyDescent="0.2">
      <c r="F33" s="20">
        <f>T18</f>
        <v>0</v>
      </c>
    </row>
    <row r="34" spans="6:6" x14ac:dyDescent="0.2">
      <c r="F34" s="20">
        <f>T19</f>
        <v>0</v>
      </c>
    </row>
    <row r="36" spans="6:6" x14ac:dyDescent="0.2">
      <c r="F36" s="20">
        <f>SUM(F32:F34)</f>
        <v>0</v>
      </c>
    </row>
    <row r="284" spans="8:8" x14ac:dyDescent="0.2">
      <c r="H284" s="20"/>
    </row>
  </sheetData>
  <sheetProtection algorithmName="SHA-512" hashValue="xech9sNGkzXfX5HGggMIXap/QrJNs1lL0+Vyyybs6tadIIH+MK9TPRoe9U6VaJ7f44uHF6Vxa9eayHK8BA1AQg==" saltValue="EQQzF1E9ex/oGeD9gi8L8Q==" spinCount="100000" sheet="1" scenarios="1"/>
  <mergeCells count="16">
    <mergeCell ref="A12:C12"/>
    <mergeCell ref="A7:C7"/>
    <mergeCell ref="A8:C8"/>
    <mergeCell ref="A9:C9"/>
    <mergeCell ref="A10:C10"/>
    <mergeCell ref="A11:C11"/>
    <mergeCell ref="M3:N3"/>
    <mergeCell ref="M4:N4"/>
    <mergeCell ref="M5:N5"/>
    <mergeCell ref="M6:N6"/>
    <mergeCell ref="A1:R1"/>
    <mergeCell ref="A2:C2"/>
    <mergeCell ref="A3:C3"/>
    <mergeCell ref="A4:C4"/>
    <mergeCell ref="A5:C5"/>
    <mergeCell ref="A6:C6"/>
  </mergeCells>
  <phoneticPr fontId="6" type="noConversion"/>
  <pageMargins left="0.70866141732283472" right="0.70866141732283472" top="0.15748031496062992" bottom="0.35433070866141736" header="0.31496062992125984" footer="0.31496062992125984"/>
  <pageSetup paperSize="8" scale="65" fitToWidth="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79998168889431442"/>
  </sheetPr>
  <dimension ref="A1:Z179"/>
  <sheetViews>
    <sheetView showGridLines="0" workbookViewId="0">
      <selection activeCell="C20" sqref="C20"/>
    </sheetView>
  </sheetViews>
  <sheetFormatPr baseColWidth="10" defaultColWidth="8.83203125" defaultRowHeight="15" x14ac:dyDescent="0.2"/>
  <cols>
    <col min="1" max="1" width="60.33203125" bestFit="1" customWidth="1"/>
    <col min="2" max="2" width="8" bestFit="1" customWidth="1"/>
    <col min="3" max="3" width="7.83203125" bestFit="1" customWidth="1"/>
    <col min="4" max="4" width="6.33203125" bestFit="1" customWidth="1"/>
    <col min="5" max="5" width="11.5" bestFit="1" customWidth="1"/>
    <col min="6" max="9" width="4" bestFit="1" customWidth="1"/>
    <col min="10" max="11" width="5" bestFit="1" customWidth="1"/>
    <col min="12" max="13" width="4" bestFit="1" customWidth="1"/>
    <col min="14" max="14" width="2.6640625" bestFit="1" customWidth="1"/>
    <col min="15" max="15" width="5" bestFit="1" customWidth="1"/>
    <col min="16" max="17" width="4" bestFit="1" customWidth="1"/>
    <col min="18" max="18" width="3" bestFit="1" customWidth="1"/>
    <col min="19" max="19" width="5" bestFit="1" customWidth="1"/>
    <col min="20" max="20" width="4" bestFit="1" customWidth="1"/>
  </cols>
  <sheetData>
    <row r="1" spans="1:26" ht="35" x14ac:dyDescent="0.2">
      <c r="A1" s="84" t="s">
        <v>5</v>
      </c>
      <c r="B1" s="84"/>
      <c r="C1" s="84"/>
      <c r="D1" s="84"/>
      <c r="E1" s="84"/>
      <c r="F1" s="84"/>
      <c r="G1" s="84"/>
      <c r="H1" s="84"/>
      <c r="I1" s="84"/>
      <c r="J1" s="84"/>
      <c r="K1" s="85"/>
      <c r="L1" s="85"/>
      <c r="M1" s="85"/>
      <c r="N1" s="85"/>
      <c r="O1" s="85"/>
      <c r="P1" s="85"/>
      <c r="Q1" s="85"/>
      <c r="R1" s="85"/>
    </row>
    <row r="2" spans="1:26" s="3" customFormat="1" ht="18" customHeight="1" x14ac:dyDescent="0.2">
      <c r="A2" s="86" t="s">
        <v>99</v>
      </c>
      <c r="B2" s="87"/>
      <c r="C2" s="87"/>
      <c r="D2" s="38">
        <v>1</v>
      </c>
      <c r="E2" s="1">
        <v>2</v>
      </c>
      <c r="F2" s="1">
        <v>3</v>
      </c>
      <c r="G2" s="1">
        <v>4</v>
      </c>
      <c r="H2" s="1">
        <v>5</v>
      </c>
      <c r="I2" s="1">
        <v>6</v>
      </c>
      <c r="J2" s="1">
        <v>7</v>
      </c>
      <c r="K2" s="5">
        <v>8</v>
      </c>
      <c r="L2" s="1">
        <v>9</v>
      </c>
      <c r="M2" s="1">
        <v>10</v>
      </c>
      <c r="N2" s="1">
        <v>11</v>
      </c>
      <c r="O2" s="1">
        <v>12</v>
      </c>
      <c r="P2" s="1">
        <v>13</v>
      </c>
      <c r="Q2" s="1">
        <v>14</v>
      </c>
      <c r="R2" s="1">
        <v>15</v>
      </c>
      <c r="S2" s="11">
        <f>SUM(D2:R2)</f>
        <v>120</v>
      </c>
      <c r="X2"/>
      <c r="Y2"/>
      <c r="Z2"/>
    </row>
    <row r="3" spans="1:26" x14ac:dyDescent="0.2">
      <c r="A3" s="88" t="s">
        <v>0</v>
      </c>
      <c r="B3" s="87"/>
      <c r="C3" s="87"/>
      <c r="D3" s="4">
        <v>300</v>
      </c>
      <c r="E3" s="4">
        <v>275</v>
      </c>
      <c r="F3" s="4">
        <v>550</v>
      </c>
      <c r="G3" s="7">
        <v>300</v>
      </c>
      <c r="H3" s="7">
        <v>750</v>
      </c>
      <c r="I3" s="7">
        <v>150</v>
      </c>
      <c r="J3" s="7">
        <v>1110</v>
      </c>
      <c r="K3" s="6">
        <v>2025</v>
      </c>
      <c r="L3" s="7">
        <v>227</v>
      </c>
      <c r="M3" s="82">
        <v>583</v>
      </c>
      <c r="N3" s="82"/>
      <c r="O3" s="7">
        <v>1008</v>
      </c>
      <c r="P3" s="7">
        <v>319</v>
      </c>
      <c r="Q3" s="7">
        <v>320</v>
      </c>
      <c r="R3" s="2">
        <v>0</v>
      </c>
      <c r="S3" s="11">
        <f t="shared" ref="S3:S9" si="0">SUM(D3:R3)</f>
        <v>7917</v>
      </c>
    </row>
    <row r="4" spans="1:26" x14ac:dyDescent="0.2">
      <c r="A4" s="88" t="s">
        <v>1</v>
      </c>
      <c r="B4" s="87"/>
      <c r="C4" s="87"/>
      <c r="D4" s="4">
        <v>30</v>
      </c>
      <c r="E4" s="4">
        <v>29</v>
      </c>
      <c r="F4" s="4">
        <v>63</v>
      </c>
      <c r="G4" s="7">
        <v>54</v>
      </c>
      <c r="H4" s="7">
        <v>62</v>
      </c>
      <c r="I4" s="7">
        <v>27</v>
      </c>
      <c r="J4" s="7">
        <v>95</v>
      </c>
      <c r="K4" s="35">
        <v>216</v>
      </c>
      <c r="L4" s="7">
        <v>19</v>
      </c>
      <c r="M4" s="82">
        <v>60</v>
      </c>
      <c r="N4" s="82"/>
      <c r="O4" s="7">
        <v>92</v>
      </c>
      <c r="P4" s="7">
        <v>33</v>
      </c>
      <c r="Q4" s="7">
        <v>31</v>
      </c>
      <c r="R4" s="2">
        <v>44</v>
      </c>
      <c r="S4" s="11">
        <f>SUM(D4:R4)</f>
        <v>855</v>
      </c>
      <c r="T4">
        <f>S4/100*80</f>
        <v>684</v>
      </c>
    </row>
    <row r="5" spans="1:26" x14ac:dyDescent="0.2">
      <c r="A5" s="89" t="s">
        <v>2</v>
      </c>
      <c r="B5" s="90"/>
      <c r="C5" s="90"/>
      <c r="D5" s="7">
        <v>40</v>
      </c>
      <c r="E5" s="7">
        <v>40</v>
      </c>
      <c r="F5" s="7">
        <v>40</v>
      </c>
      <c r="G5" s="7">
        <v>40</v>
      </c>
      <c r="H5" s="7">
        <v>40</v>
      </c>
      <c r="I5" s="7">
        <v>40</v>
      </c>
      <c r="J5" s="7">
        <v>40</v>
      </c>
      <c r="K5" s="6">
        <v>42</v>
      </c>
      <c r="L5" s="9">
        <v>40</v>
      </c>
      <c r="M5" s="83">
        <v>40</v>
      </c>
      <c r="N5" s="83"/>
      <c r="O5" s="9">
        <v>40</v>
      </c>
      <c r="P5" s="9">
        <v>40</v>
      </c>
      <c r="Q5" s="9">
        <v>40</v>
      </c>
      <c r="R5" s="9" t="s">
        <v>4</v>
      </c>
      <c r="S5" s="11">
        <f t="shared" si="0"/>
        <v>522</v>
      </c>
    </row>
    <row r="6" spans="1:26" ht="23.25" customHeight="1" x14ac:dyDescent="0.2">
      <c r="A6" s="91" t="s">
        <v>3</v>
      </c>
      <c r="B6" s="92"/>
      <c r="C6" s="92"/>
      <c r="D6" s="7">
        <v>43</v>
      </c>
      <c r="E6" s="7">
        <v>43</v>
      </c>
      <c r="F6" s="7">
        <v>43</v>
      </c>
      <c r="G6" s="8">
        <v>43</v>
      </c>
      <c r="H6" s="7">
        <v>43</v>
      </c>
      <c r="I6" s="7">
        <v>43</v>
      </c>
      <c r="J6" s="8">
        <v>43</v>
      </c>
      <c r="K6" s="6">
        <v>44</v>
      </c>
      <c r="L6" s="9">
        <v>43</v>
      </c>
      <c r="M6" s="83">
        <v>43</v>
      </c>
      <c r="N6" s="83"/>
      <c r="O6" s="9">
        <v>43</v>
      </c>
      <c r="P6" s="9">
        <v>43</v>
      </c>
      <c r="Q6" s="9">
        <v>43</v>
      </c>
      <c r="R6" s="9">
        <v>43</v>
      </c>
      <c r="S6" s="11">
        <f t="shared" si="0"/>
        <v>603</v>
      </c>
    </row>
    <row r="7" spans="1:26" x14ac:dyDescent="0.2">
      <c r="A7" s="93" t="s">
        <v>6</v>
      </c>
      <c r="B7" s="93"/>
      <c r="C7" s="93"/>
      <c r="D7" s="39">
        <v>2</v>
      </c>
      <c r="E7" s="39">
        <v>2</v>
      </c>
      <c r="F7" s="39">
        <v>2</v>
      </c>
      <c r="G7" s="39">
        <v>1</v>
      </c>
      <c r="H7" s="39">
        <v>2</v>
      </c>
      <c r="I7" s="39">
        <v>1</v>
      </c>
      <c r="J7" s="39">
        <v>5</v>
      </c>
      <c r="K7" s="39">
        <v>5</v>
      </c>
      <c r="L7" s="39">
        <v>2</v>
      </c>
      <c r="M7" s="39">
        <v>2</v>
      </c>
      <c r="N7" s="39"/>
      <c r="O7" s="39">
        <v>3</v>
      </c>
      <c r="P7" s="39">
        <v>2</v>
      </c>
      <c r="Q7" s="39">
        <v>2</v>
      </c>
      <c r="R7" s="39">
        <v>0</v>
      </c>
      <c r="S7" s="11">
        <f t="shared" si="0"/>
        <v>31</v>
      </c>
    </row>
    <row r="8" spans="1:26" x14ac:dyDescent="0.2">
      <c r="A8" s="93" t="s">
        <v>7</v>
      </c>
      <c r="B8" s="93"/>
      <c r="C8" s="93"/>
      <c r="D8" s="11">
        <v>10</v>
      </c>
      <c r="E8" s="11">
        <v>10</v>
      </c>
      <c r="F8" s="11">
        <v>25</v>
      </c>
      <c r="G8" s="11">
        <v>20</v>
      </c>
      <c r="H8" s="11">
        <v>25</v>
      </c>
      <c r="I8" s="11">
        <v>10</v>
      </c>
      <c r="J8" s="11">
        <v>20</v>
      </c>
      <c r="K8" s="11">
        <v>30</v>
      </c>
      <c r="L8" s="11">
        <v>10</v>
      </c>
      <c r="M8" s="11">
        <v>25</v>
      </c>
      <c r="N8" s="11">
        <f t="shared" ref="N8" si="1">N4/2</f>
        <v>0</v>
      </c>
      <c r="O8" s="11">
        <v>30</v>
      </c>
      <c r="P8" s="11">
        <v>10</v>
      </c>
      <c r="Q8" s="11">
        <v>10</v>
      </c>
      <c r="R8" s="11">
        <v>0</v>
      </c>
      <c r="S8" s="11">
        <f t="shared" si="0"/>
        <v>235</v>
      </c>
    </row>
    <row r="9" spans="1:26" x14ac:dyDescent="0.2">
      <c r="A9" s="93" t="s">
        <v>8</v>
      </c>
      <c r="B9" s="93"/>
      <c r="C9" s="93"/>
      <c r="D9" s="39">
        <f>D8*15</f>
        <v>150</v>
      </c>
      <c r="E9" s="39">
        <f>E8*15</f>
        <v>150</v>
      </c>
      <c r="F9" s="39">
        <v>275</v>
      </c>
      <c r="G9" s="39">
        <f t="shared" ref="G9:R9" si="2">G8*15</f>
        <v>300</v>
      </c>
      <c r="H9" s="39">
        <f t="shared" si="2"/>
        <v>375</v>
      </c>
      <c r="I9" s="39">
        <f t="shared" si="2"/>
        <v>150</v>
      </c>
      <c r="J9" s="39">
        <v>250</v>
      </c>
      <c r="K9" s="39">
        <v>400</v>
      </c>
      <c r="L9" s="39">
        <v>110</v>
      </c>
      <c r="M9" s="39">
        <v>250</v>
      </c>
      <c r="N9" s="39">
        <f t="shared" ref="N9" si="3">N8*15</f>
        <v>0</v>
      </c>
      <c r="O9" s="39">
        <v>300</v>
      </c>
      <c r="P9" s="39">
        <f t="shared" si="2"/>
        <v>150</v>
      </c>
      <c r="Q9" s="39">
        <f t="shared" si="2"/>
        <v>150</v>
      </c>
      <c r="R9" s="39">
        <f t="shared" si="2"/>
        <v>0</v>
      </c>
      <c r="S9" s="11">
        <f t="shared" si="0"/>
        <v>3010</v>
      </c>
    </row>
    <row r="10" spans="1:26" x14ac:dyDescent="0.2">
      <c r="A10" s="93" t="s">
        <v>9</v>
      </c>
      <c r="B10" s="93"/>
      <c r="C10" s="93"/>
      <c r="D10" s="39">
        <v>1</v>
      </c>
      <c r="E10" s="39">
        <v>0</v>
      </c>
      <c r="F10" s="39">
        <v>2</v>
      </c>
      <c r="G10" s="39">
        <v>0</v>
      </c>
      <c r="H10" s="39">
        <v>0</v>
      </c>
      <c r="I10" s="39">
        <v>1</v>
      </c>
      <c r="J10" s="39">
        <v>3</v>
      </c>
      <c r="K10" s="39">
        <v>5</v>
      </c>
      <c r="L10" s="39">
        <v>1</v>
      </c>
      <c r="M10" s="39">
        <v>1</v>
      </c>
      <c r="N10" s="39"/>
      <c r="O10" s="39">
        <v>2</v>
      </c>
      <c r="P10" s="39">
        <v>2</v>
      </c>
      <c r="Q10" s="39">
        <v>2</v>
      </c>
      <c r="R10" s="39"/>
      <c r="S10" s="39"/>
    </row>
    <row r="11" spans="1:26" x14ac:dyDescent="0.2">
      <c r="A11" s="93" t="s">
        <v>10</v>
      </c>
      <c r="B11" s="93"/>
      <c r="C11" s="93"/>
      <c r="D11" s="39">
        <v>1</v>
      </c>
      <c r="E11" s="39">
        <v>2</v>
      </c>
      <c r="F11" s="39">
        <v>0</v>
      </c>
      <c r="G11" s="39">
        <v>0</v>
      </c>
      <c r="H11" s="39">
        <v>2</v>
      </c>
      <c r="I11" s="39">
        <v>0</v>
      </c>
      <c r="J11" s="39">
        <v>1</v>
      </c>
      <c r="K11" s="39">
        <v>0</v>
      </c>
      <c r="L11" s="39">
        <v>0</v>
      </c>
      <c r="M11" s="39">
        <v>0</v>
      </c>
      <c r="N11" s="39"/>
      <c r="O11" s="39">
        <v>1</v>
      </c>
      <c r="P11" s="39">
        <v>0</v>
      </c>
      <c r="Q11" s="39">
        <v>0</v>
      </c>
      <c r="R11" s="39"/>
      <c r="S11" s="39"/>
    </row>
    <row r="12" spans="1:26" x14ac:dyDescent="0.2">
      <c r="A12" s="93" t="s">
        <v>11</v>
      </c>
      <c r="B12" s="93"/>
      <c r="C12" s="93"/>
      <c r="D12" s="39">
        <v>0</v>
      </c>
      <c r="E12" s="39">
        <v>0</v>
      </c>
      <c r="F12" s="39">
        <v>0</v>
      </c>
      <c r="G12" s="39">
        <v>1</v>
      </c>
      <c r="H12" s="39">
        <v>0</v>
      </c>
      <c r="I12" s="39">
        <v>0</v>
      </c>
      <c r="J12" s="39">
        <v>0</v>
      </c>
      <c r="K12" s="39">
        <v>0</v>
      </c>
      <c r="L12" s="39">
        <v>1</v>
      </c>
      <c r="M12" s="39">
        <v>1</v>
      </c>
      <c r="N12" s="39"/>
      <c r="O12" s="39">
        <v>0</v>
      </c>
      <c r="P12" s="39">
        <v>0</v>
      </c>
      <c r="Q12" s="39">
        <v>0</v>
      </c>
      <c r="R12" s="39"/>
      <c r="S12" s="39"/>
    </row>
    <row r="18" spans="1:5" x14ac:dyDescent="0.2">
      <c r="A18" s="30" t="s">
        <v>39</v>
      </c>
      <c r="B18" s="14"/>
      <c r="C18" s="19"/>
      <c r="D18" s="24"/>
      <c r="E18" s="18"/>
    </row>
    <row r="19" spans="1:5" x14ac:dyDescent="0.2">
      <c r="A19" s="44" t="s">
        <v>47</v>
      </c>
      <c r="B19" s="45"/>
      <c r="C19" s="46"/>
      <c r="D19" s="47"/>
      <c r="E19" s="43"/>
    </row>
    <row r="20" spans="1:5" x14ac:dyDescent="0.2">
      <c r="A20" s="31" t="s">
        <v>29</v>
      </c>
      <c r="B20" s="14" t="s">
        <v>42</v>
      </c>
      <c r="C20" s="73">
        <v>0</v>
      </c>
      <c r="D20" s="53">
        <v>150</v>
      </c>
      <c r="E20" s="18">
        <f>D20*C20*2</f>
        <v>0</v>
      </c>
    </row>
    <row r="21" spans="1:5" x14ac:dyDescent="0.2">
      <c r="A21" s="31" t="s">
        <v>40</v>
      </c>
      <c r="B21" s="14"/>
      <c r="C21" s="73">
        <v>0</v>
      </c>
      <c r="D21" s="24">
        <v>150</v>
      </c>
      <c r="E21" s="18">
        <f>D21*C21*2</f>
        <v>0</v>
      </c>
    </row>
    <row r="22" spans="1:5" x14ac:dyDescent="0.2">
      <c r="A22" s="31" t="s">
        <v>41</v>
      </c>
      <c r="B22" s="14"/>
      <c r="C22" s="73">
        <v>0</v>
      </c>
      <c r="D22" s="24">
        <v>150</v>
      </c>
      <c r="E22" s="18">
        <f t="shared" ref="E22:E27" si="4">D22*C22</f>
        <v>0</v>
      </c>
    </row>
    <row r="23" spans="1:5" x14ac:dyDescent="0.2">
      <c r="A23" s="31" t="s">
        <v>19</v>
      </c>
      <c r="B23" s="14" t="s">
        <v>44</v>
      </c>
      <c r="C23" s="49">
        <f>Totalen!F16</f>
        <v>0</v>
      </c>
      <c r="D23" s="24">
        <f>3*4.5</f>
        <v>13.5</v>
      </c>
      <c r="E23" s="18">
        <f t="shared" si="4"/>
        <v>0</v>
      </c>
    </row>
    <row r="24" spans="1:5" x14ac:dyDescent="0.2">
      <c r="A24" s="31" t="s">
        <v>43</v>
      </c>
      <c r="B24" s="14"/>
      <c r="C24" s="73">
        <v>0</v>
      </c>
      <c r="D24" s="24">
        <v>10</v>
      </c>
      <c r="E24" s="18">
        <f t="shared" si="4"/>
        <v>0</v>
      </c>
    </row>
    <row r="25" spans="1:5" x14ac:dyDescent="0.2">
      <c r="A25" s="30"/>
      <c r="B25" s="14"/>
      <c r="C25" s="19"/>
      <c r="D25" s="24"/>
      <c r="E25" s="18"/>
    </row>
    <row r="26" spans="1:5" x14ac:dyDescent="0.2">
      <c r="A26" s="31" t="s">
        <v>19</v>
      </c>
      <c r="B26" s="14" t="s">
        <v>44</v>
      </c>
      <c r="C26" s="49">
        <f>Totalen!F16</f>
        <v>0</v>
      </c>
      <c r="D26" s="24">
        <f>3*4.5</f>
        <v>13.5</v>
      </c>
      <c r="E26" s="18">
        <f t="shared" si="4"/>
        <v>0</v>
      </c>
    </row>
    <row r="27" spans="1:5" x14ac:dyDescent="0.2">
      <c r="A27" s="31" t="s">
        <v>43</v>
      </c>
      <c r="B27" s="14"/>
      <c r="C27" s="73">
        <v>0</v>
      </c>
      <c r="D27" s="24">
        <v>10</v>
      </c>
      <c r="E27" s="18">
        <f t="shared" si="4"/>
        <v>0</v>
      </c>
    </row>
    <row r="28" spans="1:5" x14ac:dyDescent="0.2">
      <c r="A28" s="44" t="s">
        <v>48</v>
      </c>
      <c r="B28" s="45"/>
      <c r="C28" s="46"/>
      <c r="D28" s="47"/>
      <c r="E28" s="43"/>
    </row>
    <row r="29" spans="1:5" x14ac:dyDescent="0.2">
      <c r="A29" s="31" t="s">
        <v>19</v>
      </c>
      <c r="B29" s="14" t="s">
        <v>44</v>
      </c>
      <c r="C29" s="49">
        <f>Totalen!F16</f>
        <v>0</v>
      </c>
      <c r="D29" s="24">
        <f>3*4.5</f>
        <v>13.5</v>
      </c>
      <c r="E29" s="18">
        <f>D29*C29</f>
        <v>0</v>
      </c>
    </row>
    <row r="30" spans="1:5" x14ac:dyDescent="0.2">
      <c r="A30" s="31" t="s">
        <v>43</v>
      </c>
      <c r="B30" s="14"/>
      <c r="C30" s="73">
        <v>0</v>
      </c>
      <c r="D30" s="24">
        <v>10</v>
      </c>
      <c r="E30" s="18">
        <f>D30*C30</f>
        <v>0</v>
      </c>
    </row>
    <row r="31" spans="1:5" x14ac:dyDescent="0.2">
      <c r="A31" s="31"/>
      <c r="B31" s="14"/>
      <c r="C31" s="19"/>
      <c r="D31" s="24"/>
      <c r="E31" s="18"/>
    </row>
    <row r="32" spans="1:5" x14ac:dyDescent="0.2">
      <c r="A32" s="31" t="s">
        <v>19</v>
      </c>
      <c r="B32" s="14" t="s">
        <v>44</v>
      </c>
      <c r="C32" s="49">
        <f>Totalen!F16</f>
        <v>0</v>
      </c>
      <c r="D32" s="24">
        <f>3*4.5</f>
        <v>13.5</v>
      </c>
      <c r="E32" s="18">
        <f>D32*C32</f>
        <v>0</v>
      </c>
    </row>
    <row r="33" spans="1:5" x14ac:dyDescent="0.2">
      <c r="A33" s="31" t="s">
        <v>43</v>
      </c>
      <c r="B33" s="14"/>
      <c r="C33" s="73">
        <v>0</v>
      </c>
      <c r="D33" s="24">
        <v>10</v>
      </c>
      <c r="E33" s="18">
        <f>D33*C33</f>
        <v>0</v>
      </c>
    </row>
    <row r="34" spans="1:5" x14ac:dyDescent="0.2">
      <c r="A34" s="44" t="s">
        <v>49</v>
      </c>
      <c r="B34" s="45"/>
      <c r="C34" s="46"/>
      <c r="D34" s="47"/>
      <c r="E34" s="43"/>
    </row>
    <row r="35" spans="1:5" x14ac:dyDescent="0.2">
      <c r="A35" s="31" t="s">
        <v>29</v>
      </c>
      <c r="B35" s="14" t="s">
        <v>42</v>
      </c>
      <c r="C35" s="73">
        <v>0</v>
      </c>
      <c r="D35" s="24">
        <v>275</v>
      </c>
      <c r="E35" s="18">
        <f>D35*C35*2</f>
        <v>0</v>
      </c>
    </row>
    <row r="36" spans="1:5" x14ac:dyDescent="0.2">
      <c r="A36" s="31" t="s">
        <v>40</v>
      </c>
      <c r="B36" s="14"/>
      <c r="C36" s="73">
        <v>0</v>
      </c>
      <c r="D36" s="24">
        <v>275</v>
      </c>
      <c r="E36" s="18">
        <f>D36*C36*2</f>
        <v>0</v>
      </c>
    </row>
    <row r="37" spans="1:5" x14ac:dyDescent="0.2">
      <c r="A37" s="31" t="s">
        <v>41</v>
      </c>
      <c r="B37" s="14"/>
      <c r="C37" s="73">
        <v>0</v>
      </c>
      <c r="D37" s="24">
        <v>275</v>
      </c>
      <c r="E37" s="18">
        <f>D37*C37</f>
        <v>0</v>
      </c>
    </row>
    <row r="38" spans="1:5" x14ac:dyDescent="0.2">
      <c r="A38" s="31" t="s">
        <v>19</v>
      </c>
      <c r="B38" s="14" t="s">
        <v>44</v>
      </c>
      <c r="C38" s="49">
        <f>Totalen!F16</f>
        <v>0</v>
      </c>
      <c r="D38" s="24">
        <f>3*4.5</f>
        <v>13.5</v>
      </c>
      <c r="E38" s="18">
        <f>D38*C38</f>
        <v>0</v>
      </c>
    </row>
    <row r="39" spans="1:5" x14ac:dyDescent="0.2">
      <c r="A39" s="31" t="s">
        <v>43</v>
      </c>
      <c r="B39" s="14"/>
      <c r="C39" s="73">
        <v>0</v>
      </c>
      <c r="D39" s="24">
        <v>25</v>
      </c>
      <c r="E39" s="18">
        <f>D39*C39</f>
        <v>0</v>
      </c>
    </row>
    <row r="40" spans="1:5" x14ac:dyDescent="0.2">
      <c r="A40" s="31"/>
      <c r="B40" s="14"/>
      <c r="C40" s="19"/>
      <c r="D40" s="24"/>
      <c r="E40" s="18"/>
    </row>
    <row r="41" spans="1:5" x14ac:dyDescent="0.2">
      <c r="A41" s="31" t="s">
        <v>29</v>
      </c>
      <c r="B41" s="14" t="s">
        <v>42</v>
      </c>
      <c r="C41" s="73">
        <v>0</v>
      </c>
      <c r="D41" s="24">
        <v>275</v>
      </c>
      <c r="E41" s="18">
        <f>D41*C41*2</f>
        <v>0</v>
      </c>
    </row>
    <row r="42" spans="1:5" x14ac:dyDescent="0.2">
      <c r="A42" s="31" t="s">
        <v>40</v>
      </c>
      <c r="B42" s="14"/>
      <c r="C42" s="73">
        <v>0</v>
      </c>
      <c r="D42" s="24">
        <v>275</v>
      </c>
      <c r="E42" s="18">
        <f>D42*C42*2</f>
        <v>0</v>
      </c>
    </row>
    <row r="43" spans="1:5" x14ac:dyDescent="0.2">
      <c r="A43" s="31" t="s">
        <v>41</v>
      </c>
      <c r="B43" s="14"/>
      <c r="C43" s="73">
        <v>0</v>
      </c>
      <c r="D43" s="24">
        <v>275</v>
      </c>
      <c r="E43" s="18">
        <f>D43*C43</f>
        <v>0</v>
      </c>
    </row>
    <row r="44" spans="1:5" x14ac:dyDescent="0.2">
      <c r="A44" s="31" t="s">
        <v>19</v>
      </c>
      <c r="B44" s="14" t="s">
        <v>44</v>
      </c>
      <c r="C44" s="49">
        <f>Totalen!F16</f>
        <v>0</v>
      </c>
      <c r="D44" s="24">
        <f>3*4.5</f>
        <v>13.5</v>
      </c>
      <c r="E44" s="18">
        <f>D44*C44</f>
        <v>0</v>
      </c>
    </row>
    <row r="45" spans="1:5" x14ac:dyDescent="0.2">
      <c r="A45" s="31" t="s">
        <v>43</v>
      </c>
      <c r="B45" s="14"/>
      <c r="C45" s="73">
        <v>0</v>
      </c>
      <c r="D45" s="24">
        <v>25</v>
      </c>
      <c r="E45" s="18">
        <f>D45*C45</f>
        <v>0</v>
      </c>
    </row>
    <row r="46" spans="1:5" x14ac:dyDescent="0.2">
      <c r="A46" s="44" t="s">
        <v>50</v>
      </c>
      <c r="B46" s="45"/>
      <c r="C46" s="46"/>
      <c r="D46" s="47"/>
      <c r="E46" s="43"/>
    </row>
    <row r="47" spans="1:5" x14ac:dyDescent="0.2">
      <c r="A47" s="31" t="s">
        <v>43</v>
      </c>
      <c r="B47" s="14"/>
      <c r="C47" s="73">
        <v>0</v>
      </c>
      <c r="D47" s="24">
        <v>20</v>
      </c>
      <c r="E47" s="18">
        <f>D47*C47</f>
        <v>0</v>
      </c>
    </row>
    <row r="48" spans="1:5" x14ac:dyDescent="0.2">
      <c r="A48" s="31" t="s">
        <v>45</v>
      </c>
      <c r="B48" s="14" t="s">
        <v>46</v>
      </c>
      <c r="C48" s="49">
        <f>Totalen!F16</f>
        <v>0</v>
      </c>
      <c r="D48" s="24">
        <v>2</v>
      </c>
      <c r="E48" s="18">
        <f>D48*C48</f>
        <v>0</v>
      </c>
    </row>
    <row r="49" spans="1:5" x14ac:dyDescent="0.2">
      <c r="A49" s="44" t="s">
        <v>51</v>
      </c>
      <c r="B49" s="45"/>
      <c r="C49" s="46"/>
      <c r="D49" s="47"/>
      <c r="E49" s="43"/>
    </row>
    <row r="50" spans="1:5" x14ac:dyDescent="0.2">
      <c r="A50" s="31" t="s">
        <v>19</v>
      </c>
      <c r="B50" s="14" t="s">
        <v>44</v>
      </c>
      <c r="C50" s="49">
        <f>Totalen!F16</f>
        <v>0</v>
      </c>
      <c r="D50" s="24">
        <f>3*4.5</f>
        <v>13.5</v>
      </c>
      <c r="E50" s="18">
        <f>D50*C50</f>
        <v>0</v>
      </c>
    </row>
    <row r="51" spans="1:5" x14ac:dyDescent="0.2">
      <c r="A51" s="31" t="s">
        <v>43</v>
      </c>
      <c r="B51" s="14"/>
      <c r="C51" s="73">
        <v>0</v>
      </c>
      <c r="D51" s="24">
        <v>25</v>
      </c>
      <c r="E51" s="18">
        <f>D51*C51</f>
        <v>0</v>
      </c>
    </row>
    <row r="52" spans="1:5" x14ac:dyDescent="0.2">
      <c r="A52" s="31"/>
      <c r="B52" s="14"/>
      <c r="C52" s="49"/>
      <c r="D52" s="24"/>
      <c r="E52" s="18"/>
    </row>
    <row r="53" spans="1:5" x14ac:dyDescent="0.2">
      <c r="A53" s="31" t="s">
        <v>19</v>
      </c>
      <c r="B53" s="14" t="s">
        <v>44</v>
      </c>
      <c r="C53" s="49">
        <f>Totalen!F16</f>
        <v>0</v>
      </c>
      <c r="D53" s="24">
        <f>3*4.5</f>
        <v>13.5</v>
      </c>
      <c r="E53" s="18">
        <f>D53*C53</f>
        <v>0</v>
      </c>
    </row>
    <row r="54" spans="1:5" x14ac:dyDescent="0.2">
      <c r="A54" s="31" t="s">
        <v>43</v>
      </c>
      <c r="B54" s="14"/>
      <c r="C54" s="73">
        <v>0</v>
      </c>
      <c r="D54" s="24">
        <v>25</v>
      </c>
      <c r="E54" s="18">
        <f>D54*C54</f>
        <v>0</v>
      </c>
    </row>
    <row r="55" spans="1:5" x14ac:dyDescent="0.2">
      <c r="A55" s="44" t="s">
        <v>52</v>
      </c>
      <c r="B55" s="45"/>
      <c r="C55" s="46"/>
      <c r="D55" s="47"/>
      <c r="E55" s="43"/>
    </row>
    <row r="56" spans="1:5" x14ac:dyDescent="0.2">
      <c r="A56" s="31" t="s">
        <v>29</v>
      </c>
      <c r="B56" s="14" t="s">
        <v>42</v>
      </c>
      <c r="C56" s="73">
        <v>0</v>
      </c>
      <c r="D56" s="24">
        <v>150</v>
      </c>
      <c r="E56" s="18">
        <f>D56*C56*2</f>
        <v>0</v>
      </c>
    </row>
    <row r="57" spans="1:5" x14ac:dyDescent="0.2">
      <c r="A57" s="31" t="s">
        <v>40</v>
      </c>
      <c r="B57" s="14"/>
      <c r="C57" s="73">
        <v>0</v>
      </c>
      <c r="D57" s="24">
        <v>150</v>
      </c>
      <c r="E57" s="18">
        <f>D57*C57*2</f>
        <v>0</v>
      </c>
    </row>
    <row r="58" spans="1:5" x14ac:dyDescent="0.2">
      <c r="A58" s="31" t="s">
        <v>41</v>
      </c>
      <c r="B58" s="14"/>
      <c r="C58" s="73">
        <v>0</v>
      </c>
      <c r="D58" s="24">
        <v>150</v>
      </c>
      <c r="E58" s="18">
        <f>D58*C58</f>
        <v>0</v>
      </c>
    </row>
    <row r="59" spans="1:5" x14ac:dyDescent="0.2">
      <c r="A59" s="31" t="s">
        <v>19</v>
      </c>
      <c r="B59" s="14" t="s">
        <v>44</v>
      </c>
      <c r="C59" s="49">
        <f>Totalen!F16</f>
        <v>0</v>
      </c>
      <c r="D59" s="24">
        <f>3*4.5</f>
        <v>13.5</v>
      </c>
      <c r="E59" s="18">
        <f>D59*C59</f>
        <v>0</v>
      </c>
    </row>
    <row r="60" spans="1:5" x14ac:dyDescent="0.2">
      <c r="A60" s="31" t="s">
        <v>43</v>
      </c>
      <c r="B60" s="14"/>
      <c r="C60" s="73">
        <v>0</v>
      </c>
      <c r="D60" s="24">
        <v>10</v>
      </c>
      <c r="E60" s="18">
        <f>D60*C60</f>
        <v>0</v>
      </c>
    </row>
    <row r="61" spans="1:5" x14ac:dyDescent="0.2">
      <c r="A61" s="44" t="s">
        <v>53</v>
      </c>
      <c r="B61" s="45"/>
      <c r="C61" s="46"/>
      <c r="D61" s="47"/>
      <c r="E61" s="43"/>
    </row>
    <row r="62" spans="1:5" x14ac:dyDescent="0.2">
      <c r="A62" s="31" t="s">
        <v>29</v>
      </c>
      <c r="B62" s="14" t="s">
        <v>42</v>
      </c>
      <c r="C62" s="73">
        <v>0</v>
      </c>
      <c r="D62" s="24">
        <v>250</v>
      </c>
      <c r="E62" s="18">
        <f>D62*C62*2</f>
        <v>0</v>
      </c>
    </row>
    <row r="63" spans="1:5" x14ac:dyDescent="0.2">
      <c r="A63" s="31" t="s">
        <v>40</v>
      </c>
      <c r="B63" s="14"/>
      <c r="C63" s="73">
        <v>0</v>
      </c>
      <c r="D63" s="24">
        <v>250</v>
      </c>
      <c r="E63" s="18">
        <f>D63*C63*2</f>
        <v>0</v>
      </c>
    </row>
    <row r="64" spans="1:5" x14ac:dyDescent="0.2">
      <c r="A64" s="31" t="s">
        <v>41</v>
      </c>
      <c r="B64" s="14"/>
      <c r="C64" s="73">
        <v>0</v>
      </c>
      <c r="D64" s="24">
        <v>250</v>
      </c>
      <c r="E64" s="18">
        <f>D64*C64</f>
        <v>0</v>
      </c>
    </row>
    <row r="65" spans="1:5" x14ac:dyDescent="0.2">
      <c r="A65" s="31" t="s">
        <v>19</v>
      </c>
      <c r="B65" s="14" t="s">
        <v>44</v>
      </c>
      <c r="C65" s="49">
        <f>Totalen!F16</f>
        <v>0</v>
      </c>
      <c r="D65" s="24">
        <f>3*4.5</f>
        <v>13.5</v>
      </c>
      <c r="E65" s="18">
        <f>D65*C65</f>
        <v>0</v>
      </c>
    </row>
    <row r="66" spans="1:5" x14ac:dyDescent="0.2">
      <c r="A66" s="31" t="s">
        <v>43</v>
      </c>
      <c r="B66" s="14"/>
      <c r="C66" s="73">
        <v>0</v>
      </c>
      <c r="D66" s="24">
        <v>20</v>
      </c>
      <c r="E66" s="18">
        <f>D66*C66</f>
        <v>0</v>
      </c>
    </row>
    <row r="67" spans="1:5" x14ac:dyDescent="0.2">
      <c r="A67" s="31"/>
      <c r="B67" s="14"/>
      <c r="C67" s="19"/>
      <c r="D67" s="24"/>
      <c r="E67" s="18"/>
    </row>
    <row r="68" spans="1:5" x14ac:dyDescent="0.2">
      <c r="A68" s="31" t="s">
        <v>29</v>
      </c>
      <c r="B68" s="14" t="s">
        <v>42</v>
      </c>
      <c r="C68" s="73">
        <v>0</v>
      </c>
      <c r="D68" s="24">
        <v>250</v>
      </c>
      <c r="E68" s="18">
        <f>D68*C68*2</f>
        <v>0</v>
      </c>
    </row>
    <row r="69" spans="1:5" x14ac:dyDescent="0.2">
      <c r="A69" s="31" t="s">
        <v>40</v>
      </c>
      <c r="B69" s="14"/>
      <c r="C69" s="73">
        <v>0</v>
      </c>
      <c r="D69" s="24">
        <v>250</v>
      </c>
      <c r="E69" s="18">
        <f>D69*C69*2</f>
        <v>0</v>
      </c>
    </row>
    <row r="70" spans="1:5" x14ac:dyDescent="0.2">
      <c r="A70" s="31" t="s">
        <v>41</v>
      </c>
      <c r="B70" s="14"/>
      <c r="C70" s="73">
        <v>0</v>
      </c>
      <c r="D70" s="24">
        <v>250</v>
      </c>
      <c r="E70" s="18">
        <f>D70*C70</f>
        <v>0</v>
      </c>
    </row>
    <row r="71" spans="1:5" x14ac:dyDescent="0.2">
      <c r="A71" s="31" t="s">
        <v>19</v>
      </c>
      <c r="B71" s="14" t="s">
        <v>44</v>
      </c>
      <c r="C71" s="49">
        <f>Totalen!F16</f>
        <v>0</v>
      </c>
      <c r="D71" s="24">
        <f>3*4.5</f>
        <v>13.5</v>
      </c>
      <c r="E71" s="18">
        <f>D71*C71</f>
        <v>0</v>
      </c>
    </row>
    <row r="72" spans="1:5" x14ac:dyDescent="0.2">
      <c r="A72" s="31" t="s">
        <v>43</v>
      </c>
      <c r="B72" s="14"/>
      <c r="C72" s="73">
        <v>0</v>
      </c>
      <c r="D72" s="24">
        <v>20</v>
      </c>
      <c r="E72" s="18">
        <f>D72*C72</f>
        <v>0</v>
      </c>
    </row>
    <row r="73" spans="1:5" x14ac:dyDescent="0.2">
      <c r="A73" s="31"/>
      <c r="B73" s="14"/>
      <c r="C73" s="19"/>
      <c r="D73" s="24"/>
      <c r="E73" s="18"/>
    </row>
    <row r="74" spans="1:5" x14ac:dyDescent="0.2">
      <c r="A74" s="31" t="s">
        <v>29</v>
      </c>
      <c r="B74" s="14" t="s">
        <v>42</v>
      </c>
      <c r="C74" s="73">
        <v>0</v>
      </c>
      <c r="D74" s="24">
        <v>250</v>
      </c>
      <c r="E74" s="18">
        <f>D74*C74*2</f>
        <v>0</v>
      </c>
    </row>
    <row r="75" spans="1:5" x14ac:dyDescent="0.2">
      <c r="A75" s="31" t="s">
        <v>40</v>
      </c>
      <c r="B75" s="14"/>
      <c r="C75" s="73">
        <v>0</v>
      </c>
      <c r="D75" s="24">
        <v>250</v>
      </c>
      <c r="E75" s="18">
        <f>D75*C75*2</f>
        <v>0</v>
      </c>
    </row>
    <row r="76" spans="1:5" x14ac:dyDescent="0.2">
      <c r="A76" s="31" t="s">
        <v>41</v>
      </c>
      <c r="B76" s="14"/>
      <c r="C76" s="73">
        <v>0</v>
      </c>
      <c r="D76" s="24">
        <v>250</v>
      </c>
      <c r="E76" s="18">
        <f>D76*C76</f>
        <v>0</v>
      </c>
    </row>
    <row r="77" spans="1:5" x14ac:dyDescent="0.2">
      <c r="A77" s="31" t="s">
        <v>19</v>
      </c>
      <c r="B77" s="14" t="s">
        <v>44</v>
      </c>
      <c r="C77" s="49">
        <f>Totalen!F16</f>
        <v>0</v>
      </c>
      <c r="D77" s="24">
        <f>3*4.5</f>
        <v>13.5</v>
      </c>
      <c r="E77" s="18">
        <f>D77*C77</f>
        <v>0</v>
      </c>
    </row>
    <row r="78" spans="1:5" x14ac:dyDescent="0.2">
      <c r="A78" s="31" t="s">
        <v>43</v>
      </c>
      <c r="B78" s="14"/>
      <c r="C78" s="73">
        <v>0</v>
      </c>
      <c r="D78" s="24">
        <v>20</v>
      </c>
      <c r="E78" s="18">
        <f>D78*C78</f>
        <v>0</v>
      </c>
    </row>
    <row r="79" spans="1:5" x14ac:dyDescent="0.2">
      <c r="A79" s="31"/>
      <c r="B79" s="14"/>
      <c r="C79" s="19"/>
      <c r="D79" s="24"/>
      <c r="E79" s="18"/>
    </row>
    <row r="80" spans="1:5" x14ac:dyDescent="0.2">
      <c r="A80" s="31" t="s">
        <v>19</v>
      </c>
      <c r="B80" s="14" t="s">
        <v>44</v>
      </c>
      <c r="C80" s="49">
        <f>Totalen!F16</f>
        <v>0</v>
      </c>
      <c r="D80" s="24">
        <f>3*4.5</f>
        <v>13.5</v>
      </c>
      <c r="E80" s="18">
        <f>D80*C80</f>
        <v>0</v>
      </c>
    </row>
    <row r="81" spans="1:5" x14ac:dyDescent="0.2">
      <c r="A81" s="31" t="s">
        <v>43</v>
      </c>
      <c r="B81" s="14"/>
      <c r="C81" s="73">
        <v>0</v>
      </c>
      <c r="D81" s="24">
        <v>20</v>
      </c>
      <c r="E81" s="18">
        <f>D81*C81</f>
        <v>0</v>
      </c>
    </row>
    <row r="82" spans="1:5" x14ac:dyDescent="0.2">
      <c r="A82" s="44" t="s">
        <v>54</v>
      </c>
      <c r="B82" s="45"/>
      <c r="C82" s="46"/>
      <c r="D82" s="47"/>
      <c r="E82" s="43"/>
    </row>
    <row r="83" spans="1:5" x14ac:dyDescent="0.2">
      <c r="A83" s="31" t="s">
        <v>29</v>
      </c>
      <c r="B83" s="14" t="s">
        <v>42</v>
      </c>
      <c r="C83" s="73">
        <v>0</v>
      </c>
      <c r="D83" s="24">
        <v>400</v>
      </c>
      <c r="E83" s="18">
        <f>D83*C83*2</f>
        <v>0</v>
      </c>
    </row>
    <row r="84" spans="1:5" x14ac:dyDescent="0.2">
      <c r="A84" s="31" t="s">
        <v>40</v>
      </c>
      <c r="B84" s="14"/>
      <c r="C84" s="73">
        <v>0</v>
      </c>
      <c r="D84" s="24">
        <v>400</v>
      </c>
      <c r="E84" s="18">
        <f>D84*C84*2</f>
        <v>0</v>
      </c>
    </row>
    <row r="85" spans="1:5" x14ac:dyDescent="0.2">
      <c r="A85" s="31" t="s">
        <v>41</v>
      </c>
      <c r="B85" s="14"/>
      <c r="C85" s="73">
        <v>0</v>
      </c>
      <c r="D85" s="24">
        <v>400</v>
      </c>
      <c r="E85" s="18">
        <f>D85*C85</f>
        <v>0</v>
      </c>
    </row>
    <row r="86" spans="1:5" x14ac:dyDescent="0.2">
      <c r="A86" s="31" t="s">
        <v>19</v>
      </c>
      <c r="B86" s="14" t="s">
        <v>44</v>
      </c>
      <c r="C86" s="49">
        <f>Totalen!F16</f>
        <v>0</v>
      </c>
      <c r="D86" s="24">
        <f>3*4.5</f>
        <v>13.5</v>
      </c>
      <c r="E86" s="18">
        <f>D86*C86</f>
        <v>0</v>
      </c>
    </row>
    <row r="87" spans="1:5" x14ac:dyDescent="0.2">
      <c r="A87" s="31" t="s">
        <v>43</v>
      </c>
      <c r="B87" s="14"/>
      <c r="C87" s="73">
        <v>0</v>
      </c>
      <c r="D87" s="24">
        <v>30</v>
      </c>
      <c r="E87" s="18">
        <f>D87*C87</f>
        <v>0</v>
      </c>
    </row>
    <row r="88" spans="1:5" x14ac:dyDescent="0.2">
      <c r="A88" s="31"/>
      <c r="B88" s="14"/>
      <c r="C88" s="19"/>
      <c r="D88" s="24"/>
      <c r="E88" s="18"/>
    </row>
    <row r="89" spans="1:5" x14ac:dyDescent="0.2">
      <c r="A89" s="31" t="s">
        <v>29</v>
      </c>
      <c r="B89" s="14" t="s">
        <v>42</v>
      </c>
      <c r="C89" s="73">
        <v>0</v>
      </c>
      <c r="D89" s="24">
        <v>400</v>
      </c>
      <c r="E89" s="18">
        <f>D89*C89*2</f>
        <v>0</v>
      </c>
    </row>
    <row r="90" spans="1:5" x14ac:dyDescent="0.2">
      <c r="A90" s="31" t="s">
        <v>40</v>
      </c>
      <c r="B90" s="14"/>
      <c r="C90" s="73">
        <v>0</v>
      </c>
      <c r="D90" s="24">
        <v>400</v>
      </c>
      <c r="E90" s="18">
        <f>D90*C90*2</f>
        <v>0</v>
      </c>
    </row>
    <row r="91" spans="1:5" x14ac:dyDescent="0.2">
      <c r="A91" s="31" t="s">
        <v>41</v>
      </c>
      <c r="B91" s="14"/>
      <c r="C91" s="73">
        <v>0</v>
      </c>
      <c r="D91" s="24">
        <v>400</v>
      </c>
      <c r="E91" s="18">
        <f>D91*C91</f>
        <v>0</v>
      </c>
    </row>
    <row r="92" spans="1:5" x14ac:dyDescent="0.2">
      <c r="A92" s="31" t="s">
        <v>19</v>
      </c>
      <c r="B92" s="14" t="s">
        <v>44</v>
      </c>
      <c r="C92" s="49">
        <f>Totalen!F16</f>
        <v>0</v>
      </c>
      <c r="D92" s="24">
        <f>3*4.5</f>
        <v>13.5</v>
      </c>
      <c r="E92" s="18">
        <f>D92*C92</f>
        <v>0</v>
      </c>
    </row>
    <row r="93" spans="1:5" x14ac:dyDescent="0.2">
      <c r="A93" s="31" t="s">
        <v>43</v>
      </c>
      <c r="B93" s="14"/>
      <c r="C93" s="73">
        <v>0</v>
      </c>
      <c r="D93" s="24">
        <v>30</v>
      </c>
      <c r="E93" s="18">
        <f>D93*C93</f>
        <v>0</v>
      </c>
    </row>
    <row r="94" spans="1:5" x14ac:dyDescent="0.2">
      <c r="A94" s="31"/>
      <c r="B94" s="14"/>
      <c r="C94" s="19"/>
      <c r="D94" s="24"/>
      <c r="E94" s="18"/>
    </row>
    <row r="95" spans="1:5" x14ac:dyDescent="0.2">
      <c r="A95" s="31" t="s">
        <v>29</v>
      </c>
      <c r="B95" s="14" t="s">
        <v>42</v>
      </c>
      <c r="C95" s="73">
        <v>0</v>
      </c>
      <c r="D95" s="24">
        <v>400</v>
      </c>
      <c r="E95" s="18">
        <f>D95*C95*2</f>
        <v>0</v>
      </c>
    </row>
    <row r="96" spans="1:5" x14ac:dyDescent="0.2">
      <c r="A96" s="31" t="s">
        <v>40</v>
      </c>
      <c r="B96" s="14"/>
      <c r="C96" s="73">
        <v>0</v>
      </c>
      <c r="D96" s="24">
        <v>400</v>
      </c>
      <c r="E96" s="18">
        <f>D96*C96*2</f>
        <v>0</v>
      </c>
    </row>
    <row r="97" spans="1:5" x14ac:dyDescent="0.2">
      <c r="A97" s="31" t="s">
        <v>41</v>
      </c>
      <c r="B97" s="14"/>
      <c r="C97" s="73">
        <v>0</v>
      </c>
      <c r="D97" s="24">
        <v>400</v>
      </c>
      <c r="E97" s="18">
        <f>D97*C97</f>
        <v>0</v>
      </c>
    </row>
    <row r="98" spans="1:5" x14ac:dyDescent="0.2">
      <c r="A98" s="31" t="s">
        <v>19</v>
      </c>
      <c r="B98" s="14" t="s">
        <v>44</v>
      </c>
      <c r="C98" s="49">
        <f>Totalen!F16</f>
        <v>0</v>
      </c>
      <c r="D98" s="24">
        <f>3*4.5</f>
        <v>13.5</v>
      </c>
      <c r="E98" s="18">
        <f>D98*C98</f>
        <v>0</v>
      </c>
    </row>
    <row r="99" spans="1:5" x14ac:dyDescent="0.2">
      <c r="A99" s="31" t="s">
        <v>43</v>
      </c>
      <c r="B99" s="14"/>
      <c r="C99" s="73">
        <v>0</v>
      </c>
      <c r="D99" s="24">
        <v>30</v>
      </c>
      <c r="E99" s="18">
        <f>D99*C99</f>
        <v>0</v>
      </c>
    </row>
    <row r="100" spans="1:5" x14ac:dyDescent="0.2">
      <c r="A100" s="31"/>
      <c r="B100" s="14"/>
      <c r="C100" s="19"/>
      <c r="D100" s="24"/>
      <c r="E100" s="18"/>
    </row>
    <row r="101" spans="1:5" x14ac:dyDescent="0.2">
      <c r="A101" s="31" t="s">
        <v>29</v>
      </c>
      <c r="B101" s="14" t="s">
        <v>42</v>
      </c>
      <c r="C101" s="73">
        <v>0</v>
      </c>
      <c r="D101" s="24">
        <v>400</v>
      </c>
      <c r="E101" s="18">
        <f>D101*C101*2</f>
        <v>0</v>
      </c>
    </row>
    <row r="102" spans="1:5" x14ac:dyDescent="0.2">
      <c r="A102" s="31" t="s">
        <v>40</v>
      </c>
      <c r="B102" s="14"/>
      <c r="C102" s="73">
        <v>0</v>
      </c>
      <c r="D102" s="24">
        <v>400</v>
      </c>
      <c r="E102" s="18">
        <f>D102*C102*2</f>
        <v>0</v>
      </c>
    </row>
    <row r="103" spans="1:5" x14ac:dyDescent="0.2">
      <c r="A103" s="31" t="s">
        <v>41</v>
      </c>
      <c r="B103" s="14"/>
      <c r="C103" s="73">
        <v>0</v>
      </c>
      <c r="D103" s="24">
        <v>400</v>
      </c>
      <c r="E103" s="18">
        <f>D103*C103</f>
        <v>0</v>
      </c>
    </row>
    <row r="104" spans="1:5" x14ac:dyDescent="0.2">
      <c r="A104" s="31" t="s">
        <v>19</v>
      </c>
      <c r="B104" s="14" t="s">
        <v>44</v>
      </c>
      <c r="C104" s="49">
        <f>Totalen!F16</f>
        <v>0</v>
      </c>
      <c r="D104" s="24">
        <f>3*4.5</f>
        <v>13.5</v>
      </c>
      <c r="E104" s="18">
        <f>D104*C104</f>
        <v>0</v>
      </c>
    </row>
    <row r="105" spans="1:5" x14ac:dyDescent="0.2">
      <c r="A105" s="31" t="s">
        <v>43</v>
      </c>
      <c r="B105" s="14"/>
      <c r="C105" s="73">
        <v>0</v>
      </c>
      <c r="D105" s="24">
        <v>30</v>
      </c>
      <c r="E105" s="18">
        <f>D105*C105</f>
        <v>0</v>
      </c>
    </row>
    <row r="106" spans="1:5" x14ac:dyDescent="0.2">
      <c r="A106" s="31"/>
      <c r="B106" s="14"/>
      <c r="C106" s="19"/>
      <c r="D106" s="24"/>
      <c r="E106" s="18"/>
    </row>
    <row r="107" spans="1:5" x14ac:dyDescent="0.2">
      <c r="A107" s="31" t="s">
        <v>29</v>
      </c>
      <c r="B107" s="14" t="s">
        <v>42</v>
      </c>
      <c r="C107" s="73">
        <v>0</v>
      </c>
      <c r="D107" s="24">
        <v>400</v>
      </c>
      <c r="E107" s="18">
        <f>D107*C107*2</f>
        <v>0</v>
      </c>
    </row>
    <row r="108" spans="1:5" x14ac:dyDescent="0.2">
      <c r="A108" s="31" t="s">
        <v>40</v>
      </c>
      <c r="B108" s="14"/>
      <c r="C108" s="73">
        <v>0</v>
      </c>
      <c r="D108" s="24">
        <v>400</v>
      </c>
      <c r="E108" s="18">
        <f>D108*C108*2</f>
        <v>0</v>
      </c>
    </row>
    <row r="109" spans="1:5" x14ac:dyDescent="0.2">
      <c r="A109" s="31" t="s">
        <v>41</v>
      </c>
      <c r="B109" s="14"/>
      <c r="C109" s="73">
        <v>0</v>
      </c>
      <c r="D109" s="24">
        <v>400</v>
      </c>
      <c r="E109" s="18">
        <f>D109*C109</f>
        <v>0</v>
      </c>
    </row>
    <row r="110" spans="1:5" x14ac:dyDescent="0.2">
      <c r="A110" s="31" t="s">
        <v>19</v>
      </c>
      <c r="B110" s="14" t="s">
        <v>44</v>
      </c>
      <c r="C110" s="49">
        <f>Totalen!F16</f>
        <v>0</v>
      </c>
      <c r="D110" s="24">
        <f>3*4.5</f>
        <v>13.5</v>
      </c>
      <c r="E110" s="18">
        <f>D110*C110</f>
        <v>0</v>
      </c>
    </row>
    <row r="111" spans="1:5" x14ac:dyDescent="0.2">
      <c r="A111" s="31" t="s">
        <v>43</v>
      </c>
      <c r="B111" s="14"/>
      <c r="C111" s="73">
        <v>0</v>
      </c>
      <c r="D111" s="24">
        <v>30</v>
      </c>
      <c r="E111" s="18">
        <f>D111*C111</f>
        <v>0</v>
      </c>
    </row>
    <row r="112" spans="1:5" x14ac:dyDescent="0.2">
      <c r="A112" s="44" t="s">
        <v>55</v>
      </c>
      <c r="B112" s="45"/>
      <c r="C112" s="46"/>
      <c r="D112" s="47"/>
      <c r="E112" s="43"/>
    </row>
    <row r="113" spans="1:5" x14ac:dyDescent="0.2">
      <c r="A113" s="31" t="s">
        <v>29</v>
      </c>
      <c r="B113" s="14" t="s">
        <v>42</v>
      </c>
      <c r="C113" s="73">
        <v>0</v>
      </c>
      <c r="D113" s="24">
        <v>110</v>
      </c>
      <c r="E113" s="18">
        <f>D113*C113*2</f>
        <v>0</v>
      </c>
    </row>
    <row r="114" spans="1:5" x14ac:dyDescent="0.2">
      <c r="A114" s="31" t="s">
        <v>40</v>
      </c>
      <c r="B114" s="14"/>
      <c r="C114" s="73">
        <v>0</v>
      </c>
      <c r="D114" s="24">
        <v>110</v>
      </c>
      <c r="E114" s="18">
        <f>D114*C114*2</f>
        <v>0</v>
      </c>
    </row>
    <row r="115" spans="1:5" x14ac:dyDescent="0.2">
      <c r="A115" s="31" t="s">
        <v>41</v>
      </c>
      <c r="B115" s="14"/>
      <c r="C115" s="73">
        <v>0</v>
      </c>
      <c r="D115" s="24">
        <v>110</v>
      </c>
      <c r="E115" s="18">
        <f>D115*C115</f>
        <v>0</v>
      </c>
    </row>
    <row r="116" spans="1:5" x14ac:dyDescent="0.2">
      <c r="A116" s="31" t="s">
        <v>19</v>
      </c>
      <c r="B116" s="14" t="s">
        <v>44</v>
      </c>
      <c r="C116" s="49">
        <f>Totalen!F16</f>
        <v>0</v>
      </c>
      <c r="D116" s="24">
        <f>3*4.5</f>
        <v>13.5</v>
      </c>
      <c r="E116" s="18">
        <f>D116*C116</f>
        <v>0</v>
      </c>
    </row>
    <row r="117" spans="1:5" x14ac:dyDescent="0.2">
      <c r="A117" s="31" t="s">
        <v>43</v>
      </c>
      <c r="B117" s="14"/>
      <c r="C117" s="73">
        <v>0</v>
      </c>
      <c r="D117" s="24">
        <v>10</v>
      </c>
      <c r="E117" s="18">
        <f>D117*C117</f>
        <v>0</v>
      </c>
    </row>
    <row r="118" spans="1:5" x14ac:dyDescent="0.2">
      <c r="A118" s="44" t="s">
        <v>56</v>
      </c>
      <c r="B118" s="45"/>
      <c r="C118" s="46"/>
      <c r="D118" s="47"/>
      <c r="E118" s="43"/>
    </row>
    <row r="119" spans="1:5" x14ac:dyDescent="0.2">
      <c r="A119" s="31" t="s">
        <v>29</v>
      </c>
      <c r="B119" s="14" t="s">
        <v>42</v>
      </c>
      <c r="C119" s="73">
        <v>0</v>
      </c>
      <c r="D119" s="24">
        <v>250</v>
      </c>
      <c r="E119" s="18">
        <f>D119*C119*2</f>
        <v>0</v>
      </c>
    </row>
    <row r="120" spans="1:5" x14ac:dyDescent="0.2">
      <c r="A120" s="31" t="s">
        <v>40</v>
      </c>
      <c r="B120" s="14"/>
      <c r="C120" s="73">
        <v>0</v>
      </c>
      <c r="D120" s="24">
        <v>250</v>
      </c>
      <c r="E120" s="18">
        <f>D120*C120*2</f>
        <v>0</v>
      </c>
    </row>
    <row r="121" spans="1:5" x14ac:dyDescent="0.2">
      <c r="A121" s="31" t="s">
        <v>41</v>
      </c>
      <c r="B121" s="14"/>
      <c r="C121" s="73">
        <v>0</v>
      </c>
      <c r="D121" s="24">
        <v>250</v>
      </c>
      <c r="E121" s="18">
        <f>D121*C121</f>
        <v>0</v>
      </c>
    </row>
    <row r="122" spans="1:5" x14ac:dyDescent="0.2">
      <c r="A122" s="31" t="s">
        <v>19</v>
      </c>
      <c r="B122" s="14" t="s">
        <v>44</v>
      </c>
      <c r="C122" s="49">
        <f>Totalen!F16</f>
        <v>0</v>
      </c>
      <c r="D122" s="24">
        <f>3*4.5</f>
        <v>13.5</v>
      </c>
      <c r="E122" s="18">
        <f>D122*C122</f>
        <v>0</v>
      </c>
    </row>
    <row r="123" spans="1:5" x14ac:dyDescent="0.2">
      <c r="A123" s="31" t="s">
        <v>43</v>
      </c>
      <c r="B123" s="14"/>
      <c r="C123" s="73">
        <v>0</v>
      </c>
      <c r="D123" s="24">
        <v>25</v>
      </c>
      <c r="E123" s="18">
        <f>D123*C123</f>
        <v>0</v>
      </c>
    </row>
    <row r="124" spans="1:5" x14ac:dyDescent="0.2">
      <c r="A124" s="44" t="s">
        <v>57</v>
      </c>
      <c r="B124" s="45"/>
      <c r="C124" s="46"/>
      <c r="D124" s="47"/>
      <c r="E124" s="43"/>
    </row>
    <row r="125" spans="1:5" x14ac:dyDescent="0.2">
      <c r="A125" s="31" t="s">
        <v>29</v>
      </c>
      <c r="B125" s="14" t="s">
        <v>42</v>
      </c>
      <c r="C125" s="73">
        <v>0</v>
      </c>
      <c r="D125" s="24">
        <v>300</v>
      </c>
      <c r="E125" s="18">
        <f>D125*C125*2</f>
        <v>0</v>
      </c>
    </row>
    <row r="126" spans="1:5" x14ac:dyDescent="0.2">
      <c r="A126" s="31" t="s">
        <v>40</v>
      </c>
      <c r="B126" s="14"/>
      <c r="C126" s="73">
        <v>0</v>
      </c>
      <c r="D126" s="24">
        <v>300</v>
      </c>
      <c r="E126" s="18">
        <f>D126*C126*2</f>
        <v>0</v>
      </c>
    </row>
    <row r="127" spans="1:5" x14ac:dyDescent="0.2">
      <c r="A127" s="31" t="s">
        <v>41</v>
      </c>
      <c r="B127" s="14"/>
      <c r="C127" s="73">
        <v>0</v>
      </c>
      <c r="D127" s="24">
        <v>300</v>
      </c>
      <c r="E127" s="18">
        <f>D127*C127</f>
        <v>0</v>
      </c>
    </row>
    <row r="128" spans="1:5" x14ac:dyDescent="0.2">
      <c r="A128" s="31" t="s">
        <v>19</v>
      </c>
      <c r="B128" s="14" t="s">
        <v>44</v>
      </c>
      <c r="C128" s="49">
        <f>Totalen!F16</f>
        <v>0</v>
      </c>
      <c r="D128" s="24">
        <f>3*4.5</f>
        <v>13.5</v>
      </c>
      <c r="E128" s="18">
        <f>D128*C128</f>
        <v>0</v>
      </c>
    </row>
    <row r="129" spans="1:5" x14ac:dyDescent="0.2">
      <c r="A129" s="31" t="s">
        <v>43</v>
      </c>
      <c r="B129" s="14"/>
      <c r="C129" s="73">
        <v>0</v>
      </c>
      <c r="D129" s="24">
        <v>30</v>
      </c>
      <c r="E129" s="18">
        <f>D129*C129</f>
        <v>0</v>
      </c>
    </row>
    <row r="130" spans="1:5" x14ac:dyDescent="0.2">
      <c r="A130" s="31"/>
      <c r="B130" s="14"/>
      <c r="C130" s="19"/>
      <c r="D130" s="24"/>
      <c r="E130" s="18"/>
    </row>
    <row r="131" spans="1:5" x14ac:dyDescent="0.2">
      <c r="A131" s="31" t="s">
        <v>29</v>
      </c>
      <c r="B131" s="14" t="s">
        <v>42</v>
      </c>
      <c r="C131" s="73">
        <v>0</v>
      </c>
      <c r="D131" s="24">
        <v>300</v>
      </c>
      <c r="E131" s="18">
        <f>D131*C131*2</f>
        <v>0</v>
      </c>
    </row>
    <row r="132" spans="1:5" x14ac:dyDescent="0.2">
      <c r="A132" s="31" t="s">
        <v>40</v>
      </c>
      <c r="B132" s="14"/>
      <c r="C132" s="73">
        <v>0</v>
      </c>
      <c r="D132" s="24">
        <v>300</v>
      </c>
      <c r="E132" s="18">
        <f>D132*C132*2</f>
        <v>0</v>
      </c>
    </row>
    <row r="133" spans="1:5" x14ac:dyDescent="0.2">
      <c r="A133" s="31" t="s">
        <v>41</v>
      </c>
      <c r="B133" s="14"/>
      <c r="C133" s="73">
        <v>0</v>
      </c>
      <c r="D133" s="24">
        <v>300</v>
      </c>
      <c r="E133" s="18">
        <f>D133*C133</f>
        <v>0</v>
      </c>
    </row>
    <row r="134" spans="1:5" x14ac:dyDescent="0.2">
      <c r="A134" s="31" t="s">
        <v>19</v>
      </c>
      <c r="B134" s="14" t="s">
        <v>44</v>
      </c>
      <c r="C134" s="49">
        <f>Totalen!F16</f>
        <v>0</v>
      </c>
      <c r="D134" s="24">
        <f>3*4.5</f>
        <v>13.5</v>
      </c>
      <c r="E134" s="18">
        <f>D134*C134</f>
        <v>0</v>
      </c>
    </row>
    <row r="135" spans="1:5" x14ac:dyDescent="0.2">
      <c r="A135" s="31" t="s">
        <v>43</v>
      </c>
      <c r="B135" s="14"/>
      <c r="C135" s="73">
        <v>0</v>
      </c>
      <c r="D135" s="24">
        <v>30</v>
      </c>
      <c r="E135" s="18">
        <f>D135*C135</f>
        <v>0</v>
      </c>
    </row>
    <row r="136" spans="1:5" x14ac:dyDescent="0.2">
      <c r="A136" s="31"/>
      <c r="B136" s="14"/>
      <c r="C136" s="19"/>
      <c r="D136" s="24"/>
      <c r="E136" s="18"/>
    </row>
    <row r="137" spans="1:5" x14ac:dyDescent="0.2">
      <c r="A137" s="31" t="s">
        <v>19</v>
      </c>
      <c r="B137" s="14" t="s">
        <v>44</v>
      </c>
      <c r="C137" s="49">
        <f>Totalen!F16</f>
        <v>0</v>
      </c>
      <c r="D137" s="24">
        <f>3*4.5</f>
        <v>13.5</v>
      </c>
      <c r="E137" s="18">
        <f>D137*C137</f>
        <v>0</v>
      </c>
    </row>
    <row r="138" spans="1:5" x14ac:dyDescent="0.2">
      <c r="A138" s="31" t="s">
        <v>43</v>
      </c>
      <c r="B138" s="14"/>
      <c r="C138" s="73">
        <v>0</v>
      </c>
      <c r="D138" s="24">
        <v>30</v>
      </c>
      <c r="E138" s="18">
        <f>D138*C138</f>
        <v>0</v>
      </c>
    </row>
    <row r="139" spans="1:5" x14ac:dyDescent="0.2">
      <c r="A139" s="44" t="s">
        <v>58</v>
      </c>
      <c r="B139" s="45"/>
      <c r="C139" s="46"/>
      <c r="D139" s="47"/>
      <c r="E139" s="43"/>
    </row>
    <row r="140" spans="1:5" x14ac:dyDescent="0.2">
      <c r="A140" s="31" t="s">
        <v>29</v>
      </c>
      <c r="B140" s="14" t="s">
        <v>42</v>
      </c>
      <c r="C140" s="73">
        <v>0</v>
      </c>
      <c r="D140" s="24">
        <v>150</v>
      </c>
      <c r="E140" s="18">
        <f>D140*C140*2</f>
        <v>0</v>
      </c>
    </row>
    <row r="141" spans="1:5" x14ac:dyDescent="0.2">
      <c r="A141" s="31" t="s">
        <v>40</v>
      </c>
      <c r="B141" s="14"/>
      <c r="C141" s="73">
        <v>0</v>
      </c>
      <c r="D141" s="24">
        <v>150</v>
      </c>
      <c r="E141" s="18">
        <f>D141*C141*2</f>
        <v>0</v>
      </c>
    </row>
    <row r="142" spans="1:5" x14ac:dyDescent="0.2">
      <c r="A142" s="31" t="s">
        <v>41</v>
      </c>
      <c r="B142" s="14"/>
      <c r="C142" s="73">
        <v>0</v>
      </c>
      <c r="D142" s="24">
        <v>150</v>
      </c>
      <c r="E142" s="18">
        <f>D142*C142</f>
        <v>0</v>
      </c>
    </row>
    <row r="143" spans="1:5" x14ac:dyDescent="0.2">
      <c r="A143" s="31" t="s">
        <v>19</v>
      </c>
      <c r="B143" s="14" t="s">
        <v>44</v>
      </c>
      <c r="C143" s="49">
        <f>Totalen!F16</f>
        <v>0</v>
      </c>
      <c r="D143" s="24">
        <f>3*4.5</f>
        <v>13.5</v>
      </c>
      <c r="E143" s="18">
        <f>D143*C143</f>
        <v>0</v>
      </c>
    </row>
    <row r="144" spans="1:5" x14ac:dyDescent="0.2">
      <c r="A144" s="31" t="s">
        <v>43</v>
      </c>
      <c r="B144" s="14"/>
      <c r="C144" s="73">
        <v>0</v>
      </c>
      <c r="D144" s="24">
        <v>10</v>
      </c>
      <c r="E144" s="18">
        <f>D144*C144</f>
        <v>0</v>
      </c>
    </row>
    <row r="145" spans="1:5" x14ac:dyDescent="0.2">
      <c r="A145" s="31"/>
      <c r="B145" s="14"/>
      <c r="C145" s="19"/>
      <c r="D145" s="24"/>
      <c r="E145" s="18"/>
    </row>
    <row r="146" spans="1:5" x14ac:dyDescent="0.2">
      <c r="A146" s="31" t="s">
        <v>29</v>
      </c>
      <c r="B146" s="14" t="s">
        <v>42</v>
      </c>
      <c r="C146" s="73">
        <v>0</v>
      </c>
      <c r="D146" s="24">
        <v>150</v>
      </c>
      <c r="E146" s="18">
        <f>D146*C146*2</f>
        <v>0</v>
      </c>
    </row>
    <row r="147" spans="1:5" x14ac:dyDescent="0.2">
      <c r="A147" s="31" t="s">
        <v>40</v>
      </c>
      <c r="B147" s="14"/>
      <c r="C147" s="73">
        <v>0</v>
      </c>
      <c r="D147" s="24">
        <v>150</v>
      </c>
      <c r="E147" s="18">
        <f>D147*C147*2</f>
        <v>0</v>
      </c>
    </row>
    <row r="148" spans="1:5" x14ac:dyDescent="0.2">
      <c r="A148" s="31" t="s">
        <v>41</v>
      </c>
      <c r="B148" s="14"/>
      <c r="C148" s="73">
        <v>0</v>
      </c>
      <c r="D148" s="24">
        <v>150</v>
      </c>
      <c r="E148" s="18">
        <f>D148*C148</f>
        <v>0</v>
      </c>
    </row>
    <row r="149" spans="1:5" x14ac:dyDescent="0.2">
      <c r="A149" s="31" t="s">
        <v>19</v>
      </c>
      <c r="B149" s="14" t="s">
        <v>44</v>
      </c>
      <c r="C149" s="49">
        <f>Totalen!F16</f>
        <v>0</v>
      </c>
      <c r="D149" s="24">
        <f>3*4.5</f>
        <v>13.5</v>
      </c>
      <c r="E149" s="18">
        <f>D149*C149</f>
        <v>0</v>
      </c>
    </row>
    <row r="150" spans="1:5" x14ac:dyDescent="0.2">
      <c r="A150" s="31" t="s">
        <v>43</v>
      </c>
      <c r="B150" s="14"/>
      <c r="C150" s="73">
        <v>0</v>
      </c>
      <c r="D150" s="24">
        <v>10</v>
      </c>
      <c r="E150" s="18">
        <f>D150*C150</f>
        <v>0</v>
      </c>
    </row>
    <row r="151" spans="1:5" x14ac:dyDescent="0.2">
      <c r="A151" s="44" t="s">
        <v>59</v>
      </c>
      <c r="B151" s="45"/>
      <c r="C151" s="46"/>
      <c r="D151" s="47"/>
      <c r="E151" s="43"/>
    </row>
    <row r="152" spans="1:5" x14ac:dyDescent="0.2">
      <c r="A152" s="31" t="s">
        <v>29</v>
      </c>
      <c r="B152" s="14" t="s">
        <v>42</v>
      </c>
      <c r="C152" s="73">
        <v>0</v>
      </c>
      <c r="D152" s="24">
        <v>150</v>
      </c>
      <c r="E152" s="18">
        <f>D152*C152*2</f>
        <v>0</v>
      </c>
    </row>
    <row r="153" spans="1:5" x14ac:dyDescent="0.2">
      <c r="A153" s="31" t="s">
        <v>40</v>
      </c>
      <c r="B153" s="14"/>
      <c r="C153" s="73">
        <v>0</v>
      </c>
      <c r="D153" s="24">
        <v>150</v>
      </c>
      <c r="E153" s="18">
        <f>D153*C153*2</f>
        <v>0</v>
      </c>
    </row>
    <row r="154" spans="1:5" x14ac:dyDescent="0.2">
      <c r="A154" s="31" t="s">
        <v>41</v>
      </c>
      <c r="B154" s="14"/>
      <c r="C154" s="73">
        <v>0</v>
      </c>
      <c r="D154" s="24">
        <v>150</v>
      </c>
      <c r="E154" s="18">
        <f>D154*C154</f>
        <v>0</v>
      </c>
    </row>
    <row r="155" spans="1:5" x14ac:dyDescent="0.2">
      <c r="A155" s="31" t="s">
        <v>19</v>
      </c>
      <c r="B155" s="14" t="s">
        <v>44</v>
      </c>
      <c r="C155" s="49">
        <f>Totalen!F16</f>
        <v>0</v>
      </c>
      <c r="D155" s="24">
        <f>3*4.5</f>
        <v>13.5</v>
      </c>
      <c r="E155" s="18">
        <f>D155*C155</f>
        <v>0</v>
      </c>
    </row>
    <row r="156" spans="1:5" x14ac:dyDescent="0.2">
      <c r="A156" s="31" t="s">
        <v>43</v>
      </c>
      <c r="B156" s="14"/>
      <c r="C156" s="73">
        <v>0</v>
      </c>
      <c r="D156" s="24">
        <v>10</v>
      </c>
      <c r="E156" s="18">
        <f>D156*C156</f>
        <v>0</v>
      </c>
    </row>
    <row r="157" spans="1:5" x14ac:dyDescent="0.2">
      <c r="A157" s="31"/>
      <c r="B157" s="14"/>
      <c r="C157" s="19"/>
      <c r="D157" s="24"/>
      <c r="E157" s="18"/>
    </row>
    <row r="158" spans="1:5" x14ac:dyDescent="0.2">
      <c r="A158" s="31" t="s">
        <v>29</v>
      </c>
      <c r="B158" s="14" t="s">
        <v>42</v>
      </c>
      <c r="C158" s="73">
        <v>0</v>
      </c>
      <c r="D158" s="24">
        <v>150</v>
      </c>
      <c r="E158" s="18">
        <f>D158*C158*2</f>
        <v>0</v>
      </c>
    </row>
    <row r="159" spans="1:5" x14ac:dyDescent="0.2">
      <c r="A159" s="31" t="s">
        <v>40</v>
      </c>
      <c r="B159" s="14"/>
      <c r="C159" s="73">
        <v>0</v>
      </c>
      <c r="D159" s="24">
        <v>150</v>
      </c>
      <c r="E159" s="18">
        <f>D159*C159*2</f>
        <v>0</v>
      </c>
    </row>
    <row r="160" spans="1:5" x14ac:dyDescent="0.2">
      <c r="A160" s="31" t="s">
        <v>41</v>
      </c>
      <c r="B160" s="14"/>
      <c r="C160" s="73">
        <v>0</v>
      </c>
      <c r="D160" s="24">
        <v>150</v>
      </c>
      <c r="E160" s="18">
        <f>D160*C160</f>
        <v>0</v>
      </c>
    </row>
    <row r="161" spans="1:5" x14ac:dyDescent="0.2">
      <c r="A161" s="31" t="s">
        <v>19</v>
      </c>
      <c r="B161" s="14" t="s">
        <v>44</v>
      </c>
      <c r="C161" s="49">
        <f>Totalen!F16</f>
        <v>0</v>
      </c>
      <c r="D161" s="24">
        <f>3*4.5</f>
        <v>13.5</v>
      </c>
      <c r="E161" s="18">
        <f>D161*C161</f>
        <v>0</v>
      </c>
    </row>
    <row r="162" spans="1:5" x14ac:dyDescent="0.2">
      <c r="A162" s="31" t="s">
        <v>43</v>
      </c>
      <c r="B162" s="14"/>
      <c r="C162" s="73">
        <v>0</v>
      </c>
      <c r="D162" s="24">
        <v>10</v>
      </c>
      <c r="E162" s="18">
        <f>D162*C162</f>
        <v>0</v>
      </c>
    </row>
    <row r="163" spans="1:5" x14ac:dyDescent="0.2">
      <c r="A163" s="31"/>
      <c r="B163" s="14"/>
      <c r="C163" s="19"/>
      <c r="D163" s="24"/>
      <c r="E163" s="18"/>
    </row>
    <row r="165" spans="1:5" x14ac:dyDescent="0.2">
      <c r="A165" s="48" t="s">
        <v>47</v>
      </c>
      <c r="B165" s="10"/>
      <c r="C165" s="10"/>
      <c r="D165" s="10"/>
      <c r="E165" s="37">
        <f>SUM(E20:E27)</f>
        <v>0</v>
      </c>
    </row>
    <row r="166" spans="1:5" x14ac:dyDescent="0.2">
      <c r="A166" s="48" t="s">
        <v>48</v>
      </c>
      <c r="B166" s="10"/>
      <c r="C166" s="10"/>
      <c r="D166" s="10"/>
      <c r="E166" s="37">
        <f>SUM(E29:E33)</f>
        <v>0</v>
      </c>
    </row>
    <row r="167" spans="1:5" x14ac:dyDescent="0.2">
      <c r="A167" s="48" t="s">
        <v>49</v>
      </c>
      <c r="B167" s="10"/>
      <c r="C167" s="10"/>
      <c r="D167" s="10"/>
      <c r="E167" s="37">
        <f>SUM(E35:E45)</f>
        <v>0</v>
      </c>
    </row>
    <row r="168" spans="1:5" x14ac:dyDescent="0.2">
      <c r="A168" s="48" t="s">
        <v>50</v>
      </c>
      <c r="B168" s="10"/>
      <c r="C168" s="10"/>
      <c r="D168" s="10"/>
      <c r="E168" s="37">
        <f>SUM(E47:E48)</f>
        <v>0</v>
      </c>
    </row>
    <row r="169" spans="1:5" x14ac:dyDescent="0.2">
      <c r="A169" s="48" t="s">
        <v>51</v>
      </c>
      <c r="B169" s="10"/>
      <c r="C169" s="10"/>
      <c r="D169" s="10"/>
      <c r="E169" s="37">
        <f>SUM(E50:E54)</f>
        <v>0</v>
      </c>
    </row>
    <row r="170" spans="1:5" x14ac:dyDescent="0.2">
      <c r="A170" s="48" t="s">
        <v>52</v>
      </c>
      <c r="B170" s="10"/>
      <c r="C170" s="10"/>
      <c r="D170" s="10"/>
      <c r="E170" s="37">
        <f>SUM(E56:E60)</f>
        <v>0</v>
      </c>
    </row>
    <row r="171" spans="1:5" x14ac:dyDescent="0.2">
      <c r="A171" s="48" t="s">
        <v>53</v>
      </c>
      <c r="B171" s="10"/>
      <c r="C171" s="10"/>
      <c r="D171" s="10"/>
      <c r="E171" s="37">
        <f>SUM(E62:E81)</f>
        <v>0</v>
      </c>
    </row>
    <row r="172" spans="1:5" x14ac:dyDescent="0.2">
      <c r="A172" s="48" t="s">
        <v>54</v>
      </c>
      <c r="B172" s="10"/>
      <c r="C172" s="10"/>
      <c r="D172" s="10"/>
      <c r="E172" s="37">
        <f>SUM(E83:E111)</f>
        <v>0</v>
      </c>
    </row>
    <row r="173" spans="1:5" x14ac:dyDescent="0.2">
      <c r="A173" s="48" t="s">
        <v>55</v>
      </c>
      <c r="B173" s="10"/>
      <c r="C173" s="10"/>
      <c r="D173" s="10"/>
      <c r="E173" s="37">
        <f>SUM(E113:E117)</f>
        <v>0</v>
      </c>
    </row>
    <row r="174" spans="1:5" x14ac:dyDescent="0.2">
      <c r="A174" s="48" t="s">
        <v>56</v>
      </c>
      <c r="B174" s="10"/>
      <c r="C174" s="10"/>
      <c r="D174" s="10"/>
      <c r="E174" s="37">
        <f>SUM(E119:E123)</f>
        <v>0</v>
      </c>
    </row>
    <row r="175" spans="1:5" x14ac:dyDescent="0.2">
      <c r="A175" s="48" t="s">
        <v>57</v>
      </c>
      <c r="B175" s="10"/>
      <c r="C175" s="10"/>
      <c r="D175" s="10"/>
      <c r="E175" s="37">
        <f>SUM(E125:E138)</f>
        <v>0</v>
      </c>
    </row>
    <row r="176" spans="1:5" x14ac:dyDescent="0.2">
      <c r="A176" s="48" t="s">
        <v>58</v>
      </c>
      <c r="B176" s="10"/>
      <c r="C176" s="10"/>
      <c r="D176" s="10"/>
      <c r="E176" s="37">
        <f>SUM(E140:E150)</f>
        <v>0</v>
      </c>
    </row>
    <row r="177" spans="1:5" x14ac:dyDescent="0.2">
      <c r="A177" s="48" t="s">
        <v>59</v>
      </c>
      <c r="B177" s="10"/>
      <c r="C177" s="10"/>
      <c r="D177" s="10"/>
      <c r="E177" s="37">
        <f>SUM(E152:E162)</f>
        <v>0</v>
      </c>
    </row>
    <row r="178" spans="1:5" x14ac:dyDescent="0.2">
      <c r="A178" s="48"/>
      <c r="B178" s="10"/>
      <c r="C178" s="10"/>
      <c r="D178" s="10"/>
      <c r="E178" s="10"/>
    </row>
    <row r="179" spans="1:5" x14ac:dyDescent="0.2">
      <c r="A179" s="10"/>
      <c r="B179" s="10"/>
      <c r="C179" s="10"/>
      <c r="D179" s="10"/>
      <c r="E179" s="37">
        <f>SUM(E165:E177)</f>
        <v>0</v>
      </c>
    </row>
  </sheetData>
  <sheetProtection algorithmName="SHA-512" hashValue="+kodoeAC7s121JyEPbwfEjiFQ7DRGlEzGGu/p878Fm5O8/nyEieKJcZExIJ+GgtIitXDXiFAZhiP1bp0H6YJBA==" saltValue="C6GzbyG5xsVfKwSOV1T0ew==" spinCount="100000" sheet="1" objects="1" scenarios="1"/>
  <mergeCells count="16">
    <mergeCell ref="A11:C11"/>
    <mergeCell ref="A12:C12"/>
    <mergeCell ref="A5:C5"/>
    <mergeCell ref="A6:C6"/>
    <mergeCell ref="A7:C7"/>
    <mergeCell ref="A8:C8"/>
    <mergeCell ref="A9:C9"/>
    <mergeCell ref="A10:C10"/>
    <mergeCell ref="A1:R1"/>
    <mergeCell ref="M3:N3"/>
    <mergeCell ref="M4:N4"/>
    <mergeCell ref="M5:N5"/>
    <mergeCell ref="M6:N6"/>
    <mergeCell ref="A2:C2"/>
    <mergeCell ref="A3:C3"/>
    <mergeCell ref="A4:C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79998168889431442"/>
  </sheetPr>
  <dimension ref="A1:AB132"/>
  <sheetViews>
    <sheetView showGridLines="0" zoomScaleNormal="100" workbookViewId="0">
      <selection activeCell="C17" sqref="C17"/>
    </sheetView>
  </sheetViews>
  <sheetFormatPr baseColWidth="10" defaultColWidth="8.83203125" defaultRowHeight="15" x14ac:dyDescent="0.2"/>
  <cols>
    <col min="1" max="1" width="38.33203125" bestFit="1" customWidth="1"/>
    <col min="2" max="2" width="8" bestFit="1" customWidth="1"/>
    <col min="3" max="3" width="15" customWidth="1"/>
    <col min="4" max="4" width="4.5" bestFit="1" customWidth="1"/>
    <col min="5" max="5" width="11.5" bestFit="1" customWidth="1"/>
    <col min="6" max="9" width="4.5" bestFit="1" customWidth="1"/>
    <col min="10" max="11" width="5" bestFit="1" customWidth="1"/>
    <col min="12" max="13" width="4.5" bestFit="1" customWidth="1"/>
    <col min="14" max="14" width="2.6640625" bestFit="1" customWidth="1"/>
    <col min="15" max="15" width="5" bestFit="1" customWidth="1"/>
    <col min="16" max="17" width="4.5" bestFit="1" customWidth="1"/>
    <col min="18" max="18" width="3" bestFit="1" customWidth="1"/>
    <col min="19" max="19" width="5.5" bestFit="1" customWidth="1"/>
    <col min="20" max="20" width="4.5" bestFit="1" customWidth="1"/>
  </cols>
  <sheetData>
    <row r="1" spans="1:28" ht="35" x14ac:dyDescent="0.2">
      <c r="A1" s="84" t="s">
        <v>5</v>
      </c>
      <c r="B1" s="84"/>
      <c r="C1" s="84"/>
      <c r="D1" s="84"/>
      <c r="E1" s="84"/>
      <c r="F1" s="84"/>
      <c r="G1" s="84"/>
      <c r="H1" s="84"/>
      <c r="I1" s="84"/>
      <c r="J1" s="84"/>
      <c r="K1" s="85"/>
      <c r="L1" s="85"/>
      <c r="M1" s="85"/>
      <c r="N1" s="85"/>
      <c r="O1" s="85"/>
      <c r="P1" s="85"/>
      <c r="Q1" s="85"/>
      <c r="R1" s="85"/>
    </row>
    <row r="2" spans="1:28" s="3" customFormat="1" ht="18" customHeight="1" x14ac:dyDescent="0.2">
      <c r="A2" s="86" t="s">
        <v>99</v>
      </c>
      <c r="B2" s="87"/>
      <c r="C2" s="87"/>
      <c r="D2" s="38">
        <v>1</v>
      </c>
      <c r="E2" s="1">
        <v>2</v>
      </c>
      <c r="F2" s="1">
        <v>3</v>
      </c>
      <c r="G2" s="1">
        <v>4</v>
      </c>
      <c r="H2" s="1">
        <v>5</v>
      </c>
      <c r="I2" s="1">
        <v>6</v>
      </c>
      <c r="J2" s="1">
        <v>7</v>
      </c>
      <c r="K2" s="5">
        <v>8</v>
      </c>
      <c r="L2" s="1">
        <v>9</v>
      </c>
      <c r="M2" s="1">
        <v>10</v>
      </c>
      <c r="N2" s="1">
        <v>11</v>
      </c>
      <c r="O2" s="1">
        <v>12</v>
      </c>
      <c r="P2" s="1">
        <v>13</v>
      </c>
      <c r="Q2" s="1">
        <v>14</v>
      </c>
      <c r="R2" s="1">
        <v>15</v>
      </c>
      <c r="S2" s="11">
        <f>SUM(D2:R2)</f>
        <v>120</v>
      </c>
      <c r="X2"/>
      <c r="Y2"/>
      <c r="Z2"/>
      <c r="AA2"/>
      <c r="AB2"/>
    </row>
    <row r="3" spans="1:28" x14ac:dyDescent="0.2">
      <c r="A3" s="88" t="s">
        <v>0</v>
      </c>
      <c r="B3" s="87"/>
      <c r="C3" s="87"/>
      <c r="D3" s="4">
        <v>300</v>
      </c>
      <c r="E3" s="4">
        <v>275</v>
      </c>
      <c r="F3" s="4">
        <v>550</v>
      </c>
      <c r="G3" s="7">
        <v>300</v>
      </c>
      <c r="H3" s="7">
        <v>750</v>
      </c>
      <c r="I3" s="7">
        <v>150</v>
      </c>
      <c r="J3" s="7">
        <v>1110</v>
      </c>
      <c r="K3" s="6">
        <v>2025</v>
      </c>
      <c r="L3" s="7">
        <v>227</v>
      </c>
      <c r="M3" s="82">
        <v>583</v>
      </c>
      <c r="N3" s="82"/>
      <c r="O3" s="7">
        <v>1008</v>
      </c>
      <c r="P3" s="7">
        <v>319</v>
      </c>
      <c r="Q3" s="7">
        <v>320</v>
      </c>
      <c r="R3" s="2">
        <v>0</v>
      </c>
      <c r="S3" s="11">
        <f t="shared" ref="S3:S9" si="0">SUM(D3:R3)</f>
        <v>7917</v>
      </c>
    </row>
    <row r="4" spans="1:28" x14ac:dyDescent="0.2">
      <c r="A4" s="88" t="s">
        <v>1</v>
      </c>
      <c r="B4" s="87"/>
      <c r="C4" s="87"/>
      <c r="D4" s="4">
        <v>30</v>
      </c>
      <c r="E4" s="4">
        <v>29</v>
      </c>
      <c r="F4" s="4">
        <v>63</v>
      </c>
      <c r="G4" s="7">
        <v>54</v>
      </c>
      <c r="H4" s="7">
        <v>62</v>
      </c>
      <c r="I4" s="7">
        <v>27</v>
      </c>
      <c r="J4" s="7">
        <v>95</v>
      </c>
      <c r="K4" s="35">
        <v>216</v>
      </c>
      <c r="L4" s="7">
        <v>19</v>
      </c>
      <c r="M4" s="82">
        <v>60</v>
      </c>
      <c r="N4" s="82"/>
      <c r="O4" s="7">
        <v>92</v>
      </c>
      <c r="P4" s="7">
        <v>33</v>
      </c>
      <c r="Q4" s="7">
        <v>31</v>
      </c>
      <c r="R4" s="2">
        <v>44</v>
      </c>
      <c r="S4" s="11">
        <f t="shared" si="0"/>
        <v>855</v>
      </c>
      <c r="T4">
        <f>S4/100*80</f>
        <v>684</v>
      </c>
    </row>
    <row r="5" spans="1:28" x14ac:dyDescent="0.2">
      <c r="A5" s="89" t="s">
        <v>2</v>
      </c>
      <c r="B5" s="90"/>
      <c r="C5" s="90"/>
      <c r="D5" s="7">
        <v>40</v>
      </c>
      <c r="E5" s="7">
        <v>40</v>
      </c>
      <c r="F5" s="7">
        <v>40</v>
      </c>
      <c r="G5" s="7">
        <v>40</v>
      </c>
      <c r="H5" s="7">
        <v>40</v>
      </c>
      <c r="I5" s="7">
        <v>40</v>
      </c>
      <c r="J5" s="7">
        <v>40</v>
      </c>
      <c r="K5" s="6">
        <v>42</v>
      </c>
      <c r="L5" s="9">
        <v>40</v>
      </c>
      <c r="M5" s="83">
        <v>40</v>
      </c>
      <c r="N5" s="83"/>
      <c r="O5" s="9">
        <v>40</v>
      </c>
      <c r="P5" s="9">
        <v>40</v>
      </c>
      <c r="Q5" s="9">
        <v>40</v>
      </c>
      <c r="R5" s="9" t="s">
        <v>4</v>
      </c>
      <c r="S5" s="11">
        <f t="shared" si="0"/>
        <v>522</v>
      </c>
    </row>
    <row r="6" spans="1:28" ht="23.25" customHeight="1" x14ac:dyDescent="0.2">
      <c r="A6" s="91" t="s">
        <v>3</v>
      </c>
      <c r="B6" s="92"/>
      <c r="C6" s="92"/>
      <c r="D6" s="7">
        <v>43</v>
      </c>
      <c r="E6" s="7">
        <v>43</v>
      </c>
      <c r="F6" s="7">
        <v>43</v>
      </c>
      <c r="G6" s="8">
        <v>43</v>
      </c>
      <c r="H6" s="7">
        <v>43</v>
      </c>
      <c r="I6" s="7">
        <v>43</v>
      </c>
      <c r="J6" s="8">
        <v>43</v>
      </c>
      <c r="K6" s="6">
        <v>44</v>
      </c>
      <c r="L6" s="9">
        <v>43</v>
      </c>
      <c r="M6" s="83">
        <v>43</v>
      </c>
      <c r="N6" s="83"/>
      <c r="O6" s="9">
        <v>43</v>
      </c>
      <c r="P6" s="9">
        <v>43</v>
      </c>
      <c r="Q6" s="9">
        <v>43</v>
      </c>
      <c r="R6" s="9">
        <v>43</v>
      </c>
      <c r="S6" s="11">
        <f t="shared" si="0"/>
        <v>603</v>
      </c>
    </row>
    <row r="7" spans="1:28" x14ac:dyDescent="0.2">
      <c r="A7" s="93" t="s">
        <v>6</v>
      </c>
      <c r="B7" s="93"/>
      <c r="C7" s="93"/>
      <c r="D7" s="39">
        <v>2</v>
      </c>
      <c r="E7" s="39">
        <v>2</v>
      </c>
      <c r="F7" s="39">
        <v>2</v>
      </c>
      <c r="G7" s="39">
        <v>1</v>
      </c>
      <c r="H7" s="39">
        <v>2</v>
      </c>
      <c r="I7" s="39">
        <v>1</v>
      </c>
      <c r="J7" s="39">
        <v>5</v>
      </c>
      <c r="K7" s="39">
        <v>5</v>
      </c>
      <c r="L7" s="39">
        <v>2</v>
      </c>
      <c r="M7" s="39">
        <v>2</v>
      </c>
      <c r="N7" s="39"/>
      <c r="O7" s="39">
        <v>3</v>
      </c>
      <c r="P7" s="39">
        <v>2</v>
      </c>
      <c r="Q7" s="39">
        <v>2</v>
      </c>
      <c r="R7" s="39">
        <v>0</v>
      </c>
      <c r="S7" s="11">
        <f t="shared" si="0"/>
        <v>31</v>
      </c>
    </row>
    <row r="8" spans="1:28" x14ac:dyDescent="0.2">
      <c r="A8" s="93" t="s">
        <v>7</v>
      </c>
      <c r="B8" s="93"/>
      <c r="C8" s="93"/>
      <c r="D8" s="11">
        <v>10</v>
      </c>
      <c r="E8" s="11">
        <v>10</v>
      </c>
      <c r="F8" s="11">
        <v>25</v>
      </c>
      <c r="G8" s="11">
        <v>20</v>
      </c>
      <c r="H8" s="11">
        <v>25</v>
      </c>
      <c r="I8" s="11">
        <v>10</v>
      </c>
      <c r="J8" s="11">
        <v>20</v>
      </c>
      <c r="K8" s="11">
        <v>30</v>
      </c>
      <c r="L8" s="11">
        <v>10</v>
      </c>
      <c r="M8" s="11">
        <v>25</v>
      </c>
      <c r="N8" s="11">
        <f t="shared" ref="N8" si="1">N4/2</f>
        <v>0</v>
      </c>
      <c r="O8" s="11">
        <v>30</v>
      </c>
      <c r="P8" s="11">
        <v>10</v>
      </c>
      <c r="Q8" s="11">
        <v>10</v>
      </c>
      <c r="R8" s="11">
        <v>0</v>
      </c>
      <c r="S8" s="11">
        <f t="shared" si="0"/>
        <v>235</v>
      </c>
    </row>
    <row r="9" spans="1:28" x14ac:dyDescent="0.2">
      <c r="A9" s="93" t="s">
        <v>8</v>
      </c>
      <c r="B9" s="93"/>
      <c r="C9" s="93"/>
      <c r="D9" s="39">
        <f>D8*15</f>
        <v>150</v>
      </c>
      <c r="E9" s="39">
        <f>E8*15</f>
        <v>150</v>
      </c>
      <c r="F9" s="39">
        <v>275</v>
      </c>
      <c r="G9" s="39">
        <f t="shared" ref="G9:R9" si="2">G8*15</f>
        <v>300</v>
      </c>
      <c r="H9" s="39">
        <f t="shared" si="2"/>
        <v>375</v>
      </c>
      <c r="I9" s="39">
        <f t="shared" si="2"/>
        <v>150</v>
      </c>
      <c r="J9" s="39">
        <v>250</v>
      </c>
      <c r="K9" s="39">
        <v>400</v>
      </c>
      <c r="L9" s="39">
        <v>110</v>
      </c>
      <c r="M9" s="39">
        <v>250</v>
      </c>
      <c r="N9" s="39">
        <f t="shared" ref="N9" si="3">N8*15</f>
        <v>0</v>
      </c>
      <c r="O9" s="39">
        <v>300</v>
      </c>
      <c r="P9" s="39">
        <f t="shared" si="2"/>
        <v>150</v>
      </c>
      <c r="Q9" s="39">
        <f t="shared" si="2"/>
        <v>150</v>
      </c>
      <c r="R9" s="39">
        <f t="shared" si="2"/>
        <v>0</v>
      </c>
      <c r="S9" s="11">
        <f t="shared" si="0"/>
        <v>3010</v>
      </c>
    </row>
    <row r="10" spans="1:28" x14ac:dyDescent="0.2">
      <c r="A10" s="93" t="s">
        <v>9</v>
      </c>
      <c r="B10" s="93"/>
      <c r="C10" s="93"/>
      <c r="D10" s="39">
        <v>1</v>
      </c>
      <c r="E10" s="39">
        <v>0</v>
      </c>
      <c r="F10" s="39">
        <v>2</v>
      </c>
      <c r="G10" s="39">
        <v>0</v>
      </c>
      <c r="H10" s="39">
        <v>0</v>
      </c>
      <c r="I10" s="39">
        <v>1</v>
      </c>
      <c r="J10" s="39">
        <v>3</v>
      </c>
      <c r="K10" s="39">
        <v>5</v>
      </c>
      <c r="L10" s="39">
        <v>1</v>
      </c>
      <c r="M10" s="39">
        <v>1</v>
      </c>
      <c r="N10" s="39"/>
      <c r="O10" s="39">
        <v>2</v>
      </c>
      <c r="P10" s="39">
        <v>2</v>
      </c>
      <c r="Q10" s="39">
        <v>2</v>
      </c>
      <c r="R10" s="39"/>
      <c r="S10" s="39"/>
    </row>
    <row r="11" spans="1:28" x14ac:dyDescent="0.2">
      <c r="A11" s="93" t="s">
        <v>10</v>
      </c>
      <c r="B11" s="93"/>
      <c r="C11" s="93"/>
      <c r="D11" s="39">
        <v>1</v>
      </c>
      <c r="E11" s="39">
        <v>2</v>
      </c>
      <c r="F11" s="39">
        <v>0</v>
      </c>
      <c r="G11" s="39">
        <v>0</v>
      </c>
      <c r="H11" s="39">
        <v>2</v>
      </c>
      <c r="I11" s="39">
        <v>0</v>
      </c>
      <c r="J11" s="39">
        <v>1</v>
      </c>
      <c r="K11" s="39">
        <v>0</v>
      </c>
      <c r="L11" s="39">
        <v>0</v>
      </c>
      <c r="M11" s="39">
        <v>0</v>
      </c>
      <c r="N11" s="39"/>
      <c r="O11" s="39">
        <v>1</v>
      </c>
      <c r="P11" s="39">
        <v>0</v>
      </c>
      <c r="Q11" s="39">
        <v>0</v>
      </c>
      <c r="R11" s="39"/>
      <c r="S11" s="39"/>
    </row>
    <row r="12" spans="1:28" x14ac:dyDescent="0.2">
      <c r="A12" s="93" t="s">
        <v>11</v>
      </c>
      <c r="B12" s="93"/>
      <c r="C12" s="93"/>
      <c r="D12" s="39">
        <v>0</v>
      </c>
      <c r="E12" s="39">
        <v>0</v>
      </c>
      <c r="F12" s="39">
        <v>0</v>
      </c>
      <c r="G12" s="39">
        <v>1</v>
      </c>
      <c r="H12" s="39">
        <v>0</v>
      </c>
      <c r="I12" s="39">
        <v>0</v>
      </c>
      <c r="J12" s="39">
        <v>0</v>
      </c>
      <c r="K12" s="39">
        <v>0</v>
      </c>
      <c r="L12" s="39">
        <v>1</v>
      </c>
      <c r="M12" s="39">
        <v>1</v>
      </c>
      <c r="N12" s="39"/>
      <c r="O12" s="39">
        <v>0</v>
      </c>
      <c r="P12" s="39">
        <v>0</v>
      </c>
      <c r="Q12" s="39">
        <v>0</v>
      </c>
      <c r="R12" s="39"/>
      <c r="S12" s="39"/>
    </row>
    <row r="15" spans="1:28" x14ac:dyDescent="0.2">
      <c r="A15" s="31" t="s">
        <v>60</v>
      </c>
      <c r="B15" s="14"/>
      <c r="C15" s="19"/>
      <c r="D15" s="24"/>
      <c r="E15" s="18"/>
    </row>
    <row r="16" spans="1:28" x14ac:dyDescent="0.2">
      <c r="A16" s="40" t="s">
        <v>47</v>
      </c>
      <c r="B16" s="40"/>
      <c r="C16" s="41"/>
      <c r="D16" s="42"/>
      <c r="E16" s="43">
        <f>D16*C16</f>
        <v>0</v>
      </c>
    </row>
    <row r="17" spans="1:5" x14ac:dyDescent="0.2">
      <c r="A17" s="17" t="s">
        <v>30</v>
      </c>
      <c r="B17" s="17"/>
      <c r="C17" s="71">
        <v>0</v>
      </c>
      <c r="D17" s="25">
        <v>30</v>
      </c>
      <c r="E17" s="18">
        <f>D17*C17</f>
        <v>0</v>
      </c>
    </row>
    <row r="18" spans="1:5" x14ac:dyDescent="0.2">
      <c r="A18" s="31" t="s">
        <v>19</v>
      </c>
      <c r="B18" s="14" t="s">
        <v>61</v>
      </c>
      <c r="C18" s="49">
        <f>Totalen!F16</f>
        <v>0</v>
      </c>
      <c r="D18" s="24">
        <v>3</v>
      </c>
      <c r="E18" s="18">
        <f>D18*C18</f>
        <v>0</v>
      </c>
    </row>
    <row r="19" spans="1:5" x14ac:dyDescent="0.2">
      <c r="A19" s="17"/>
      <c r="B19" s="17"/>
      <c r="C19" s="15"/>
      <c r="D19" s="25"/>
      <c r="E19" s="18"/>
    </row>
    <row r="20" spans="1:5" x14ac:dyDescent="0.2">
      <c r="A20" s="17" t="s">
        <v>62</v>
      </c>
      <c r="B20" s="17"/>
      <c r="C20" s="71">
        <v>0</v>
      </c>
      <c r="D20" s="25">
        <v>30</v>
      </c>
      <c r="E20" s="18">
        <f>D20*C20</f>
        <v>0</v>
      </c>
    </row>
    <row r="21" spans="1:5" x14ac:dyDescent="0.2">
      <c r="A21" s="31" t="s">
        <v>19</v>
      </c>
      <c r="B21" s="14" t="s">
        <v>61</v>
      </c>
      <c r="C21" s="49">
        <f>Totalen!F16</f>
        <v>0</v>
      </c>
      <c r="D21" s="24">
        <v>3</v>
      </c>
      <c r="E21" s="18">
        <f>D21*C21</f>
        <v>0</v>
      </c>
    </row>
    <row r="22" spans="1:5" x14ac:dyDescent="0.2">
      <c r="A22" s="17" t="s">
        <v>63</v>
      </c>
      <c r="B22" s="17">
        <v>3</v>
      </c>
      <c r="C22" s="71">
        <v>0</v>
      </c>
      <c r="D22" s="25">
        <f>B22*D20</f>
        <v>90</v>
      </c>
      <c r="E22" s="18">
        <f>D22*C22</f>
        <v>0</v>
      </c>
    </row>
    <row r="23" spans="1:5" x14ac:dyDescent="0.2">
      <c r="A23" s="40" t="s">
        <v>48</v>
      </c>
      <c r="B23" s="40"/>
      <c r="C23" s="41"/>
      <c r="D23" s="42"/>
      <c r="E23" s="43"/>
    </row>
    <row r="24" spans="1:5" x14ac:dyDescent="0.2">
      <c r="A24" s="17" t="s">
        <v>30</v>
      </c>
      <c r="B24" s="17"/>
      <c r="C24" s="71">
        <v>0</v>
      </c>
      <c r="D24" s="25">
        <v>29</v>
      </c>
      <c r="E24" s="18">
        <f>D24*C24</f>
        <v>0</v>
      </c>
    </row>
    <row r="25" spans="1:5" x14ac:dyDescent="0.2">
      <c r="A25" s="31" t="s">
        <v>19</v>
      </c>
      <c r="B25" s="14" t="s">
        <v>61</v>
      </c>
      <c r="C25" s="49">
        <f>Totalen!F16</f>
        <v>0</v>
      </c>
      <c r="D25" s="24">
        <v>3</v>
      </c>
      <c r="E25" s="18">
        <f>D25*C25</f>
        <v>0</v>
      </c>
    </row>
    <row r="26" spans="1:5" x14ac:dyDescent="0.2">
      <c r="A26" s="17"/>
      <c r="B26" s="17"/>
      <c r="C26" s="15"/>
      <c r="D26" s="25"/>
      <c r="E26" s="18"/>
    </row>
    <row r="27" spans="1:5" x14ac:dyDescent="0.2">
      <c r="A27" s="17" t="s">
        <v>62</v>
      </c>
      <c r="B27" s="17"/>
      <c r="C27" s="71">
        <v>0</v>
      </c>
      <c r="D27" s="25">
        <v>29</v>
      </c>
      <c r="E27" s="18">
        <f>D27*C27</f>
        <v>0</v>
      </c>
    </row>
    <row r="28" spans="1:5" x14ac:dyDescent="0.2">
      <c r="A28" s="31" t="s">
        <v>19</v>
      </c>
      <c r="B28" s="14" t="s">
        <v>61</v>
      </c>
      <c r="C28" s="49">
        <f>Totalen!F16</f>
        <v>0</v>
      </c>
      <c r="D28" s="24">
        <v>3</v>
      </c>
      <c r="E28" s="18">
        <f>D28*C28</f>
        <v>0</v>
      </c>
    </row>
    <row r="29" spans="1:5" x14ac:dyDescent="0.2">
      <c r="A29" s="17" t="s">
        <v>63</v>
      </c>
      <c r="B29" s="17">
        <v>3</v>
      </c>
      <c r="C29" s="71">
        <v>0</v>
      </c>
      <c r="D29" s="25">
        <f>B29*D27</f>
        <v>87</v>
      </c>
      <c r="E29" s="18">
        <f>D29*C29</f>
        <v>0</v>
      </c>
    </row>
    <row r="30" spans="1:5" x14ac:dyDescent="0.2">
      <c r="A30" s="40" t="s">
        <v>49</v>
      </c>
      <c r="B30" s="40"/>
      <c r="C30" s="41"/>
      <c r="D30" s="42"/>
      <c r="E30" s="43"/>
    </row>
    <row r="31" spans="1:5" x14ac:dyDescent="0.2">
      <c r="A31" s="17" t="s">
        <v>30</v>
      </c>
      <c r="B31" s="17"/>
      <c r="C31" s="71">
        <v>0</v>
      </c>
      <c r="D31" s="25">
        <v>63</v>
      </c>
      <c r="E31" s="18">
        <f>D31*C31</f>
        <v>0</v>
      </c>
    </row>
    <row r="32" spans="1:5" x14ac:dyDescent="0.2">
      <c r="A32" s="31" t="s">
        <v>19</v>
      </c>
      <c r="B32" s="14" t="s">
        <v>70</v>
      </c>
      <c r="C32" s="49">
        <f>Totalen!F16</f>
        <v>0</v>
      </c>
      <c r="D32" s="24">
        <f>3*2</f>
        <v>6</v>
      </c>
      <c r="E32" s="18">
        <f>D32*C32</f>
        <v>0</v>
      </c>
    </row>
    <row r="33" spans="1:5" x14ac:dyDescent="0.2">
      <c r="A33" s="17"/>
      <c r="B33" s="17"/>
      <c r="C33" s="15"/>
      <c r="D33" s="25"/>
      <c r="E33" s="18"/>
    </row>
    <row r="34" spans="1:5" x14ac:dyDescent="0.2">
      <c r="A34" s="17" t="s">
        <v>62</v>
      </c>
      <c r="B34" s="17"/>
      <c r="C34" s="71">
        <v>0</v>
      </c>
      <c r="D34" s="25">
        <v>63</v>
      </c>
      <c r="E34" s="18">
        <f>D34*C34</f>
        <v>0</v>
      </c>
    </row>
    <row r="35" spans="1:5" x14ac:dyDescent="0.2">
      <c r="A35" s="31" t="s">
        <v>19</v>
      </c>
      <c r="B35" s="14" t="s">
        <v>70</v>
      </c>
      <c r="C35" s="49">
        <f>Totalen!F16</f>
        <v>0</v>
      </c>
      <c r="D35" s="24">
        <v>6</v>
      </c>
      <c r="E35" s="18">
        <f>D35*C35</f>
        <v>0</v>
      </c>
    </row>
    <row r="36" spans="1:5" x14ac:dyDescent="0.2">
      <c r="A36" s="17" t="s">
        <v>63</v>
      </c>
      <c r="B36" s="17">
        <v>3</v>
      </c>
      <c r="C36" s="71">
        <v>0</v>
      </c>
      <c r="D36" s="25">
        <f>B36*D34</f>
        <v>189</v>
      </c>
      <c r="E36" s="18">
        <f>D36*C36</f>
        <v>0</v>
      </c>
    </row>
    <row r="37" spans="1:5" x14ac:dyDescent="0.2">
      <c r="A37" s="40" t="s">
        <v>50</v>
      </c>
      <c r="B37" s="40"/>
      <c r="C37" s="41"/>
      <c r="D37" s="42"/>
      <c r="E37" s="43"/>
    </row>
    <row r="38" spans="1:5" x14ac:dyDescent="0.2">
      <c r="A38" s="17" t="s">
        <v>30</v>
      </c>
      <c r="B38" s="17"/>
      <c r="C38" s="71">
        <v>0</v>
      </c>
      <c r="D38" s="25">
        <v>54</v>
      </c>
      <c r="E38" s="18">
        <f>D38*C38</f>
        <v>0</v>
      </c>
    </row>
    <row r="39" spans="1:5" x14ac:dyDescent="0.2">
      <c r="A39" s="31" t="s">
        <v>19</v>
      </c>
      <c r="B39" s="14" t="s">
        <v>70</v>
      </c>
      <c r="C39" s="49">
        <f>Totalen!F16</f>
        <v>0</v>
      </c>
      <c r="D39" s="24">
        <v>6</v>
      </c>
      <c r="E39" s="18">
        <f>D39*C39</f>
        <v>0</v>
      </c>
    </row>
    <row r="40" spans="1:5" x14ac:dyDescent="0.2">
      <c r="A40" s="17"/>
      <c r="B40" s="17"/>
      <c r="C40" s="15"/>
      <c r="D40" s="25"/>
      <c r="E40" s="18"/>
    </row>
    <row r="41" spans="1:5" x14ac:dyDescent="0.2">
      <c r="A41" s="17" t="s">
        <v>62</v>
      </c>
      <c r="B41" s="17"/>
      <c r="C41" s="71">
        <v>0</v>
      </c>
      <c r="D41" s="25">
        <v>54</v>
      </c>
      <c r="E41" s="18">
        <f>D41*C41</f>
        <v>0</v>
      </c>
    </row>
    <row r="42" spans="1:5" x14ac:dyDescent="0.2">
      <c r="A42" s="31" t="s">
        <v>19</v>
      </c>
      <c r="B42" s="14" t="s">
        <v>70</v>
      </c>
      <c r="C42" s="49">
        <f>Totalen!F16</f>
        <v>0</v>
      </c>
      <c r="D42" s="24">
        <v>6</v>
      </c>
      <c r="E42" s="18">
        <f>D42*C42</f>
        <v>0</v>
      </c>
    </row>
    <row r="43" spans="1:5" x14ac:dyDescent="0.2">
      <c r="A43" s="17" t="s">
        <v>63</v>
      </c>
      <c r="B43" s="17">
        <v>3</v>
      </c>
      <c r="C43" s="71">
        <v>0</v>
      </c>
      <c r="D43" s="25">
        <f>B43*D41</f>
        <v>162</v>
      </c>
      <c r="E43" s="18">
        <f>D43*C43</f>
        <v>0</v>
      </c>
    </row>
    <row r="44" spans="1:5" x14ac:dyDescent="0.2">
      <c r="A44" s="40" t="s">
        <v>51</v>
      </c>
      <c r="B44" s="40"/>
      <c r="C44" s="41"/>
      <c r="D44" s="42"/>
      <c r="E44" s="43"/>
    </row>
    <row r="45" spans="1:5" x14ac:dyDescent="0.2">
      <c r="A45" s="17" t="s">
        <v>30</v>
      </c>
      <c r="B45" s="17"/>
      <c r="C45" s="71">
        <v>0</v>
      </c>
      <c r="D45" s="25">
        <v>62</v>
      </c>
      <c r="E45" s="18">
        <f>D45*C45</f>
        <v>0</v>
      </c>
    </row>
    <row r="46" spans="1:5" x14ac:dyDescent="0.2">
      <c r="A46" s="31" t="s">
        <v>19</v>
      </c>
      <c r="B46" s="14" t="s">
        <v>70</v>
      </c>
      <c r="C46" s="49">
        <f>Totalen!F16</f>
        <v>0</v>
      </c>
      <c r="D46" s="24">
        <v>6</v>
      </c>
      <c r="E46" s="18">
        <f>D46*C46</f>
        <v>0</v>
      </c>
    </row>
    <row r="47" spans="1:5" x14ac:dyDescent="0.2">
      <c r="A47" s="17"/>
      <c r="B47" s="17"/>
      <c r="C47" s="15"/>
      <c r="D47" s="25"/>
      <c r="E47" s="18"/>
    </row>
    <row r="48" spans="1:5" x14ac:dyDescent="0.2">
      <c r="A48" s="17" t="s">
        <v>62</v>
      </c>
      <c r="B48" s="17"/>
      <c r="C48" s="71">
        <v>0</v>
      </c>
      <c r="D48" s="25">
        <v>62</v>
      </c>
      <c r="E48" s="18">
        <f>D48*C48</f>
        <v>0</v>
      </c>
    </row>
    <row r="49" spans="1:5" x14ac:dyDescent="0.2">
      <c r="A49" s="31" t="s">
        <v>19</v>
      </c>
      <c r="B49" s="14" t="s">
        <v>70</v>
      </c>
      <c r="C49" s="49">
        <f>Totalen!F16</f>
        <v>0</v>
      </c>
      <c r="D49" s="24">
        <v>6</v>
      </c>
      <c r="E49" s="18">
        <f>D49*C49</f>
        <v>0</v>
      </c>
    </row>
    <row r="50" spans="1:5" x14ac:dyDescent="0.2">
      <c r="A50" s="17" t="s">
        <v>63</v>
      </c>
      <c r="B50" s="17">
        <v>3</v>
      </c>
      <c r="C50" s="71">
        <v>0</v>
      </c>
      <c r="D50" s="25">
        <f>B50*D48</f>
        <v>186</v>
      </c>
      <c r="E50" s="18">
        <f>D50*C50</f>
        <v>0</v>
      </c>
    </row>
    <row r="51" spans="1:5" x14ac:dyDescent="0.2">
      <c r="A51" s="40" t="s">
        <v>52</v>
      </c>
      <c r="B51" s="40"/>
      <c r="C51" s="41"/>
      <c r="D51" s="42"/>
      <c r="E51" s="43"/>
    </row>
    <row r="52" spans="1:5" x14ac:dyDescent="0.2">
      <c r="A52" s="17" t="s">
        <v>30</v>
      </c>
      <c r="B52" s="17"/>
      <c r="C52" s="71">
        <v>0</v>
      </c>
      <c r="D52" s="25">
        <v>27</v>
      </c>
      <c r="E52" s="18">
        <f>D52*C52</f>
        <v>0</v>
      </c>
    </row>
    <row r="53" spans="1:5" x14ac:dyDescent="0.2">
      <c r="A53" s="31" t="s">
        <v>19</v>
      </c>
      <c r="B53" s="14" t="s">
        <v>61</v>
      </c>
      <c r="C53" s="49">
        <f>Totalen!F16</f>
        <v>0</v>
      </c>
      <c r="D53" s="24">
        <v>3</v>
      </c>
      <c r="E53" s="18">
        <f>D53*C53</f>
        <v>0</v>
      </c>
    </row>
    <row r="54" spans="1:5" x14ac:dyDescent="0.2">
      <c r="A54" s="17"/>
      <c r="B54" s="17"/>
      <c r="C54" s="15"/>
      <c r="D54" s="25"/>
      <c r="E54" s="18"/>
    </row>
    <row r="55" spans="1:5" x14ac:dyDescent="0.2">
      <c r="A55" s="17" t="s">
        <v>62</v>
      </c>
      <c r="B55" s="17"/>
      <c r="C55" s="71">
        <v>0</v>
      </c>
      <c r="D55" s="25">
        <v>27</v>
      </c>
      <c r="E55" s="18">
        <f>D55*C55</f>
        <v>0</v>
      </c>
    </row>
    <row r="56" spans="1:5" x14ac:dyDescent="0.2">
      <c r="A56" s="31" t="s">
        <v>19</v>
      </c>
      <c r="B56" s="14" t="s">
        <v>61</v>
      </c>
      <c r="C56" s="49">
        <f>Totalen!F16</f>
        <v>0</v>
      </c>
      <c r="D56" s="24">
        <v>3</v>
      </c>
      <c r="E56" s="18">
        <f>D56*C56</f>
        <v>0</v>
      </c>
    </row>
    <row r="57" spans="1:5" x14ac:dyDescent="0.2">
      <c r="A57" s="17" t="s">
        <v>63</v>
      </c>
      <c r="B57" s="17">
        <v>3</v>
      </c>
      <c r="C57" s="71">
        <v>0</v>
      </c>
      <c r="D57" s="25">
        <f>B57*D55</f>
        <v>81</v>
      </c>
      <c r="E57" s="18">
        <f>D57*C57</f>
        <v>0</v>
      </c>
    </row>
    <row r="58" spans="1:5" x14ac:dyDescent="0.2">
      <c r="A58" s="40" t="s">
        <v>53</v>
      </c>
      <c r="B58" s="40"/>
      <c r="C58" s="41"/>
      <c r="D58" s="42"/>
      <c r="E58" s="43"/>
    </row>
    <row r="59" spans="1:5" x14ac:dyDescent="0.2">
      <c r="A59" s="17" t="s">
        <v>30</v>
      </c>
      <c r="B59" s="17"/>
      <c r="C59" s="71">
        <v>0</v>
      </c>
      <c r="D59" s="25">
        <v>95</v>
      </c>
      <c r="E59" s="18">
        <f>D59*C59</f>
        <v>0</v>
      </c>
    </row>
    <row r="60" spans="1:5" x14ac:dyDescent="0.2">
      <c r="A60" s="31" t="s">
        <v>19</v>
      </c>
      <c r="B60" s="14" t="s">
        <v>69</v>
      </c>
      <c r="C60" s="49">
        <f>Totalen!F16</f>
        <v>0</v>
      </c>
      <c r="D60" s="24">
        <v>9</v>
      </c>
      <c r="E60" s="18">
        <f>D60*C60</f>
        <v>0</v>
      </c>
    </row>
    <row r="61" spans="1:5" x14ac:dyDescent="0.2">
      <c r="A61" s="17"/>
      <c r="B61" s="17"/>
      <c r="C61" s="15"/>
      <c r="D61" s="25"/>
      <c r="E61" s="18"/>
    </row>
    <row r="62" spans="1:5" x14ac:dyDescent="0.2">
      <c r="A62" s="17" t="s">
        <v>62</v>
      </c>
      <c r="B62" s="17"/>
      <c r="C62" s="71">
        <v>0</v>
      </c>
      <c r="D62" s="25">
        <v>95</v>
      </c>
      <c r="E62" s="18">
        <f>D62*C62</f>
        <v>0</v>
      </c>
    </row>
    <row r="63" spans="1:5" x14ac:dyDescent="0.2">
      <c r="A63" s="31" t="s">
        <v>19</v>
      </c>
      <c r="B63" s="14" t="s">
        <v>69</v>
      </c>
      <c r="C63" s="49">
        <f>Totalen!F16</f>
        <v>0</v>
      </c>
      <c r="D63" s="24">
        <v>9</v>
      </c>
      <c r="E63" s="18">
        <f>D63*C63</f>
        <v>0</v>
      </c>
    </row>
    <row r="64" spans="1:5" x14ac:dyDescent="0.2">
      <c r="A64" s="17" t="s">
        <v>63</v>
      </c>
      <c r="B64" s="17">
        <v>3</v>
      </c>
      <c r="C64" s="71">
        <v>0</v>
      </c>
      <c r="D64" s="25">
        <f>B64*D62</f>
        <v>285</v>
      </c>
      <c r="E64" s="18">
        <f>D64*C64</f>
        <v>0</v>
      </c>
    </row>
    <row r="65" spans="1:5" x14ac:dyDescent="0.2">
      <c r="A65" s="40" t="s">
        <v>54</v>
      </c>
      <c r="B65" s="40"/>
      <c r="C65" s="41"/>
      <c r="D65" s="42"/>
      <c r="E65" s="43"/>
    </row>
    <row r="66" spans="1:5" x14ac:dyDescent="0.2">
      <c r="A66" s="17" t="s">
        <v>30</v>
      </c>
      <c r="B66" s="17"/>
      <c r="C66" s="71">
        <v>0</v>
      </c>
      <c r="D66" s="25">
        <v>216</v>
      </c>
      <c r="E66" s="18">
        <f>D66*C66</f>
        <v>0</v>
      </c>
    </row>
    <row r="67" spans="1:5" x14ac:dyDescent="0.2">
      <c r="A67" s="31" t="s">
        <v>19</v>
      </c>
      <c r="B67" s="14" t="s">
        <v>71</v>
      </c>
      <c r="C67" s="49">
        <f>Totalen!F16</f>
        <v>0</v>
      </c>
      <c r="D67" s="24">
        <v>15</v>
      </c>
      <c r="E67" s="18">
        <f>D67*C67</f>
        <v>0</v>
      </c>
    </row>
    <row r="68" spans="1:5" x14ac:dyDescent="0.2">
      <c r="A68" s="17"/>
      <c r="B68" s="17"/>
      <c r="C68" s="15"/>
      <c r="D68" s="25"/>
      <c r="E68" s="18"/>
    </row>
    <row r="69" spans="1:5" x14ac:dyDescent="0.2">
      <c r="A69" s="17" t="s">
        <v>62</v>
      </c>
      <c r="B69" s="17"/>
      <c r="C69" s="71">
        <v>0</v>
      </c>
      <c r="D69" s="25">
        <v>216</v>
      </c>
      <c r="E69" s="18">
        <f>D69*C69</f>
        <v>0</v>
      </c>
    </row>
    <row r="70" spans="1:5" x14ac:dyDescent="0.2">
      <c r="A70" s="31" t="s">
        <v>19</v>
      </c>
      <c r="B70" s="14" t="s">
        <v>71</v>
      </c>
      <c r="C70" s="49">
        <f>Totalen!F16</f>
        <v>0</v>
      </c>
      <c r="D70" s="24">
        <v>15</v>
      </c>
      <c r="E70" s="18">
        <f>D70*C70</f>
        <v>0</v>
      </c>
    </row>
    <row r="71" spans="1:5" x14ac:dyDescent="0.2">
      <c r="A71" s="17" t="s">
        <v>63</v>
      </c>
      <c r="B71" s="17">
        <v>3</v>
      </c>
      <c r="C71" s="71">
        <v>0</v>
      </c>
      <c r="D71" s="25">
        <f>B71*D69</f>
        <v>648</v>
      </c>
      <c r="E71" s="18">
        <f>D71*C71</f>
        <v>0</v>
      </c>
    </row>
    <row r="72" spans="1:5" x14ac:dyDescent="0.2">
      <c r="A72" s="40" t="s">
        <v>55</v>
      </c>
      <c r="B72" s="40"/>
      <c r="C72" s="41"/>
      <c r="D72" s="42"/>
      <c r="E72" s="43"/>
    </row>
    <row r="73" spans="1:5" x14ac:dyDescent="0.2">
      <c r="A73" s="17" t="s">
        <v>30</v>
      </c>
      <c r="B73" s="17"/>
      <c r="C73" s="71">
        <v>0</v>
      </c>
      <c r="D73" s="25">
        <v>19</v>
      </c>
      <c r="E73" s="18">
        <f>D73*C73</f>
        <v>0</v>
      </c>
    </row>
    <row r="74" spans="1:5" x14ac:dyDescent="0.2">
      <c r="A74" s="31" t="s">
        <v>19</v>
      </c>
      <c r="B74" s="14" t="s">
        <v>61</v>
      </c>
      <c r="C74" s="49">
        <f>Totalen!F16</f>
        <v>0</v>
      </c>
      <c r="D74" s="24">
        <v>3</v>
      </c>
      <c r="E74" s="18">
        <f>D74*C74</f>
        <v>0</v>
      </c>
    </row>
    <row r="75" spans="1:5" x14ac:dyDescent="0.2">
      <c r="A75" s="17"/>
      <c r="B75" s="17"/>
      <c r="C75" s="15"/>
      <c r="D75" s="25"/>
      <c r="E75" s="18"/>
    </row>
    <row r="76" spans="1:5" x14ac:dyDescent="0.2">
      <c r="A76" s="17" t="s">
        <v>62</v>
      </c>
      <c r="B76" s="17"/>
      <c r="C76" s="71">
        <v>0</v>
      </c>
      <c r="D76" s="25">
        <v>27</v>
      </c>
      <c r="E76" s="18">
        <f>D76*C76</f>
        <v>0</v>
      </c>
    </row>
    <row r="77" spans="1:5" x14ac:dyDescent="0.2">
      <c r="A77" s="31" t="s">
        <v>19</v>
      </c>
      <c r="B77" s="14" t="s">
        <v>61</v>
      </c>
      <c r="C77" s="49">
        <f>Totalen!F16</f>
        <v>0</v>
      </c>
      <c r="D77" s="24">
        <v>3</v>
      </c>
      <c r="E77" s="18">
        <f>D77*C77</f>
        <v>0</v>
      </c>
    </row>
    <row r="78" spans="1:5" x14ac:dyDescent="0.2">
      <c r="A78" s="17" t="s">
        <v>63</v>
      </c>
      <c r="B78" s="17">
        <v>3</v>
      </c>
      <c r="C78" s="71">
        <v>0</v>
      </c>
      <c r="D78" s="25">
        <f>B78*D76</f>
        <v>81</v>
      </c>
      <c r="E78" s="18">
        <f>D78*C78</f>
        <v>0</v>
      </c>
    </row>
    <row r="79" spans="1:5" x14ac:dyDescent="0.2">
      <c r="A79" s="40" t="s">
        <v>56</v>
      </c>
      <c r="B79" s="40"/>
      <c r="C79" s="41"/>
      <c r="D79" s="42"/>
      <c r="E79" s="43"/>
    </row>
    <row r="80" spans="1:5" x14ac:dyDescent="0.2">
      <c r="A80" s="17" t="s">
        <v>30</v>
      </c>
      <c r="B80" s="17"/>
      <c r="C80" s="71">
        <v>0</v>
      </c>
      <c r="D80" s="25">
        <v>60</v>
      </c>
      <c r="E80" s="18">
        <f>D80*C80</f>
        <v>0</v>
      </c>
    </row>
    <row r="81" spans="1:5" x14ac:dyDescent="0.2">
      <c r="A81" s="31" t="s">
        <v>19</v>
      </c>
      <c r="B81" s="14" t="s">
        <v>70</v>
      </c>
      <c r="C81" s="49">
        <f>Totalen!F16</f>
        <v>0</v>
      </c>
      <c r="D81" s="24">
        <v>6</v>
      </c>
      <c r="E81" s="18">
        <f>D81*C81</f>
        <v>0</v>
      </c>
    </row>
    <row r="82" spans="1:5" x14ac:dyDescent="0.2">
      <c r="A82" s="17"/>
      <c r="B82" s="17"/>
      <c r="C82" s="15"/>
      <c r="D82" s="25"/>
      <c r="E82" s="18"/>
    </row>
    <row r="83" spans="1:5" x14ac:dyDescent="0.2">
      <c r="A83" s="17" t="s">
        <v>62</v>
      </c>
      <c r="B83" s="17"/>
      <c r="C83" s="71">
        <v>0</v>
      </c>
      <c r="D83" s="25">
        <v>60</v>
      </c>
      <c r="E83" s="18">
        <f>D83*C83</f>
        <v>0</v>
      </c>
    </row>
    <row r="84" spans="1:5" x14ac:dyDescent="0.2">
      <c r="A84" s="31" t="s">
        <v>19</v>
      </c>
      <c r="B84" s="14" t="s">
        <v>70</v>
      </c>
      <c r="C84" s="49">
        <f>Totalen!F16</f>
        <v>0</v>
      </c>
      <c r="D84" s="24">
        <v>6</v>
      </c>
      <c r="E84" s="18">
        <f>D84*C84</f>
        <v>0</v>
      </c>
    </row>
    <row r="85" spans="1:5" x14ac:dyDescent="0.2">
      <c r="A85" s="17" t="s">
        <v>63</v>
      </c>
      <c r="B85" s="17">
        <v>3</v>
      </c>
      <c r="C85" s="71">
        <v>0</v>
      </c>
      <c r="D85" s="25">
        <f>B85*D83</f>
        <v>180</v>
      </c>
      <c r="E85" s="18">
        <f>D85*C85</f>
        <v>0</v>
      </c>
    </row>
    <row r="86" spans="1:5" x14ac:dyDescent="0.2">
      <c r="A86" s="40" t="s">
        <v>57</v>
      </c>
      <c r="B86" s="40"/>
      <c r="C86" s="41"/>
      <c r="D86" s="42"/>
      <c r="E86" s="43"/>
    </row>
    <row r="87" spans="1:5" x14ac:dyDescent="0.2">
      <c r="A87" s="17" t="s">
        <v>30</v>
      </c>
      <c r="B87" s="17"/>
      <c r="C87" s="71">
        <v>0</v>
      </c>
      <c r="D87" s="25">
        <v>92</v>
      </c>
      <c r="E87" s="18">
        <f>D87*C87</f>
        <v>0</v>
      </c>
    </row>
    <row r="88" spans="1:5" x14ac:dyDescent="0.2">
      <c r="A88" s="31" t="s">
        <v>19</v>
      </c>
      <c r="B88" s="14" t="s">
        <v>69</v>
      </c>
      <c r="C88" s="49">
        <f>Totalen!F16</f>
        <v>0</v>
      </c>
      <c r="D88" s="24">
        <v>9</v>
      </c>
      <c r="E88" s="18">
        <f>D88*C88</f>
        <v>0</v>
      </c>
    </row>
    <row r="89" spans="1:5" x14ac:dyDescent="0.2">
      <c r="A89" s="17"/>
      <c r="B89" s="17"/>
      <c r="C89" s="15"/>
      <c r="D89" s="25"/>
      <c r="E89" s="18"/>
    </row>
    <row r="90" spans="1:5" x14ac:dyDescent="0.2">
      <c r="A90" s="17" t="s">
        <v>62</v>
      </c>
      <c r="B90" s="17"/>
      <c r="C90" s="71">
        <v>0</v>
      </c>
      <c r="D90" s="25">
        <v>92</v>
      </c>
      <c r="E90" s="18">
        <f>D90*C90</f>
        <v>0</v>
      </c>
    </row>
    <row r="91" spans="1:5" x14ac:dyDescent="0.2">
      <c r="A91" s="31" t="s">
        <v>19</v>
      </c>
      <c r="B91" s="14" t="s">
        <v>69</v>
      </c>
      <c r="C91" s="49">
        <f>Totalen!F16</f>
        <v>0</v>
      </c>
      <c r="D91" s="24">
        <v>9</v>
      </c>
      <c r="E91" s="18">
        <f>D91*C91</f>
        <v>0</v>
      </c>
    </row>
    <row r="92" spans="1:5" x14ac:dyDescent="0.2">
      <c r="A92" s="17" t="s">
        <v>63</v>
      </c>
      <c r="B92" s="17">
        <v>3</v>
      </c>
      <c r="C92" s="71">
        <v>0</v>
      </c>
      <c r="D92" s="25">
        <f>B92*D90</f>
        <v>276</v>
      </c>
      <c r="E92" s="18">
        <f>D92*C92</f>
        <v>0</v>
      </c>
    </row>
    <row r="93" spans="1:5" x14ac:dyDescent="0.2">
      <c r="A93" s="40" t="s">
        <v>58</v>
      </c>
      <c r="B93" s="40"/>
      <c r="C93" s="41"/>
      <c r="D93" s="42"/>
      <c r="E93" s="43"/>
    </row>
    <row r="94" spans="1:5" x14ac:dyDescent="0.2">
      <c r="A94" s="17" t="s">
        <v>30</v>
      </c>
      <c r="B94" s="17"/>
      <c r="C94" s="71">
        <v>0</v>
      </c>
      <c r="D94" s="25">
        <v>33</v>
      </c>
      <c r="E94" s="18">
        <f>D94*C94</f>
        <v>0</v>
      </c>
    </row>
    <row r="95" spans="1:5" x14ac:dyDescent="0.2">
      <c r="A95" s="31" t="s">
        <v>19</v>
      </c>
      <c r="B95" s="14" t="s">
        <v>61</v>
      </c>
      <c r="C95" s="49">
        <f>Totalen!F16</f>
        <v>0</v>
      </c>
      <c r="D95" s="24">
        <v>3</v>
      </c>
      <c r="E95" s="18">
        <f>D95*C95</f>
        <v>0</v>
      </c>
    </row>
    <row r="96" spans="1:5" x14ac:dyDescent="0.2">
      <c r="A96" s="17"/>
      <c r="B96" s="17"/>
      <c r="C96" s="15"/>
      <c r="D96" s="25"/>
      <c r="E96" s="18"/>
    </row>
    <row r="97" spans="1:5" x14ac:dyDescent="0.2">
      <c r="A97" s="17" t="s">
        <v>62</v>
      </c>
      <c r="B97" s="17"/>
      <c r="C97" s="71">
        <v>0</v>
      </c>
      <c r="D97" s="25">
        <v>33</v>
      </c>
      <c r="E97" s="18">
        <f>D97*C97</f>
        <v>0</v>
      </c>
    </row>
    <row r="98" spans="1:5" x14ac:dyDescent="0.2">
      <c r="A98" s="31" t="s">
        <v>19</v>
      </c>
      <c r="B98" s="14" t="s">
        <v>61</v>
      </c>
      <c r="C98" s="49">
        <f>Totalen!F16</f>
        <v>0</v>
      </c>
      <c r="D98" s="24">
        <v>3</v>
      </c>
      <c r="E98" s="18">
        <f>D98*C98</f>
        <v>0</v>
      </c>
    </row>
    <row r="99" spans="1:5" x14ac:dyDescent="0.2">
      <c r="A99" s="17" t="s">
        <v>63</v>
      </c>
      <c r="B99" s="17">
        <v>3</v>
      </c>
      <c r="C99" s="71">
        <v>0</v>
      </c>
      <c r="D99" s="25">
        <f>B99*D97</f>
        <v>99</v>
      </c>
      <c r="E99" s="18">
        <f>D99*C99</f>
        <v>0</v>
      </c>
    </row>
    <row r="100" spans="1:5" x14ac:dyDescent="0.2">
      <c r="A100" s="40" t="s">
        <v>59</v>
      </c>
      <c r="B100" s="40"/>
      <c r="C100" s="41"/>
      <c r="D100" s="42"/>
      <c r="E100" s="43"/>
    </row>
    <row r="101" spans="1:5" x14ac:dyDescent="0.2">
      <c r="A101" s="17" t="s">
        <v>30</v>
      </c>
      <c r="B101" s="17"/>
      <c r="C101" s="71">
        <v>0</v>
      </c>
      <c r="D101" s="25">
        <v>31</v>
      </c>
      <c r="E101" s="18">
        <f>D101*C101</f>
        <v>0</v>
      </c>
    </row>
    <row r="102" spans="1:5" x14ac:dyDescent="0.2">
      <c r="A102" s="31" t="s">
        <v>19</v>
      </c>
      <c r="B102" s="14" t="s">
        <v>61</v>
      </c>
      <c r="C102" s="49">
        <f>Totalen!F16</f>
        <v>0</v>
      </c>
      <c r="D102" s="24">
        <v>3</v>
      </c>
      <c r="E102" s="18">
        <f>D102*C102</f>
        <v>0</v>
      </c>
    </row>
    <row r="103" spans="1:5" x14ac:dyDescent="0.2">
      <c r="A103" s="17"/>
      <c r="B103" s="17"/>
      <c r="C103" s="15"/>
      <c r="D103" s="25"/>
      <c r="E103" s="18"/>
    </row>
    <row r="104" spans="1:5" x14ac:dyDescent="0.2">
      <c r="A104" s="17" t="s">
        <v>62</v>
      </c>
      <c r="B104" s="17"/>
      <c r="C104" s="71">
        <v>0</v>
      </c>
      <c r="D104" s="25">
        <v>31</v>
      </c>
      <c r="E104" s="18">
        <f>D104*C104</f>
        <v>0</v>
      </c>
    </row>
    <row r="105" spans="1:5" x14ac:dyDescent="0.2">
      <c r="A105" s="31" t="s">
        <v>19</v>
      </c>
      <c r="B105" s="14" t="s">
        <v>61</v>
      </c>
      <c r="C105" s="49">
        <f>Totalen!F16</f>
        <v>0</v>
      </c>
      <c r="D105" s="24">
        <v>3</v>
      </c>
      <c r="E105" s="18">
        <f>D105*C105</f>
        <v>0</v>
      </c>
    </row>
    <row r="106" spans="1:5" x14ac:dyDescent="0.2">
      <c r="A106" s="17" t="s">
        <v>63</v>
      </c>
      <c r="B106" s="17">
        <v>3</v>
      </c>
      <c r="C106" s="71">
        <v>0</v>
      </c>
      <c r="D106" s="25">
        <f>B106*D104</f>
        <v>93</v>
      </c>
      <c r="E106" s="18">
        <f>D106*C106</f>
        <v>0</v>
      </c>
    </row>
    <row r="107" spans="1:5" x14ac:dyDescent="0.2">
      <c r="A107" s="40" t="s">
        <v>64</v>
      </c>
      <c r="B107" s="40"/>
      <c r="C107" s="41"/>
      <c r="D107" s="42"/>
      <c r="E107" s="43"/>
    </row>
    <row r="108" spans="1:5" x14ac:dyDescent="0.2">
      <c r="A108" s="17" t="s">
        <v>30</v>
      </c>
      <c r="B108" s="17"/>
      <c r="C108" s="71">
        <v>0</v>
      </c>
      <c r="D108" s="25">
        <v>44</v>
      </c>
      <c r="E108" s="18">
        <f>D108*C108</f>
        <v>0</v>
      </c>
    </row>
    <row r="109" spans="1:5" x14ac:dyDescent="0.2">
      <c r="A109" s="31" t="s">
        <v>19</v>
      </c>
      <c r="B109" s="14" t="s">
        <v>61</v>
      </c>
      <c r="C109" s="49">
        <f>Totalen!F16</f>
        <v>0</v>
      </c>
      <c r="D109" s="24">
        <v>3</v>
      </c>
      <c r="E109" s="18">
        <f>D109*C109</f>
        <v>0</v>
      </c>
    </row>
    <row r="110" spans="1:5" x14ac:dyDescent="0.2">
      <c r="A110" s="17"/>
      <c r="B110" s="17"/>
      <c r="C110" s="15"/>
      <c r="D110" s="25"/>
      <c r="E110" s="18"/>
    </row>
    <row r="111" spans="1:5" x14ac:dyDescent="0.2">
      <c r="A111" s="17" t="s">
        <v>62</v>
      </c>
      <c r="B111" s="17"/>
      <c r="C111" s="71">
        <v>0</v>
      </c>
      <c r="D111" s="25">
        <v>44</v>
      </c>
      <c r="E111" s="18">
        <f>D111*C111</f>
        <v>0</v>
      </c>
    </row>
    <row r="112" spans="1:5" x14ac:dyDescent="0.2">
      <c r="A112" s="31" t="s">
        <v>19</v>
      </c>
      <c r="B112" s="14" t="s">
        <v>61</v>
      </c>
      <c r="C112" s="49">
        <f>Totalen!F16</f>
        <v>0</v>
      </c>
      <c r="D112" s="24">
        <v>3</v>
      </c>
      <c r="E112" s="18">
        <f>D112*C112</f>
        <v>0</v>
      </c>
    </row>
    <row r="113" spans="1:5" x14ac:dyDescent="0.2">
      <c r="A113" s="17" t="s">
        <v>63</v>
      </c>
      <c r="B113" s="17">
        <v>3</v>
      </c>
      <c r="C113" s="71">
        <v>0</v>
      </c>
      <c r="D113" s="25">
        <f>B113*D111</f>
        <v>132</v>
      </c>
      <c r="E113" s="18">
        <f>D113*C113</f>
        <v>0</v>
      </c>
    </row>
    <row r="114" spans="1:5" x14ac:dyDescent="0.2">
      <c r="E114" s="18"/>
    </row>
    <row r="116" spans="1:5" x14ac:dyDescent="0.2">
      <c r="A116" s="10" t="s">
        <v>47</v>
      </c>
      <c r="B116" s="10"/>
      <c r="C116" s="10"/>
      <c r="D116" s="10"/>
      <c r="E116" s="37">
        <f>SUM(E17:E22)</f>
        <v>0</v>
      </c>
    </row>
    <row r="117" spans="1:5" x14ac:dyDescent="0.2">
      <c r="A117" s="10" t="s">
        <v>48</v>
      </c>
      <c r="B117" s="10"/>
      <c r="C117" s="10"/>
      <c r="D117" s="10"/>
      <c r="E117" s="37">
        <f>SUM(E24:E29)</f>
        <v>0</v>
      </c>
    </row>
    <row r="118" spans="1:5" x14ac:dyDescent="0.2">
      <c r="A118" s="10" t="s">
        <v>49</v>
      </c>
      <c r="B118" s="10"/>
      <c r="C118" s="10"/>
      <c r="D118" s="10"/>
      <c r="E118" s="37">
        <f>SUM(E31:E36)</f>
        <v>0</v>
      </c>
    </row>
    <row r="119" spans="1:5" x14ac:dyDescent="0.2">
      <c r="A119" s="10" t="s">
        <v>50</v>
      </c>
      <c r="B119" s="10"/>
      <c r="C119" s="10"/>
      <c r="D119" s="10"/>
      <c r="E119" s="37">
        <f>SUM(E38:E43)</f>
        <v>0</v>
      </c>
    </row>
    <row r="120" spans="1:5" x14ac:dyDescent="0.2">
      <c r="A120" s="10" t="s">
        <v>51</v>
      </c>
      <c r="B120" s="10"/>
      <c r="C120" s="10"/>
      <c r="D120" s="10"/>
      <c r="E120" s="37">
        <f>SUM(E45:E50)</f>
        <v>0</v>
      </c>
    </row>
    <row r="121" spans="1:5" x14ac:dyDescent="0.2">
      <c r="A121" s="10" t="s">
        <v>52</v>
      </c>
      <c r="B121" s="10"/>
      <c r="C121" s="10"/>
      <c r="D121" s="10"/>
      <c r="E121" s="37">
        <f>SUM(E52:E57)</f>
        <v>0</v>
      </c>
    </row>
    <row r="122" spans="1:5" x14ac:dyDescent="0.2">
      <c r="A122" s="10" t="s">
        <v>53</v>
      </c>
      <c r="B122" s="10"/>
      <c r="C122" s="10"/>
      <c r="D122" s="10"/>
      <c r="E122" s="37">
        <f>SUM(E59:E64)</f>
        <v>0</v>
      </c>
    </row>
    <row r="123" spans="1:5" x14ac:dyDescent="0.2">
      <c r="A123" s="10" t="s">
        <v>54</v>
      </c>
      <c r="B123" s="10"/>
      <c r="C123" s="10"/>
      <c r="D123" s="10"/>
      <c r="E123" s="37">
        <f>SUM(E66:E71)</f>
        <v>0</v>
      </c>
    </row>
    <row r="124" spans="1:5" x14ac:dyDescent="0.2">
      <c r="A124" s="10" t="s">
        <v>55</v>
      </c>
      <c r="B124" s="10"/>
      <c r="C124" s="10"/>
      <c r="D124" s="10"/>
      <c r="E124" s="37">
        <f>SUM(E73:E78)</f>
        <v>0</v>
      </c>
    </row>
    <row r="125" spans="1:5" x14ac:dyDescent="0.2">
      <c r="A125" s="10" t="s">
        <v>56</v>
      </c>
      <c r="B125" s="10"/>
      <c r="C125" s="10"/>
      <c r="D125" s="10"/>
      <c r="E125" s="37">
        <f>SUM(E80:E85)</f>
        <v>0</v>
      </c>
    </row>
    <row r="126" spans="1:5" x14ac:dyDescent="0.2">
      <c r="A126" s="10" t="s">
        <v>57</v>
      </c>
      <c r="B126" s="10"/>
      <c r="C126" s="10"/>
      <c r="D126" s="10"/>
      <c r="E126" s="37">
        <f>SUM(E87:E92)</f>
        <v>0</v>
      </c>
    </row>
    <row r="127" spans="1:5" x14ac:dyDescent="0.2">
      <c r="A127" s="10" t="s">
        <v>58</v>
      </c>
      <c r="B127" s="10"/>
      <c r="C127" s="10"/>
      <c r="D127" s="10"/>
      <c r="E127" s="37">
        <f>SUM(E94:E99)</f>
        <v>0</v>
      </c>
    </row>
    <row r="128" spans="1:5" x14ac:dyDescent="0.2">
      <c r="A128" s="10" t="s">
        <v>59</v>
      </c>
      <c r="B128" s="10"/>
      <c r="C128" s="10"/>
      <c r="D128" s="10"/>
      <c r="E128" s="37">
        <f>SUM(E101:E106)</f>
        <v>0</v>
      </c>
    </row>
    <row r="129" spans="1:5" x14ac:dyDescent="0.2">
      <c r="A129" s="10" t="s">
        <v>64</v>
      </c>
      <c r="B129" s="10"/>
      <c r="C129" s="10"/>
      <c r="D129" s="10"/>
      <c r="E129" s="37">
        <f>SUM(E108:E113)</f>
        <v>0</v>
      </c>
    </row>
    <row r="130" spans="1:5" x14ac:dyDescent="0.2">
      <c r="A130" s="10"/>
      <c r="B130" s="10"/>
      <c r="C130" s="10"/>
      <c r="D130" s="10"/>
      <c r="E130" s="10"/>
    </row>
    <row r="131" spans="1:5" x14ac:dyDescent="0.2">
      <c r="A131" s="10"/>
      <c r="B131" s="10"/>
      <c r="C131" s="10"/>
      <c r="D131" s="10"/>
      <c r="E131" s="10"/>
    </row>
    <row r="132" spans="1:5" x14ac:dyDescent="0.2">
      <c r="A132" s="10"/>
      <c r="B132" s="10"/>
      <c r="C132" s="10"/>
      <c r="D132" s="10"/>
      <c r="E132" s="37">
        <f>SUM(E116:E129)</f>
        <v>0</v>
      </c>
    </row>
  </sheetData>
  <sheetProtection algorithmName="SHA-512" hashValue="x9hC+fa79zY5SN2XF0+LtXoDkwq0d9KE8uYV16ckh82wGQa+qyEnB58hyg0VxxHzFm4t5AaQtcHHJ6K9dM2huQ==" saltValue="pTbvS+Lsqm+SXwRlmMrd7Q==" spinCount="100000" sheet="1" objects="1" scenarios="1"/>
  <mergeCells count="16">
    <mergeCell ref="A12:C12"/>
    <mergeCell ref="A1:R1"/>
    <mergeCell ref="M3:N3"/>
    <mergeCell ref="M4:N4"/>
    <mergeCell ref="M5:N5"/>
    <mergeCell ref="M6:N6"/>
    <mergeCell ref="A2:C2"/>
    <mergeCell ref="A3:C3"/>
    <mergeCell ref="A4:C4"/>
    <mergeCell ref="A5:C5"/>
    <mergeCell ref="A6:C6"/>
    <mergeCell ref="A7:C7"/>
    <mergeCell ref="A8:C8"/>
    <mergeCell ref="A9:C9"/>
    <mergeCell ref="A10:C10"/>
    <mergeCell ref="A11:C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79998168889431442"/>
  </sheetPr>
  <dimension ref="A1:Z19"/>
  <sheetViews>
    <sheetView showGridLines="0" workbookViewId="0">
      <selection activeCell="C17" sqref="C17"/>
    </sheetView>
  </sheetViews>
  <sheetFormatPr baseColWidth="10" defaultColWidth="8.83203125" defaultRowHeight="15" x14ac:dyDescent="0.2"/>
  <cols>
    <col min="1" max="1" width="38.1640625" customWidth="1"/>
    <col min="5" max="5" width="10.33203125" bestFit="1" customWidth="1"/>
  </cols>
  <sheetData>
    <row r="1" spans="1:26" ht="35" x14ac:dyDescent="0.2">
      <c r="A1" s="84" t="s">
        <v>5</v>
      </c>
      <c r="B1" s="84"/>
      <c r="C1" s="84"/>
      <c r="D1" s="84"/>
      <c r="E1" s="84"/>
      <c r="F1" s="84"/>
      <c r="G1" s="84"/>
      <c r="H1" s="84"/>
      <c r="I1" s="84"/>
      <c r="J1" s="84"/>
      <c r="K1" s="85"/>
      <c r="L1" s="85"/>
      <c r="M1" s="85"/>
      <c r="N1" s="85"/>
      <c r="O1" s="85"/>
      <c r="P1" s="85"/>
      <c r="Q1" s="85"/>
      <c r="R1" s="85"/>
    </row>
    <row r="2" spans="1:26" s="3" customFormat="1" ht="18" customHeight="1" x14ac:dyDescent="0.2">
      <c r="A2" s="86" t="s">
        <v>99</v>
      </c>
      <c r="B2" s="87"/>
      <c r="C2" s="87"/>
      <c r="D2" s="38">
        <v>1</v>
      </c>
      <c r="E2" s="1">
        <v>2</v>
      </c>
      <c r="F2" s="1">
        <v>3</v>
      </c>
      <c r="G2" s="1">
        <v>4</v>
      </c>
      <c r="H2" s="1">
        <v>5</v>
      </c>
      <c r="I2" s="1">
        <v>6</v>
      </c>
      <c r="J2" s="1">
        <v>7</v>
      </c>
      <c r="K2" s="5">
        <v>8</v>
      </c>
      <c r="L2" s="1">
        <v>9</v>
      </c>
      <c r="M2" s="1">
        <v>10</v>
      </c>
      <c r="N2" s="1">
        <v>11</v>
      </c>
      <c r="O2" s="1">
        <v>12</v>
      </c>
      <c r="P2" s="1">
        <v>13</v>
      </c>
      <c r="Q2" s="1">
        <v>14</v>
      </c>
      <c r="R2" s="1">
        <v>15</v>
      </c>
      <c r="S2" s="11">
        <f>SUM(D2:R2)</f>
        <v>120</v>
      </c>
      <c r="X2"/>
      <c r="Y2"/>
      <c r="Z2"/>
    </row>
    <row r="3" spans="1:26" x14ac:dyDescent="0.2">
      <c r="A3" s="88" t="s">
        <v>0</v>
      </c>
      <c r="B3" s="87"/>
      <c r="C3" s="87"/>
      <c r="D3" s="4">
        <v>300</v>
      </c>
      <c r="E3" s="4">
        <v>275</v>
      </c>
      <c r="F3" s="4">
        <v>550</v>
      </c>
      <c r="G3" s="7">
        <v>300</v>
      </c>
      <c r="H3" s="7">
        <v>750</v>
      </c>
      <c r="I3" s="7">
        <v>150</v>
      </c>
      <c r="J3" s="7">
        <v>1110</v>
      </c>
      <c r="K3" s="6">
        <v>2025</v>
      </c>
      <c r="L3" s="7">
        <v>227</v>
      </c>
      <c r="M3" s="82">
        <v>583</v>
      </c>
      <c r="N3" s="82"/>
      <c r="O3" s="7">
        <v>1008</v>
      </c>
      <c r="P3" s="7">
        <v>319</v>
      </c>
      <c r="Q3" s="7">
        <v>320</v>
      </c>
      <c r="R3" s="2">
        <v>0</v>
      </c>
      <c r="S3" s="11">
        <f t="shared" ref="S3:S9" si="0">SUM(D3:R3)</f>
        <v>7917</v>
      </c>
    </row>
    <row r="4" spans="1:26" x14ac:dyDescent="0.2">
      <c r="A4" s="88" t="s">
        <v>1</v>
      </c>
      <c r="B4" s="87"/>
      <c r="C4" s="87"/>
      <c r="D4" s="4">
        <v>30</v>
      </c>
      <c r="E4" s="4">
        <v>29</v>
      </c>
      <c r="F4" s="4">
        <v>63</v>
      </c>
      <c r="G4" s="7">
        <v>54</v>
      </c>
      <c r="H4" s="7">
        <v>62</v>
      </c>
      <c r="I4" s="7">
        <v>27</v>
      </c>
      <c r="J4" s="7">
        <v>95</v>
      </c>
      <c r="K4" s="35">
        <v>216</v>
      </c>
      <c r="L4" s="7">
        <v>19</v>
      </c>
      <c r="M4" s="82">
        <v>60</v>
      </c>
      <c r="N4" s="82"/>
      <c r="O4" s="7">
        <v>92</v>
      </c>
      <c r="P4" s="7">
        <v>33</v>
      </c>
      <c r="Q4" s="7">
        <v>31</v>
      </c>
      <c r="R4" s="2">
        <v>44</v>
      </c>
      <c r="S4" s="11">
        <f t="shared" si="0"/>
        <v>855</v>
      </c>
    </row>
    <row r="5" spans="1:26" x14ac:dyDescent="0.2">
      <c r="A5" s="89" t="s">
        <v>2</v>
      </c>
      <c r="B5" s="90"/>
      <c r="C5" s="90"/>
      <c r="D5" s="7">
        <v>40</v>
      </c>
      <c r="E5" s="7">
        <v>40</v>
      </c>
      <c r="F5" s="7">
        <v>40</v>
      </c>
      <c r="G5" s="7">
        <v>40</v>
      </c>
      <c r="H5" s="7">
        <v>40</v>
      </c>
      <c r="I5" s="7">
        <v>40</v>
      </c>
      <c r="J5" s="7">
        <v>40</v>
      </c>
      <c r="K5" s="6">
        <v>42</v>
      </c>
      <c r="L5" s="9">
        <v>40</v>
      </c>
      <c r="M5" s="83">
        <v>40</v>
      </c>
      <c r="N5" s="83"/>
      <c r="O5" s="9">
        <v>40</v>
      </c>
      <c r="P5" s="9">
        <v>40</v>
      </c>
      <c r="Q5" s="9">
        <v>40</v>
      </c>
      <c r="R5" s="9" t="s">
        <v>4</v>
      </c>
      <c r="S5" s="11">
        <f t="shared" si="0"/>
        <v>522</v>
      </c>
    </row>
    <row r="6" spans="1:26" ht="23.25" customHeight="1" x14ac:dyDescent="0.2">
      <c r="A6" s="91" t="s">
        <v>3</v>
      </c>
      <c r="B6" s="92"/>
      <c r="C6" s="92"/>
      <c r="D6" s="7">
        <v>43</v>
      </c>
      <c r="E6" s="7">
        <v>43</v>
      </c>
      <c r="F6" s="7">
        <v>43</v>
      </c>
      <c r="G6" s="8">
        <v>43</v>
      </c>
      <c r="H6" s="7">
        <v>43</v>
      </c>
      <c r="I6" s="7">
        <v>43</v>
      </c>
      <c r="J6" s="8">
        <v>43</v>
      </c>
      <c r="K6" s="6">
        <v>44</v>
      </c>
      <c r="L6" s="9">
        <v>43</v>
      </c>
      <c r="M6" s="83">
        <v>43</v>
      </c>
      <c r="N6" s="83"/>
      <c r="O6" s="9">
        <v>43</v>
      </c>
      <c r="P6" s="9">
        <v>43</v>
      </c>
      <c r="Q6" s="9">
        <v>43</v>
      </c>
      <c r="R6" s="9">
        <v>43</v>
      </c>
      <c r="S6" s="11">
        <f t="shared" si="0"/>
        <v>603</v>
      </c>
    </row>
    <row r="7" spans="1:26" x14ac:dyDescent="0.2">
      <c r="A7" s="93" t="s">
        <v>6</v>
      </c>
      <c r="B7" s="93"/>
      <c r="C7" s="93"/>
      <c r="D7" s="39">
        <v>2</v>
      </c>
      <c r="E7" s="39">
        <v>2</v>
      </c>
      <c r="F7" s="39">
        <v>2</v>
      </c>
      <c r="G7" s="39">
        <v>1</v>
      </c>
      <c r="H7" s="39">
        <v>2</v>
      </c>
      <c r="I7" s="39">
        <v>1</v>
      </c>
      <c r="J7" s="39">
        <v>5</v>
      </c>
      <c r="K7" s="39">
        <v>5</v>
      </c>
      <c r="L7" s="39">
        <v>2</v>
      </c>
      <c r="M7" s="39">
        <v>2</v>
      </c>
      <c r="N7" s="39"/>
      <c r="O7" s="39">
        <v>3</v>
      </c>
      <c r="P7" s="39">
        <v>2</v>
      </c>
      <c r="Q7" s="39">
        <v>2</v>
      </c>
      <c r="R7" s="39">
        <v>0</v>
      </c>
      <c r="S7" s="11">
        <f t="shared" si="0"/>
        <v>31</v>
      </c>
    </row>
    <row r="8" spans="1:26" x14ac:dyDescent="0.2">
      <c r="A8" s="93" t="s">
        <v>7</v>
      </c>
      <c r="B8" s="93"/>
      <c r="C8" s="93"/>
      <c r="D8" s="11">
        <v>10</v>
      </c>
      <c r="E8" s="11">
        <v>10</v>
      </c>
      <c r="F8" s="11">
        <v>25</v>
      </c>
      <c r="G8" s="11">
        <v>20</v>
      </c>
      <c r="H8" s="11">
        <v>25</v>
      </c>
      <c r="I8" s="11">
        <v>10</v>
      </c>
      <c r="J8" s="11">
        <v>20</v>
      </c>
      <c r="K8" s="11">
        <v>30</v>
      </c>
      <c r="L8" s="11">
        <v>10</v>
      </c>
      <c r="M8" s="11">
        <v>25</v>
      </c>
      <c r="N8" s="11">
        <f t="shared" ref="N8" si="1">N4/2</f>
        <v>0</v>
      </c>
      <c r="O8" s="11">
        <v>30</v>
      </c>
      <c r="P8" s="11">
        <v>10</v>
      </c>
      <c r="Q8" s="11">
        <v>10</v>
      </c>
      <c r="R8" s="11">
        <v>0</v>
      </c>
      <c r="S8" s="11">
        <f t="shared" si="0"/>
        <v>235</v>
      </c>
    </row>
    <row r="9" spans="1:26" x14ac:dyDescent="0.2">
      <c r="A9" s="93" t="s">
        <v>8</v>
      </c>
      <c r="B9" s="93"/>
      <c r="C9" s="93"/>
      <c r="D9" s="39">
        <f>D8*15</f>
        <v>150</v>
      </c>
      <c r="E9" s="39">
        <f>E8*15</f>
        <v>150</v>
      </c>
      <c r="F9" s="39">
        <v>275</v>
      </c>
      <c r="G9" s="39">
        <f t="shared" ref="G9:R9" si="2">G8*15</f>
        <v>300</v>
      </c>
      <c r="H9" s="39">
        <f t="shared" si="2"/>
        <v>375</v>
      </c>
      <c r="I9" s="39">
        <f t="shared" si="2"/>
        <v>150</v>
      </c>
      <c r="J9" s="39">
        <v>250</v>
      </c>
      <c r="K9" s="39">
        <v>400</v>
      </c>
      <c r="L9" s="39">
        <v>110</v>
      </c>
      <c r="M9" s="39">
        <v>250</v>
      </c>
      <c r="N9" s="39">
        <f t="shared" ref="N9" si="3">N8*15</f>
        <v>0</v>
      </c>
      <c r="O9" s="39">
        <v>300</v>
      </c>
      <c r="P9" s="39">
        <f t="shared" si="2"/>
        <v>150</v>
      </c>
      <c r="Q9" s="39">
        <f t="shared" si="2"/>
        <v>150</v>
      </c>
      <c r="R9" s="39">
        <f t="shared" si="2"/>
        <v>0</v>
      </c>
      <c r="S9" s="11">
        <f t="shared" si="0"/>
        <v>3010</v>
      </c>
    </row>
    <row r="10" spans="1:26" x14ac:dyDescent="0.2">
      <c r="A10" s="93" t="s">
        <v>9</v>
      </c>
      <c r="B10" s="93"/>
      <c r="C10" s="93"/>
      <c r="D10" s="39">
        <v>1</v>
      </c>
      <c r="E10" s="39">
        <v>0</v>
      </c>
      <c r="F10" s="39">
        <v>2</v>
      </c>
      <c r="G10" s="39">
        <v>0</v>
      </c>
      <c r="H10" s="39">
        <v>0</v>
      </c>
      <c r="I10" s="39">
        <v>1</v>
      </c>
      <c r="J10" s="39">
        <v>3</v>
      </c>
      <c r="K10" s="39">
        <v>5</v>
      </c>
      <c r="L10" s="39">
        <v>1</v>
      </c>
      <c r="M10" s="39">
        <v>1</v>
      </c>
      <c r="N10" s="39"/>
      <c r="O10" s="39">
        <v>2</v>
      </c>
      <c r="P10" s="39">
        <v>2</v>
      </c>
      <c r="Q10" s="39">
        <v>2</v>
      </c>
      <c r="R10" s="39"/>
      <c r="S10" s="39"/>
    </row>
    <row r="11" spans="1:26" x14ac:dyDescent="0.2">
      <c r="A11" s="93" t="s">
        <v>10</v>
      </c>
      <c r="B11" s="93"/>
      <c r="C11" s="93"/>
      <c r="D11" s="39">
        <v>1</v>
      </c>
      <c r="E11" s="39">
        <v>2</v>
      </c>
      <c r="F11" s="39">
        <v>0</v>
      </c>
      <c r="G11" s="39">
        <v>0</v>
      </c>
      <c r="H11" s="39">
        <v>2</v>
      </c>
      <c r="I11" s="39">
        <v>0</v>
      </c>
      <c r="J11" s="39">
        <v>1</v>
      </c>
      <c r="K11" s="39">
        <v>0</v>
      </c>
      <c r="L11" s="39">
        <v>0</v>
      </c>
      <c r="M11" s="39">
        <v>0</v>
      </c>
      <c r="N11" s="39"/>
      <c r="O11" s="39">
        <v>1</v>
      </c>
      <c r="P11" s="39">
        <v>0</v>
      </c>
      <c r="Q11" s="39">
        <v>0</v>
      </c>
      <c r="R11" s="39"/>
      <c r="S11" s="39"/>
    </row>
    <row r="12" spans="1:26" x14ac:dyDescent="0.2">
      <c r="A12" s="93" t="s">
        <v>11</v>
      </c>
      <c r="B12" s="93"/>
      <c r="C12" s="93"/>
      <c r="D12" s="39">
        <v>0</v>
      </c>
      <c r="E12" s="39">
        <v>0</v>
      </c>
      <c r="F12" s="39">
        <v>0</v>
      </c>
      <c r="G12" s="39">
        <v>1</v>
      </c>
      <c r="H12" s="39">
        <v>0</v>
      </c>
      <c r="I12" s="39">
        <v>0</v>
      </c>
      <c r="J12" s="39">
        <v>0</v>
      </c>
      <c r="K12" s="39">
        <v>0</v>
      </c>
      <c r="L12" s="39">
        <v>1</v>
      </c>
      <c r="M12" s="39">
        <v>1</v>
      </c>
      <c r="N12" s="39"/>
      <c r="O12" s="39">
        <v>0</v>
      </c>
      <c r="P12" s="39">
        <v>0</v>
      </c>
      <c r="Q12" s="39">
        <v>0</v>
      </c>
      <c r="R12" s="39"/>
      <c r="S12" s="39"/>
    </row>
    <row r="15" spans="1:26" x14ac:dyDescent="0.2">
      <c r="A15" s="32" t="s">
        <v>65</v>
      </c>
      <c r="E15" s="36"/>
    </row>
    <row r="16" spans="1:26" x14ac:dyDescent="0.2">
      <c r="C16" t="s">
        <v>73</v>
      </c>
      <c r="D16" t="s">
        <v>13</v>
      </c>
      <c r="E16" s="36" t="s">
        <v>77</v>
      </c>
    </row>
    <row r="17" spans="1:5" x14ac:dyDescent="0.2">
      <c r="A17" s="94" t="s">
        <v>66</v>
      </c>
      <c r="B17" s="95"/>
      <c r="C17" s="74">
        <v>0</v>
      </c>
      <c r="D17" s="10">
        <f>S4/100*80</f>
        <v>684</v>
      </c>
      <c r="E17" s="18">
        <f>D17*C17</f>
        <v>0</v>
      </c>
    </row>
    <row r="19" spans="1:5" x14ac:dyDescent="0.2">
      <c r="E19" s="20">
        <f>SUM(E17:E18)</f>
        <v>0</v>
      </c>
    </row>
  </sheetData>
  <sheetProtection algorithmName="SHA-512" hashValue="oIoLfcz3BB/ReYgMigeMyAUWH+tnb9HvVQctgHrCYSf9UPW4D0cgFJckhQsPRqouVBT2HBYsvMW4Cd+D1zSZsA==" saltValue="yxhIRg2Ev/4y7WCkYsZBuQ==" spinCount="100000" sheet="1" objects="1" scenarios="1"/>
  <mergeCells count="17">
    <mergeCell ref="A17:B17"/>
    <mergeCell ref="A7:C7"/>
    <mergeCell ref="A8:C8"/>
    <mergeCell ref="A9:C9"/>
    <mergeCell ref="A10:C10"/>
    <mergeCell ref="A11:C11"/>
    <mergeCell ref="A12:C12"/>
    <mergeCell ref="A1:R1"/>
    <mergeCell ref="M3:N3"/>
    <mergeCell ref="M4:N4"/>
    <mergeCell ref="M5:N5"/>
    <mergeCell ref="M6:N6"/>
    <mergeCell ref="A2:C2"/>
    <mergeCell ref="A3:C3"/>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79998168889431442"/>
  </sheetPr>
  <dimension ref="A1:Z101"/>
  <sheetViews>
    <sheetView showGridLines="0" workbookViewId="0">
      <selection activeCell="C16" sqref="C16"/>
    </sheetView>
  </sheetViews>
  <sheetFormatPr baseColWidth="10" defaultColWidth="8.83203125" defaultRowHeight="15" x14ac:dyDescent="0.2"/>
  <cols>
    <col min="1" max="1" width="35.5" customWidth="1"/>
    <col min="2" max="2" width="15.33203125" bestFit="1" customWidth="1"/>
    <col min="3" max="3" width="8.83203125" bestFit="1" customWidth="1"/>
    <col min="5" max="5" width="13.33203125" bestFit="1" customWidth="1"/>
    <col min="6" max="6" width="11.5" bestFit="1" customWidth="1"/>
  </cols>
  <sheetData>
    <row r="1" spans="1:26" ht="35" x14ac:dyDescent="0.2">
      <c r="A1" s="84" t="s">
        <v>5</v>
      </c>
      <c r="B1" s="84"/>
      <c r="C1" s="84"/>
      <c r="D1" s="84"/>
      <c r="E1" s="84"/>
      <c r="F1" s="84"/>
      <c r="G1" s="84"/>
      <c r="H1" s="84"/>
      <c r="I1" s="84"/>
      <c r="J1" s="84"/>
      <c r="K1" s="85"/>
      <c r="L1" s="85"/>
      <c r="M1" s="85"/>
      <c r="N1" s="85"/>
      <c r="O1" s="85"/>
      <c r="P1" s="85"/>
      <c r="Q1" s="85"/>
      <c r="R1" s="85"/>
    </row>
    <row r="2" spans="1:26" s="3" customFormat="1" ht="18" customHeight="1" x14ac:dyDescent="0.2">
      <c r="A2" s="110" t="s">
        <v>99</v>
      </c>
      <c r="B2" s="111"/>
      <c r="C2" s="111"/>
      <c r="D2" s="38">
        <v>1</v>
      </c>
      <c r="E2" s="1">
        <v>2</v>
      </c>
      <c r="F2" s="1">
        <v>3</v>
      </c>
      <c r="G2" s="1">
        <v>4</v>
      </c>
      <c r="H2" s="1">
        <v>5</v>
      </c>
      <c r="I2" s="1">
        <v>6</v>
      </c>
      <c r="J2" s="1">
        <v>7</v>
      </c>
      <c r="K2" s="5">
        <v>8</v>
      </c>
      <c r="L2" s="1">
        <v>9</v>
      </c>
      <c r="M2" s="1">
        <v>10</v>
      </c>
      <c r="N2" s="1">
        <v>11</v>
      </c>
      <c r="O2" s="1">
        <v>12</v>
      </c>
      <c r="P2" s="1">
        <v>13</v>
      </c>
      <c r="Q2" s="1">
        <v>14</v>
      </c>
      <c r="R2" s="1">
        <v>15</v>
      </c>
      <c r="S2" s="3">
        <f>SUM(D2:R2)</f>
        <v>120</v>
      </c>
      <c r="X2"/>
      <c r="Y2"/>
      <c r="Z2"/>
    </row>
    <row r="3" spans="1:26" x14ac:dyDescent="0.2">
      <c r="A3" s="101" t="s">
        <v>0</v>
      </c>
      <c r="B3" s="102"/>
      <c r="C3" s="103"/>
      <c r="D3" s="4">
        <v>300</v>
      </c>
      <c r="E3" s="4">
        <v>275</v>
      </c>
      <c r="F3" s="4">
        <v>550</v>
      </c>
      <c r="G3" s="75">
        <v>300</v>
      </c>
      <c r="H3" s="75">
        <v>750</v>
      </c>
      <c r="I3" s="75">
        <v>150</v>
      </c>
      <c r="J3" s="75">
        <v>1110</v>
      </c>
      <c r="K3" s="6">
        <v>2025</v>
      </c>
      <c r="L3" s="75">
        <v>227</v>
      </c>
      <c r="M3" s="97">
        <v>583</v>
      </c>
      <c r="N3" s="98"/>
      <c r="O3" s="75">
        <v>1008</v>
      </c>
      <c r="P3" s="75">
        <v>319</v>
      </c>
      <c r="Q3" s="75">
        <v>320</v>
      </c>
      <c r="R3" s="2">
        <v>0</v>
      </c>
      <c r="S3" s="3">
        <f t="shared" ref="S3:S9" si="0">SUM(D3:R3)</f>
        <v>7917</v>
      </c>
    </row>
    <row r="4" spans="1:26" x14ac:dyDescent="0.2">
      <c r="A4" s="101" t="s">
        <v>1</v>
      </c>
      <c r="B4" s="102"/>
      <c r="C4" s="103"/>
      <c r="D4" s="4">
        <v>30</v>
      </c>
      <c r="E4" s="4">
        <v>29</v>
      </c>
      <c r="F4" s="4">
        <v>63</v>
      </c>
      <c r="G4" s="75">
        <v>54</v>
      </c>
      <c r="H4" s="75">
        <v>62</v>
      </c>
      <c r="I4" s="75">
        <v>27</v>
      </c>
      <c r="J4" s="75">
        <v>95</v>
      </c>
      <c r="K4" s="35">
        <v>216</v>
      </c>
      <c r="L4" s="75">
        <v>19</v>
      </c>
      <c r="M4" s="97">
        <v>60</v>
      </c>
      <c r="N4" s="98"/>
      <c r="O4" s="75">
        <v>92</v>
      </c>
      <c r="P4" s="75">
        <v>33</v>
      </c>
      <c r="Q4" s="75">
        <v>31</v>
      </c>
      <c r="R4" s="2">
        <v>44</v>
      </c>
      <c r="S4" s="3">
        <f t="shared" si="0"/>
        <v>855</v>
      </c>
    </row>
    <row r="5" spans="1:26" x14ac:dyDescent="0.2">
      <c r="A5" s="104" t="s">
        <v>2</v>
      </c>
      <c r="B5" s="105"/>
      <c r="C5" s="106"/>
      <c r="D5" s="75">
        <v>40</v>
      </c>
      <c r="E5" s="75">
        <v>40</v>
      </c>
      <c r="F5" s="75">
        <v>40</v>
      </c>
      <c r="G5" s="75">
        <v>40</v>
      </c>
      <c r="H5" s="75">
        <v>40</v>
      </c>
      <c r="I5" s="75">
        <v>40</v>
      </c>
      <c r="J5" s="75">
        <v>40</v>
      </c>
      <c r="K5" s="6">
        <v>42</v>
      </c>
      <c r="L5" s="76">
        <v>40</v>
      </c>
      <c r="M5" s="99">
        <v>40</v>
      </c>
      <c r="N5" s="100"/>
      <c r="O5" s="76">
        <v>40</v>
      </c>
      <c r="P5" s="76">
        <v>40</v>
      </c>
      <c r="Q5" s="76">
        <v>40</v>
      </c>
      <c r="R5" s="76" t="s">
        <v>4</v>
      </c>
      <c r="S5" s="3">
        <f t="shared" si="0"/>
        <v>522</v>
      </c>
    </row>
    <row r="6" spans="1:26" ht="23.25" customHeight="1" x14ac:dyDescent="0.2">
      <c r="A6" s="107" t="s">
        <v>3</v>
      </c>
      <c r="B6" s="108"/>
      <c r="C6" s="109"/>
      <c r="D6" s="75">
        <v>43</v>
      </c>
      <c r="E6" s="75">
        <v>43</v>
      </c>
      <c r="F6" s="75">
        <v>43</v>
      </c>
      <c r="G6" s="8">
        <v>43</v>
      </c>
      <c r="H6" s="75">
        <v>43</v>
      </c>
      <c r="I6" s="75">
        <v>43</v>
      </c>
      <c r="J6" s="8">
        <v>43</v>
      </c>
      <c r="K6" s="6">
        <v>44</v>
      </c>
      <c r="L6" s="76">
        <v>43</v>
      </c>
      <c r="M6" s="99">
        <v>43</v>
      </c>
      <c r="N6" s="100"/>
      <c r="O6" s="76">
        <v>43</v>
      </c>
      <c r="P6" s="76">
        <v>43</v>
      </c>
      <c r="Q6" s="76">
        <v>43</v>
      </c>
      <c r="R6" s="76">
        <v>43</v>
      </c>
      <c r="S6" s="3">
        <f t="shared" si="0"/>
        <v>603</v>
      </c>
    </row>
    <row r="7" spans="1:26" x14ac:dyDescent="0.2">
      <c r="A7" s="94" t="s">
        <v>6</v>
      </c>
      <c r="B7" s="96"/>
      <c r="C7" s="95"/>
      <c r="D7" s="39">
        <v>2</v>
      </c>
      <c r="E7" s="39">
        <v>2</v>
      </c>
      <c r="F7" s="39">
        <v>2</v>
      </c>
      <c r="G7" s="39">
        <v>1</v>
      </c>
      <c r="H7" s="39">
        <v>2</v>
      </c>
      <c r="I7" s="39">
        <v>1</v>
      </c>
      <c r="J7" s="39">
        <v>5</v>
      </c>
      <c r="K7" s="39">
        <v>5</v>
      </c>
      <c r="L7" s="39">
        <v>2</v>
      </c>
      <c r="M7" s="39">
        <v>2</v>
      </c>
      <c r="N7" s="39"/>
      <c r="O7" s="39">
        <v>3</v>
      </c>
      <c r="P7" s="39">
        <v>2</v>
      </c>
      <c r="Q7" s="39">
        <v>2</v>
      </c>
      <c r="R7" s="39">
        <v>0</v>
      </c>
      <c r="S7" s="3">
        <f t="shared" si="0"/>
        <v>31</v>
      </c>
    </row>
    <row r="8" spans="1:26" x14ac:dyDescent="0.2">
      <c r="A8" s="94" t="s">
        <v>7</v>
      </c>
      <c r="B8" s="96"/>
      <c r="C8" s="95"/>
      <c r="D8" s="11">
        <v>10</v>
      </c>
      <c r="E8" s="11">
        <v>10</v>
      </c>
      <c r="F8" s="11">
        <v>25</v>
      </c>
      <c r="G8" s="11">
        <v>20</v>
      </c>
      <c r="H8" s="11">
        <v>25</v>
      </c>
      <c r="I8" s="11">
        <v>10</v>
      </c>
      <c r="J8" s="11">
        <v>20</v>
      </c>
      <c r="K8" s="11">
        <v>30</v>
      </c>
      <c r="L8" s="11">
        <v>10</v>
      </c>
      <c r="M8" s="11">
        <v>25</v>
      </c>
      <c r="N8" s="11">
        <f t="shared" ref="N8" si="1">N4/2</f>
        <v>0</v>
      </c>
      <c r="O8" s="11">
        <v>30</v>
      </c>
      <c r="P8" s="11">
        <v>10</v>
      </c>
      <c r="Q8" s="11">
        <v>10</v>
      </c>
      <c r="R8" s="11">
        <v>0</v>
      </c>
      <c r="S8" s="3">
        <f t="shared" si="0"/>
        <v>235</v>
      </c>
    </row>
    <row r="9" spans="1:26" x14ac:dyDescent="0.2">
      <c r="A9" s="94" t="s">
        <v>8</v>
      </c>
      <c r="B9" s="96"/>
      <c r="C9" s="95"/>
      <c r="D9" s="39">
        <f>D8*15</f>
        <v>150</v>
      </c>
      <c r="E9" s="39">
        <f>E8*15</f>
        <v>150</v>
      </c>
      <c r="F9" s="39">
        <v>275</v>
      </c>
      <c r="G9" s="39">
        <f t="shared" ref="G9:R9" si="2">G8*15</f>
        <v>300</v>
      </c>
      <c r="H9" s="39">
        <f t="shared" si="2"/>
        <v>375</v>
      </c>
      <c r="I9" s="39">
        <f t="shared" si="2"/>
        <v>150</v>
      </c>
      <c r="J9" s="39">
        <v>250</v>
      </c>
      <c r="K9" s="39">
        <v>400</v>
      </c>
      <c r="L9" s="39">
        <v>110</v>
      </c>
      <c r="M9" s="39">
        <v>250</v>
      </c>
      <c r="N9" s="39">
        <f t="shared" ref="N9" si="3">N8*15</f>
        <v>0</v>
      </c>
      <c r="O9" s="39">
        <v>300</v>
      </c>
      <c r="P9" s="39">
        <f t="shared" si="2"/>
        <v>150</v>
      </c>
      <c r="Q9" s="39">
        <f t="shared" si="2"/>
        <v>150</v>
      </c>
      <c r="R9" s="39">
        <f t="shared" si="2"/>
        <v>0</v>
      </c>
      <c r="S9" s="3">
        <f t="shared" si="0"/>
        <v>3010</v>
      </c>
    </row>
    <row r="10" spans="1:26" x14ac:dyDescent="0.2">
      <c r="A10" s="94" t="s">
        <v>9</v>
      </c>
      <c r="B10" s="96"/>
      <c r="C10" s="95"/>
      <c r="D10" s="39">
        <v>1</v>
      </c>
      <c r="E10" s="39">
        <v>0</v>
      </c>
      <c r="F10" s="39">
        <v>2</v>
      </c>
      <c r="G10" s="39">
        <v>0</v>
      </c>
      <c r="H10" s="39">
        <v>0</v>
      </c>
      <c r="I10" s="39">
        <v>1</v>
      </c>
      <c r="J10" s="39">
        <v>3</v>
      </c>
      <c r="K10" s="39">
        <v>5</v>
      </c>
      <c r="L10" s="39">
        <v>1</v>
      </c>
      <c r="M10" s="39">
        <v>1</v>
      </c>
      <c r="N10" s="39"/>
      <c r="O10" s="39">
        <v>2</v>
      </c>
      <c r="P10" s="39">
        <v>2</v>
      </c>
      <c r="Q10" s="39">
        <v>2</v>
      </c>
      <c r="R10" s="39"/>
    </row>
    <row r="11" spans="1:26" x14ac:dyDescent="0.2">
      <c r="A11" s="94" t="s">
        <v>10</v>
      </c>
      <c r="B11" s="96"/>
      <c r="C11" s="95"/>
      <c r="D11" s="39">
        <v>1</v>
      </c>
      <c r="E11" s="39">
        <v>2</v>
      </c>
      <c r="F11" s="39">
        <v>0</v>
      </c>
      <c r="G11" s="39">
        <v>0</v>
      </c>
      <c r="H11" s="39">
        <v>2</v>
      </c>
      <c r="I11" s="39">
        <v>0</v>
      </c>
      <c r="J11" s="39">
        <v>1</v>
      </c>
      <c r="K11" s="39">
        <v>0</v>
      </c>
      <c r="L11" s="39">
        <v>0</v>
      </c>
      <c r="M11" s="39">
        <v>0</v>
      </c>
      <c r="N11" s="39"/>
      <c r="O11" s="39">
        <v>1</v>
      </c>
      <c r="P11" s="39">
        <v>0</v>
      </c>
      <c r="Q11" s="39">
        <v>0</v>
      </c>
      <c r="R11" s="39"/>
    </row>
    <row r="12" spans="1:26" x14ac:dyDescent="0.2">
      <c r="A12" s="94" t="s">
        <v>11</v>
      </c>
      <c r="B12" s="96"/>
      <c r="C12" s="95"/>
      <c r="D12" s="39">
        <v>0</v>
      </c>
      <c r="E12" s="39">
        <v>0</v>
      </c>
      <c r="F12" s="39">
        <v>0</v>
      </c>
      <c r="G12" s="39">
        <v>1</v>
      </c>
      <c r="H12" s="39">
        <v>0</v>
      </c>
      <c r="I12" s="39">
        <v>0</v>
      </c>
      <c r="J12" s="39">
        <v>0</v>
      </c>
      <c r="K12" s="39">
        <v>0</v>
      </c>
      <c r="L12" s="39">
        <v>1</v>
      </c>
      <c r="M12" s="39">
        <v>1</v>
      </c>
      <c r="N12" s="39"/>
      <c r="O12" s="39">
        <v>0</v>
      </c>
      <c r="P12" s="39">
        <v>0</v>
      </c>
      <c r="Q12" s="39">
        <v>0</v>
      </c>
      <c r="R12" s="39"/>
    </row>
    <row r="14" spans="1:26" x14ac:dyDescent="0.2">
      <c r="A14" t="s">
        <v>67</v>
      </c>
    </row>
    <row r="15" spans="1:26" x14ac:dyDescent="0.2">
      <c r="C15" t="s">
        <v>73</v>
      </c>
      <c r="D15" t="s">
        <v>76</v>
      </c>
      <c r="E15" t="s">
        <v>74</v>
      </c>
      <c r="F15" t="s">
        <v>75</v>
      </c>
    </row>
    <row r="16" spans="1:26" x14ac:dyDescent="0.2">
      <c r="A16" t="s">
        <v>47</v>
      </c>
      <c r="B16" t="s">
        <v>72</v>
      </c>
      <c r="C16" s="68">
        <v>0</v>
      </c>
      <c r="D16">
        <v>6</v>
      </c>
      <c r="E16">
        <v>43</v>
      </c>
      <c r="F16" s="77">
        <f>C16*D16*E16</f>
        <v>0</v>
      </c>
    </row>
    <row r="17" spans="1:6" x14ac:dyDescent="0.2">
      <c r="A17" t="s">
        <v>82</v>
      </c>
      <c r="C17" s="68">
        <v>0</v>
      </c>
      <c r="D17">
        <v>1</v>
      </c>
      <c r="E17">
        <v>43</v>
      </c>
      <c r="F17" s="77">
        <f t="shared" ref="F17:F80" si="4">C17*D17*E17</f>
        <v>0</v>
      </c>
    </row>
    <row r="18" spans="1:6" x14ac:dyDescent="0.2">
      <c r="A18" t="s">
        <v>81</v>
      </c>
      <c r="C18" s="68">
        <v>0</v>
      </c>
      <c r="D18">
        <v>1</v>
      </c>
      <c r="E18">
        <v>43</v>
      </c>
      <c r="F18" s="77">
        <f t="shared" si="4"/>
        <v>0</v>
      </c>
    </row>
    <row r="19" spans="1:6" x14ac:dyDescent="0.2">
      <c r="A19" t="s">
        <v>83</v>
      </c>
      <c r="C19" s="68">
        <v>0</v>
      </c>
      <c r="D19">
        <v>1</v>
      </c>
      <c r="E19">
        <v>43</v>
      </c>
      <c r="F19" s="77">
        <f t="shared" si="4"/>
        <v>0</v>
      </c>
    </row>
    <row r="20" spans="1:6" x14ac:dyDescent="0.2">
      <c r="A20" t="s">
        <v>84</v>
      </c>
      <c r="C20" s="68">
        <v>0</v>
      </c>
      <c r="D20">
        <v>1</v>
      </c>
      <c r="E20">
        <v>43</v>
      </c>
      <c r="F20" s="77">
        <f t="shared" si="4"/>
        <v>0</v>
      </c>
    </row>
    <row r="21" spans="1:6" x14ac:dyDescent="0.2">
      <c r="A21" t="s">
        <v>85</v>
      </c>
      <c r="C21" s="68">
        <v>0</v>
      </c>
      <c r="D21">
        <v>1</v>
      </c>
      <c r="E21">
        <v>43</v>
      </c>
      <c r="F21" s="77">
        <f t="shared" si="4"/>
        <v>0</v>
      </c>
    </row>
    <row r="22" spans="1:6" x14ac:dyDescent="0.2">
      <c r="A22" t="s">
        <v>48</v>
      </c>
      <c r="B22" t="s">
        <v>72</v>
      </c>
      <c r="C22" s="68">
        <v>0</v>
      </c>
      <c r="D22">
        <v>6</v>
      </c>
      <c r="E22">
        <v>43</v>
      </c>
      <c r="F22" s="77">
        <f t="shared" si="4"/>
        <v>0</v>
      </c>
    </row>
    <row r="23" spans="1:6" x14ac:dyDescent="0.2">
      <c r="A23" t="s">
        <v>82</v>
      </c>
      <c r="C23" s="68">
        <v>0</v>
      </c>
      <c r="D23">
        <v>1</v>
      </c>
      <c r="E23">
        <v>43</v>
      </c>
      <c r="F23" s="77">
        <f t="shared" si="4"/>
        <v>0</v>
      </c>
    </row>
    <row r="24" spans="1:6" x14ac:dyDescent="0.2">
      <c r="A24" t="s">
        <v>81</v>
      </c>
      <c r="C24" s="68">
        <v>0</v>
      </c>
      <c r="D24">
        <v>1</v>
      </c>
      <c r="E24">
        <v>43</v>
      </c>
      <c r="F24" s="77">
        <f t="shared" si="4"/>
        <v>0</v>
      </c>
    </row>
    <row r="25" spans="1:6" x14ac:dyDescent="0.2">
      <c r="A25" t="s">
        <v>83</v>
      </c>
      <c r="C25" s="68">
        <v>0</v>
      </c>
      <c r="D25">
        <v>1</v>
      </c>
      <c r="E25">
        <v>43</v>
      </c>
      <c r="F25" s="77">
        <f t="shared" si="4"/>
        <v>0</v>
      </c>
    </row>
    <row r="26" spans="1:6" x14ac:dyDescent="0.2">
      <c r="A26" t="s">
        <v>84</v>
      </c>
      <c r="C26" s="68">
        <v>0</v>
      </c>
      <c r="D26">
        <v>1</v>
      </c>
      <c r="E26">
        <v>43</v>
      </c>
      <c r="F26" s="77">
        <f t="shared" si="4"/>
        <v>0</v>
      </c>
    </row>
    <row r="27" spans="1:6" x14ac:dyDescent="0.2">
      <c r="A27" t="s">
        <v>85</v>
      </c>
      <c r="C27" s="68">
        <v>0</v>
      </c>
      <c r="D27">
        <v>1</v>
      </c>
      <c r="E27">
        <v>43</v>
      </c>
      <c r="F27" s="77">
        <f t="shared" si="4"/>
        <v>0</v>
      </c>
    </row>
    <row r="28" spans="1:6" x14ac:dyDescent="0.2">
      <c r="A28" t="s">
        <v>49</v>
      </c>
      <c r="B28" t="s">
        <v>72</v>
      </c>
      <c r="C28" s="68">
        <v>0</v>
      </c>
      <c r="D28">
        <v>6</v>
      </c>
      <c r="E28">
        <v>43</v>
      </c>
      <c r="F28" s="77">
        <f t="shared" si="4"/>
        <v>0</v>
      </c>
    </row>
    <row r="29" spans="1:6" x14ac:dyDescent="0.2">
      <c r="A29" t="s">
        <v>82</v>
      </c>
      <c r="C29" s="68">
        <v>0</v>
      </c>
      <c r="D29">
        <v>1</v>
      </c>
      <c r="E29">
        <v>43</v>
      </c>
      <c r="F29" s="77">
        <f t="shared" si="4"/>
        <v>0</v>
      </c>
    </row>
    <row r="30" spans="1:6" x14ac:dyDescent="0.2">
      <c r="A30" t="s">
        <v>81</v>
      </c>
      <c r="C30" s="68">
        <v>0</v>
      </c>
      <c r="D30">
        <v>1</v>
      </c>
      <c r="E30">
        <v>43</v>
      </c>
      <c r="F30" s="77">
        <f t="shared" si="4"/>
        <v>0</v>
      </c>
    </row>
    <row r="31" spans="1:6" x14ac:dyDescent="0.2">
      <c r="A31" t="s">
        <v>83</v>
      </c>
      <c r="C31" s="68">
        <v>0</v>
      </c>
      <c r="D31">
        <v>1</v>
      </c>
      <c r="E31">
        <v>43</v>
      </c>
      <c r="F31" s="77">
        <f t="shared" si="4"/>
        <v>0</v>
      </c>
    </row>
    <row r="32" spans="1:6" x14ac:dyDescent="0.2">
      <c r="A32" t="s">
        <v>84</v>
      </c>
      <c r="C32" s="68">
        <v>0</v>
      </c>
      <c r="D32">
        <v>1</v>
      </c>
      <c r="E32">
        <v>43</v>
      </c>
      <c r="F32" s="77">
        <f t="shared" si="4"/>
        <v>0</v>
      </c>
    </row>
    <row r="33" spans="1:6" x14ac:dyDescent="0.2">
      <c r="A33" t="s">
        <v>85</v>
      </c>
      <c r="C33" s="68">
        <v>0</v>
      </c>
      <c r="D33">
        <v>1</v>
      </c>
      <c r="E33">
        <v>43</v>
      </c>
      <c r="F33" s="77">
        <f t="shared" si="4"/>
        <v>0</v>
      </c>
    </row>
    <row r="34" spans="1:6" x14ac:dyDescent="0.2">
      <c r="A34" t="s">
        <v>50</v>
      </c>
      <c r="B34" t="s">
        <v>72</v>
      </c>
      <c r="C34" s="68">
        <v>0</v>
      </c>
      <c r="D34">
        <v>6</v>
      </c>
      <c r="E34">
        <v>43</v>
      </c>
      <c r="F34" s="77">
        <f t="shared" si="4"/>
        <v>0</v>
      </c>
    </row>
    <row r="35" spans="1:6" x14ac:dyDescent="0.2">
      <c r="A35" t="s">
        <v>82</v>
      </c>
      <c r="C35" s="68">
        <v>0</v>
      </c>
      <c r="D35">
        <v>1</v>
      </c>
      <c r="E35">
        <v>43</v>
      </c>
      <c r="F35" s="77">
        <f t="shared" si="4"/>
        <v>0</v>
      </c>
    </row>
    <row r="36" spans="1:6" x14ac:dyDescent="0.2">
      <c r="A36" t="s">
        <v>81</v>
      </c>
      <c r="C36" s="68">
        <v>0</v>
      </c>
      <c r="D36">
        <v>1</v>
      </c>
      <c r="E36">
        <v>43</v>
      </c>
      <c r="F36" s="77">
        <f t="shared" si="4"/>
        <v>0</v>
      </c>
    </row>
    <row r="37" spans="1:6" x14ac:dyDescent="0.2">
      <c r="A37" t="s">
        <v>83</v>
      </c>
      <c r="C37" s="68">
        <v>0</v>
      </c>
      <c r="D37">
        <v>1</v>
      </c>
      <c r="E37">
        <v>43</v>
      </c>
      <c r="F37" s="77">
        <f t="shared" si="4"/>
        <v>0</v>
      </c>
    </row>
    <row r="38" spans="1:6" x14ac:dyDescent="0.2">
      <c r="A38" t="s">
        <v>84</v>
      </c>
      <c r="C38" s="68">
        <v>0</v>
      </c>
      <c r="D38">
        <v>1</v>
      </c>
      <c r="E38">
        <v>43</v>
      </c>
      <c r="F38" s="77">
        <f t="shared" si="4"/>
        <v>0</v>
      </c>
    </row>
    <row r="39" spans="1:6" x14ac:dyDescent="0.2">
      <c r="A39" t="s">
        <v>85</v>
      </c>
      <c r="C39" s="68">
        <v>0</v>
      </c>
      <c r="D39">
        <v>1</v>
      </c>
      <c r="E39">
        <v>43</v>
      </c>
      <c r="F39" s="77">
        <f t="shared" si="4"/>
        <v>0</v>
      </c>
    </row>
    <row r="40" spans="1:6" x14ac:dyDescent="0.2">
      <c r="A40" t="s">
        <v>51</v>
      </c>
      <c r="B40" t="s">
        <v>72</v>
      </c>
      <c r="C40" s="68">
        <v>0</v>
      </c>
      <c r="D40">
        <v>6</v>
      </c>
      <c r="E40">
        <v>43</v>
      </c>
      <c r="F40" s="77">
        <f t="shared" si="4"/>
        <v>0</v>
      </c>
    </row>
    <row r="41" spans="1:6" x14ac:dyDescent="0.2">
      <c r="A41" t="s">
        <v>82</v>
      </c>
      <c r="C41" s="68">
        <v>0</v>
      </c>
      <c r="D41">
        <v>1</v>
      </c>
      <c r="E41">
        <v>43</v>
      </c>
      <c r="F41" s="77">
        <f t="shared" si="4"/>
        <v>0</v>
      </c>
    </row>
    <row r="42" spans="1:6" x14ac:dyDescent="0.2">
      <c r="A42" t="s">
        <v>81</v>
      </c>
      <c r="C42" s="68">
        <v>0</v>
      </c>
      <c r="D42">
        <v>1</v>
      </c>
      <c r="E42">
        <v>43</v>
      </c>
      <c r="F42" s="77">
        <f t="shared" si="4"/>
        <v>0</v>
      </c>
    </row>
    <row r="43" spans="1:6" x14ac:dyDescent="0.2">
      <c r="A43" t="s">
        <v>83</v>
      </c>
      <c r="C43" s="68">
        <v>0</v>
      </c>
      <c r="D43">
        <v>1</v>
      </c>
      <c r="E43">
        <v>43</v>
      </c>
      <c r="F43" s="77">
        <f t="shared" si="4"/>
        <v>0</v>
      </c>
    </row>
    <row r="44" spans="1:6" x14ac:dyDescent="0.2">
      <c r="A44" t="s">
        <v>84</v>
      </c>
      <c r="C44" s="68">
        <v>0</v>
      </c>
      <c r="D44">
        <v>1</v>
      </c>
      <c r="E44">
        <v>43</v>
      </c>
      <c r="F44" s="77">
        <f t="shared" si="4"/>
        <v>0</v>
      </c>
    </row>
    <row r="45" spans="1:6" x14ac:dyDescent="0.2">
      <c r="A45" t="s">
        <v>85</v>
      </c>
      <c r="C45" s="68">
        <v>0</v>
      </c>
      <c r="D45">
        <v>1</v>
      </c>
      <c r="E45">
        <v>43</v>
      </c>
      <c r="F45" s="77">
        <f t="shared" si="4"/>
        <v>0</v>
      </c>
    </row>
    <row r="46" spans="1:6" x14ac:dyDescent="0.2">
      <c r="A46" t="s">
        <v>52</v>
      </c>
      <c r="B46" t="s">
        <v>72</v>
      </c>
      <c r="C46" s="68">
        <v>0</v>
      </c>
      <c r="D46">
        <v>6</v>
      </c>
      <c r="E46">
        <v>43</v>
      </c>
      <c r="F46" s="77">
        <f t="shared" si="4"/>
        <v>0</v>
      </c>
    </row>
    <row r="47" spans="1:6" x14ac:dyDescent="0.2">
      <c r="A47" t="s">
        <v>82</v>
      </c>
      <c r="C47" s="68">
        <v>0</v>
      </c>
      <c r="D47">
        <v>1</v>
      </c>
      <c r="E47">
        <v>43</v>
      </c>
      <c r="F47" s="77">
        <f t="shared" si="4"/>
        <v>0</v>
      </c>
    </row>
    <row r="48" spans="1:6" x14ac:dyDescent="0.2">
      <c r="A48" t="s">
        <v>81</v>
      </c>
      <c r="C48" s="68">
        <v>0</v>
      </c>
      <c r="D48">
        <v>1</v>
      </c>
      <c r="E48">
        <v>43</v>
      </c>
      <c r="F48" s="77">
        <f t="shared" si="4"/>
        <v>0</v>
      </c>
    </row>
    <row r="49" spans="1:6" x14ac:dyDescent="0.2">
      <c r="A49" t="s">
        <v>83</v>
      </c>
      <c r="C49" s="68">
        <v>0</v>
      </c>
      <c r="D49">
        <v>1</v>
      </c>
      <c r="E49">
        <v>43</v>
      </c>
      <c r="F49" s="77">
        <f t="shared" si="4"/>
        <v>0</v>
      </c>
    </row>
    <row r="50" spans="1:6" x14ac:dyDescent="0.2">
      <c r="A50" t="s">
        <v>84</v>
      </c>
      <c r="C50" s="68">
        <v>0</v>
      </c>
      <c r="D50">
        <v>1</v>
      </c>
      <c r="E50">
        <v>43</v>
      </c>
      <c r="F50" s="77">
        <f t="shared" si="4"/>
        <v>0</v>
      </c>
    </row>
    <row r="51" spans="1:6" x14ac:dyDescent="0.2">
      <c r="A51" t="s">
        <v>85</v>
      </c>
      <c r="C51" s="68">
        <v>0</v>
      </c>
      <c r="D51">
        <v>1</v>
      </c>
      <c r="E51">
        <v>43</v>
      </c>
      <c r="F51" s="77">
        <f t="shared" si="4"/>
        <v>0</v>
      </c>
    </row>
    <row r="52" spans="1:6" x14ac:dyDescent="0.2">
      <c r="A52" t="s">
        <v>53</v>
      </c>
      <c r="B52" t="s">
        <v>72</v>
      </c>
      <c r="C52" s="68">
        <v>0</v>
      </c>
      <c r="D52">
        <v>6</v>
      </c>
      <c r="E52">
        <v>43</v>
      </c>
      <c r="F52" s="77">
        <f t="shared" si="4"/>
        <v>0</v>
      </c>
    </row>
    <row r="53" spans="1:6" x14ac:dyDescent="0.2">
      <c r="A53" t="s">
        <v>82</v>
      </c>
      <c r="C53" s="68">
        <v>0</v>
      </c>
      <c r="D53">
        <v>1</v>
      </c>
      <c r="E53">
        <v>43</v>
      </c>
      <c r="F53" s="77">
        <f t="shared" si="4"/>
        <v>0</v>
      </c>
    </row>
    <row r="54" spans="1:6" x14ac:dyDescent="0.2">
      <c r="A54" t="s">
        <v>81</v>
      </c>
      <c r="C54" s="68">
        <v>0</v>
      </c>
      <c r="D54">
        <v>1</v>
      </c>
      <c r="E54">
        <v>43</v>
      </c>
      <c r="F54" s="77">
        <f t="shared" si="4"/>
        <v>0</v>
      </c>
    </row>
    <row r="55" spans="1:6" x14ac:dyDescent="0.2">
      <c r="A55" t="s">
        <v>83</v>
      </c>
      <c r="C55" s="68">
        <v>0</v>
      </c>
      <c r="D55">
        <v>1</v>
      </c>
      <c r="E55">
        <v>43</v>
      </c>
      <c r="F55" s="77">
        <f t="shared" si="4"/>
        <v>0</v>
      </c>
    </row>
    <row r="56" spans="1:6" x14ac:dyDescent="0.2">
      <c r="A56" t="s">
        <v>84</v>
      </c>
      <c r="C56" s="68">
        <v>0</v>
      </c>
      <c r="D56">
        <v>1</v>
      </c>
      <c r="E56">
        <v>43</v>
      </c>
      <c r="F56" s="77">
        <f t="shared" si="4"/>
        <v>0</v>
      </c>
    </row>
    <row r="57" spans="1:6" x14ac:dyDescent="0.2">
      <c r="A57" t="s">
        <v>85</v>
      </c>
      <c r="C57" s="68">
        <v>0</v>
      </c>
      <c r="D57">
        <v>1</v>
      </c>
      <c r="E57">
        <v>43</v>
      </c>
      <c r="F57" s="77">
        <f t="shared" si="4"/>
        <v>0</v>
      </c>
    </row>
    <row r="58" spans="1:6" x14ac:dyDescent="0.2">
      <c r="A58" t="s">
        <v>54</v>
      </c>
      <c r="B58" t="s">
        <v>72</v>
      </c>
      <c r="C58" s="68">
        <v>0</v>
      </c>
      <c r="D58">
        <v>6</v>
      </c>
      <c r="E58">
        <v>44</v>
      </c>
      <c r="F58" s="77">
        <f t="shared" si="4"/>
        <v>0</v>
      </c>
    </row>
    <row r="59" spans="1:6" x14ac:dyDescent="0.2">
      <c r="A59" t="s">
        <v>82</v>
      </c>
      <c r="C59" s="68">
        <v>0</v>
      </c>
      <c r="D59">
        <v>1</v>
      </c>
      <c r="E59">
        <v>44</v>
      </c>
      <c r="F59" s="77">
        <f t="shared" si="4"/>
        <v>0</v>
      </c>
    </row>
    <row r="60" spans="1:6" x14ac:dyDescent="0.2">
      <c r="A60" t="s">
        <v>81</v>
      </c>
      <c r="C60" s="68">
        <v>0</v>
      </c>
      <c r="D60">
        <v>1</v>
      </c>
      <c r="E60">
        <v>44</v>
      </c>
      <c r="F60" s="77">
        <f t="shared" si="4"/>
        <v>0</v>
      </c>
    </row>
    <row r="61" spans="1:6" x14ac:dyDescent="0.2">
      <c r="A61" t="s">
        <v>83</v>
      </c>
      <c r="C61" s="68">
        <v>0</v>
      </c>
      <c r="D61">
        <v>1</v>
      </c>
      <c r="E61">
        <v>44</v>
      </c>
      <c r="F61" s="77">
        <f t="shared" si="4"/>
        <v>0</v>
      </c>
    </row>
    <row r="62" spans="1:6" x14ac:dyDescent="0.2">
      <c r="A62" t="s">
        <v>84</v>
      </c>
      <c r="C62" s="68">
        <v>0</v>
      </c>
      <c r="D62">
        <v>1</v>
      </c>
      <c r="E62">
        <v>44</v>
      </c>
      <c r="F62" s="77">
        <f t="shared" si="4"/>
        <v>0</v>
      </c>
    </row>
    <row r="63" spans="1:6" x14ac:dyDescent="0.2">
      <c r="A63" t="s">
        <v>85</v>
      </c>
      <c r="C63" s="68">
        <v>0</v>
      </c>
      <c r="D63">
        <v>1</v>
      </c>
      <c r="E63">
        <v>44</v>
      </c>
      <c r="F63" s="77">
        <f t="shared" si="4"/>
        <v>0</v>
      </c>
    </row>
    <row r="64" spans="1:6" x14ac:dyDescent="0.2">
      <c r="A64" t="s">
        <v>55</v>
      </c>
      <c r="B64" t="s">
        <v>72</v>
      </c>
      <c r="C64" s="68">
        <v>0</v>
      </c>
      <c r="D64">
        <v>6</v>
      </c>
      <c r="E64">
        <v>43</v>
      </c>
      <c r="F64" s="77">
        <f t="shared" si="4"/>
        <v>0</v>
      </c>
    </row>
    <row r="65" spans="1:6" x14ac:dyDescent="0.2">
      <c r="A65" t="s">
        <v>82</v>
      </c>
      <c r="C65" s="68">
        <v>0</v>
      </c>
      <c r="D65">
        <v>1</v>
      </c>
      <c r="E65">
        <v>43</v>
      </c>
      <c r="F65" s="77">
        <f t="shared" si="4"/>
        <v>0</v>
      </c>
    </row>
    <row r="66" spans="1:6" x14ac:dyDescent="0.2">
      <c r="A66" t="s">
        <v>81</v>
      </c>
      <c r="C66" s="68">
        <v>0</v>
      </c>
      <c r="D66">
        <v>1</v>
      </c>
      <c r="E66">
        <v>43</v>
      </c>
      <c r="F66" s="77">
        <f t="shared" si="4"/>
        <v>0</v>
      </c>
    </row>
    <row r="67" spans="1:6" x14ac:dyDescent="0.2">
      <c r="A67" t="s">
        <v>83</v>
      </c>
      <c r="C67" s="68">
        <v>0</v>
      </c>
      <c r="D67">
        <v>1</v>
      </c>
      <c r="E67">
        <v>43</v>
      </c>
      <c r="F67" s="77">
        <f t="shared" si="4"/>
        <v>0</v>
      </c>
    </row>
    <row r="68" spans="1:6" x14ac:dyDescent="0.2">
      <c r="A68" t="s">
        <v>84</v>
      </c>
      <c r="C68" s="68">
        <v>0</v>
      </c>
      <c r="D68">
        <v>1</v>
      </c>
      <c r="E68">
        <v>43</v>
      </c>
      <c r="F68" s="77">
        <f t="shared" si="4"/>
        <v>0</v>
      </c>
    </row>
    <row r="69" spans="1:6" x14ac:dyDescent="0.2">
      <c r="A69" t="s">
        <v>85</v>
      </c>
      <c r="C69" s="68">
        <v>0</v>
      </c>
      <c r="D69">
        <v>1</v>
      </c>
      <c r="E69">
        <v>43</v>
      </c>
      <c r="F69" s="77">
        <f t="shared" si="4"/>
        <v>0</v>
      </c>
    </row>
    <row r="70" spans="1:6" x14ac:dyDescent="0.2">
      <c r="A70" t="s">
        <v>56</v>
      </c>
      <c r="B70" t="s">
        <v>72</v>
      </c>
      <c r="C70" s="68">
        <v>0</v>
      </c>
      <c r="D70">
        <v>6</v>
      </c>
      <c r="E70">
        <v>43</v>
      </c>
      <c r="F70" s="77">
        <f t="shared" si="4"/>
        <v>0</v>
      </c>
    </row>
    <row r="71" spans="1:6" x14ac:dyDescent="0.2">
      <c r="A71" t="s">
        <v>82</v>
      </c>
      <c r="C71" s="68">
        <v>0</v>
      </c>
      <c r="D71">
        <v>1</v>
      </c>
      <c r="E71">
        <v>43</v>
      </c>
      <c r="F71" s="77">
        <f t="shared" si="4"/>
        <v>0</v>
      </c>
    </row>
    <row r="72" spans="1:6" x14ac:dyDescent="0.2">
      <c r="A72" t="s">
        <v>81</v>
      </c>
      <c r="C72" s="68">
        <v>0</v>
      </c>
      <c r="D72">
        <v>1</v>
      </c>
      <c r="E72">
        <v>43</v>
      </c>
      <c r="F72" s="77">
        <f t="shared" si="4"/>
        <v>0</v>
      </c>
    </row>
    <row r="73" spans="1:6" x14ac:dyDescent="0.2">
      <c r="A73" t="s">
        <v>83</v>
      </c>
      <c r="C73" s="68">
        <v>0</v>
      </c>
      <c r="D73">
        <v>1</v>
      </c>
      <c r="E73">
        <v>43</v>
      </c>
      <c r="F73" s="77">
        <f t="shared" si="4"/>
        <v>0</v>
      </c>
    </row>
    <row r="74" spans="1:6" x14ac:dyDescent="0.2">
      <c r="A74" t="s">
        <v>84</v>
      </c>
      <c r="C74" s="68">
        <v>0</v>
      </c>
      <c r="D74">
        <v>1</v>
      </c>
      <c r="E74">
        <v>43</v>
      </c>
      <c r="F74" s="77">
        <f t="shared" si="4"/>
        <v>0</v>
      </c>
    </row>
    <row r="75" spans="1:6" x14ac:dyDescent="0.2">
      <c r="A75" t="s">
        <v>85</v>
      </c>
      <c r="C75" s="68">
        <v>0</v>
      </c>
      <c r="D75">
        <v>1</v>
      </c>
      <c r="E75">
        <v>43</v>
      </c>
      <c r="F75" s="77">
        <f t="shared" si="4"/>
        <v>0</v>
      </c>
    </row>
    <row r="76" spans="1:6" x14ac:dyDescent="0.2">
      <c r="A76" t="s">
        <v>57</v>
      </c>
      <c r="B76" t="s">
        <v>72</v>
      </c>
      <c r="C76" s="68">
        <v>0</v>
      </c>
      <c r="D76">
        <v>6</v>
      </c>
      <c r="E76">
        <v>43</v>
      </c>
      <c r="F76" s="77">
        <f t="shared" si="4"/>
        <v>0</v>
      </c>
    </row>
    <row r="77" spans="1:6" x14ac:dyDescent="0.2">
      <c r="A77" t="s">
        <v>82</v>
      </c>
      <c r="C77" s="68">
        <v>0</v>
      </c>
      <c r="D77">
        <v>1</v>
      </c>
      <c r="E77">
        <v>43</v>
      </c>
      <c r="F77" s="77">
        <f t="shared" si="4"/>
        <v>0</v>
      </c>
    </row>
    <row r="78" spans="1:6" x14ac:dyDescent="0.2">
      <c r="A78" t="s">
        <v>81</v>
      </c>
      <c r="C78" s="68">
        <v>0</v>
      </c>
      <c r="D78">
        <v>1</v>
      </c>
      <c r="E78">
        <v>43</v>
      </c>
      <c r="F78" s="77">
        <f t="shared" si="4"/>
        <v>0</v>
      </c>
    </row>
    <row r="79" spans="1:6" x14ac:dyDescent="0.2">
      <c r="A79" t="s">
        <v>83</v>
      </c>
      <c r="C79" s="68">
        <v>0</v>
      </c>
      <c r="D79">
        <v>1</v>
      </c>
      <c r="E79">
        <v>43</v>
      </c>
      <c r="F79" s="77">
        <f t="shared" si="4"/>
        <v>0</v>
      </c>
    </row>
    <row r="80" spans="1:6" x14ac:dyDescent="0.2">
      <c r="A80" t="s">
        <v>84</v>
      </c>
      <c r="C80" s="68">
        <v>0</v>
      </c>
      <c r="D80">
        <v>1</v>
      </c>
      <c r="E80">
        <v>43</v>
      </c>
      <c r="F80" s="77">
        <f t="shared" si="4"/>
        <v>0</v>
      </c>
    </row>
    <row r="81" spans="1:6" x14ac:dyDescent="0.2">
      <c r="A81" t="s">
        <v>85</v>
      </c>
      <c r="C81" s="68">
        <v>0</v>
      </c>
      <c r="D81">
        <v>1</v>
      </c>
      <c r="E81">
        <v>43</v>
      </c>
      <c r="F81" s="77">
        <f t="shared" ref="F81:F99" si="5">C81*D81*E81</f>
        <v>0</v>
      </c>
    </row>
    <row r="82" spans="1:6" x14ac:dyDescent="0.2">
      <c r="A82" t="s">
        <v>58</v>
      </c>
      <c r="B82" t="s">
        <v>72</v>
      </c>
      <c r="C82" s="68">
        <v>0</v>
      </c>
      <c r="D82">
        <v>6</v>
      </c>
      <c r="E82">
        <v>43</v>
      </c>
      <c r="F82" s="77">
        <f t="shared" si="5"/>
        <v>0</v>
      </c>
    </row>
    <row r="83" spans="1:6" x14ac:dyDescent="0.2">
      <c r="A83" t="s">
        <v>82</v>
      </c>
      <c r="C83" s="68">
        <v>0</v>
      </c>
      <c r="D83">
        <v>1</v>
      </c>
      <c r="E83">
        <v>43</v>
      </c>
      <c r="F83" s="77">
        <f t="shared" si="5"/>
        <v>0</v>
      </c>
    </row>
    <row r="84" spans="1:6" x14ac:dyDescent="0.2">
      <c r="A84" t="s">
        <v>81</v>
      </c>
      <c r="C84" s="68">
        <v>0</v>
      </c>
      <c r="D84">
        <v>1</v>
      </c>
      <c r="E84">
        <v>43</v>
      </c>
      <c r="F84" s="77">
        <f t="shared" si="5"/>
        <v>0</v>
      </c>
    </row>
    <row r="85" spans="1:6" x14ac:dyDescent="0.2">
      <c r="A85" t="s">
        <v>83</v>
      </c>
      <c r="C85" s="68">
        <v>0</v>
      </c>
      <c r="D85">
        <v>1</v>
      </c>
      <c r="E85">
        <v>43</v>
      </c>
      <c r="F85" s="77">
        <f t="shared" si="5"/>
        <v>0</v>
      </c>
    </row>
    <row r="86" spans="1:6" x14ac:dyDescent="0.2">
      <c r="A86" t="s">
        <v>84</v>
      </c>
      <c r="C86" s="68">
        <v>0</v>
      </c>
      <c r="D86">
        <v>1</v>
      </c>
      <c r="E86">
        <v>43</v>
      </c>
      <c r="F86" s="77">
        <f t="shared" si="5"/>
        <v>0</v>
      </c>
    </row>
    <row r="87" spans="1:6" x14ac:dyDescent="0.2">
      <c r="A87" t="s">
        <v>85</v>
      </c>
      <c r="C87" s="68">
        <v>0</v>
      </c>
      <c r="D87">
        <v>1</v>
      </c>
      <c r="E87">
        <v>43</v>
      </c>
      <c r="F87" s="77">
        <f t="shared" si="5"/>
        <v>0</v>
      </c>
    </row>
    <row r="88" spans="1:6" x14ac:dyDescent="0.2">
      <c r="A88" t="s">
        <v>59</v>
      </c>
      <c r="B88" t="s">
        <v>72</v>
      </c>
      <c r="C88" s="68">
        <v>0</v>
      </c>
      <c r="D88">
        <v>6</v>
      </c>
      <c r="E88">
        <v>43</v>
      </c>
      <c r="F88" s="77">
        <f t="shared" si="5"/>
        <v>0</v>
      </c>
    </row>
    <row r="89" spans="1:6" x14ac:dyDescent="0.2">
      <c r="A89" t="s">
        <v>82</v>
      </c>
      <c r="C89" s="68">
        <v>0</v>
      </c>
      <c r="D89">
        <v>1</v>
      </c>
      <c r="E89">
        <v>43</v>
      </c>
      <c r="F89" s="77">
        <f t="shared" si="5"/>
        <v>0</v>
      </c>
    </row>
    <row r="90" spans="1:6" x14ac:dyDescent="0.2">
      <c r="A90" t="s">
        <v>81</v>
      </c>
      <c r="C90" s="68">
        <v>0</v>
      </c>
      <c r="D90">
        <v>1</v>
      </c>
      <c r="E90">
        <v>43</v>
      </c>
      <c r="F90" s="77">
        <f t="shared" si="5"/>
        <v>0</v>
      </c>
    </row>
    <row r="91" spans="1:6" x14ac:dyDescent="0.2">
      <c r="A91" t="s">
        <v>83</v>
      </c>
      <c r="C91" s="68">
        <v>0</v>
      </c>
      <c r="D91">
        <v>1</v>
      </c>
      <c r="E91">
        <v>43</v>
      </c>
      <c r="F91" s="77">
        <f t="shared" si="5"/>
        <v>0</v>
      </c>
    </row>
    <row r="92" spans="1:6" x14ac:dyDescent="0.2">
      <c r="A92" t="s">
        <v>84</v>
      </c>
      <c r="C92" s="68">
        <v>0</v>
      </c>
      <c r="D92">
        <v>1</v>
      </c>
      <c r="E92">
        <v>43</v>
      </c>
      <c r="F92" s="77">
        <f t="shared" si="5"/>
        <v>0</v>
      </c>
    </row>
    <row r="93" spans="1:6" x14ac:dyDescent="0.2">
      <c r="A93" t="s">
        <v>85</v>
      </c>
      <c r="C93" s="68">
        <v>0</v>
      </c>
      <c r="D93">
        <v>1</v>
      </c>
      <c r="E93">
        <v>43</v>
      </c>
      <c r="F93" s="77">
        <f t="shared" si="5"/>
        <v>0</v>
      </c>
    </row>
    <row r="94" spans="1:6" x14ac:dyDescent="0.2">
      <c r="A94" t="s">
        <v>64</v>
      </c>
      <c r="B94" t="s">
        <v>72</v>
      </c>
      <c r="C94" s="68">
        <v>0</v>
      </c>
      <c r="D94">
        <v>6</v>
      </c>
      <c r="E94">
        <v>43</v>
      </c>
      <c r="F94" s="77">
        <f t="shared" si="5"/>
        <v>0</v>
      </c>
    </row>
    <row r="95" spans="1:6" x14ac:dyDescent="0.2">
      <c r="A95" t="s">
        <v>82</v>
      </c>
      <c r="C95" s="68">
        <v>0</v>
      </c>
      <c r="D95">
        <v>1</v>
      </c>
      <c r="E95">
        <v>43</v>
      </c>
      <c r="F95" s="77">
        <f t="shared" si="5"/>
        <v>0</v>
      </c>
    </row>
    <row r="96" spans="1:6" x14ac:dyDescent="0.2">
      <c r="A96" t="s">
        <v>81</v>
      </c>
      <c r="C96" s="68">
        <v>0</v>
      </c>
      <c r="D96">
        <v>1</v>
      </c>
      <c r="E96">
        <v>43</v>
      </c>
      <c r="F96" s="77">
        <f t="shared" si="5"/>
        <v>0</v>
      </c>
    </row>
    <row r="97" spans="1:6" x14ac:dyDescent="0.2">
      <c r="A97" t="s">
        <v>83</v>
      </c>
      <c r="C97" s="68">
        <v>0</v>
      </c>
      <c r="D97">
        <v>1</v>
      </c>
      <c r="E97">
        <v>43</v>
      </c>
      <c r="F97" s="77">
        <f t="shared" si="5"/>
        <v>0</v>
      </c>
    </row>
    <row r="98" spans="1:6" x14ac:dyDescent="0.2">
      <c r="A98" t="s">
        <v>84</v>
      </c>
      <c r="C98" s="68">
        <v>0</v>
      </c>
      <c r="D98">
        <v>1</v>
      </c>
      <c r="E98">
        <v>43</v>
      </c>
      <c r="F98" s="77">
        <f t="shared" si="5"/>
        <v>0</v>
      </c>
    </row>
    <row r="99" spans="1:6" x14ac:dyDescent="0.2">
      <c r="A99" t="s">
        <v>85</v>
      </c>
      <c r="C99" s="68">
        <v>0</v>
      </c>
      <c r="D99">
        <v>1</v>
      </c>
      <c r="E99">
        <v>43</v>
      </c>
      <c r="F99" s="77">
        <f t="shared" si="5"/>
        <v>0</v>
      </c>
    </row>
    <row r="100" spans="1:6" x14ac:dyDescent="0.2">
      <c r="F100" s="77"/>
    </row>
    <row r="101" spans="1:6" x14ac:dyDescent="0.2">
      <c r="F101" s="77">
        <f>SUM(F16:F100)</f>
        <v>0</v>
      </c>
    </row>
  </sheetData>
  <sheetProtection algorithmName="SHA-512" hashValue="jvF+Ms3dgCERW/Lty9PI1wvy9XrlQeUGxwg97+q63a0KNQharfqTL/dT08/3MhP1YkvAkDKNJz0OfdKbocWBew==" saltValue="KNf2Q1Px0kHu+fvPJFKLNg==" spinCount="100000" sheet="1" objects="1" scenarios="1"/>
  <mergeCells count="16">
    <mergeCell ref="A12:C12"/>
    <mergeCell ref="A1:R1"/>
    <mergeCell ref="M3:N3"/>
    <mergeCell ref="M4:N4"/>
    <mergeCell ref="M5:N5"/>
    <mergeCell ref="M6:N6"/>
    <mergeCell ref="A3:C3"/>
    <mergeCell ref="A4:C4"/>
    <mergeCell ref="A5:C5"/>
    <mergeCell ref="A6:C6"/>
    <mergeCell ref="A2:C2"/>
    <mergeCell ref="A7:C7"/>
    <mergeCell ref="A8:C8"/>
    <mergeCell ref="A9:C9"/>
    <mergeCell ref="A10:C10"/>
    <mergeCell ref="A11:C1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A30C2-E1B1-5B43-9391-554146276E9E}">
  <sheetPr>
    <tabColor theme="3" tint="0.79998168889431442"/>
  </sheetPr>
  <dimension ref="A1:R25"/>
  <sheetViews>
    <sheetView showGridLines="0" zoomScaleNormal="150" zoomScaleSheetLayoutView="100" workbookViewId="0">
      <selection activeCell="B6" sqref="B6"/>
    </sheetView>
  </sheetViews>
  <sheetFormatPr baseColWidth="10" defaultColWidth="8.83203125" defaultRowHeight="15" x14ac:dyDescent="0.2"/>
  <cols>
    <col min="1" max="1" width="32.33203125" customWidth="1"/>
    <col min="2" max="2" width="14.83203125" bestFit="1" customWidth="1"/>
  </cols>
  <sheetData>
    <row r="1" spans="1:18" ht="35" x14ac:dyDescent="0.2">
      <c r="A1" s="84" t="s">
        <v>5</v>
      </c>
      <c r="B1" s="84"/>
      <c r="C1" s="84"/>
      <c r="D1" s="84"/>
      <c r="E1" s="84"/>
      <c r="F1" s="84"/>
      <c r="G1" s="84"/>
      <c r="H1" s="84"/>
      <c r="I1" s="84"/>
      <c r="J1" s="84"/>
      <c r="K1" s="85"/>
      <c r="L1" s="85"/>
      <c r="M1" s="85"/>
      <c r="N1" s="85"/>
      <c r="O1" s="85"/>
      <c r="P1" s="85"/>
      <c r="Q1" s="85"/>
      <c r="R1" s="85"/>
    </row>
    <row r="3" spans="1:18" ht="16" x14ac:dyDescent="0.2">
      <c r="A3" s="50" t="s">
        <v>86</v>
      </c>
      <c r="B3" s="65"/>
    </row>
    <row r="4" spans="1:18" x14ac:dyDescent="0.2">
      <c r="A4" s="65"/>
      <c r="B4" s="65"/>
    </row>
    <row r="5" spans="1:18" x14ac:dyDescent="0.2">
      <c r="A5" s="29" t="s">
        <v>87</v>
      </c>
      <c r="B5" s="29" t="s">
        <v>88</v>
      </c>
    </row>
    <row r="6" spans="1:18" ht="20" customHeight="1" x14ac:dyDescent="0.2">
      <c r="A6" s="78"/>
      <c r="B6" s="68">
        <v>0</v>
      </c>
    </row>
    <row r="7" spans="1:18" ht="20" customHeight="1" x14ac:dyDescent="0.2">
      <c r="A7" s="78"/>
      <c r="B7" s="68">
        <v>0</v>
      </c>
    </row>
    <row r="8" spans="1:18" ht="20" customHeight="1" x14ac:dyDescent="0.2">
      <c r="A8" s="78"/>
      <c r="B8" s="68">
        <v>0</v>
      </c>
    </row>
    <row r="9" spans="1:18" ht="20" customHeight="1" x14ac:dyDescent="0.2">
      <c r="A9" s="78"/>
      <c r="B9" s="68">
        <v>0</v>
      </c>
    </row>
    <row r="10" spans="1:18" ht="20" customHeight="1" x14ac:dyDescent="0.2">
      <c r="A10" s="78"/>
      <c r="B10" s="68">
        <v>0</v>
      </c>
    </row>
    <row r="11" spans="1:18" ht="20" customHeight="1" x14ac:dyDescent="0.2">
      <c r="A11" s="78"/>
      <c r="B11" s="68">
        <v>0</v>
      </c>
    </row>
    <row r="12" spans="1:18" ht="20" customHeight="1" x14ac:dyDescent="0.2">
      <c r="A12" s="78"/>
      <c r="B12" s="68">
        <v>0</v>
      </c>
    </row>
    <row r="13" spans="1:18" ht="20" customHeight="1" x14ac:dyDescent="0.2">
      <c r="A13" s="78"/>
      <c r="B13" s="68">
        <v>0</v>
      </c>
    </row>
    <row r="14" spans="1:18" ht="20" customHeight="1" x14ac:dyDescent="0.2">
      <c r="A14" s="78"/>
      <c r="B14" s="68">
        <v>0</v>
      </c>
    </row>
    <row r="15" spans="1:18" ht="20" customHeight="1" x14ac:dyDescent="0.2">
      <c r="A15" s="78"/>
      <c r="B15" s="68">
        <v>0</v>
      </c>
    </row>
    <row r="16" spans="1:18" ht="20" customHeight="1" x14ac:dyDescent="0.2">
      <c r="A16" s="78"/>
      <c r="B16" s="68">
        <v>0</v>
      </c>
    </row>
    <row r="17" spans="1:4" ht="20" customHeight="1" x14ac:dyDescent="0.2">
      <c r="A17" s="78"/>
      <c r="B17" s="68">
        <v>0</v>
      </c>
    </row>
    <row r="18" spans="1:4" ht="20" customHeight="1" x14ac:dyDescent="0.2">
      <c r="A18" s="78"/>
      <c r="B18" s="68">
        <v>0</v>
      </c>
    </row>
    <row r="19" spans="1:4" ht="20" customHeight="1" x14ac:dyDescent="0.2">
      <c r="A19" s="78"/>
      <c r="B19" s="68">
        <v>0</v>
      </c>
    </row>
    <row r="20" spans="1:4" ht="20" customHeight="1" x14ac:dyDescent="0.2">
      <c r="A20" s="78"/>
      <c r="B20" s="68">
        <v>0</v>
      </c>
    </row>
    <row r="21" spans="1:4" ht="20" customHeight="1" x14ac:dyDescent="0.2">
      <c r="A21" s="51"/>
      <c r="B21" s="69">
        <f>AVERAGEA(B6,B7,B8,B9,B10,B11,B12,B13,B14,B15,B16,B17,B18,B19,B20)</f>
        <v>0</v>
      </c>
      <c r="C21" s="65" t="s">
        <v>89</v>
      </c>
      <c r="D21" s="65"/>
    </row>
    <row r="22" spans="1:4" ht="20" customHeight="1" x14ac:dyDescent="0.2">
      <c r="A22" s="51"/>
      <c r="B22" s="69">
        <f>SUM(B6:B20)</f>
        <v>0</v>
      </c>
      <c r="C22" s="65" t="s">
        <v>77</v>
      </c>
      <c r="D22" s="65"/>
    </row>
    <row r="23" spans="1:4" x14ac:dyDescent="0.2">
      <c r="A23" s="51"/>
      <c r="B23" s="65"/>
      <c r="C23" s="65"/>
      <c r="D23" s="65"/>
    </row>
    <row r="24" spans="1:4" x14ac:dyDescent="0.2">
      <c r="A24" s="51"/>
    </row>
    <row r="25" spans="1:4" x14ac:dyDescent="0.2">
      <c r="A25" s="51"/>
    </row>
  </sheetData>
  <sheetProtection algorithmName="SHA-512" hashValue="23wkl8rH5jjIa2UQcqsI2Hd/FwsFcQvLVNuUhaJ6yr23Y+iuDw6WchRM+TZX/M5Sr2rGpycPCjgmoL95OuGv4A==" saltValue="n+gyUuFPWyyImeHOrHIjKg==" spinCount="100000" sheet="1" objects="1" scenarios="1"/>
  <mergeCells count="1">
    <mergeCell ref="A1:R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573AF-8DD3-0B45-8118-9F4E39AFFFB4}">
  <sheetPr>
    <tabColor rgb="FF00B050"/>
  </sheetPr>
  <dimension ref="B3:J18"/>
  <sheetViews>
    <sheetView workbookViewId="0">
      <selection activeCell="E11" sqref="E11:I15"/>
    </sheetView>
  </sheetViews>
  <sheetFormatPr baseColWidth="10" defaultColWidth="11" defaultRowHeight="16" x14ac:dyDescent="0.2"/>
  <cols>
    <col min="1" max="1" width="4.1640625" style="54" customWidth="1"/>
    <col min="2" max="16384" width="11" style="54"/>
  </cols>
  <sheetData>
    <row r="3" spans="2:10" ht="17" thickBot="1" x14ac:dyDescent="0.25"/>
    <row r="4" spans="2:10" x14ac:dyDescent="0.2">
      <c r="B4" s="55"/>
      <c r="C4" s="56"/>
      <c r="D4" s="56"/>
      <c r="E4" s="56"/>
      <c r="F4" s="56"/>
      <c r="G4" s="56"/>
      <c r="H4" s="56"/>
      <c r="I4" s="56"/>
      <c r="J4" s="57"/>
    </row>
    <row r="5" spans="2:10" x14ac:dyDescent="0.2">
      <c r="B5" s="112" t="s">
        <v>91</v>
      </c>
      <c r="C5" s="113"/>
      <c r="D5" s="113"/>
      <c r="E5" s="114"/>
      <c r="F5" s="114"/>
      <c r="G5" s="114"/>
      <c r="H5" s="114"/>
      <c r="I5" s="114"/>
      <c r="J5" s="58"/>
    </row>
    <row r="6" spans="2:10" x14ac:dyDescent="0.2">
      <c r="B6" s="59"/>
      <c r="C6" s="60"/>
      <c r="D6" s="60"/>
      <c r="E6" s="61"/>
      <c r="F6" s="61"/>
      <c r="G6" s="61"/>
      <c r="H6" s="61"/>
      <c r="I6" s="61"/>
      <c r="J6" s="58"/>
    </row>
    <row r="7" spans="2:10" x14ac:dyDescent="0.2">
      <c r="B7" s="112" t="s">
        <v>92</v>
      </c>
      <c r="C7" s="113"/>
      <c r="D7" s="113"/>
      <c r="E7" s="114"/>
      <c r="F7" s="114"/>
      <c r="G7" s="114"/>
      <c r="H7" s="114"/>
      <c r="I7" s="114"/>
      <c r="J7" s="58"/>
    </row>
    <row r="8" spans="2:10" x14ac:dyDescent="0.2">
      <c r="B8" s="59"/>
      <c r="C8" s="60"/>
      <c r="D8" s="60"/>
      <c r="E8" s="61"/>
      <c r="F8" s="61"/>
      <c r="G8" s="61"/>
      <c r="H8" s="61"/>
      <c r="I8" s="61"/>
      <c r="J8" s="58"/>
    </row>
    <row r="9" spans="2:10" x14ac:dyDescent="0.2">
      <c r="B9" s="112" t="s">
        <v>93</v>
      </c>
      <c r="C9" s="113"/>
      <c r="D9" s="113"/>
      <c r="E9" s="114"/>
      <c r="F9" s="114"/>
      <c r="G9" s="114"/>
      <c r="H9" s="114"/>
      <c r="I9" s="114"/>
      <c r="J9" s="58"/>
    </row>
    <row r="10" spans="2:10" x14ac:dyDescent="0.2">
      <c r="B10" s="59"/>
      <c r="C10" s="60"/>
      <c r="D10" s="60"/>
      <c r="E10" s="61"/>
      <c r="F10" s="61"/>
      <c r="G10" s="61"/>
      <c r="H10" s="61"/>
      <c r="I10" s="61"/>
      <c r="J10" s="58"/>
    </row>
    <row r="11" spans="2:10" x14ac:dyDescent="0.2">
      <c r="B11" s="112" t="s">
        <v>94</v>
      </c>
      <c r="C11" s="113"/>
      <c r="D11" s="113"/>
      <c r="E11" s="114"/>
      <c r="F11" s="114"/>
      <c r="G11" s="114"/>
      <c r="H11" s="114"/>
      <c r="I11" s="114"/>
      <c r="J11" s="58"/>
    </row>
    <row r="12" spans="2:10" x14ac:dyDescent="0.2">
      <c r="B12" s="59"/>
      <c r="C12" s="60"/>
      <c r="D12" s="60"/>
      <c r="E12" s="114"/>
      <c r="F12" s="114"/>
      <c r="G12" s="114"/>
      <c r="H12" s="114"/>
      <c r="I12" s="114"/>
      <c r="J12" s="58"/>
    </row>
    <row r="13" spans="2:10" x14ac:dyDescent="0.2">
      <c r="B13" s="59"/>
      <c r="C13" s="60"/>
      <c r="D13" s="60"/>
      <c r="E13" s="114"/>
      <c r="F13" s="114"/>
      <c r="G13" s="114"/>
      <c r="H13" s="114"/>
      <c r="I13" s="114"/>
      <c r="J13" s="58"/>
    </row>
    <row r="14" spans="2:10" x14ac:dyDescent="0.2">
      <c r="B14" s="59"/>
      <c r="C14" s="60"/>
      <c r="D14" s="60"/>
      <c r="E14" s="114"/>
      <c r="F14" s="114"/>
      <c r="G14" s="114"/>
      <c r="H14" s="114"/>
      <c r="I14" s="114"/>
      <c r="J14" s="58"/>
    </row>
    <row r="15" spans="2:10" x14ac:dyDescent="0.2">
      <c r="B15" s="59"/>
      <c r="C15" s="60"/>
      <c r="D15" s="60"/>
      <c r="E15" s="114"/>
      <c r="F15" s="114"/>
      <c r="G15" s="114"/>
      <c r="H15" s="114"/>
      <c r="I15" s="114"/>
      <c r="J15" s="58"/>
    </row>
    <row r="16" spans="2:10" x14ac:dyDescent="0.2">
      <c r="B16" s="59"/>
      <c r="C16" s="60"/>
      <c r="D16" s="60"/>
      <c r="E16" s="61"/>
      <c r="F16" s="61"/>
      <c r="G16" s="61"/>
      <c r="H16" s="61"/>
      <c r="I16" s="61"/>
      <c r="J16" s="58"/>
    </row>
    <row r="17" spans="2:10" x14ac:dyDescent="0.2">
      <c r="B17" s="112" t="s">
        <v>95</v>
      </c>
      <c r="C17" s="113"/>
      <c r="D17" s="113"/>
      <c r="E17" s="114"/>
      <c r="F17" s="114"/>
      <c r="G17" s="114"/>
      <c r="H17" s="114"/>
      <c r="I17" s="114"/>
      <c r="J17" s="58"/>
    </row>
    <row r="18" spans="2:10" ht="17" thickBot="1" x14ac:dyDescent="0.25">
      <c r="B18" s="62"/>
      <c r="C18" s="63"/>
      <c r="D18" s="63"/>
      <c r="E18" s="63"/>
      <c r="F18" s="63"/>
      <c r="G18" s="63"/>
      <c r="H18" s="63"/>
      <c r="I18" s="63"/>
      <c r="J18" s="64"/>
    </row>
  </sheetData>
  <mergeCells count="10">
    <mergeCell ref="B11:D11"/>
    <mergeCell ref="E11:I15"/>
    <mergeCell ref="B17:D17"/>
    <mergeCell ref="E17:I17"/>
    <mergeCell ref="B5:D5"/>
    <mergeCell ref="E5:I5"/>
    <mergeCell ref="B7:D7"/>
    <mergeCell ref="E7:I7"/>
    <mergeCell ref="B9:D9"/>
    <mergeCell ref="E9:I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1ae0673c-31f8-4138-9309-2af19a31124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A715DA904BEF244B88FD33ED31CE245" ma:contentTypeVersion="12" ma:contentTypeDescription="Een nieuw document maken." ma:contentTypeScope="" ma:versionID="d407a28ef50ccd9e08861ddc6e316531">
  <xsd:schema xmlns:xsd="http://www.w3.org/2001/XMLSchema" xmlns:xs="http://www.w3.org/2001/XMLSchema" xmlns:p="http://schemas.microsoft.com/office/2006/metadata/properties" xmlns:ns2="1ae0673c-31f8-4138-9309-2af19a31124a" xmlns:ns3="3840437a-79c2-4946-ba9b-535e40bacb68" targetNamespace="http://schemas.microsoft.com/office/2006/metadata/properties" ma:root="true" ma:fieldsID="ef08a447755e1b75ddf90b38c9e2e8c5" ns2:_="" ns3:_="">
    <xsd:import namespace="1ae0673c-31f8-4138-9309-2af19a31124a"/>
    <xsd:import namespace="3840437a-79c2-4946-ba9b-535e40bacb6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3:SharedWithUsers" minOccurs="0"/>
                <xsd:element ref="ns3:SharedWithDetails" minOccurs="0"/>
                <xsd:element ref="ns2:_Flow_SignoffStatus"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e0673c-31f8-4138-9309-2af19a3112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_Flow_SignoffStatus" ma:index="15" nillable="true" ma:displayName="Afmeldingsstatus" ma:internalName="_x0024_Resources_x003a_core_x002c_Signoff_Status_x003b_">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840437a-79c2-4946-ba9b-535e40bacb68" elementFormDefault="qualified">
    <xsd:import namespace="http://schemas.microsoft.com/office/2006/documentManagement/types"/>
    <xsd:import namespace="http://schemas.microsoft.com/office/infopath/2007/PartnerControls"/>
    <xsd:element name="SharedWithUsers" ma:index="13"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FCC661-C60F-4A1D-873F-E30F9E2C023D}">
  <ds:schemaRefs>
    <ds:schemaRef ds:uri="http://purl.org/dc/terms/"/>
    <ds:schemaRef ds:uri="http://purl.org/dc/dcmitype/"/>
    <ds:schemaRef ds:uri="http://schemas.microsoft.com/office/infopath/2007/PartnerControls"/>
    <ds:schemaRef ds:uri="http://schemas.openxmlformats.org/package/2006/metadata/core-properties"/>
    <ds:schemaRef ds:uri="http://purl.org/dc/elements/1.1/"/>
    <ds:schemaRef ds:uri="http://schemas.microsoft.com/office/2006/metadata/properties"/>
    <ds:schemaRef ds:uri="http://schemas.microsoft.com/office/2006/documentManagement/types"/>
    <ds:schemaRef ds:uri="3840437a-79c2-4946-ba9b-535e40bacb68"/>
    <ds:schemaRef ds:uri="1ae0673c-31f8-4138-9309-2af19a31124a"/>
    <ds:schemaRef ds:uri="http://www.w3.org/XML/1998/namespace"/>
  </ds:schemaRefs>
</ds:datastoreItem>
</file>

<file path=customXml/itemProps2.xml><?xml version="1.0" encoding="utf-8"?>
<ds:datastoreItem xmlns:ds="http://schemas.openxmlformats.org/officeDocument/2006/customXml" ds:itemID="{621B6AB1-21F4-4B84-BAD2-FF37961BAA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e0673c-31f8-4138-9309-2af19a31124a"/>
    <ds:schemaRef ds:uri="3840437a-79c2-4946-ba9b-535e40bacb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0037C9-4C6E-4AB0-9298-5293932452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8</vt:i4>
      </vt:variant>
      <vt:variant>
        <vt:lpstr>Benoemde bereiken</vt:lpstr>
      </vt:variant>
      <vt:variant>
        <vt:i4>1</vt:i4>
      </vt:variant>
    </vt:vector>
  </HeadingPairs>
  <TitlesOfParts>
    <vt:vector size="9" baseType="lpstr">
      <vt:lpstr>Totalen</vt:lpstr>
      <vt:lpstr>Case 1</vt:lpstr>
      <vt:lpstr>Case 2</vt:lpstr>
      <vt:lpstr>Case 3</vt:lpstr>
      <vt:lpstr>Case 4</vt:lpstr>
      <vt:lpstr>Case 5</vt:lpstr>
      <vt:lpstr>Budget-assortiment</vt:lpstr>
      <vt:lpstr>Ondertekening</vt:lpstr>
      <vt:lpstr>'Case 1'!Afdrukbereik</vt:lpstr>
    </vt:vector>
  </TitlesOfParts>
  <Manager/>
  <Company>Gezamenlijke inkoop Pompeblêd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Prijzenblad</dc:title>
  <dc:subject>EA Catering</dc:subject>
  <dc:creator>H. Schlingmann</dc:creator>
  <cp:keywords/>
  <dc:description/>
  <cp:lastModifiedBy>Henk Schlingmann</cp:lastModifiedBy>
  <cp:revision/>
  <dcterms:created xsi:type="dcterms:W3CDTF">2010-11-07T13:49:16Z</dcterms:created>
  <dcterms:modified xsi:type="dcterms:W3CDTF">2021-01-05T09:11:31Z</dcterms:modified>
  <cp:category>Aanbestedingen</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0x0101009A715DA904BEF244B88FD33ED31CE245</vt:lpwstr>
  </property>
</Properties>
</file>