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G:\bd_projecten\optimalisatie_buitendienst\vsss\"/>
    </mc:Choice>
  </mc:AlternateContent>
  <bookViews>
    <workbookView xWindow="-25320" yWindow="315" windowWidth="25440" windowHeight="15540"/>
  </bookViews>
  <sheets>
    <sheet name="Materieel" sheetId="1" r:id="rId1"/>
    <sheet name="Jaarplanning" sheetId="7" r:id="rId2"/>
    <sheet name="Medewerkers" sheetId="3" r:id="rId3"/>
    <sheet name="Afvalinzameling planning" sheetId="4" r:id="rId4"/>
    <sheet name="Inkomende meldingen" sheetId="5" r:id="rId5"/>
    <sheet name="Gladheidbestrijding" sheetId="6" r:id="rId6"/>
  </sheets>
  <externalReferences>
    <externalReference r:id="rId7"/>
    <externalReference r:id="rId8"/>
  </externalReferences>
  <definedNames>
    <definedName name="_xlnm._FilterDatabase" localSheetId="1" hidden="1">Jaarplanning!$G$1:$AG$42</definedName>
    <definedName name="_xlnm.Print_Titles" localSheetId="1">Jaarplanning!$2:$2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5" i="7" l="1"/>
  <c r="W16" i="7"/>
  <c r="W17" i="7"/>
  <c r="W18" i="7"/>
  <c r="W19" i="7"/>
  <c r="W22" i="7"/>
  <c r="W23" i="7"/>
  <c r="W24" i="7"/>
  <c r="W25" i="7"/>
  <c r="W26" i="7"/>
  <c r="M40" i="7"/>
  <c r="M41" i="7"/>
  <c r="M42" i="7"/>
  <c r="M16" i="7"/>
  <c r="M17" i="7"/>
  <c r="M18" i="7"/>
  <c r="M19" i="7"/>
  <c r="M22" i="7"/>
  <c r="M23" i="7"/>
  <c r="M24" i="7"/>
  <c r="M25" i="7"/>
  <c r="M26" i="7"/>
  <c r="M27" i="7"/>
  <c r="M28" i="7"/>
  <c r="M29" i="7"/>
  <c r="M30" i="7"/>
  <c r="M33" i="7"/>
  <c r="M34" i="7"/>
  <c r="M35" i="7"/>
  <c r="M36" i="7"/>
  <c r="M37" i="7"/>
  <c r="M15" i="7"/>
  <c r="AA42" i="7" l="1"/>
  <c r="W42" i="7"/>
  <c r="V42" i="7"/>
  <c r="I42" i="7"/>
  <c r="D42" i="7"/>
  <c r="AA41" i="7"/>
  <c r="W41" i="7"/>
  <c r="I41" i="7"/>
  <c r="AA40" i="7"/>
  <c r="W40" i="7"/>
  <c r="I40" i="7"/>
  <c r="Y39" i="7"/>
  <c r="AA37" i="7"/>
  <c r="W37" i="7"/>
  <c r="V37" i="7"/>
  <c r="I37" i="7"/>
  <c r="AA36" i="7"/>
  <c r="W36" i="7"/>
  <c r="V36" i="7"/>
  <c r="I36" i="7"/>
  <c r="AA35" i="7"/>
  <c r="W35" i="7"/>
  <c r="I35" i="7"/>
  <c r="D35" i="7"/>
  <c r="D36" i="7" s="1"/>
  <c r="D37" i="7" s="1"/>
  <c r="AA34" i="7"/>
  <c r="W34" i="7"/>
  <c r="V34" i="7"/>
  <c r="I34" i="7"/>
  <c r="AA33" i="7"/>
  <c r="W33" i="7"/>
  <c r="I33" i="7"/>
  <c r="Y32" i="7"/>
  <c r="AA30" i="7"/>
  <c r="W30" i="7"/>
  <c r="V30" i="7"/>
  <c r="I30" i="7"/>
  <c r="AA29" i="7"/>
  <c r="W29" i="7"/>
  <c r="V29" i="7"/>
  <c r="I29" i="7"/>
  <c r="AA28" i="7"/>
  <c r="W28" i="7"/>
  <c r="V28" i="7"/>
  <c r="I28" i="7"/>
  <c r="AA27" i="7"/>
  <c r="W27" i="7"/>
  <c r="V27" i="7"/>
  <c r="I27" i="7"/>
  <c r="AA26" i="7"/>
  <c r="V26" i="7"/>
  <c r="I26" i="7"/>
  <c r="AA25" i="7"/>
  <c r="V25" i="7"/>
  <c r="I25" i="7"/>
  <c r="AA24" i="7"/>
  <c r="V24" i="7"/>
  <c r="I24" i="7"/>
  <c r="D24" i="7"/>
  <c r="D25" i="7" s="1"/>
  <c r="D26" i="7" s="1"/>
  <c r="D27" i="7" s="1"/>
  <c r="D28" i="7" s="1"/>
  <c r="D29" i="7" s="1"/>
  <c r="D30" i="7" s="1"/>
  <c r="AA23" i="7"/>
  <c r="V23" i="7"/>
  <c r="I23" i="7"/>
  <c r="AA22" i="7"/>
  <c r="I22" i="7"/>
  <c r="Y21" i="7"/>
  <c r="AA19" i="7"/>
  <c r="V19" i="7"/>
  <c r="I19" i="7"/>
  <c r="AA18" i="7"/>
  <c r="V18" i="7"/>
  <c r="I18" i="7"/>
  <c r="AA17" i="7"/>
  <c r="V17" i="7"/>
  <c r="I17" i="7"/>
  <c r="AA16" i="7"/>
  <c r="V16" i="7"/>
  <c r="I16" i="7"/>
  <c r="AA15" i="7"/>
  <c r="V15" i="7"/>
  <c r="I15" i="7"/>
  <c r="D15" i="7"/>
  <c r="D16" i="7" s="1"/>
  <c r="D17" i="7" s="1"/>
  <c r="D18" i="7" s="1"/>
  <c r="D19" i="7" s="1"/>
  <c r="AA14" i="7"/>
  <c r="W14" i="7"/>
  <c r="V14" i="7"/>
  <c r="M14" i="7"/>
  <c r="I14" i="7"/>
  <c r="AA13" i="7"/>
  <c r="W13" i="7"/>
  <c r="M13" i="7"/>
  <c r="I13" i="7"/>
  <c r="Y12" i="7"/>
  <c r="AA10" i="7"/>
  <c r="W10" i="7"/>
  <c r="V10" i="7"/>
  <c r="M10" i="7"/>
  <c r="AA9" i="7"/>
  <c r="W9" i="7"/>
  <c r="V9" i="7"/>
  <c r="M9" i="7"/>
  <c r="AA8" i="7"/>
  <c r="W8" i="7"/>
  <c r="V8" i="7"/>
  <c r="M8" i="7"/>
  <c r="AA7" i="7"/>
  <c r="W7" i="7"/>
  <c r="V7" i="7"/>
  <c r="M7" i="7"/>
  <c r="I7" i="7"/>
  <c r="AA6" i="7"/>
  <c r="W6" i="7"/>
  <c r="V6" i="7"/>
  <c r="M6" i="7"/>
  <c r="I6" i="7"/>
  <c r="D6" i="7"/>
  <c r="D7" i="7" s="1"/>
  <c r="D8" i="7" s="1"/>
  <c r="D9" i="7" s="1"/>
  <c r="D10" i="7" s="1"/>
  <c r="AA5" i="7"/>
  <c r="W5" i="7"/>
  <c r="M5" i="7"/>
  <c r="I5" i="7"/>
  <c r="AA4" i="7"/>
  <c r="W4" i="7"/>
  <c r="M4" i="7"/>
  <c r="I4" i="7"/>
  <c r="Y3" i="7"/>
  <c r="C1" i="7"/>
</calcChain>
</file>

<file path=xl/comments1.xml><?xml version="1.0" encoding="utf-8"?>
<comments xmlns="http://schemas.openxmlformats.org/spreadsheetml/2006/main">
  <authors>
    <author>Herman Korsten</author>
    <author>John Smets</author>
  </authors>
  <commentList>
    <comment ref="R1" authorId="0" shapeId="0">
      <text>
        <r>
          <rPr>
            <b/>
            <sz val="8"/>
            <color indexed="81"/>
            <rFont val="Tahoma"/>
            <family val="2"/>
          </rPr>
          <t>Herman Korsten:</t>
        </r>
        <r>
          <rPr>
            <sz val="8"/>
            <color indexed="81"/>
            <rFont val="Tahoma"/>
            <family val="2"/>
          </rPr>
          <t xml:space="preserve">
Kan dit ook via FCL kolom I worden onderscheiden?</t>
        </r>
      </text>
    </comment>
    <comment ref="S1" authorId="0" shapeId="0">
      <text>
        <r>
          <rPr>
            <b/>
            <sz val="8"/>
            <color indexed="81"/>
            <rFont val="Tahoma"/>
            <family val="2"/>
          </rPr>
          <t>Herman Korsten:</t>
        </r>
        <r>
          <rPr>
            <sz val="8"/>
            <color indexed="81"/>
            <rFont val="Tahoma"/>
            <family val="2"/>
          </rPr>
          <t xml:space="preserve">
- in bedrijf
- vernietigd
- verkocht</t>
        </r>
      </text>
    </comment>
    <comment ref="K34" authorId="1" shapeId="0">
      <text>
        <r>
          <rPr>
            <b/>
            <sz val="8"/>
            <color indexed="81"/>
            <rFont val="Tahoma"/>
            <family val="2"/>
          </rPr>
          <t>John Smets:</t>
        </r>
        <r>
          <rPr>
            <sz val="8"/>
            <color indexed="81"/>
            <rFont val="Tahoma"/>
            <family val="2"/>
          </rPr>
          <t xml:space="preserve">
budget Riool</t>
        </r>
      </text>
    </comment>
  </commentList>
</comments>
</file>

<file path=xl/comments2.xml><?xml version="1.0" encoding="utf-8"?>
<comments xmlns="http://schemas.openxmlformats.org/spreadsheetml/2006/main">
  <authors>
    <author>saCTX</author>
    <author>Ger Ghielen</author>
    <author>Ghi1311a</author>
  </authors>
  <commentList>
    <comment ref="C1" authorId="0" shapeId="0">
      <text>
        <r>
          <rPr>
            <b/>
            <sz val="11"/>
            <color indexed="81"/>
            <rFont val="Tahoma"/>
            <family val="2"/>
          </rPr>
          <t xml:space="preserve">Herman: </t>
        </r>
        <r>
          <rPr>
            <sz val="11"/>
            <color indexed="81"/>
            <rFont val="Tahoma"/>
            <family val="2"/>
          </rPr>
          <t>telt regels die zichtbaar zijn, past zich aan filter aan.</t>
        </r>
        <r>
          <rPr>
            <b/>
            <sz val="8"/>
            <color indexed="81"/>
            <rFont val="Tahoma"/>
            <family val="2"/>
          </rPr>
          <t xml:space="preserve">
</t>
        </r>
        <r>
          <rPr>
            <sz val="8"/>
            <color indexed="81"/>
            <rFont val="Tahoma"/>
            <family val="2"/>
          </rPr>
          <t xml:space="preserve">
</t>
        </r>
      </text>
    </comment>
    <comment ref="K2" authorId="1" shapeId="0">
      <text>
        <r>
          <rPr>
            <sz val="11"/>
            <color indexed="81"/>
            <rFont val="Tahoma"/>
            <family val="2"/>
          </rPr>
          <t xml:space="preserve">Ger Ghielen:groene cellen </t>
        </r>
        <r>
          <rPr>
            <b/>
            <sz val="11"/>
            <color indexed="81"/>
            <rFont val="Tahoma"/>
            <family val="2"/>
          </rPr>
          <t>MOETEN</t>
        </r>
        <r>
          <rPr>
            <sz val="11"/>
            <color indexed="81"/>
            <rFont val="Tahoma"/>
            <family val="2"/>
          </rPr>
          <t xml:space="preserve"> gereed zijn!!: gele cellen werkzaamheden deze week.</t>
        </r>
        <r>
          <rPr>
            <sz val="9"/>
            <color indexed="81"/>
            <rFont val="Tahoma"/>
            <family val="2"/>
          </rPr>
          <t xml:space="preserve">
</t>
        </r>
      </text>
    </comment>
    <comment ref="N2" authorId="2" shapeId="0">
      <text>
        <r>
          <rPr>
            <b/>
            <sz val="8"/>
            <color indexed="81"/>
            <rFont val="Tahoma"/>
            <family val="2"/>
          </rPr>
          <t>Ghi1311a:</t>
        </r>
        <r>
          <rPr>
            <sz val="8"/>
            <color indexed="81"/>
            <rFont val="Tahoma"/>
            <family val="2"/>
          </rPr>
          <t xml:space="preserve">
</t>
        </r>
        <r>
          <rPr>
            <sz val="14"/>
            <color indexed="81"/>
            <rFont val="Tahoma"/>
            <family val="2"/>
          </rPr>
          <t>"vaste"=werkzaamheden zonder geboekte uren(rechtstreeks op  tijdschrijfformulieren.
"P" = Periodieke werkzaamheden zonder opdrachtbon.
"j.opdracht"= periodieke werkzaamheden met opdrachtbon.
"Basis"Omschrijvingen  welke worden gebruikt in de urenverantwoording.
"O" meldingen en opdrachten</t>
        </r>
        <r>
          <rPr>
            <sz val="8"/>
            <color indexed="81"/>
            <rFont val="Tahoma"/>
            <family val="2"/>
          </rPr>
          <t xml:space="preserve">.
</t>
        </r>
      </text>
    </comment>
    <comment ref="X2" authorId="1" shapeId="0">
      <text>
        <r>
          <rPr>
            <b/>
            <sz val="11"/>
            <color indexed="81"/>
            <rFont val="Tahoma"/>
            <family val="2"/>
          </rPr>
          <t>Ger Ghielen:</t>
        </r>
        <r>
          <rPr>
            <sz val="11"/>
            <color indexed="81"/>
            <rFont val="Tahoma"/>
            <family val="2"/>
          </rPr>
          <t xml:space="preserve">
alleen uren medewerkers en voormannen</t>
        </r>
        <r>
          <rPr>
            <sz val="8"/>
            <color indexed="81"/>
            <rFont val="Tahoma"/>
            <family val="2"/>
          </rPr>
          <t xml:space="preserve">
</t>
        </r>
      </text>
    </comment>
  </commentList>
</comments>
</file>

<file path=xl/sharedStrings.xml><?xml version="1.0" encoding="utf-8"?>
<sst xmlns="http://schemas.openxmlformats.org/spreadsheetml/2006/main" count="1291" uniqueCount="372">
  <si>
    <t>voornaam</t>
  </si>
  <si>
    <t>achternaam</t>
  </si>
  <si>
    <t>functie</t>
  </si>
  <si>
    <t>rol</t>
  </si>
  <si>
    <t>Adviseur Bedrijfsvoering</t>
  </si>
  <si>
    <t>Planner</t>
  </si>
  <si>
    <t>Medewerker wijkbeheer A</t>
  </si>
  <si>
    <t>Voorman afvalinzameling</t>
  </si>
  <si>
    <t>Voorman wijk 2</t>
  </si>
  <si>
    <t>-Toezicht houden op uitvoering van onderhoudsprojecten
-Signaleren, analyseren en aandragen oplossing van en bij knelpunten in de uitvoering
-Opstellen onderhouds- en renovatieplannen en technische randvoorwaarden van buitensportaccommodaties
-Beheren en bewaken toegekende budgetten voor toeleveringen
-Behandelen serviceverzoeken</t>
  </si>
  <si>
    <t>-Ondersteunen Bedrijfsleider op gebied van bedrijfsvoering
-Initieren en ontwikkelen beleid betreffende het werkgebied
-Adviseren inzake complexe vraagstukken en afstemmen beleid en uitvoering</t>
  </si>
  <si>
    <t>Preventieadviseur</t>
  </si>
  <si>
    <t>-Uitvoering geven aan de Arbo wet- en regelgeving
-Opstellen Arbo-handboek alsmede (gebruiks)handleidingen en geven werkinstructies en voorlichtingen
-Zorgen voor periodieke keuringen en certificering van medewerkers, materieel, hulpmiddelen en gereedschappen en het bijhouden van logboeken hiervan.
-Organiseren van betreffende opleidingen
-Organiseren van de BHV inclusief bemensing en opleidingen
-Adviseren over en invulling geven aan het gemeentelijk agressieprotocol.</t>
  </si>
  <si>
    <t>Toezichthouder Wijk- en Landschapsonderhoud, Cultuurtechniek</t>
  </si>
  <si>
    <t>Toezichthouder Wijk- en Landschapsonderhoud, Civieltechniek</t>
  </si>
  <si>
    <t>-Opstellen jaar- en dynamische periodeplanning, opstellen integrale periodeplanning incl werkroosters en communcieren hierover
-Informeren, adviseren en ondersteunen van de voormannen voor de uitvoering van onderhoudswerkzaamheden
-Signaleren verbeteringen in de dienstverlening, optimaliseren processen en aanspreekpunt voor informatievoorziening door het Klant Contact Centrum
-Beheren en bewaken van aangewezen budgetten van de toeleveringen</t>
  </si>
  <si>
    <t>Monteur werkplaats</t>
  </si>
  <si>
    <t>Monteur installaties</t>
  </si>
  <si>
    <t>-Plannen en verdelen van werkzaamheden binnen het wijkteam, toezien op de realisatie daarvan
-Bewaken kwaliteit en kwantiteit van de te verrichten werkzaamheden en uitvoeren van gesprekscyclus
-Organiseren alle faciliteiten tbv de taakuitoefening door de wijkteams
-Opstellen uitvoeringsprocedures
-Toezien op de uitvoering van de Arbo wet- en regelgeving</t>
  </si>
  <si>
    <t>-Plannen en verdelen van de werkzaamheden binnen het team afvalinzameling en toezien op de realisatie daarvan
-Bewaken kwaliteit en kwantiteit van de te verrichten werkzaamheden en uitvoeren van gesprekscyclus
-Organiseren alle faciliteiten tbv de taakuitoefening door het team afvalinzameling
-Opstellen uitvoeringsprocedures
-Toezien op uitvoering van Arbo wet- en regelgeving</t>
  </si>
  <si>
    <t>Medewerker Afvalinzameling - Chauffeur</t>
  </si>
  <si>
    <t>Medewerker Afvalinzameling - Belader</t>
  </si>
  <si>
    <t>-Besturen vuilnisauto over de vastgestelde route
-Bedienen van de vuilnisauto en toezien op de door de beladers uit te voeren handelingen
-Signaleren onregelmatigheden op aanbiedingsgedrag en controleren op illegale stortingen op asbest en het ophalen hiervan
-Verrichten van werkzaamheden van de functie Mdw afvalinzameling - belader indien nodig. 
-Uitvoeren van de storings- en calamiteitendienst en de gladheidbestrijding</t>
  </si>
  <si>
    <t>-Ophalen van het huishoudelijk afval en beladen van de vuilnisauto met behulp van containers en/of zakken
-Uitvoeren toegewezen eenoudige onderhoudswerkzaamheden
-Opruimen zwerfvuil en ledigen prullenbakken
-Verrichten van werkzaamheden van de functie Mdw Milieupark indien nodig</t>
  </si>
  <si>
    <t>-Vanuit vaktechnische deskundigheid uitvoeren van de aan het wijkteam toegewezen onderhoudswerkzaamheden aan onder andere wegen, afwateringen, sprotaccommodaties, landschappen, plantsoenen, speelvoorzieningen en begraafplaatsen
-Realiseren aanleg nieuwe plantsoenen en speelvoorzieningen volgens plan
-Uitvoeren van de storings- en calamiteitendienst en gladheidbestrijding</t>
  </si>
  <si>
    <t>Specialist groen</t>
  </si>
  <si>
    <t>Specialist riolering</t>
  </si>
  <si>
    <t>Specialist verhardingen</t>
  </si>
  <si>
    <t>Specialist Vrachtwagens</t>
  </si>
  <si>
    <t>Specialist Tuin- en parkgereedschappen</t>
  </si>
  <si>
    <t xml:space="preserve">-Verrichten van (preventief) complex specialistisch onderhoud en reparaties aan groot materieel, machines en hulpmiddelen
-Bouwen, vervangen en verrichten van complex specialistisch onderhoud en en aanpssingen aan elctrotechnische installaties
-Verrichten (preventief) onderhoud en revisie aan pompen van het vrijverval riool en drukriolering
-Zijn van vakbekwaam persoon als bedoeld in het Bedrijfsvoeringsplan Rioolgemalen
-Uitvoeren van de storings- en calamiteitendienst </t>
  </si>
  <si>
    <t>-Bouwen, vervangen en verrichten van specialistisch onderhoud en aanpassingen aan electro-, verwarmings- en sanitairinstallaties
-Verrichten (preventief) specialistisch onderhoud en revisie aan pompen van het vrijverval riool en drukriolering
-Uitvoeren metingen in kastenen emalen en in het rioolstelstel
-Uitvoeren volgens plan en vanuit de vaktechnische deskundigheid van toegewezen onderhoudswerkzaamheden aan matereel, machines en hulpmiddelen, infrastructuur en gebouwen
-Zijn van vakbekwaam persoon als bedoeld in het Bedrijfsvoeringsplan Rioolgemalen
-Uitvoeren van de storings- en calamiteitendienst</t>
  </si>
  <si>
    <t>Cultuurtechnisch</t>
  </si>
  <si>
    <t>Civieltechnisch</t>
  </si>
  <si>
    <t>specialisme</t>
  </si>
  <si>
    <t>Routenaam</t>
  </si>
  <si>
    <t>Soort actie</t>
  </si>
  <si>
    <t>Fase 1</t>
  </si>
  <si>
    <t>Preventief</t>
  </si>
  <si>
    <t>Curatief</t>
  </si>
  <si>
    <t>Droog strooien</t>
  </si>
  <si>
    <t>Nat strooien</t>
  </si>
  <si>
    <t>7 gram/m2</t>
  </si>
  <si>
    <t>10 gram/m2</t>
  </si>
  <si>
    <t>15 gram/m2</t>
  </si>
  <si>
    <t>20 gram/m2</t>
  </si>
  <si>
    <t>Fase 2</t>
  </si>
  <si>
    <t>Fase 3</t>
  </si>
  <si>
    <t>Tractie combinatie</t>
  </si>
  <si>
    <t>Tractor met aanhangstrooier</t>
  </si>
  <si>
    <t>Vrachtwagen met opzetstrooier</t>
  </si>
  <si>
    <t>Hulpmiddelen</t>
  </si>
  <si>
    <t>Borstel</t>
  </si>
  <si>
    <t>Sneeuwschuif</t>
  </si>
  <si>
    <t>actie door</t>
  </si>
  <si>
    <t>conform planningsschema</t>
  </si>
  <si>
    <t>conform planningsschema en inzet derden conform afspraken*</t>
  </si>
  <si>
    <t>* Inzet derden vindt plaats bij extreme winterse omstandigheden met veel sneeuwval. Conform afspraken kunnen derden opgeroepen worden om een vooraf aangegeven gedeelte sneeuwvrij te maken.</t>
  </si>
  <si>
    <t>Wijk 1</t>
  </si>
  <si>
    <t>Wijk 2</t>
  </si>
  <si>
    <t>code</t>
  </si>
  <si>
    <t>groep</t>
  </si>
  <si>
    <t>groepsnaam</t>
  </si>
  <si>
    <t>aanschafdatum</t>
  </si>
  <si>
    <t>omschrijving</t>
  </si>
  <si>
    <t>merk</t>
  </si>
  <si>
    <t>type</t>
  </si>
  <si>
    <t>kenteken</t>
  </si>
  <si>
    <t>chauffeur / voertuignummer</t>
  </si>
  <si>
    <t>serienummer</t>
  </si>
  <si>
    <t>aanschafbedrag</t>
  </si>
  <si>
    <t>FCL Fingroep</t>
  </si>
  <si>
    <t>Oorspronkelijke afschrijtermijn</t>
  </si>
  <si>
    <t>afschrijftermijn aangepast</t>
  </si>
  <si>
    <t>jaren in gebruik op basis peildatum</t>
  </si>
  <si>
    <t>vervangings datum op basis aangepaste afschrijvingstermijn</t>
  </si>
  <si>
    <t>prognose vervangingsbedrag</t>
  </si>
  <si>
    <t>Boven Normbedrag</t>
  </si>
  <si>
    <t>Status</t>
  </si>
  <si>
    <t>Datum uit roulatie zonder datum=actueel</t>
  </si>
  <si>
    <t>verzekerd</t>
  </si>
  <si>
    <t>Leveran-cier</t>
  </si>
  <si>
    <t>locatie</t>
  </si>
  <si>
    <t>specifiek kenmerk locatie</t>
  </si>
  <si>
    <t>uitleen</t>
  </si>
  <si>
    <t>keuringsdatum      (apk, NEn3140 en com)</t>
  </si>
  <si>
    <t>keuringsresultaat</t>
  </si>
  <si>
    <t>keuringsinstantie</t>
  </si>
  <si>
    <t>opmerkingen</t>
  </si>
  <si>
    <t>x</t>
  </si>
  <si>
    <t>Heggeschaar</t>
  </si>
  <si>
    <t>motorheggeschaar</t>
  </si>
  <si>
    <t>in bedrijf</t>
  </si>
  <si>
    <t>nvt</t>
  </si>
  <si>
    <t>rienties</t>
  </si>
  <si>
    <t>Nee</t>
  </si>
  <si>
    <t>goed gekeurd</t>
  </si>
  <si>
    <t>Rienties</t>
  </si>
  <si>
    <t>stokmotorheggeschaar</t>
  </si>
  <si>
    <t>Reserve</t>
  </si>
  <si>
    <t>Ja</t>
  </si>
  <si>
    <t>accu stokheggeschaar</t>
  </si>
  <si>
    <t>Har</t>
  </si>
  <si>
    <t>5</t>
  </si>
  <si>
    <t>Kettingzaag</t>
  </si>
  <si>
    <t xml:space="preserve">benzine kettingzaag </t>
  </si>
  <si>
    <t>benzine hoogsnoeier</t>
  </si>
  <si>
    <t>Gezam. Gebr.</t>
  </si>
  <si>
    <t xml:space="preserve">accu kettingzaag </t>
  </si>
  <si>
    <t>Bladblazer</t>
  </si>
  <si>
    <t xml:space="preserve">Bladblazer </t>
  </si>
  <si>
    <t>Trilplaat</t>
  </si>
  <si>
    <t>div gemotoriseerde machines</t>
  </si>
  <si>
    <t>Werkplaats</t>
  </si>
  <si>
    <t>motorbezem</t>
  </si>
  <si>
    <t>7</t>
  </si>
  <si>
    <t>Acculoopmaaier</t>
  </si>
  <si>
    <t>10</t>
  </si>
  <si>
    <t>Accu</t>
  </si>
  <si>
    <t>geen</t>
  </si>
  <si>
    <t>Garage</t>
  </si>
  <si>
    <t>Acculader</t>
  </si>
  <si>
    <t>NVT</t>
  </si>
  <si>
    <t>Terberg</t>
  </si>
  <si>
    <t>Magazijn eerste verdieping</t>
  </si>
  <si>
    <t>Elec. Handgereedschap</t>
  </si>
  <si>
    <t>Rom</t>
  </si>
  <si>
    <t>werkplaats</t>
  </si>
  <si>
    <t>N.V.T</t>
  </si>
  <si>
    <t>verloopkabel</t>
  </si>
  <si>
    <t>Nido</t>
  </si>
  <si>
    <t>Handgereedschap</t>
  </si>
  <si>
    <t>Filter hydrauliek kolkenzuiger</t>
  </si>
  <si>
    <t>Lubricare</t>
  </si>
  <si>
    <t>Compressor</t>
  </si>
  <si>
    <t>Berko</t>
  </si>
  <si>
    <t>20</t>
  </si>
  <si>
    <t>Vrachtauto's</t>
  </si>
  <si>
    <t>Allers</t>
  </si>
  <si>
    <t>Beers</t>
  </si>
  <si>
    <t>Vuilnisauto's</t>
  </si>
  <si>
    <t>Afval</t>
  </si>
  <si>
    <t>Smeets</t>
  </si>
  <si>
    <t>Bedrijfsauto's</t>
  </si>
  <si>
    <t>Auto Arena</t>
  </si>
  <si>
    <t>6</t>
  </si>
  <si>
    <t>Tractoren</t>
  </si>
  <si>
    <t>Trekker</t>
  </si>
  <si>
    <t>Vohamij</t>
  </si>
  <si>
    <t>Grasmaaiers</t>
  </si>
  <si>
    <t>zitmaaier ruwe terein</t>
  </si>
  <si>
    <t>Kusters</t>
  </si>
  <si>
    <t xml:space="preserve">zitmaaier </t>
  </si>
  <si>
    <t>Colle</t>
  </si>
  <si>
    <t>werktuigen</t>
  </si>
  <si>
    <t>nee</t>
  </si>
  <si>
    <t>afzetcontainer</t>
  </si>
  <si>
    <t>verschuren</t>
  </si>
  <si>
    <t>Gladheid</t>
  </si>
  <si>
    <t>opzetstrooier</t>
  </si>
  <si>
    <t>getrokken strooier</t>
  </si>
  <si>
    <t>sneeuwploeg trekker</t>
  </si>
  <si>
    <t>nido</t>
  </si>
  <si>
    <t>Route</t>
  </si>
  <si>
    <t>Voertuig</t>
  </si>
  <si>
    <t>Bezetting chauffeur</t>
  </si>
  <si>
    <t>Bezetting belader(s)</t>
  </si>
  <si>
    <t>Fractie</t>
  </si>
  <si>
    <t>GFT en PMD</t>
  </si>
  <si>
    <t>GFT en rest</t>
  </si>
  <si>
    <t>Route 1</t>
  </si>
  <si>
    <t>Vrachtwagen 1</t>
  </si>
  <si>
    <t>Vrachtwagen 2</t>
  </si>
  <si>
    <t>Vrachtwagen 3</t>
  </si>
  <si>
    <t>Vrachtwagen 4</t>
  </si>
  <si>
    <t>Vrachtwagen 5</t>
  </si>
  <si>
    <t>Binnen/buiten de kom</t>
  </si>
  <si>
    <t>Binnen</t>
  </si>
  <si>
    <t>Buiten</t>
  </si>
  <si>
    <t>1, conform planning</t>
  </si>
  <si>
    <t>2, conform planning</t>
  </si>
  <si>
    <t>Route 2</t>
  </si>
  <si>
    <t>Route 3</t>
  </si>
  <si>
    <t>AANTAL</t>
  </si>
  <si>
    <t>n</t>
  </si>
  <si>
    <t>jaartal</t>
  </si>
  <si>
    <t>uurtarief</t>
  </si>
  <si>
    <t>https://docs.google.com/spreadsheets/d/1Hpg_dO4S5rBqP1ggAh8QWRyKnspIojH3DlH4Kvw9FfE/edit#gid=0</t>
  </si>
  <si>
    <t>overzicht</t>
  </si>
  <si>
    <t>Product</t>
  </si>
  <si>
    <t>FCL</t>
  </si>
  <si>
    <t>nr. buitendienst</t>
  </si>
  <si>
    <t>Opdracht volgnummer</t>
  </si>
  <si>
    <t>evt. extra selecteren</t>
  </si>
  <si>
    <t>datum opdracht</t>
  </si>
  <si>
    <t>datum afgehandeld of terug gekoppeld met melder</t>
  </si>
  <si>
    <t>opdracht afgewerkt?</t>
  </si>
  <si>
    <t>datum indien later afgewerkt (alleen invullen als er eeder is teruggemeld)</t>
  </si>
  <si>
    <t>datum uiterlijk gereed of teruggekoppeld met melder</t>
  </si>
  <si>
    <t>werkelijk gemaakte uren</t>
  </si>
  <si>
    <t>kosten uren in euro's</t>
  </si>
  <si>
    <t>Basis (B)/opdrachten (o) / jaaropdracht (j.opdr.)/vast of leeg</t>
  </si>
  <si>
    <t>naam van de melder of opdrachtgever van de klacht</t>
  </si>
  <si>
    <t>Invullen mutatie formulier</t>
  </si>
  <si>
    <t>storingdienst of calamiteiten</t>
  </si>
  <si>
    <t>vernieling, schade of  illegalestort    Ja / Nee</t>
  </si>
  <si>
    <t>kosten gebruikt materiaal om te herstellen in Euro</t>
  </si>
  <si>
    <t>hoeveelheid illegaal gestort m3</t>
  </si>
  <si>
    <t>maken aangifte Ja/Nee</t>
  </si>
  <si>
    <t>dagen openstaand</t>
  </si>
  <si>
    <t>afhandeldagen</t>
  </si>
  <si>
    <t>geraamd</t>
  </si>
  <si>
    <t>werkelijke uren gemaakt</t>
  </si>
  <si>
    <t>week geplande uitvoering</t>
  </si>
  <si>
    <t>totaal uren per opdracht</t>
  </si>
  <si>
    <t>wijk 2</t>
  </si>
  <si>
    <t>wijk 3 (monteurs)</t>
  </si>
  <si>
    <t>wijk 4 (team afval)</t>
  </si>
  <si>
    <t>wijk 5 (team M.O.B.)</t>
  </si>
  <si>
    <t>voorbereiding technische ondersteuning</t>
  </si>
  <si>
    <t>afgew. na</t>
  </si>
  <si>
    <t>dagen</t>
  </si>
  <si>
    <t>basis</t>
  </si>
  <si>
    <t>John Smets</t>
  </si>
  <si>
    <t>945 - KP tractie</t>
  </si>
  <si>
    <t>Hulpmiddelen en gereedschappen</t>
  </si>
  <si>
    <t>diversen reparaties en onderhoud gereedschappen</t>
  </si>
  <si>
    <t>vast</t>
  </si>
  <si>
    <t>j.opdr.</t>
  </si>
  <si>
    <t>ja</t>
  </si>
  <si>
    <t>o</t>
  </si>
  <si>
    <t>regel invoegen hierboven</t>
  </si>
  <si>
    <t>invoeg</t>
  </si>
  <si>
    <t>vrachtauto's kleine controles/klachten (alleen monteurs)</t>
  </si>
  <si>
    <t>60004 Containerbak met hydrobord kopschot aanpassen en containerslede repareren</t>
  </si>
  <si>
    <t>60004 Deuk uit hoge containerbak drukken in kopschot</t>
  </si>
  <si>
    <t>Vuilnisauto's kleine controles/klachten (alleen monteurs)</t>
  </si>
  <si>
    <t>Laten keuren van de valbeveiliging tbv de vuilnisauto's</t>
  </si>
  <si>
    <t>61007 rode lampje acht op de doorloopbeveiliging maken.</t>
  </si>
  <si>
    <t>Reinigingsvoertuig (kolkenzuiger &amp; Rior)</t>
  </si>
  <si>
    <t xml:space="preserve">Bestelauto's  </t>
  </si>
  <si>
    <t>bestelauto's werkplaatsonderhoud (alleen monteurs)</t>
  </si>
  <si>
    <t>Melding</t>
  </si>
  <si>
    <t>Melding verantwoordelijke</t>
  </si>
  <si>
    <t>Hoofdcategorie</t>
  </si>
  <si>
    <t>Subcategorie</t>
  </si>
  <si>
    <t>Bijzonderheden melding</t>
  </si>
  <si>
    <t>Locatie</t>
  </si>
  <si>
    <t>Datum ingevoerd</t>
  </si>
  <si>
    <t>Datum afgehandeld</t>
  </si>
  <si>
    <t>In behandeling</t>
  </si>
  <si>
    <t>Wegen en verkeer</t>
  </si>
  <si>
    <t>Trottoir</t>
  </si>
  <si>
    <t>Pastoor Leursstraat</t>
  </si>
  <si>
    <t>Afgehandeld</t>
  </si>
  <si>
    <t>Dieren</t>
  </si>
  <si>
    <t>Hinder ongedierte en dieren</t>
  </si>
  <si>
    <t>Hier zijn ratten gezien, graag advies.</t>
  </si>
  <si>
    <t>Westeringlaan</t>
  </si>
  <si>
    <t>Straatmeubilair</t>
  </si>
  <si>
    <t>Diverse straatmeubilair</t>
  </si>
  <si>
    <t>Katsberg</t>
  </si>
  <si>
    <t>Ingepland</t>
  </si>
  <si>
    <t>Wegen en fietspaden</t>
  </si>
  <si>
    <t>Egchelseweg</t>
  </si>
  <si>
    <t>Dr. Ariënsstraat</t>
  </si>
  <si>
    <t>Illegale storting</t>
  </si>
  <si>
    <t>Groen</t>
  </si>
  <si>
    <t>Onkruid op verharding</t>
  </si>
  <si>
    <t>De Drost</t>
  </si>
  <si>
    <t>Slecht wegdek</t>
  </si>
  <si>
    <t>Sevenumse Dijk</t>
  </si>
  <si>
    <t>Schoolstraat</t>
  </si>
  <si>
    <t>Helling</t>
  </si>
  <si>
    <t>Uiterste afhandeldatum</t>
  </si>
  <si>
    <t>Datum ingepland</t>
  </si>
  <si>
    <t>Meldwijze</t>
  </si>
  <si>
    <t>Internet</t>
  </si>
  <si>
    <t>Telefoon</t>
  </si>
  <si>
    <t>E-mail</t>
  </si>
  <si>
    <t>Preventie</t>
  </si>
  <si>
    <t>Adviseur</t>
  </si>
  <si>
    <t>Bedrijfsvoering</t>
  </si>
  <si>
    <t>Algemeen</t>
  </si>
  <si>
    <t>Voorman</t>
  </si>
  <si>
    <t>Toezicht</t>
  </si>
  <si>
    <t>W&amp;L1</t>
  </si>
  <si>
    <t>W&amp;L2</t>
  </si>
  <si>
    <t>Monteur</t>
  </si>
  <si>
    <t>Werkpl1</t>
  </si>
  <si>
    <t>Monteur2</t>
  </si>
  <si>
    <t>Werkpl2</t>
  </si>
  <si>
    <t>Monteur3</t>
  </si>
  <si>
    <t>Installaties</t>
  </si>
  <si>
    <t>Mdw</t>
  </si>
  <si>
    <t>Wijk A1</t>
  </si>
  <si>
    <t>Wijk A2</t>
  </si>
  <si>
    <t>Wijk A3</t>
  </si>
  <si>
    <t>afval chauffeur</t>
  </si>
  <si>
    <t>Afval belader</t>
  </si>
  <si>
    <t>Voorman wijk 1</t>
  </si>
  <si>
    <t>Er staat een houten slagboom waar 4 grote schroeven zijn ingedraaid. Graag deze verwijderen.</t>
  </si>
  <si>
    <t>Op de Pastoor Leursstraat, te Maasbree, ter hoogte van de huisnummers xx + yy, is het trottoir aan de OVERKANT van de straat, naast de hoge coniferen heg, slecht. Waarschijnlijk door boomwortels liggen de stoeptegels los en kunnen hierdoor valpartijen veroorzaken.</t>
  </si>
  <si>
    <t>Tussen huisnummer xx en yy staat een paaltje dat nu al voor de 3e keer is afgebroken (paaltje om te voorkomen dat er niet wordt geparkeerd).</t>
  </si>
  <si>
    <t>Stoeptegel verzakt, dr. ariensstraat xx Panningen</t>
  </si>
  <si>
    <t>Volgen mevrouw ziet de straat bijna groen van het onkruid.  Kan gevaarlijke situaties opleveren wanneer het heeft  geregend.  Verder heeft mevrouw vermoeden dat een van de bomen voor de woning luizen heeft</t>
  </si>
  <si>
    <t xml:space="preserve">Postcodeloterij fiets staat al 5 weken bij de bushalte/fietsenrek van het gemeentehuis.Ik heb deze melding onder wegen en verkeer/wegen en fietspaden gezet. </t>
  </si>
  <si>
    <t>Boom voor de woning heeft stoep omhoog gewerkt. Tegels liggen nu los, is zelfs een tegel weg,</t>
  </si>
  <si>
    <t>26001 GB  W trilplaat</t>
  </si>
  <si>
    <t>26002 GB W  trilplaat serie nummer xxxx</t>
  </si>
  <si>
    <t>26003 GB B stamper</t>
  </si>
  <si>
    <t xml:space="preserve">27001 GB S doorslijpmachine T xxx </t>
  </si>
  <si>
    <t>28003 GB éénpersoonsgrondboormachine type xxx  serienummer xxxx</t>
  </si>
  <si>
    <t>29001 beurt aggregaat H</t>
  </si>
  <si>
    <t>60002 GB (xx-xx-xx)</t>
  </si>
  <si>
    <t>60004 GB S (xx-xx-xx)</t>
  </si>
  <si>
    <t>60004 jaarlijks onderhoud en keuren kraan xxxx</t>
  </si>
  <si>
    <t>60002 jaarlijks onderhoud en keuren kraan xxxxxx</t>
  </si>
  <si>
    <t xml:space="preserve">1e KB 61003 (xx-xx-xx) </t>
  </si>
  <si>
    <t>1e KB 61004 (xx-xx-xx)</t>
  </si>
  <si>
    <t>1e KB 61005 (xx-xx-xx)</t>
  </si>
  <si>
    <t>2e KB 61003 (xx-xx-xx)</t>
  </si>
  <si>
    <t>2e KB 61004 (xx-xx-xx)</t>
  </si>
  <si>
    <t>2e KB 61005 (xx-xx-xx)</t>
  </si>
  <si>
    <t>62001 GB MBA (xx-xx-xx) (kleine controles/klachten alleen monteurs)</t>
  </si>
  <si>
    <t>62001 GB MBA (xx-xx-xx)</t>
  </si>
  <si>
    <t>62001 KB MBA (xx-xx-xx)</t>
  </si>
  <si>
    <t>67001 beurt  RM (xx-xx-xx)</t>
  </si>
  <si>
    <t>62001 jaarlijks onderhoud en keuren kraan AV</t>
  </si>
  <si>
    <t xml:space="preserve">63001 GB VT (xx-xx-xx) </t>
  </si>
  <si>
    <t>63001 KB VT (xx-xx-xx)</t>
  </si>
  <si>
    <t>Voorman garage</t>
  </si>
  <si>
    <t>S</t>
  </si>
  <si>
    <t>We</t>
  </si>
  <si>
    <t>Wa</t>
  </si>
  <si>
    <t>RS</t>
  </si>
  <si>
    <t>M</t>
  </si>
  <si>
    <t>C</t>
  </si>
  <si>
    <t>B</t>
  </si>
  <si>
    <t>D</t>
  </si>
  <si>
    <t>Sc</t>
  </si>
  <si>
    <t>V</t>
  </si>
  <si>
    <t>MB</t>
  </si>
  <si>
    <t>MF</t>
  </si>
  <si>
    <t>E</t>
  </si>
  <si>
    <t>T</t>
  </si>
  <si>
    <t>Vo</t>
  </si>
  <si>
    <t>Ve</t>
  </si>
  <si>
    <t>N</t>
  </si>
  <si>
    <t>xx-xx-xx</t>
  </si>
  <si>
    <t>Mdw Wijk A1</t>
  </si>
  <si>
    <t>Mdw Wijk A2</t>
  </si>
  <si>
    <t>501</t>
  </si>
  <si>
    <t>502</t>
  </si>
  <si>
    <t>503</t>
  </si>
  <si>
    <t>504</t>
  </si>
  <si>
    <t>505</t>
  </si>
  <si>
    <t>506</t>
  </si>
  <si>
    <t>507</t>
  </si>
  <si>
    <t>508</t>
  </si>
  <si>
    <t>509</t>
  </si>
  <si>
    <t>510</t>
  </si>
  <si>
    <t>511</t>
  </si>
  <si>
    <t>512</t>
  </si>
  <si>
    <t>513</t>
  </si>
  <si>
    <t>514</t>
  </si>
  <si>
    <t>515</t>
  </si>
  <si>
    <t>516</t>
  </si>
  <si>
    <t>517</t>
  </si>
  <si>
    <t>A</t>
  </si>
  <si>
    <t>F</t>
  </si>
  <si>
    <t>-Adviseren over de aanschaf van en zorgen voor beheer van groot materieel, machines en hulpmiddelen en zorgen voor keuring hiervan
-Plannen en verdelen van werkzaamheden binnen het team en toezien op de realisatie daarvan. Bewaken kwaliteit en kwantiteit van de te verrichten werkzaamheden en voeren gesprekscyclus
-Toezien op de uitvoering van de Arbo wet- en regelgeving
-Werk- en installieverantwoordelijke en vakbekwaam persoon als bedoeld in het Bedrijfsvoeringsplan Rioolgemalen
-Verzamelen en aanleveren informatie tbv onderhoudsplannen voor rioolpompen en -gemalen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</si>
</sst>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quot;€&quot;\ #,##0"/>
    <numFmt numFmtId="165" formatCode="00000"/>
    <numFmt numFmtId="166" formatCode="d/m;@"/>
    <numFmt numFmtId="167" formatCode="_-&quot;€&quot;\ * #,##0.00_-;_-&quot;€&quot;\ * #,##0.00\-;_-&quot;€&quot;\ * &quot;-&quot;??_-;_-@_-"/>
    <numFmt numFmtId="168" formatCode="0.0"/>
    <numFmt numFmtId="169" formatCode="dd/mm/yy;@"/>
    <numFmt numFmtId="170" formatCode="[$-413]d/mmm;@"/>
    <numFmt numFmtId="171" formatCode="0;;;@"/>
  </numFmts>
  <fonts count="19" x14ac:knownFonts="1">
    <font>
      <sz val="10"/>
      <color theme="1"/>
      <name val="Arial"/>
      <family val="2"/>
    </font>
    <font>
      <sz val="10"/>
      <color theme="1"/>
      <name val="Arial"/>
      <family val="2"/>
    </font>
    <font>
      <sz val="10"/>
      <name val="Arial"/>
      <family val="2"/>
    </font>
    <font>
      <b/>
      <sz val="8"/>
      <color indexed="81"/>
      <name val="Tahoma"/>
      <family val="2"/>
    </font>
    <font>
      <sz val="8"/>
      <color indexed="81"/>
      <name val="Tahoma"/>
      <family val="2"/>
    </font>
    <font>
      <u/>
      <sz val="10"/>
      <color indexed="12"/>
      <name val="Arial"/>
      <family val="2"/>
    </font>
    <font>
      <sz val="11"/>
      <name val="Calibri"/>
      <family val="2"/>
      <scheme val="minor"/>
    </font>
    <font>
      <sz val="11"/>
      <color theme="1"/>
      <name val="Calibri"/>
      <family val="2"/>
      <scheme val="minor"/>
    </font>
    <font>
      <b/>
      <sz val="10"/>
      <color theme="1"/>
      <name val="Arial"/>
      <family val="2"/>
    </font>
    <font>
      <b/>
      <sz val="10"/>
      <name val="Arial"/>
      <family val="2"/>
    </font>
    <font>
      <b/>
      <sz val="10"/>
      <color rgb="FFFF0000"/>
      <name val="Arial"/>
      <family val="2"/>
    </font>
    <font>
      <i/>
      <sz val="72"/>
      <color theme="0" tint="-0.499984740745262"/>
      <name val="Arial"/>
      <family val="2"/>
    </font>
    <font>
      <b/>
      <sz val="14"/>
      <name val="Arial"/>
      <family val="2"/>
    </font>
    <font>
      <sz val="9"/>
      <name val="Arial"/>
      <family val="2"/>
    </font>
    <font>
      <u/>
      <sz val="8"/>
      <color theme="10"/>
      <name val="Arial"/>
      <family val="2"/>
    </font>
    <font>
      <b/>
      <sz val="11"/>
      <color indexed="81"/>
      <name val="Tahoma"/>
      <family val="2"/>
    </font>
    <font>
      <sz val="11"/>
      <color indexed="81"/>
      <name val="Tahoma"/>
      <family val="2"/>
    </font>
    <font>
      <sz val="9"/>
      <color indexed="81"/>
      <name val="Tahoma"/>
      <family val="2"/>
    </font>
    <font>
      <sz val="14"/>
      <color indexed="81"/>
      <name val="Tahoma"/>
      <family val="2"/>
    </font>
  </fonts>
  <fills count="19">
    <fill>
      <patternFill patternType="none"/>
    </fill>
    <fill>
      <patternFill patternType="gray125"/>
    </fill>
    <fill>
      <patternFill patternType="solid">
        <fgColor theme="0" tint="-0.249977111117893"/>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indexed="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1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indexed="26"/>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0" tint="-0.14996795556505021"/>
        <bgColor indexed="64"/>
      </patternFill>
    </fill>
    <fill>
      <patternFill patternType="solid">
        <fgColor theme="0" tint="-0.24994659260841701"/>
        <bgColor indexed="64"/>
      </patternFill>
    </fill>
  </fills>
  <borders count="24">
    <border>
      <left/>
      <right/>
      <top/>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8"/>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s>
  <cellStyleXfs count="12">
    <xf numFmtId="0" fontId="0" fillId="0" borderId="0"/>
    <xf numFmtId="0" fontId="1" fillId="0" borderId="0"/>
    <xf numFmtId="0" fontId="5" fillId="0" borderId="0" applyNumberFormat="0" applyFill="0" applyBorder="0" applyAlignment="0" applyProtection="0">
      <alignment vertical="top"/>
      <protection locked="0"/>
    </xf>
    <xf numFmtId="0" fontId="2" fillId="0" borderId="0"/>
    <xf numFmtId="0" fontId="7" fillId="0" borderId="0"/>
    <xf numFmtId="167" fontId="1"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2" fillId="0" borderId="0"/>
    <xf numFmtId="0" fontId="2" fillId="0" borderId="0"/>
    <xf numFmtId="0" fontId="7" fillId="0" borderId="0"/>
  </cellStyleXfs>
  <cellXfs count="208">
    <xf numFmtId="0" fontId="0" fillId="0" borderId="0" xfId="0"/>
    <xf numFmtId="0" fontId="0" fillId="0" borderId="0" xfId="0" applyAlignment="1">
      <alignment vertical="top"/>
    </xf>
    <xf numFmtId="0" fontId="0" fillId="0" borderId="0" xfId="0" applyAlignment="1">
      <alignment vertical="top" wrapText="1"/>
    </xf>
    <xf numFmtId="0" fontId="0" fillId="0" borderId="0" xfId="0" quotePrefix="1" applyAlignment="1">
      <alignment vertical="top" wrapText="1"/>
    </xf>
    <xf numFmtId="0" fontId="0" fillId="2" borderId="0" xfId="0" applyFill="1" applyAlignment="1">
      <alignment vertical="top"/>
    </xf>
    <xf numFmtId="0" fontId="0" fillId="2" borderId="0" xfId="0" applyFill="1" applyAlignment="1">
      <alignment vertical="top" wrapText="1"/>
    </xf>
    <xf numFmtId="0" fontId="0" fillId="2" borderId="0" xfId="0" applyFill="1"/>
    <xf numFmtId="0" fontId="0" fillId="0" borderId="0" xfId="0" quotePrefix="1"/>
    <xf numFmtId="0" fontId="0" fillId="3" borderId="1" xfId="0" applyFill="1" applyBorder="1" applyAlignment="1">
      <alignment horizontal="left" wrapText="1"/>
    </xf>
    <xf numFmtId="1" fontId="0" fillId="3" borderId="1" xfId="0" applyNumberFormat="1" applyFont="1" applyFill="1" applyBorder="1" applyAlignment="1">
      <alignment horizontal="left" wrapText="1"/>
    </xf>
    <xf numFmtId="14" fontId="0" fillId="3" borderId="1" xfId="0" applyNumberFormat="1" applyFont="1" applyFill="1" applyBorder="1" applyAlignment="1">
      <alignment horizontal="left" wrapText="1"/>
    </xf>
    <xf numFmtId="0" fontId="0" fillId="3" borderId="1" xfId="0" applyFont="1" applyFill="1" applyBorder="1" applyAlignment="1">
      <alignment horizontal="left" wrapText="1"/>
    </xf>
    <xf numFmtId="164" fontId="0" fillId="3" borderId="1" xfId="0" applyNumberFormat="1" applyFont="1" applyFill="1" applyBorder="1" applyAlignment="1">
      <alignment horizontal="right" wrapText="1"/>
    </xf>
    <xf numFmtId="49" fontId="0" fillId="3" borderId="1" xfId="0" applyNumberFormat="1" applyFont="1" applyFill="1" applyBorder="1" applyAlignment="1">
      <alignment horizontal="left" wrapText="1"/>
    </xf>
    <xf numFmtId="1" fontId="0" fillId="3" borderId="1" xfId="0" applyNumberFormat="1" applyFill="1" applyBorder="1" applyAlignment="1">
      <alignment horizontal="left" wrapText="1"/>
    </xf>
    <xf numFmtId="0" fontId="0" fillId="0" borderId="2" xfId="0" applyFill="1" applyBorder="1" applyAlignment="1">
      <alignment horizontal="left"/>
    </xf>
    <xf numFmtId="1" fontId="0" fillId="0" borderId="2" xfId="0" applyNumberFormat="1" applyFont="1" applyFill="1" applyBorder="1" applyAlignment="1">
      <alignment horizontal="left"/>
    </xf>
    <xf numFmtId="0" fontId="2" fillId="0" borderId="2" xfId="0" applyFont="1" applyFill="1" applyBorder="1" applyAlignment="1">
      <alignment horizontal="left"/>
    </xf>
    <xf numFmtId="14" fontId="0" fillId="0" borderId="2" xfId="0" applyNumberFormat="1" applyFont="1" applyFill="1" applyBorder="1" applyAlignment="1">
      <alignment horizontal="left"/>
    </xf>
    <xf numFmtId="0" fontId="0" fillId="0" borderId="2" xfId="0" applyFont="1" applyFill="1" applyBorder="1" applyAlignment="1">
      <alignment horizontal="left"/>
    </xf>
    <xf numFmtId="164" fontId="0" fillId="0" borderId="2" xfId="0" applyNumberFormat="1" applyFont="1" applyFill="1" applyBorder="1" applyAlignment="1">
      <alignment horizontal="right"/>
    </xf>
    <xf numFmtId="49" fontId="0" fillId="0" borderId="2" xfId="0" applyNumberFormat="1" applyFont="1" applyFill="1" applyBorder="1" applyAlignment="1">
      <alignment horizontal="left"/>
    </xf>
    <xf numFmtId="1" fontId="0" fillId="0" borderId="2" xfId="0" applyNumberFormat="1" applyFill="1" applyBorder="1"/>
    <xf numFmtId="164" fontId="0" fillId="0" borderId="2" xfId="0" applyNumberFormat="1" applyFill="1" applyBorder="1"/>
    <xf numFmtId="0" fontId="0" fillId="0" borderId="2" xfId="0" applyFill="1" applyBorder="1"/>
    <xf numFmtId="14" fontId="2" fillId="0" borderId="2" xfId="1" applyNumberFormat="1" applyFont="1" applyFill="1" applyBorder="1" applyAlignment="1">
      <alignment horizontal="left"/>
    </xf>
    <xf numFmtId="0" fontId="1" fillId="4" borderId="2" xfId="1" applyFill="1" applyBorder="1" applyAlignment="1">
      <alignment horizontal="left"/>
    </xf>
    <xf numFmtId="1" fontId="1" fillId="4" borderId="2" xfId="1" applyNumberFormat="1" applyFont="1" applyFill="1" applyBorder="1" applyAlignment="1">
      <alignment horizontal="left"/>
    </xf>
    <xf numFmtId="0" fontId="2" fillId="4" borderId="2" xfId="1" applyFont="1" applyFill="1" applyBorder="1" applyAlignment="1">
      <alignment horizontal="left"/>
    </xf>
    <xf numFmtId="14" fontId="1" fillId="4" borderId="2" xfId="1" applyNumberFormat="1" applyFont="1" applyFill="1" applyBorder="1" applyAlignment="1">
      <alignment horizontal="left"/>
    </xf>
    <xf numFmtId="0" fontId="1" fillId="4" borderId="2" xfId="1" applyFont="1" applyFill="1" applyBorder="1" applyAlignment="1">
      <alignment horizontal="left"/>
    </xf>
    <xf numFmtId="49" fontId="1" fillId="4" borderId="2" xfId="1" applyNumberFormat="1" applyFont="1" applyFill="1" applyBorder="1" applyAlignment="1">
      <alignment horizontal="left"/>
    </xf>
    <xf numFmtId="164" fontId="1" fillId="4" borderId="2" xfId="1" applyNumberFormat="1" applyFont="1" applyFill="1" applyBorder="1" applyAlignment="1">
      <alignment horizontal="right"/>
    </xf>
    <xf numFmtId="0" fontId="2" fillId="0" borderId="2" xfId="1" applyFont="1" applyFill="1" applyBorder="1" applyAlignment="1">
      <alignment horizontal="left"/>
    </xf>
    <xf numFmtId="1" fontId="1" fillId="0" borderId="2" xfId="1" applyNumberFormat="1" applyFont="1" applyFill="1" applyBorder="1" applyAlignment="1">
      <alignment horizontal="left"/>
    </xf>
    <xf numFmtId="14" fontId="1" fillId="0" borderId="2" xfId="1" applyNumberFormat="1" applyFont="1" applyFill="1" applyBorder="1" applyAlignment="1">
      <alignment horizontal="left"/>
    </xf>
    <xf numFmtId="0" fontId="1" fillId="0" borderId="2" xfId="1" applyFont="1" applyFill="1" applyBorder="1" applyAlignment="1">
      <alignment horizontal="left"/>
    </xf>
    <xf numFmtId="49" fontId="1" fillId="0" borderId="2" xfId="1" applyNumberFormat="1" applyFont="1" applyFill="1" applyBorder="1" applyAlignment="1">
      <alignment horizontal="left"/>
    </xf>
    <xf numFmtId="164" fontId="1" fillId="0" borderId="2" xfId="1" applyNumberFormat="1" applyFont="1" applyFill="1" applyBorder="1" applyAlignment="1">
      <alignment horizontal="right"/>
    </xf>
    <xf numFmtId="0" fontId="1" fillId="0" borderId="2" xfId="1" applyFill="1" applyBorder="1" applyAlignment="1">
      <alignment horizontal="left"/>
    </xf>
    <xf numFmtId="165" fontId="2" fillId="0" borderId="2" xfId="2" applyNumberFormat="1" applyFont="1" applyFill="1" applyBorder="1" applyAlignment="1" applyProtection="1">
      <alignment horizontal="left"/>
    </xf>
    <xf numFmtId="0" fontId="1" fillId="0" borderId="2" xfId="1" applyBorder="1" applyAlignment="1">
      <alignment horizontal="left"/>
    </xf>
    <xf numFmtId="0" fontId="2" fillId="0" borderId="2" xfId="1" applyFont="1" applyBorder="1" applyAlignment="1">
      <alignment horizontal="left"/>
    </xf>
    <xf numFmtId="1" fontId="2" fillId="0" borderId="2" xfId="1" applyNumberFormat="1" applyFont="1" applyFill="1" applyBorder="1" applyAlignment="1">
      <alignment horizontal="left"/>
    </xf>
    <xf numFmtId="49" fontId="2" fillId="0" borderId="2" xfId="1" applyNumberFormat="1" applyFont="1" applyFill="1" applyBorder="1" applyAlignment="1">
      <alignment horizontal="left"/>
    </xf>
    <xf numFmtId="164" fontId="2" fillId="0" borderId="2" xfId="1" applyNumberFormat="1" applyFont="1" applyFill="1" applyBorder="1" applyAlignment="1">
      <alignment horizontal="right"/>
    </xf>
    <xf numFmtId="1" fontId="6" fillId="0" borderId="2" xfId="0" applyNumberFormat="1" applyFont="1" applyFill="1" applyBorder="1"/>
    <xf numFmtId="14" fontId="6" fillId="0" borderId="2" xfId="0" applyNumberFormat="1" applyFont="1" applyFill="1" applyBorder="1" applyAlignment="1">
      <alignment horizontal="left"/>
    </xf>
    <xf numFmtId="164" fontId="6" fillId="0" borderId="2" xfId="0" applyNumberFormat="1" applyFont="1" applyFill="1" applyBorder="1"/>
    <xf numFmtId="0" fontId="6" fillId="0" borderId="2" xfId="0" applyFont="1" applyFill="1" applyBorder="1"/>
    <xf numFmtId="1" fontId="2" fillId="4" borderId="2" xfId="1" applyNumberFormat="1" applyFont="1" applyFill="1" applyBorder="1" applyAlignment="1">
      <alignment horizontal="left"/>
    </xf>
    <xf numFmtId="0" fontId="1" fillId="0" borderId="2" xfId="1" applyFill="1" applyBorder="1"/>
    <xf numFmtId="0" fontId="1" fillId="0" borderId="2" xfId="1" applyNumberFormat="1" applyFont="1" applyFill="1" applyBorder="1" applyAlignment="1">
      <alignment horizontal="left"/>
    </xf>
    <xf numFmtId="14" fontId="1" fillId="0" borderId="2" xfId="1" applyNumberFormat="1" applyFont="1" applyBorder="1" applyAlignment="1">
      <alignment horizontal="left"/>
    </xf>
    <xf numFmtId="0" fontId="1" fillId="0" borderId="2" xfId="1" applyFont="1" applyBorder="1" applyAlignment="1">
      <alignment horizontal="left"/>
    </xf>
    <xf numFmtId="1" fontId="1" fillId="0" borderId="2" xfId="1" applyNumberFormat="1" applyFont="1" applyBorder="1" applyAlignment="1">
      <alignment horizontal="left"/>
    </xf>
    <xf numFmtId="14" fontId="1" fillId="0" borderId="2" xfId="1" applyNumberFormat="1" applyBorder="1" applyAlignment="1">
      <alignment horizontal="left"/>
    </xf>
    <xf numFmtId="14" fontId="1" fillId="0" borderId="2" xfId="1" applyNumberFormat="1" applyFill="1" applyBorder="1" applyAlignment="1">
      <alignment horizontal="left"/>
    </xf>
    <xf numFmtId="0" fontId="2" fillId="0" borderId="2" xfId="2" applyFont="1" applyFill="1" applyBorder="1" applyAlignment="1" applyProtection="1">
      <alignment horizontal="left"/>
    </xf>
    <xf numFmtId="0" fontId="2" fillId="4" borderId="2" xfId="0" applyFont="1" applyFill="1" applyBorder="1" applyAlignment="1">
      <alignment horizontal="left"/>
    </xf>
    <xf numFmtId="0" fontId="6" fillId="0" borderId="2" xfId="0" applyFont="1" applyFill="1" applyBorder="1" applyAlignment="1">
      <alignment horizontal="left"/>
    </xf>
    <xf numFmtId="49" fontId="6" fillId="0" borderId="2" xfId="0" applyNumberFormat="1" applyFont="1" applyFill="1" applyBorder="1" applyAlignment="1">
      <alignment horizontal="left"/>
    </xf>
    <xf numFmtId="164" fontId="6" fillId="0" borderId="2" xfId="0" applyNumberFormat="1" applyFont="1" applyFill="1" applyBorder="1" applyAlignment="1">
      <alignment horizontal="right"/>
    </xf>
    <xf numFmtId="1" fontId="6" fillId="0" borderId="2" xfId="0" applyNumberFormat="1" applyFont="1" applyFill="1" applyBorder="1" applyAlignment="1">
      <alignment horizontal="left"/>
    </xf>
    <xf numFmtId="0" fontId="6" fillId="0" borderId="2" xfId="4" applyFont="1" applyBorder="1" applyAlignment="1">
      <alignment horizontal="left"/>
    </xf>
    <xf numFmtId="165" fontId="2" fillId="0" borderId="2" xfId="0" applyNumberFormat="1" applyFont="1" applyFill="1" applyBorder="1" applyAlignment="1">
      <alignment horizontal="left"/>
    </xf>
    <xf numFmtId="0" fontId="6" fillId="4" borderId="2" xfId="0" applyFont="1" applyFill="1" applyBorder="1" applyAlignment="1">
      <alignment horizontal="left"/>
    </xf>
    <xf numFmtId="0" fontId="6" fillId="0" borderId="2" xfId="0" applyFont="1" applyBorder="1" applyAlignment="1">
      <alignment horizontal="left"/>
    </xf>
    <xf numFmtId="165" fontId="2" fillId="4" borderId="2" xfId="0" applyNumberFormat="1" applyFont="1" applyFill="1" applyBorder="1" applyAlignment="1">
      <alignment horizontal="left"/>
    </xf>
    <xf numFmtId="1" fontId="6" fillId="4" borderId="2" xfId="0" applyNumberFormat="1" applyFont="1" applyFill="1" applyBorder="1" applyAlignment="1">
      <alignment horizontal="left"/>
    </xf>
    <xf numFmtId="14" fontId="6" fillId="4" borderId="2" xfId="0" applyNumberFormat="1" applyFont="1" applyFill="1" applyBorder="1" applyAlignment="1">
      <alignment horizontal="left"/>
    </xf>
    <xf numFmtId="164" fontId="6" fillId="4" borderId="2" xfId="0" applyNumberFormat="1" applyFont="1" applyFill="1" applyBorder="1" applyAlignment="1">
      <alignment horizontal="right"/>
    </xf>
    <xf numFmtId="49" fontId="6" fillId="4" borderId="2" xfId="0" applyNumberFormat="1" applyFont="1" applyFill="1" applyBorder="1" applyAlignment="1">
      <alignment horizontal="left"/>
    </xf>
    <xf numFmtId="1" fontId="6" fillId="4" borderId="2" xfId="0" applyNumberFormat="1" applyFont="1" applyFill="1" applyBorder="1"/>
    <xf numFmtId="164" fontId="6" fillId="4" borderId="2" xfId="0" applyNumberFormat="1" applyFont="1" applyFill="1" applyBorder="1"/>
    <xf numFmtId="0" fontId="6" fillId="4" borderId="2" xfId="0" applyFont="1" applyFill="1" applyBorder="1"/>
    <xf numFmtId="14" fontId="2" fillId="0" borderId="2" xfId="0" applyNumberFormat="1" applyFont="1" applyFill="1" applyBorder="1" applyAlignment="1">
      <alignment horizontal="left"/>
    </xf>
    <xf numFmtId="1" fontId="2" fillId="0" borderId="2" xfId="1" applyNumberFormat="1" applyFont="1" applyBorder="1" applyAlignment="1">
      <alignment horizontal="left"/>
    </xf>
    <xf numFmtId="49" fontId="2" fillId="0" borderId="2" xfId="1" applyNumberFormat="1" applyFont="1" applyBorder="1" applyAlignment="1">
      <alignment horizontal="left"/>
    </xf>
    <xf numFmtId="1" fontId="1" fillId="0" borderId="2" xfId="1" applyNumberFormat="1" applyBorder="1" applyAlignment="1">
      <alignment horizontal="left"/>
    </xf>
    <xf numFmtId="14" fontId="2" fillId="0" borderId="2" xfId="1" applyNumberFormat="1" applyFont="1" applyBorder="1" applyAlignment="1">
      <alignment horizontal="left"/>
    </xf>
    <xf numFmtId="164" fontId="1" fillId="0" borderId="2" xfId="1" applyNumberFormat="1" applyBorder="1" applyAlignment="1">
      <alignment horizontal="right"/>
    </xf>
    <xf numFmtId="0" fontId="0" fillId="0" borderId="2" xfId="0" applyBorder="1"/>
    <xf numFmtId="14" fontId="1" fillId="0" borderId="2" xfId="1" applyNumberFormat="1" applyBorder="1" applyAlignment="1">
      <alignment horizontal="right"/>
    </xf>
    <xf numFmtId="164" fontId="2" fillId="0" borderId="2" xfId="1" applyNumberFormat="1" applyFont="1" applyBorder="1" applyAlignment="1">
      <alignment horizontal="right"/>
    </xf>
    <xf numFmtId="0" fontId="1" fillId="0" borderId="2" xfId="2" applyFont="1" applyFill="1" applyBorder="1" applyAlignment="1" applyProtection="1">
      <alignment horizontal="left"/>
    </xf>
    <xf numFmtId="0" fontId="9" fillId="0" borderId="4" xfId="0" applyFont="1" applyBorder="1" applyProtection="1"/>
    <xf numFmtId="0" fontId="9" fillId="5" borderId="3" xfId="0" applyFont="1" applyFill="1" applyBorder="1" applyAlignment="1" applyProtection="1">
      <alignment horizontal="right"/>
    </xf>
    <xf numFmtId="0" fontId="9" fillId="5" borderId="5" xfId="0" applyFont="1" applyFill="1" applyBorder="1" applyAlignment="1" applyProtection="1">
      <alignment horizontal="right"/>
    </xf>
    <xf numFmtId="3" fontId="9" fillId="5" borderId="6" xfId="0" applyNumberFormat="1" applyFont="1" applyFill="1" applyBorder="1" applyAlignment="1" applyProtection="1">
      <alignment horizontal="right"/>
    </xf>
    <xf numFmtId="0" fontId="9" fillId="0" borderId="7" xfId="0" applyFont="1" applyBorder="1" applyAlignment="1" applyProtection="1">
      <alignment wrapText="1"/>
    </xf>
    <xf numFmtId="0" fontId="9" fillId="5" borderId="8" xfId="0" applyFont="1" applyFill="1" applyBorder="1" applyAlignment="1" applyProtection="1">
      <alignment horizontal="left"/>
    </xf>
    <xf numFmtId="166" fontId="9" fillId="5" borderId="9" xfId="0" applyNumberFormat="1" applyFont="1" applyFill="1" applyBorder="1" applyProtection="1">
      <protection locked="0"/>
    </xf>
    <xf numFmtId="0" fontId="8" fillId="0" borderId="10" xfId="0" applyFont="1" applyFill="1" applyBorder="1" applyAlignment="1" applyProtection="1">
      <alignment wrapText="1"/>
    </xf>
    <xf numFmtId="0" fontId="8" fillId="6" borderId="8" xfId="0" applyFont="1" applyFill="1" applyBorder="1" applyAlignment="1" applyProtection="1">
      <alignment horizontal="right"/>
    </xf>
    <xf numFmtId="0" fontId="8" fillId="6" borderId="9" xfId="0" applyFont="1" applyFill="1" applyBorder="1" applyProtection="1"/>
    <xf numFmtId="0" fontId="0" fillId="0" borderId="0" xfId="0" applyProtection="1"/>
    <xf numFmtId="2" fontId="9" fillId="7" borderId="8" xfId="0" applyNumberFormat="1" applyFont="1" applyFill="1" applyBorder="1" applyProtection="1"/>
    <xf numFmtId="2" fontId="9" fillId="7" borderId="9" xfId="0" applyNumberFormat="1" applyFont="1" applyFill="1" applyBorder="1" applyProtection="1"/>
    <xf numFmtId="167" fontId="0" fillId="0" borderId="0" xfId="5" applyNumberFormat="1" applyFont="1" applyProtection="1"/>
    <xf numFmtId="0" fontId="9" fillId="0" borderId="0" xfId="0" applyFont="1" applyBorder="1" applyProtection="1"/>
    <xf numFmtId="0" fontId="9" fillId="0" borderId="0" xfId="0" applyFont="1" applyBorder="1" applyAlignment="1" applyProtection="1">
      <alignment horizontal="center" textRotation="90"/>
    </xf>
    <xf numFmtId="3" fontId="9" fillId="8" borderId="11" xfId="0" applyNumberFormat="1" applyFont="1" applyFill="1" applyBorder="1" applyProtection="1"/>
    <xf numFmtId="3" fontId="10" fillId="8" borderId="11" xfId="0" applyNumberFormat="1" applyFont="1" applyFill="1" applyBorder="1" applyProtection="1"/>
    <xf numFmtId="0" fontId="9" fillId="0" borderId="9" xfId="0" applyFont="1" applyBorder="1" applyAlignment="1" applyProtection="1">
      <alignment horizontal="center"/>
    </xf>
    <xf numFmtId="0" fontId="9" fillId="0" borderId="0" xfId="0" applyFont="1" applyBorder="1" applyAlignment="1" applyProtection="1">
      <alignment horizontal="center"/>
    </xf>
    <xf numFmtId="0" fontId="9" fillId="0" borderId="8" xfId="0" applyFont="1" applyBorder="1" applyAlignment="1" applyProtection="1">
      <alignment horizontal="center"/>
    </xf>
    <xf numFmtId="0" fontId="9" fillId="0" borderId="4" xfId="0" applyFont="1" applyBorder="1" applyAlignment="1" applyProtection="1">
      <alignment textRotation="180" wrapText="1"/>
    </xf>
    <xf numFmtId="0" fontId="9" fillId="0" borderId="0" xfId="0" applyFont="1" applyBorder="1" applyAlignment="1" applyProtection="1">
      <alignment horizontal="right" textRotation="180" wrapText="1"/>
    </xf>
    <xf numFmtId="3" fontId="9" fillId="0" borderId="0" xfId="0" applyNumberFormat="1" applyFont="1" applyBorder="1" applyAlignment="1" applyProtection="1">
      <alignment horizontal="right" textRotation="180" wrapText="1"/>
    </xf>
    <xf numFmtId="0" fontId="11" fillId="8" borderId="7" xfId="0" applyFont="1" applyFill="1" applyBorder="1" applyAlignment="1" applyProtection="1">
      <alignment horizontal="center" vertical="center" wrapText="1"/>
    </xf>
    <xf numFmtId="3" fontId="9" fillId="8" borderId="12" xfId="0" applyNumberFormat="1" applyFont="1" applyFill="1" applyBorder="1" applyAlignment="1" applyProtection="1">
      <alignment textRotation="180" wrapText="1"/>
    </xf>
    <xf numFmtId="3" fontId="9" fillId="9" borderId="12" xfId="0" applyNumberFormat="1" applyFont="1" applyFill="1" applyBorder="1" applyAlignment="1" applyProtection="1">
      <alignment textRotation="180" wrapText="1"/>
    </xf>
    <xf numFmtId="166" fontId="9" fillId="8" borderId="12" xfId="0" applyNumberFormat="1" applyFont="1" applyFill="1" applyBorder="1" applyAlignment="1" applyProtection="1">
      <alignment textRotation="180" wrapText="1"/>
    </xf>
    <xf numFmtId="168" fontId="9" fillId="9" borderId="12" xfId="0" applyNumberFormat="1" applyFont="1" applyFill="1" applyBorder="1" applyAlignment="1" applyProtection="1">
      <alignment textRotation="180" wrapText="1"/>
    </xf>
    <xf numFmtId="2" fontId="9" fillId="9" borderId="12" xfId="0" applyNumberFormat="1" applyFont="1" applyFill="1" applyBorder="1" applyAlignment="1" applyProtection="1">
      <alignment textRotation="180" wrapText="1"/>
    </xf>
    <xf numFmtId="3" fontId="9" fillId="9" borderId="12" xfId="0" applyNumberFormat="1" applyFont="1" applyFill="1" applyBorder="1" applyAlignment="1" applyProtection="1">
      <alignment horizontal="right" textRotation="180" wrapText="1"/>
    </xf>
    <xf numFmtId="167" fontId="9" fillId="9" borderId="12" xfId="5" applyNumberFormat="1" applyFont="1" applyFill="1" applyBorder="1" applyAlignment="1" applyProtection="1">
      <alignment horizontal="right" textRotation="180" wrapText="1"/>
    </xf>
    <xf numFmtId="3" fontId="9" fillId="0" borderId="11" xfId="0" applyNumberFormat="1" applyFont="1" applyBorder="1" applyAlignment="1" applyProtection="1">
      <alignment textRotation="180" wrapText="1"/>
    </xf>
    <xf numFmtId="3" fontId="10" fillId="0" borderId="11" xfId="0" applyNumberFormat="1" applyFont="1" applyBorder="1" applyAlignment="1" applyProtection="1">
      <alignment textRotation="180" wrapText="1"/>
    </xf>
    <xf numFmtId="3" fontId="12" fillId="8" borderId="13" xfId="0" applyNumberFormat="1" applyFont="1" applyFill="1" applyBorder="1" applyAlignment="1" applyProtection="1">
      <alignment vertical="top" textRotation="180" wrapText="1"/>
    </xf>
    <xf numFmtId="3" fontId="12" fillId="8" borderId="14" xfId="0" applyNumberFormat="1" applyFont="1" applyFill="1" applyBorder="1" applyAlignment="1" applyProtection="1">
      <alignment vertical="top" textRotation="180" wrapText="1"/>
    </xf>
    <xf numFmtId="3" fontId="12" fillId="8" borderId="15" xfId="0" applyNumberFormat="1" applyFont="1" applyFill="1" applyBorder="1" applyAlignment="1" applyProtection="1">
      <alignment vertical="top" textRotation="180" wrapText="1"/>
    </xf>
    <xf numFmtId="0" fontId="2" fillId="10" borderId="2" xfId="0" applyFont="1" applyFill="1" applyBorder="1" applyProtection="1"/>
    <xf numFmtId="3" fontId="13" fillId="10" borderId="2" xfId="0" applyNumberFormat="1" applyFont="1" applyFill="1" applyBorder="1" applyAlignment="1" applyProtection="1">
      <alignment horizontal="center"/>
    </xf>
    <xf numFmtId="0" fontId="13" fillId="10" borderId="2" xfId="0" applyFont="1" applyFill="1" applyBorder="1" applyAlignment="1" applyProtection="1">
      <alignment horizontal="center"/>
    </xf>
    <xf numFmtId="0" fontId="2" fillId="10" borderId="3" xfId="0" applyFont="1" applyFill="1" applyBorder="1" applyAlignment="1" applyProtection="1">
      <alignment wrapText="1"/>
    </xf>
    <xf numFmtId="0" fontId="2" fillId="10" borderId="5" xfId="0" applyNumberFormat="1" applyFont="1" applyFill="1" applyBorder="1" applyProtection="1"/>
    <xf numFmtId="169" fontId="2" fillId="10" borderId="2" xfId="0" applyNumberFormat="1" applyFont="1" applyFill="1" applyBorder="1" applyProtection="1"/>
    <xf numFmtId="170" fontId="2" fillId="10" borderId="2" xfId="0" applyNumberFormat="1" applyFont="1" applyFill="1" applyBorder="1" applyProtection="1"/>
    <xf numFmtId="0" fontId="2" fillId="10" borderId="2" xfId="0" applyFont="1" applyFill="1" applyBorder="1" applyAlignment="1" applyProtection="1">
      <alignment horizontal="center"/>
    </xf>
    <xf numFmtId="0" fontId="2" fillId="10" borderId="3" xfId="0" applyFont="1" applyFill="1" applyBorder="1" applyAlignment="1" applyProtection="1">
      <alignment horizontal="center"/>
    </xf>
    <xf numFmtId="167" fontId="2" fillId="10" borderId="2" xfId="5" applyNumberFormat="1" applyFont="1" applyFill="1" applyBorder="1" applyAlignment="1" applyProtection="1">
      <alignment horizontal="center"/>
    </xf>
    <xf numFmtId="3" fontId="2" fillId="11" borderId="0" xfId="0" applyNumberFormat="1" applyFont="1" applyFill="1" applyBorder="1" applyProtection="1"/>
    <xf numFmtId="3" fontId="10" fillId="11" borderId="16" xfId="0" applyNumberFormat="1" applyFont="1" applyFill="1" applyBorder="1" applyProtection="1"/>
    <xf numFmtId="0" fontId="0" fillId="2" borderId="18" xfId="0" applyFill="1" applyBorder="1" applyProtection="1"/>
    <xf numFmtId="0" fontId="0" fillId="2" borderId="2" xfId="0" applyFill="1" applyBorder="1" applyProtection="1"/>
    <xf numFmtId="0" fontId="0" fillId="2" borderId="19" xfId="0" applyFill="1" applyBorder="1" applyProtection="1"/>
    <xf numFmtId="170" fontId="2" fillId="10" borderId="20" xfId="0" applyNumberFormat="1" applyFont="1" applyFill="1" applyBorder="1" applyProtection="1"/>
    <xf numFmtId="168" fontId="2" fillId="10" borderId="20" xfId="0" applyNumberFormat="1" applyFont="1" applyFill="1" applyBorder="1" applyProtection="1"/>
    <xf numFmtId="2" fontId="2" fillId="10" borderId="2" xfId="0" applyNumberFormat="1" applyFont="1" applyFill="1" applyBorder="1" applyProtection="1"/>
    <xf numFmtId="0" fontId="0" fillId="2" borderId="21" xfId="0" applyFill="1" applyBorder="1" applyProtection="1"/>
    <xf numFmtId="0" fontId="2" fillId="0" borderId="2" xfId="0" applyFont="1" applyFill="1" applyBorder="1" applyProtection="1">
      <protection locked="0"/>
    </xf>
    <xf numFmtId="3" fontId="13" fillId="0" borderId="2" xfId="0" applyNumberFormat="1" applyFont="1" applyFill="1" applyBorder="1" applyAlignment="1" applyProtection="1">
      <alignment horizontal="center"/>
      <protection locked="0"/>
    </xf>
    <xf numFmtId="0" fontId="13" fillId="0" borderId="2" xfId="0" applyFont="1" applyFill="1" applyBorder="1" applyAlignment="1" applyProtection="1">
      <alignment horizontal="center"/>
      <protection locked="0"/>
    </xf>
    <xf numFmtId="0" fontId="2" fillId="0" borderId="3" xfId="0" applyFont="1" applyBorder="1" applyAlignment="1" applyProtection="1">
      <alignment wrapText="1"/>
      <protection locked="0"/>
    </xf>
    <xf numFmtId="0" fontId="2" fillId="0" borderId="5" xfId="0" applyNumberFormat="1" applyFont="1" applyBorder="1" applyProtection="1">
      <protection locked="0"/>
    </xf>
    <xf numFmtId="169" fontId="2" fillId="0" borderId="2" xfId="0" applyNumberFormat="1" applyFont="1" applyBorder="1" applyProtection="1">
      <protection locked="0"/>
    </xf>
    <xf numFmtId="170" fontId="2" fillId="9" borderId="2" xfId="0" applyNumberFormat="1" applyFont="1" applyFill="1" applyBorder="1" applyProtection="1">
      <protection locked="0"/>
    </xf>
    <xf numFmtId="170" fontId="2" fillId="0" borderId="2" xfId="0" applyNumberFormat="1" applyFont="1" applyFill="1" applyBorder="1" applyProtection="1"/>
    <xf numFmtId="14" fontId="2" fillId="0" borderId="2" xfId="6" applyNumberFormat="1" applyFont="1" applyBorder="1" applyProtection="1"/>
    <xf numFmtId="168" fontId="2" fillId="9" borderId="2" xfId="0" applyNumberFormat="1" applyFont="1" applyFill="1" applyBorder="1" applyProtection="1">
      <protection locked="0"/>
    </xf>
    <xf numFmtId="171" fontId="2" fillId="12" borderId="2" xfId="0" applyNumberFormat="1" applyFont="1" applyFill="1" applyBorder="1" applyProtection="1"/>
    <xf numFmtId="0" fontId="2" fillId="0" borderId="2" xfId="0" applyFont="1" applyFill="1" applyBorder="1" applyAlignment="1" applyProtection="1">
      <alignment horizontal="center"/>
      <protection locked="0"/>
    </xf>
    <xf numFmtId="0" fontId="2" fillId="0" borderId="3" xfId="0" applyFont="1" applyBorder="1" applyAlignment="1" applyProtection="1">
      <alignment horizontal="center"/>
      <protection locked="0"/>
    </xf>
    <xf numFmtId="0" fontId="2" fillId="9" borderId="2" xfId="0" applyFont="1" applyFill="1" applyBorder="1" applyAlignment="1" applyProtection="1">
      <alignment horizontal="center"/>
      <protection locked="0"/>
    </xf>
    <xf numFmtId="0" fontId="2" fillId="0" borderId="2" xfId="0" applyFont="1" applyBorder="1" applyAlignment="1" applyProtection="1">
      <alignment horizontal="center"/>
      <protection locked="0"/>
    </xf>
    <xf numFmtId="167" fontId="2" fillId="9" borderId="2" xfId="5" applyNumberFormat="1" applyFont="1" applyFill="1" applyBorder="1" applyAlignment="1" applyProtection="1">
      <alignment horizontal="center"/>
      <protection locked="0"/>
    </xf>
    <xf numFmtId="0" fontId="2" fillId="0" borderId="2" xfId="0" applyFont="1" applyBorder="1" applyProtection="1"/>
    <xf numFmtId="0" fontId="2" fillId="13" borderId="22" xfId="0" applyFont="1" applyFill="1" applyBorder="1" applyAlignment="1" applyProtection="1">
      <alignment horizontal="center"/>
    </xf>
    <xf numFmtId="0" fontId="2" fillId="13" borderId="22" xfId="0" applyFont="1" applyFill="1" applyBorder="1" applyProtection="1"/>
    <xf numFmtId="3" fontId="10" fillId="14" borderId="16" xfId="0" applyNumberFormat="1" applyFont="1" applyFill="1" applyBorder="1" applyProtection="1">
      <protection locked="0"/>
    </xf>
    <xf numFmtId="0" fontId="0" fillId="6" borderId="17" xfId="0" applyFill="1" applyBorder="1" applyProtection="1"/>
    <xf numFmtId="0" fontId="0" fillId="0" borderId="18" xfId="0" applyBorder="1" applyProtection="1">
      <protection locked="0"/>
    </xf>
    <xf numFmtId="0" fontId="0" fillId="15" borderId="2" xfId="0" applyFill="1" applyBorder="1" applyProtection="1">
      <protection locked="0"/>
    </xf>
    <xf numFmtId="0" fontId="0" fillId="0" borderId="2" xfId="0" applyBorder="1" applyProtection="1">
      <protection locked="0"/>
    </xf>
    <xf numFmtId="0" fontId="0" fillId="0" borderId="19" xfId="0" applyBorder="1" applyProtection="1">
      <protection locked="0"/>
    </xf>
    <xf numFmtId="0" fontId="0" fillId="16" borderId="23" xfId="0" applyFill="1" applyBorder="1" applyProtection="1">
      <protection locked="0"/>
    </xf>
    <xf numFmtId="0" fontId="0" fillId="0" borderId="0" xfId="0" applyProtection="1">
      <protection locked="0"/>
    </xf>
    <xf numFmtId="171" fontId="2" fillId="12" borderId="2" xfId="0" applyNumberFormat="1" applyFont="1" applyFill="1" applyBorder="1" applyProtection="1">
      <protection locked="0"/>
    </xf>
    <xf numFmtId="0" fontId="10" fillId="13" borderId="2" xfId="0" applyFont="1" applyFill="1" applyBorder="1" applyProtection="1"/>
    <xf numFmtId="0" fontId="10" fillId="13" borderId="2" xfId="0" applyFont="1" applyFill="1" applyBorder="1" applyAlignment="1" applyProtection="1">
      <alignment horizontal="left"/>
    </xf>
    <xf numFmtId="3" fontId="13" fillId="13" borderId="2" xfId="0" applyNumberFormat="1" applyFont="1" applyFill="1" applyBorder="1" applyAlignment="1" applyProtection="1">
      <alignment horizontal="center"/>
    </xf>
    <xf numFmtId="0" fontId="2" fillId="13" borderId="3" xfId="0" applyFont="1" applyFill="1" applyBorder="1" applyAlignment="1" applyProtection="1">
      <alignment wrapText="1"/>
    </xf>
    <xf numFmtId="0" fontId="2" fillId="13" borderId="5" xfId="0" applyNumberFormat="1" applyFont="1" applyFill="1" applyBorder="1" applyProtection="1"/>
    <xf numFmtId="169" fontId="2" fillId="13" borderId="2" xfId="0" applyNumberFormat="1" applyFont="1" applyFill="1" applyBorder="1" applyProtection="1"/>
    <xf numFmtId="170" fontId="2" fillId="13" borderId="2" xfId="0" applyNumberFormat="1" applyFont="1" applyFill="1" applyBorder="1" applyProtection="1"/>
    <xf numFmtId="170" fontId="2" fillId="17" borderId="2" xfId="0" applyNumberFormat="1" applyFont="1" applyFill="1" applyBorder="1" applyProtection="1"/>
    <xf numFmtId="168" fontId="2" fillId="13" borderId="2" xfId="0" applyNumberFormat="1" applyFont="1" applyFill="1" applyBorder="1" applyProtection="1"/>
    <xf numFmtId="2" fontId="2" fillId="13" borderId="2" xfId="0" applyNumberFormat="1" applyFont="1" applyFill="1" applyBorder="1" applyProtection="1"/>
    <xf numFmtId="0" fontId="2" fillId="13" borderId="2" xfId="0" applyFont="1" applyFill="1" applyBorder="1" applyAlignment="1" applyProtection="1">
      <alignment horizontal="center"/>
    </xf>
    <xf numFmtId="0" fontId="2" fillId="13" borderId="3" xfId="0" applyFont="1" applyFill="1" applyBorder="1" applyAlignment="1" applyProtection="1">
      <alignment horizontal="center"/>
    </xf>
    <xf numFmtId="167" fontId="2" fillId="13" borderId="2" xfId="5" applyNumberFormat="1" applyFont="1" applyFill="1" applyBorder="1" applyAlignment="1" applyProtection="1">
      <alignment horizontal="center"/>
    </xf>
    <xf numFmtId="0" fontId="2" fillId="13" borderId="2" xfId="0" applyFont="1" applyFill="1" applyBorder="1" applyProtection="1"/>
    <xf numFmtId="0" fontId="0" fillId="13" borderId="17" xfId="0" applyFill="1" applyBorder="1" applyProtection="1"/>
    <xf numFmtId="0" fontId="0" fillId="13" borderId="18" xfId="0" applyFill="1" applyBorder="1" applyProtection="1"/>
    <xf numFmtId="0" fontId="0" fillId="13" borderId="2" xfId="0" applyFill="1" applyBorder="1" applyProtection="1"/>
    <xf numFmtId="0" fontId="0" fillId="13" borderId="19" xfId="0" applyFill="1" applyBorder="1" applyProtection="1"/>
    <xf numFmtId="170" fontId="2" fillId="18" borderId="2" xfId="0" applyNumberFormat="1" applyFont="1" applyFill="1" applyBorder="1" applyProtection="1"/>
    <xf numFmtId="170" fontId="2" fillId="6" borderId="2" xfId="0" applyNumberFormat="1" applyFont="1" applyFill="1" applyBorder="1" applyAlignment="1" applyProtection="1">
      <alignment horizontal="right" wrapText="1"/>
    </xf>
    <xf numFmtId="0" fontId="2" fillId="6" borderId="2" xfId="0" applyFont="1" applyFill="1" applyBorder="1" applyAlignment="1" applyProtection="1">
      <alignment horizontal="center"/>
    </xf>
    <xf numFmtId="168" fontId="2" fillId="6" borderId="2" xfId="0" applyNumberFormat="1" applyFont="1" applyFill="1" applyBorder="1" applyProtection="1"/>
    <xf numFmtId="0" fontId="2" fillId="10" borderId="2" xfId="0" applyFont="1" applyFill="1" applyBorder="1" applyProtection="1">
      <protection locked="0"/>
    </xf>
    <xf numFmtId="3" fontId="0" fillId="0" borderId="0" xfId="0" applyNumberFormat="1" applyProtection="1">
      <protection locked="0"/>
    </xf>
    <xf numFmtId="0" fontId="0" fillId="0" borderId="0" xfId="0" applyAlignment="1" applyProtection="1">
      <alignment wrapText="1"/>
      <protection locked="0"/>
    </xf>
    <xf numFmtId="0" fontId="2" fillId="0" borderId="0" xfId="0" applyFont="1" applyProtection="1">
      <protection locked="0"/>
    </xf>
    <xf numFmtId="166" fontId="0" fillId="0" borderId="0" xfId="0" applyNumberFormat="1" applyProtection="1">
      <protection locked="0"/>
    </xf>
    <xf numFmtId="168" fontId="0" fillId="0" borderId="0" xfId="0" applyNumberFormat="1" applyProtection="1">
      <protection locked="0"/>
    </xf>
    <xf numFmtId="2" fontId="0" fillId="0" borderId="0" xfId="0" applyNumberFormat="1" applyProtection="1">
      <protection locked="0"/>
    </xf>
    <xf numFmtId="167" fontId="0" fillId="0" borderId="0" xfId="5" applyNumberFormat="1" applyFont="1" applyProtection="1">
      <protection locked="0"/>
    </xf>
    <xf numFmtId="0" fontId="10" fillId="0" borderId="0" xfId="0" applyFont="1" applyProtection="1">
      <protection locked="0"/>
    </xf>
    <xf numFmtId="0" fontId="0" fillId="0" borderId="0" xfId="0" applyBorder="1" applyProtection="1">
      <protection locked="0"/>
    </xf>
    <xf numFmtId="22" fontId="0" fillId="0" borderId="0" xfId="0" applyNumberFormat="1" applyAlignment="1">
      <alignment vertical="top"/>
    </xf>
    <xf numFmtId="14" fontId="0" fillId="0" borderId="0" xfId="0" applyNumberFormat="1" applyAlignment="1">
      <alignment vertical="top"/>
    </xf>
    <xf numFmtId="0" fontId="0" fillId="0" borderId="0" xfId="0" quotePrefix="1" applyAlignment="1">
      <alignment vertical="top"/>
    </xf>
    <xf numFmtId="0" fontId="0" fillId="4" borderId="2" xfId="1" applyFont="1" applyFill="1" applyBorder="1" applyAlignment="1">
      <alignment horizontal="left"/>
    </xf>
    <xf numFmtId="0" fontId="0" fillId="0" borderId="2" xfId="1" applyFont="1" applyFill="1" applyBorder="1" applyAlignment="1">
      <alignment horizontal="left"/>
    </xf>
    <xf numFmtId="49" fontId="0" fillId="4" borderId="2" xfId="1" applyNumberFormat="1" applyFont="1" applyFill="1" applyBorder="1" applyAlignment="1">
      <alignment horizontal="left"/>
    </xf>
  </cellXfs>
  <cellStyles count="12">
    <cellStyle name="Hyperlink" xfId="2" builtinId="8"/>
    <cellStyle name="Hyperlink 2" xfId="8"/>
    <cellStyle name="Standaard" xfId="0" builtinId="0"/>
    <cellStyle name="Standaard 10" xfId="11"/>
    <cellStyle name="Standaard 11 2" xfId="9"/>
    <cellStyle name="Standaard 2" xfId="3"/>
    <cellStyle name="Standaard 34" xfId="10"/>
    <cellStyle name="Standaard 41" xfId="6"/>
    <cellStyle name="Standaard 5" xfId="4"/>
    <cellStyle name="Standaard 6" xfId="1"/>
    <cellStyle name="Standaard 6 2" xfId="7"/>
    <cellStyle name="Valuta 2" xfId="5"/>
  </cellStyles>
  <dxfs count="24">
    <dxf>
      <fill>
        <patternFill>
          <bgColor theme="9" tint="0.39994506668294322"/>
        </patternFill>
      </fill>
    </dxf>
    <dxf>
      <font>
        <color rgb="FF9C0006"/>
      </font>
      <fill>
        <patternFill>
          <bgColor rgb="FFFFC7CE"/>
        </patternFill>
      </fill>
    </dxf>
    <dxf>
      <fill>
        <patternFill>
          <bgColor theme="4" tint="0.59996337778862885"/>
        </patternFill>
      </fill>
    </dxf>
    <dxf>
      <fill>
        <patternFill>
          <bgColor theme="7" tint="0.39994506668294322"/>
        </patternFill>
      </fill>
    </dxf>
    <dxf>
      <font>
        <color rgb="FF9C0006"/>
      </font>
      <fill>
        <patternFill>
          <bgColor rgb="FFFFC7CE"/>
        </patternFill>
      </fill>
    </dxf>
    <dxf>
      <fill>
        <patternFill>
          <bgColor theme="7" tint="0.79998168889431442"/>
        </patternFill>
      </fill>
    </dxf>
    <dxf>
      <fill>
        <patternFill>
          <bgColor rgb="FFFFFF00"/>
        </patternFill>
      </fill>
    </dxf>
    <dxf>
      <fill>
        <patternFill>
          <bgColor theme="6" tint="0.39994506668294322"/>
        </patternFill>
      </fill>
    </dxf>
    <dxf>
      <fill>
        <patternFill>
          <bgColor theme="7" tint="0.79998168889431442"/>
        </patternFill>
      </fill>
    </dxf>
    <dxf>
      <fill>
        <patternFill>
          <bgColor rgb="FFFFFF00"/>
        </patternFill>
      </fill>
    </dxf>
    <dxf>
      <fill>
        <patternFill>
          <bgColor theme="6" tint="0.39994506668294322"/>
        </patternFill>
      </fill>
    </dxf>
    <dxf>
      <fill>
        <patternFill>
          <bgColor theme="7" tint="0.79998168889431442"/>
        </patternFill>
      </fill>
    </dxf>
    <dxf>
      <fill>
        <patternFill>
          <bgColor rgb="FFFFFF00"/>
        </patternFill>
      </fill>
    </dxf>
    <dxf>
      <fill>
        <patternFill>
          <bgColor theme="6" tint="0.3999450666829432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39994506668294322"/>
        </patternFill>
      </fill>
    </dxf>
    <dxf>
      <fill>
        <patternFill>
          <bgColor rgb="FFFFFF00"/>
        </patternFill>
      </fill>
    </dxf>
    <dxf>
      <fill>
        <patternFill patternType="none">
          <bgColor auto="1"/>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d_producten/bd_945_kp_tractie/overig_tractie/oude_bestanden/jsm_20170101_materieel_bd_voor%20Lijst%20Herma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elenmaas.local\dfs\bd_producten\bd_945_kp_tractie\overig_tractie\oude_bestanden\jsm_20200310_materiaal_buitendienst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uzelijste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
      <sheetName val="Blad1"/>
      <sheetName val="Investeringen"/>
      <sheetName val="Opmerkingen Herman"/>
      <sheetName val="keuzelijsten"/>
      <sheetName val="Blad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file:///\\Srvfil01\Afdelingen\Afd_RenS\Team_BD\Producten\945%20KP%20Tractie\STAMKAARTEN\26002" TargetMode="External"/><Relationship Id="rId1" Type="http://schemas.openxmlformats.org/officeDocument/2006/relationships/hyperlink" Target="file:///\\Srvfil01\Afdelingen\Afd_RenS\Team_BD\Producten\945%20KP%20Tractie\STAMKAARTEN\26001"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6"/>
  <sheetViews>
    <sheetView tabSelected="1" topLeftCell="R19" workbookViewId="0">
      <selection activeCell="AB37" sqref="AB37"/>
    </sheetView>
  </sheetViews>
  <sheetFormatPr defaultRowHeight="12.75" x14ac:dyDescent="0.2"/>
  <cols>
    <col min="1" max="1" width="6" bestFit="1" customWidth="1"/>
    <col min="2" max="2" width="5.5703125" bestFit="1" customWidth="1"/>
    <col min="3" max="3" width="25.5703125" bestFit="1" customWidth="1"/>
    <col min="4" max="4" width="13.7109375" bestFit="1" customWidth="1"/>
    <col min="5" max="5" width="29.140625" bestFit="1" customWidth="1"/>
    <col min="6" max="6" width="20" bestFit="1" customWidth="1"/>
    <col min="7" max="7" width="27" bestFit="1" customWidth="1"/>
    <col min="8" max="8" width="9.85546875" bestFit="1" customWidth="1"/>
    <col min="9" max="9" width="16" bestFit="1" customWidth="1"/>
    <col min="10" max="10" width="27.28515625" bestFit="1" customWidth="1"/>
    <col min="12" max="12" width="8.140625" bestFit="1" customWidth="1"/>
    <col min="13" max="14" width="9" bestFit="1" customWidth="1"/>
    <col min="15" max="16" width="10.5703125" bestFit="1" customWidth="1"/>
    <col min="18" max="18" width="9.42578125" bestFit="1" customWidth="1"/>
    <col min="19" max="19" width="9.85546875" bestFit="1" customWidth="1"/>
    <col min="20" max="20" width="9" bestFit="1" customWidth="1"/>
    <col min="21" max="21" width="8.85546875" bestFit="1" customWidth="1"/>
    <col min="22" max="22" width="23" bestFit="1" customWidth="1"/>
    <col min="23" max="23" width="23.28515625" bestFit="1" customWidth="1"/>
    <col min="24" max="24" width="16.28515625" bestFit="1" customWidth="1"/>
    <col min="25" max="25" width="6.42578125" bestFit="1" customWidth="1"/>
    <col min="26" max="26" width="10.42578125" bestFit="1" customWidth="1"/>
    <col min="27" max="27" width="13.28515625" bestFit="1" customWidth="1"/>
    <col min="28" max="28" width="11.85546875" bestFit="1" customWidth="1"/>
    <col min="29" max="29" width="8.5703125" bestFit="1" customWidth="1"/>
    <col min="30" max="30" width="2" bestFit="1" customWidth="1"/>
  </cols>
  <sheetData>
    <row r="1" spans="1:30" ht="76.5" x14ac:dyDescent="0.2">
      <c r="A1" s="8" t="s">
        <v>60</v>
      </c>
      <c r="B1" s="9" t="s">
        <v>61</v>
      </c>
      <c r="C1" s="9" t="s">
        <v>62</v>
      </c>
      <c r="D1" s="10" t="s">
        <v>63</v>
      </c>
      <c r="E1" s="10" t="s">
        <v>64</v>
      </c>
      <c r="F1" s="11" t="s">
        <v>65</v>
      </c>
      <c r="G1" s="11" t="s">
        <v>66</v>
      </c>
      <c r="H1" s="11" t="s">
        <v>67</v>
      </c>
      <c r="I1" s="11" t="s">
        <v>68</v>
      </c>
      <c r="J1" s="11" t="s">
        <v>69</v>
      </c>
      <c r="K1" s="12" t="s">
        <v>70</v>
      </c>
      <c r="L1" s="9" t="s">
        <v>71</v>
      </c>
      <c r="M1" s="13" t="s">
        <v>72</v>
      </c>
      <c r="N1" s="11" t="s">
        <v>73</v>
      </c>
      <c r="O1" s="14" t="s">
        <v>74</v>
      </c>
      <c r="P1" s="14" t="s">
        <v>75</v>
      </c>
      <c r="Q1" s="14" t="s">
        <v>76</v>
      </c>
      <c r="R1" s="14" t="s">
        <v>77</v>
      </c>
      <c r="S1" s="14" t="s">
        <v>78</v>
      </c>
      <c r="T1" s="14" t="s">
        <v>79</v>
      </c>
      <c r="U1" s="14" t="s">
        <v>80</v>
      </c>
      <c r="V1" s="14" t="s">
        <v>81</v>
      </c>
      <c r="W1" s="14" t="s">
        <v>82</v>
      </c>
      <c r="X1" s="14" t="s">
        <v>83</v>
      </c>
      <c r="Y1" s="14" t="s">
        <v>84</v>
      </c>
      <c r="Z1" s="14" t="s">
        <v>85</v>
      </c>
      <c r="AA1" s="14" t="s">
        <v>86</v>
      </c>
      <c r="AB1" s="14" t="s">
        <v>87</v>
      </c>
      <c r="AC1" s="14" t="s">
        <v>88</v>
      </c>
      <c r="AD1" s="14" t="s">
        <v>89</v>
      </c>
    </row>
    <row r="2" spans="1:30" x14ac:dyDescent="0.2">
      <c r="A2" s="15">
        <v>20001</v>
      </c>
      <c r="B2" s="16">
        <v>20</v>
      </c>
      <c r="C2" s="17" t="s">
        <v>90</v>
      </c>
      <c r="D2" s="18">
        <v>42005</v>
      </c>
      <c r="E2" s="18" t="s">
        <v>91</v>
      </c>
      <c r="F2" s="19" t="s">
        <v>332</v>
      </c>
      <c r="G2" s="19">
        <v>100</v>
      </c>
      <c r="H2" s="19"/>
      <c r="I2" s="19"/>
      <c r="J2" s="19">
        <v>500</v>
      </c>
      <c r="K2" s="20">
        <v>500</v>
      </c>
      <c r="L2" s="16">
        <v>5954103</v>
      </c>
      <c r="M2" s="21">
        <v>5</v>
      </c>
      <c r="N2" s="19">
        <v>5</v>
      </c>
      <c r="O2" s="22">
        <v>5.7850787132101305</v>
      </c>
      <c r="P2" s="18">
        <v>43831.25</v>
      </c>
      <c r="Q2" s="23">
        <v>600</v>
      </c>
      <c r="R2" s="23" t="b">
        <v>0</v>
      </c>
      <c r="S2" s="24" t="s">
        <v>92</v>
      </c>
      <c r="T2" s="24"/>
      <c r="U2" s="24" t="s">
        <v>93</v>
      </c>
      <c r="V2" s="24" t="s">
        <v>94</v>
      </c>
      <c r="W2" s="24" t="s">
        <v>58</v>
      </c>
      <c r="X2" s="24"/>
      <c r="Y2" s="24" t="s">
        <v>95</v>
      </c>
      <c r="Z2" s="25">
        <v>43849</v>
      </c>
      <c r="AA2" s="24" t="s">
        <v>96</v>
      </c>
      <c r="AB2" s="24" t="s">
        <v>369</v>
      </c>
      <c r="AC2" s="24"/>
      <c r="AD2" s="24"/>
    </row>
    <row r="3" spans="1:30" x14ac:dyDescent="0.2">
      <c r="A3" s="26">
        <v>20007</v>
      </c>
      <c r="B3" s="27">
        <v>20</v>
      </c>
      <c r="C3" s="28" t="s">
        <v>90</v>
      </c>
      <c r="D3" s="29">
        <v>42213</v>
      </c>
      <c r="E3" s="29" t="s">
        <v>98</v>
      </c>
      <c r="F3" s="19" t="s">
        <v>332</v>
      </c>
      <c r="G3" s="205">
        <v>101</v>
      </c>
      <c r="H3" s="28"/>
      <c r="I3" s="30"/>
      <c r="J3" s="207" t="s">
        <v>352</v>
      </c>
      <c r="K3" s="32">
        <v>500</v>
      </c>
      <c r="L3" s="27">
        <v>5954103</v>
      </c>
      <c r="M3" s="31">
        <v>5</v>
      </c>
      <c r="N3" s="30">
        <v>5</v>
      </c>
      <c r="O3" s="22">
        <v>5.2156057494866532</v>
      </c>
      <c r="P3" s="18">
        <v>44039.25</v>
      </c>
      <c r="Q3" s="23">
        <v>600</v>
      </c>
      <c r="R3" s="23" t="b">
        <v>0</v>
      </c>
      <c r="S3" s="24" t="s">
        <v>92</v>
      </c>
      <c r="T3" s="27"/>
      <c r="U3" s="24" t="s">
        <v>93</v>
      </c>
      <c r="V3" s="30" t="s">
        <v>97</v>
      </c>
      <c r="W3" s="24" t="s">
        <v>59</v>
      </c>
      <c r="X3" s="24"/>
      <c r="Y3" s="24" t="s">
        <v>95</v>
      </c>
      <c r="Z3" s="25">
        <v>43849</v>
      </c>
      <c r="AA3" s="24" t="s">
        <v>96</v>
      </c>
      <c r="AB3" s="24" t="s">
        <v>369</v>
      </c>
      <c r="AC3" s="30"/>
      <c r="AD3" s="31"/>
    </row>
    <row r="4" spans="1:30" x14ac:dyDescent="0.2">
      <c r="A4" s="41">
        <v>20029</v>
      </c>
      <c r="B4" s="34">
        <v>20</v>
      </c>
      <c r="C4" s="33" t="s">
        <v>90</v>
      </c>
      <c r="D4" s="35">
        <v>44112</v>
      </c>
      <c r="E4" s="35" t="s">
        <v>101</v>
      </c>
      <c r="F4" s="19" t="s">
        <v>332</v>
      </c>
      <c r="G4" s="206">
        <v>102</v>
      </c>
      <c r="H4" s="33"/>
      <c r="I4" s="36"/>
      <c r="J4" s="19">
        <v>501</v>
      </c>
      <c r="K4" s="20">
        <v>500</v>
      </c>
      <c r="L4" s="34">
        <v>5954103</v>
      </c>
      <c r="M4" s="37">
        <v>5</v>
      </c>
      <c r="N4" s="36">
        <v>5</v>
      </c>
      <c r="O4" s="22">
        <v>1.6427104722792608E-2</v>
      </c>
      <c r="P4" s="18">
        <v>45938.25</v>
      </c>
      <c r="Q4" s="23">
        <v>600</v>
      </c>
      <c r="R4" s="23" t="b">
        <v>0</v>
      </c>
      <c r="S4" s="24" t="s">
        <v>92</v>
      </c>
      <c r="T4" s="27"/>
      <c r="U4" s="24" t="s">
        <v>93</v>
      </c>
      <c r="V4" s="36" t="s">
        <v>97</v>
      </c>
      <c r="W4" s="24" t="s">
        <v>59</v>
      </c>
      <c r="X4" s="24" t="s">
        <v>102</v>
      </c>
      <c r="Y4" s="24" t="s">
        <v>95</v>
      </c>
      <c r="Z4" s="25">
        <v>43849</v>
      </c>
      <c r="AA4" s="24" t="s">
        <v>96</v>
      </c>
      <c r="AB4" s="24" t="s">
        <v>369</v>
      </c>
      <c r="AC4" s="36"/>
      <c r="AD4" s="37"/>
    </row>
    <row r="5" spans="1:30" x14ac:dyDescent="0.2">
      <c r="A5" s="39">
        <v>21003</v>
      </c>
      <c r="B5" s="34">
        <v>21</v>
      </c>
      <c r="C5" s="51" t="s">
        <v>104</v>
      </c>
      <c r="D5" s="35">
        <v>42005</v>
      </c>
      <c r="E5" s="35" t="s">
        <v>105</v>
      </c>
      <c r="F5" s="19" t="s">
        <v>332</v>
      </c>
      <c r="G5" s="19">
        <v>103</v>
      </c>
      <c r="H5" s="33"/>
      <c r="I5" s="36"/>
      <c r="J5" s="207" t="s">
        <v>353</v>
      </c>
      <c r="K5" s="32">
        <v>500</v>
      </c>
      <c r="L5" s="34">
        <v>5954103</v>
      </c>
      <c r="M5" s="37">
        <v>5</v>
      </c>
      <c r="N5" s="52">
        <v>5</v>
      </c>
      <c r="O5" s="22">
        <v>5.7850787132101305</v>
      </c>
      <c r="P5" s="18">
        <v>43831.25</v>
      </c>
      <c r="Q5" s="23">
        <v>600</v>
      </c>
      <c r="R5" s="23" t="b">
        <v>0</v>
      </c>
      <c r="S5" s="24" t="s">
        <v>92</v>
      </c>
      <c r="T5" s="34"/>
      <c r="U5" s="24" t="s">
        <v>93</v>
      </c>
      <c r="V5" s="36" t="s">
        <v>97</v>
      </c>
      <c r="W5" s="24" t="s">
        <v>58</v>
      </c>
      <c r="X5" s="24"/>
      <c r="Y5" s="24" t="s">
        <v>95</v>
      </c>
      <c r="Z5" s="25">
        <v>43849</v>
      </c>
      <c r="AA5" s="24" t="s">
        <v>96</v>
      </c>
      <c r="AB5" s="24" t="s">
        <v>369</v>
      </c>
      <c r="AC5" s="36"/>
      <c r="AD5" s="37"/>
    </row>
    <row r="6" spans="1:30" x14ac:dyDescent="0.2">
      <c r="A6" s="41">
        <v>21007</v>
      </c>
      <c r="B6" s="34">
        <v>21</v>
      </c>
      <c r="C6" s="33" t="s">
        <v>104</v>
      </c>
      <c r="D6" s="35">
        <v>42005</v>
      </c>
      <c r="E6" s="35" t="s">
        <v>106</v>
      </c>
      <c r="F6" s="19" t="s">
        <v>332</v>
      </c>
      <c r="G6" s="205">
        <v>104</v>
      </c>
      <c r="H6" s="33"/>
      <c r="I6" s="36"/>
      <c r="J6" s="19">
        <v>502</v>
      </c>
      <c r="K6" s="20">
        <v>500</v>
      </c>
      <c r="L6" s="34">
        <v>5954103</v>
      </c>
      <c r="M6" s="37">
        <v>5</v>
      </c>
      <c r="N6" s="52">
        <v>5</v>
      </c>
      <c r="O6" s="22">
        <v>5.7850787132101305</v>
      </c>
      <c r="P6" s="18">
        <v>43831.25</v>
      </c>
      <c r="Q6" s="23">
        <v>600</v>
      </c>
      <c r="R6" s="23" t="b">
        <v>0</v>
      </c>
      <c r="S6" s="24" t="s">
        <v>92</v>
      </c>
      <c r="T6" s="27"/>
      <c r="U6" s="24" t="s">
        <v>93</v>
      </c>
      <c r="V6" s="36" t="s">
        <v>97</v>
      </c>
      <c r="W6" s="24" t="s">
        <v>58</v>
      </c>
      <c r="X6" s="24"/>
      <c r="Y6" s="24" t="s">
        <v>95</v>
      </c>
      <c r="Z6" s="25">
        <v>43849</v>
      </c>
      <c r="AA6" s="24" t="s">
        <v>96</v>
      </c>
      <c r="AB6" s="24" t="s">
        <v>369</v>
      </c>
      <c r="AC6" s="36"/>
      <c r="AD6" s="37"/>
    </row>
    <row r="7" spans="1:30" x14ac:dyDescent="0.2">
      <c r="A7" s="33">
        <v>21042</v>
      </c>
      <c r="B7" s="34">
        <v>21</v>
      </c>
      <c r="C7" s="33" t="s">
        <v>104</v>
      </c>
      <c r="D7" s="35">
        <v>43831</v>
      </c>
      <c r="E7" s="35" t="s">
        <v>108</v>
      </c>
      <c r="F7" s="19" t="s">
        <v>332</v>
      </c>
      <c r="G7" s="206">
        <v>105</v>
      </c>
      <c r="H7" s="33"/>
      <c r="I7" s="36"/>
      <c r="J7" s="207" t="s">
        <v>354</v>
      </c>
      <c r="K7" s="32">
        <v>500</v>
      </c>
      <c r="L7" s="34">
        <v>5954103</v>
      </c>
      <c r="M7" s="37" t="s">
        <v>103</v>
      </c>
      <c r="N7" s="52">
        <v>5</v>
      </c>
      <c r="O7" s="22">
        <v>0.78576317590691303</v>
      </c>
      <c r="P7" s="18">
        <v>45657.25</v>
      </c>
      <c r="Q7" s="23">
        <v>600</v>
      </c>
      <c r="R7" s="23" t="b">
        <v>0</v>
      </c>
      <c r="S7" s="24" t="s">
        <v>92</v>
      </c>
      <c r="T7" s="27"/>
      <c r="U7" s="24" t="s">
        <v>93</v>
      </c>
      <c r="V7" s="36" t="s">
        <v>97</v>
      </c>
      <c r="W7" s="24" t="s">
        <v>107</v>
      </c>
      <c r="X7" s="36"/>
      <c r="Y7" s="24" t="s">
        <v>100</v>
      </c>
      <c r="Z7" s="25">
        <v>43849</v>
      </c>
      <c r="AA7" s="24" t="s">
        <v>96</v>
      </c>
      <c r="AB7" s="24" t="s">
        <v>369</v>
      </c>
      <c r="AC7" s="36"/>
      <c r="AD7" s="37"/>
    </row>
    <row r="8" spans="1:30" x14ac:dyDescent="0.2">
      <c r="A8" s="33">
        <v>24001</v>
      </c>
      <c r="B8" s="34">
        <v>24</v>
      </c>
      <c r="C8" s="33" t="s">
        <v>109</v>
      </c>
      <c r="D8" s="35">
        <v>42005</v>
      </c>
      <c r="E8" s="35" t="s">
        <v>110</v>
      </c>
      <c r="F8" s="19" t="s">
        <v>332</v>
      </c>
      <c r="G8" s="19">
        <v>106</v>
      </c>
      <c r="H8" s="33"/>
      <c r="I8" s="36"/>
      <c r="J8" s="19">
        <v>503</v>
      </c>
      <c r="K8" s="20">
        <v>500</v>
      </c>
      <c r="L8" s="34">
        <v>5954103</v>
      </c>
      <c r="M8" s="37">
        <v>5</v>
      </c>
      <c r="N8" s="52">
        <v>5</v>
      </c>
      <c r="O8" s="22">
        <v>5.7850787132101305</v>
      </c>
      <c r="P8" s="18">
        <v>43831.25</v>
      </c>
      <c r="Q8" s="23">
        <v>600</v>
      </c>
      <c r="R8" s="23" t="b">
        <v>0</v>
      </c>
      <c r="S8" s="24" t="s">
        <v>92</v>
      </c>
      <c r="T8" s="34"/>
      <c r="U8" s="24" t="s">
        <v>93</v>
      </c>
      <c r="V8" s="36" t="s">
        <v>97</v>
      </c>
      <c r="W8" s="24" t="s">
        <v>58</v>
      </c>
      <c r="X8" s="24"/>
      <c r="Y8" s="24" t="s">
        <v>95</v>
      </c>
      <c r="Z8" s="25">
        <v>43849</v>
      </c>
      <c r="AA8" s="24" t="s">
        <v>96</v>
      </c>
      <c r="AB8" s="24" t="s">
        <v>369</v>
      </c>
      <c r="AC8" s="36"/>
      <c r="AD8" s="37"/>
    </row>
    <row r="9" spans="1:30" x14ac:dyDescent="0.2">
      <c r="A9" s="33">
        <v>24002</v>
      </c>
      <c r="B9" s="34">
        <v>24</v>
      </c>
      <c r="C9" s="33" t="s">
        <v>109</v>
      </c>
      <c r="D9" s="35">
        <v>42005</v>
      </c>
      <c r="E9" s="35" t="s">
        <v>110</v>
      </c>
      <c r="F9" s="19" t="s">
        <v>332</v>
      </c>
      <c r="G9" s="205">
        <v>107</v>
      </c>
      <c r="H9" s="33"/>
      <c r="I9" s="36"/>
      <c r="J9" s="207" t="s">
        <v>355</v>
      </c>
      <c r="K9" s="32">
        <v>500</v>
      </c>
      <c r="L9" s="34">
        <v>5954103</v>
      </c>
      <c r="M9" s="37">
        <v>5</v>
      </c>
      <c r="N9" s="52">
        <v>5</v>
      </c>
      <c r="O9" s="22">
        <v>5.7850787132101305</v>
      </c>
      <c r="P9" s="18">
        <v>43831.25</v>
      </c>
      <c r="Q9" s="23">
        <v>600</v>
      </c>
      <c r="R9" s="23" t="b">
        <v>0</v>
      </c>
      <c r="S9" s="24" t="s">
        <v>92</v>
      </c>
      <c r="T9" s="34"/>
      <c r="U9" s="24" t="s">
        <v>93</v>
      </c>
      <c r="V9" s="36" t="s">
        <v>97</v>
      </c>
      <c r="W9" s="24" t="s">
        <v>99</v>
      </c>
      <c r="X9" s="24"/>
      <c r="Y9" s="24" t="s">
        <v>100</v>
      </c>
      <c r="Z9" s="25">
        <v>43849</v>
      </c>
      <c r="AA9" s="24" t="s">
        <v>96</v>
      </c>
      <c r="AB9" s="24" t="s">
        <v>369</v>
      </c>
      <c r="AC9" s="36"/>
      <c r="AD9" s="37"/>
    </row>
    <row r="10" spans="1:30" x14ac:dyDescent="0.2">
      <c r="A10" s="40">
        <v>26001</v>
      </c>
      <c r="B10" s="34">
        <v>26</v>
      </c>
      <c r="C10" s="33" t="s">
        <v>111</v>
      </c>
      <c r="D10" s="35">
        <v>34335</v>
      </c>
      <c r="E10" s="35" t="s">
        <v>111</v>
      </c>
      <c r="F10" s="206" t="s">
        <v>333</v>
      </c>
      <c r="G10" s="206">
        <v>108</v>
      </c>
      <c r="H10" s="33"/>
      <c r="I10" s="36"/>
      <c r="J10" s="19">
        <v>504</v>
      </c>
      <c r="K10" s="38">
        <v>1000</v>
      </c>
      <c r="L10" s="34">
        <v>5954103</v>
      </c>
      <c r="M10" s="37">
        <v>15</v>
      </c>
      <c r="N10" s="52">
        <v>30</v>
      </c>
      <c r="O10" s="22">
        <v>26.784394250513348</v>
      </c>
      <c r="P10" s="18">
        <v>45292.5</v>
      </c>
      <c r="Q10" s="23">
        <v>1100</v>
      </c>
      <c r="R10" s="23" t="b">
        <v>1</v>
      </c>
      <c r="S10" s="24" t="s">
        <v>92</v>
      </c>
      <c r="T10" s="34"/>
      <c r="U10" s="24" t="s">
        <v>93</v>
      </c>
      <c r="V10" s="36" t="s">
        <v>97</v>
      </c>
      <c r="W10" s="24" t="s">
        <v>107</v>
      </c>
      <c r="X10" s="24"/>
      <c r="Y10" s="24" t="s">
        <v>100</v>
      </c>
      <c r="Z10" s="25">
        <v>43849</v>
      </c>
      <c r="AA10" s="24" t="s">
        <v>96</v>
      </c>
      <c r="AB10" s="24" t="s">
        <v>369</v>
      </c>
      <c r="AC10" s="36"/>
      <c r="AD10" s="37"/>
    </row>
    <row r="11" spans="1:30" x14ac:dyDescent="0.2">
      <c r="A11" s="40">
        <v>26002</v>
      </c>
      <c r="B11" s="34">
        <v>26</v>
      </c>
      <c r="C11" s="33" t="s">
        <v>111</v>
      </c>
      <c r="D11" s="35">
        <v>36161</v>
      </c>
      <c r="E11" s="35" t="s">
        <v>111</v>
      </c>
      <c r="F11" s="206" t="s">
        <v>334</v>
      </c>
      <c r="G11" s="19">
        <v>109</v>
      </c>
      <c r="H11" s="33"/>
      <c r="I11" s="36"/>
      <c r="J11" s="207" t="s">
        <v>356</v>
      </c>
      <c r="K11" s="38">
        <v>1000</v>
      </c>
      <c r="L11" s="34">
        <v>5954103</v>
      </c>
      <c r="M11" s="37">
        <v>15</v>
      </c>
      <c r="N11" s="52">
        <v>25</v>
      </c>
      <c r="O11" s="22">
        <v>21.78507871321013</v>
      </c>
      <c r="P11" s="18">
        <v>45292.25</v>
      </c>
      <c r="Q11" s="23">
        <v>1100</v>
      </c>
      <c r="R11" s="23" t="b">
        <v>0</v>
      </c>
      <c r="S11" s="24" t="s">
        <v>92</v>
      </c>
      <c r="T11" s="34"/>
      <c r="U11" s="24" t="s">
        <v>93</v>
      </c>
      <c r="V11" s="36" t="s">
        <v>97</v>
      </c>
      <c r="W11" s="24" t="s">
        <v>107</v>
      </c>
      <c r="X11" s="24"/>
      <c r="Y11" s="24" t="s">
        <v>100</v>
      </c>
      <c r="Z11" s="25">
        <v>43849</v>
      </c>
      <c r="AA11" s="24" t="s">
        <v>96</v>
      </c>
      <c r="AB11" s="24" t="s">
        <v>369</v>
      </c>
      <c r="AC11" s="36"/>
      <c r="AD11" s="37"/>
    </row>
    <row r="12" spans="1:30" x14ac:dyDescent="0.2">
      <c r="A12" s="40">
        <v>30013</v>
      </c>
      <c r="B12" s="34">
        <v>30</v>
      </c>
      <c r="C12" s="54" t="s">
        <v>112</v>
      </c>
      <c r="D12" s="35">
        <v>43467</v>
      </c>
      <c r="E12" s="35" t="s">
        <v>114</v>
      </c>
      <c r="F12" s="206" t="s">
        <v>332</v>
      </c>
      <c r="G12" s="205">
        <v>110</v>
      </c>
      <c r="H12" s="33"/>
      <c r="I12" s="33"/>
      <c r="J12" s="19">
        <v>505</v>
      </c>
      <c r="K12" s="38">
        <v>500</v>
      </c>
      <c r="L12" s="55">
        <v>5954103</v>
      </c>
      <c r="M12" s="37" t="s">
        <v>115</v>
      </c>
      <c r="N12" s="52">
        <v>7</v>
      </c>
      <c r="O12" s="22">
        <v>1.7823408624229979</v>
      </c>
      <c r="P12" s="18">
        <v>46023.75</v>
      </c>
      <c r="Q12" s="23">
        <v>600</v>
      </c>
      <c r="R12" s="23" t="b">
        <v>0</v>
      </c>
      <c r="S12" s="24" t="s">
        <v>92</v>
      </c>
      <c r="T12" s="34"/>
      <c r="U12" s="24" t="s">
        <v>93</v>
      </c>
      <c r="V12" s="33" t="s">
        <v>97</v>
      </c>
      <c r="W12" s="24" t="s">
        <v>59</v>
      </c>
      <c r="X12" s="24"/>
      <c r="Y12" s="24" t="s">
        <v>95</v>
      </c>
      <c r="Z12" s="25">
        <v>43849</v>
      </c>
      <c r="AA12" s="24" t="s">
        <v>96</v>
      </c>
      <c r="AB12" s="24" t="s">
        <v>369</v>
      </c>
      <c r="AC12" s="36"/>
      <c r="AD12" s="37"/>
    </row>
    <row r="13" spans="1:30" x14ac:dyDescent="0.2">
      <c r="A13" s="40">
        <v>30014</v>
      </c>
      <c r="B13" s="34">
        <v>30</v>
      </c>
      <c r="C13" s="54" t="s">
        <v>112</v>
      </c>
      <c r="D13" s="35">
        <v>43619</v>
      </c>
      <c r="E13" s="35" t="s">
        <v>116</v>
      </c>
      <c r="F13" s="206" t="s">
        <v>332</v>
      </c>
      <c r="G13" s="206">
        <v>111</v>
      </c>
      <c r="H13" s="33"/>
      <c r="I13" s="33"/>
      <c r="J13" s="207" t="s">
        <v>357</v>
      </c>
      <c r="K13" s="38">
        <v>500</v>
      </c>
      <c r="L13" s="55">
        <v>5954103</v>
      </c>
      <c r="M13" s="37" t="s">
        <v>117</v>
      </c>
      <c r="N13" s="52">
        <v>10</v>
      </c>
      <c r="O13" s="22">
        <v>1.3661875427789185</v>
      </c>
      <c r="P13" s="18">
        <v>47271.5</v>
      </c>
      <c r="Q13" s="23">
        <v>600</v>
      </c>
      <c r="R13" s="23" t="b">
        <v>0</v>
      </c>
      <c r="S13" s="24" t="s">
        <v>92</v>
      </c>
      <c r="T13" s="34"/>
      <c r="U13" s="24" t="s">
        <v>93</v>
      </c>
      <c r="V13" s="33" t="s">
        <v>97</v>
      </c>
      <c r="W13" s="24" t="s">
        <v>107</v>
      </c>
      <c r="X13" s="24"/>
      <c r="Y13" s="24" t="s">
        <v>95</v>
      </c>
      <c r="Z13" s="25">
        <v>43849</v>
      </c>
      <c r="AA13" s="24" t="s">
        <v>96</v>
      </c>
      <c r="AB13" s="24" t="s">
        <v>369</v>
      </c>
      <c r="AC13" s="36"/>
      <c r="AD13" s="37"/>
    </row>
    <row r="14" spans="1:30" x14ac:dyDescent="0.2">
      <c r="A14" s="40">
        <v>31001</v>
      </c>
      <c r="B14" s="34">
        <v>31</v>
      </c>
      <c r="C14" s="36" t="s">
        <v>118</v>
      </c>
      <c r="D14" s="35">
        <v>42736</v>
      </c>
      <c r="E14" s="35" t="s">
        <v>118</v>
      </c>
      <c r="F14" s="206" t="s">
        <v>332</v>
      </c>
      <c r="G14" s="19">
        <v>112</v>
      </c>
      <c r="H14" s="33"/>
      <c r="I14" s="33"/>
      <c r="J14" s="19">
        <v>506</v>
      </c>
      <c r="K14" s="38">
        <v>500</v>
      </c>
      <c r="L14" s="34">
        <v>5954103</v>
      </c>
      <c r="M14" s="37">
        <v>5</v>
      </c>
      <c r="N14" s="52">
        <v>5</v>
      </c>
      <c r="O14" s="22">
        <v>3.783709787816564</v>
      </c>
      <c r="P14" s="18">
        <v>44562.25</v>
      </c>
      <c r="Q14" s="23">
        <v>600</v>
      </c>
      <c r="R14" s="23" t="b">
        <v>0</v>
      </c>
      <c r="S14" s="24" t="s">
        <v>92</v>
      </c>
      <c r="T14" s="34"/>
      <c r="U14" s="24" t="s">
        <v>93</v>
      </c>
      <c r="V14" s="33" t="s">
        <v>97</v>
      </c>
      <c r="W14" s="24" t="s">
        <v>120</v>
      </c>
      <c r="X14" s="33"/>
      <c r="Y14" s="24" t="s">
        <v>100</v>
      </c>
      <c r="Z14" s="25">
        <v>43849</v>
      </c>
      <c r="AA14" s="24" t="s">
        <v>96</v>
      </c>
      <c r="AB14" s="24" t="s">
        <v>369</v>
      </c>
      <c r="AC14" s="36"/>
      <c r="AD14" s="37"/>
    </row>
    <row r="15" spans="1:30" x14ac:dyDescent="0.2">
      <c r="A15" s="40">
        <v>31002</v>
      </c>
      <c r="B15" s="34">
        <v>31</v>
      </c>
      <c r="C15" s="36" t="s">
        <v>118</v>
      </c>
      <c r="D15" s="35">
        <v>42736</v>
      </c>
      <c r="E15" s="35" t="s">
        <v>118</v>
      </c>
      <c r="F15" s="206" t="s">
        <v>332</v>
      </c>
      <c r="G15" s="205">
        <v>113</v>
      </c>
      <c r="H15" s="33"/>
      <c r="I15" s="33"/>
      <c r="J15" s="207" t="s">
        <v>358</v>
      </c>
      <c r="K15" s="38">
        <v>500</v>
      </c>
      <c r="L15" s="34">
        <v>5954103</v>
      </c>
      <c r="M15" s="37">
        <v>5</v>
      </c>
      <c r="N15" s="52">
        <v>5</v>
      </c>
      <c r="O15" s="22">
        <v>3.783709787816564</v>
      </c>
      <c r="P15" s="18">
        <v>44562.25</v>
      </c>
      <c r="Q15" s="23">
        <v>600</v>
      </c>
      <c r="R15" s="23" t="b">
        <v>0</v>
      </c>
      <c r="S15" s="24" t="s">
        <v>92</v>
      </c>
      <c r="T15" s="34"/>
      <c r="U15" s="24" t="s">
        <v>93</v>
      </c>
      <c r="V15" s="33" t="s">
        <v>97</v>
      </c>
      <c r="W15" s="24" t="s">
        <v>120</v>
      </c>
      <c r="X15" s="33"/>
      <c r="Y15" s="24" t="s">
        <v>100</v>
      </c>
      <c r="Z15" s="25">
        <v>43849</v>
      </c>
      <c r="AA15" s="24" t="s">
        <v>96</v>
      </c>
      <c r="AB15" s="24" t="s">
        <v>369</v>
      </c>
      <c r="AC15" s="36"/>
      <c r="AD15" s="37"/>
    </row>
    <row r="16" spans="1:30" x14ac:dyDescent="0.2">
      <c r="A16" s="40">
        <v>31003</v>
      </c>
      <c r="B16" s="34">
        <v>31</v>
      </c>
      <c r="C16" s="36" t="s">
        <v>121</v>
      </c>
      <c r="D16" s="35">
        <v>42736</v>
      </c>
      <c r="E16" s="35" t="s">
        <v>121</v>
      </c>
      <c r="F16" s="206" t="s">
        <v>332</v>
      </c>
      <c r="G16" s="206">
        <v>114</v>
      </c>
      <c r="H16" s="33"/>
      <c r="I16" s="33"/>
      <c r="J16" s="19">
        <v>507</v>
      </c>
      <c r="K16" s="38">
        <v>500</v>
      </c>
      <c r="L16" s="34">
        <v>5954103</v>
      </c>
      <c r="M16" s="37">
        <v>5</v>
      </c>
      <c r="N16" s="52">
        <v>5</v>
      </c>
      <c r="O16" s="22">
        <v>3.783709787816564</v>
      </c>
      <c r="P16" s="18">
        <v>44562.25</v>
      </c>
      <c r="Q16" s="23">
        <v>600</v>
      </c>
      <c r="R16" s="23" t="b">
        <v>0</v>
      </c>
      <c r="S16" s="24" t="s">
        <v>92</v>
      </c>
      <c r="T16" s="34"/>
      <c r="U16" s="24" t="s">
        <v>93</v>
      </c>
      <c r="V16" s="33" t="s">
        <v>97</v>
      </c>
      <c r="W16" s="24" t="s">
        <v>120</v>
      </c>
      <c r="X16" s="33"/>
      <c r="Y16" s="24" t="s">
        <v>100</v>
      </c>
      <c r="Z16" s="25">
        <v>43849</v>
      </c>
      <c r="AA16" s="24" t="s">
        <v>96</v>
      </c>
      <c r="AB16" s="24" t="s">
        <v>369</v>
      </c>
      <c r="AC16" s="36"/>
      <c r="AD16" s="37"/>
    </row>
    <row r="17" spans="1:30" x14ac:dyDescent="0.2">
      <c r="A17" s="40">
        <v>31004</v>
      </c>
      <c r="B17" s="34">
        <v>31</v>
      </c>
      <c r="C17" s="36" t="s">
        <v>121</v>
      </c>
      <c r="D17" s="35">
        <v>42736</v>
      </c>
      <c r="E17" s="35" t="s">
        <v>121</v>
      </c>
      <c r="F17" s="206" t="s">
        <v>332</v>
      </c>
      <c r="G17" s="19">
        <v>115</v>
      </c>
      <c r="H17" s="33"/>
      <c r="I17" s="33"/>
      <c r="J17" s="207" t="s">
        <v>359</v>
      </c>
      <c r="K17" s="38">
        <v>500</v>
      </c>
      <c r="L17" s="34">
        <v>5954103</v>
      </c>
      <c r="M17" s="37">
        <v>5</v>
      </c>
      <c r="N17" s="52">
        <v>5</v>
      </c>
      <c r="O17" s="22">
        <v>3.783709787816564</v>
      </c>
      <c r="P17" s="18">
        <v>44562.25</v>
      </c>
      <c r="Q17" s="23">
        <v>600</v>
      </c>
      <c r="R17" s="23" t="b">
        <v>0</v>
      </c>
      <c r="S17" s="24" t="s">
        <v>92</v>
      </c>
      <c r="T17" s="34"/>
      <c r="U17" s="24" t="s">
        <v>93</v>
      </c>
      <c r="V17" s="33" t="s">
        <v>97</v>
      </c>
      <c r="W17" s="24" t="s">
        <v>120</v>
      </c>
      <c r="X17" s="33"/>
      <c r="Y17" s="24" t="s">
        <v>100</v>
      </c>
      <c r="Z17" s="25">
        <v>43849</v>
      </c>
      <c r="AA17" s="24" t="s">
        <v>96</v>
      </c>
      <c r="AB17" s="24" t="s">
        <v>369</v>
      </c>
      <c r="AC17" s="36"/>
      <c r="AD17" s="37"/>
    </row>
    <row r="18" spans="1:30" ht="15" x14ac:dyDescent="0.25">
      <c r="A18" s="40">
        <v>50161</v>
      </c>
      <c r="B18" s="63">
        <v>50</v>
      </c>
      <c r="C18" s="60" t="s">
        <v>125</v>
      </c>
      <c r="D18" s="47">
        <v>42821</v>
      </c>
      <c r="E18" s="47"/>
      <c r="F18" s="17" t="s">
        <v>335</v>
      </c>
      <c r="G18" s="205">
        <v>116</v>
      </c>
      <c r="H18" s="17" t="s">
        <v>119</v>
      </c>
      <c r="I18" s="60" t="s">
        <v>127</v>
      </c>
      <c r="J18" s="19">
        <v>508</v>
      </c>
      <c r="K18" s="62">
        <v>1000</v>
      </c>
      <c r="L18" s="63">
        <v>5954103</v>
      </c>
      <c r="M18" s="61">
        <v>15</v>
      </c>
      <c r="N18" s="60">
        <v>15</v>
      </c>
      <c r="O18" s="46">
        <v>3.5509924709103355</v>
      </c>
      <c r="P18" s="47">
        <v>48299.75</v>
      </c>
      <c r="Q18" s="48">
        <v>1100</v>
      </c>
      <c r="R18" s="48" t="b">
        <v>0</v>
      </c>
      <c r="S18" s="49" t="s">
        <v>92</v>
      </c>
      <c r="T18" s="43"/>
      <c r="U18" s="49" t="s">
        <v>93</v>
      </c>
      <c r="V18" s="60" t="s">
        <v>126</v>
      </c>
      <c r="W18" s="24" t="s">
        <v>124</v>
      </c>
      <c r="X18" s="60"/>
      <c r="Y18" s="60" t="s">
        <v>95</v>
      </c>
      <c r="Z18" s="25">
        <v>44008</v>
      </c>
      <c r="AA18" s="60" t="s">
        <v>96</v>
      </c>
      <c r="AB18" s="17" t="s">
        <v>338</v>
      </c>
      <c r="AC18" s="60"/>
      <c r="AD18" s="47"/>
    </row>
    <row r="19" spans="1:30" ht="15" x14ac:dyDescent="0.25">
      <c r="A19" s="40">
        <v>50162</v>
      </c>
      <c r="B19" s="63">
        <v>50</v>
      </c>
      <c r="C19" s="60" t="s">
        <v>125</v>
      </c>
      <c r="D19" s="47">
        <v>40179</v>
      </c>
      <c r="E19" s="64" t="s">
        <v>129</v>
      </c>
      <c r="F19" s="17" t="s">
        <v>336</v>
      </c>
      <c r="G19" s="206">
        <v>117</v>
      </c>
      <c r="H19" s="17" t="s">
        <v>119</v>
      </c>
      <c r="I19" s="60" t="s">
        <v>127</v>
      </c>
      <c r="J19" s="207" t="s">
        <v>360</v>
      </c>
      <c r="K19" s="62">
        <v>50</v>
      </c>
      <c r="L19" s="63">
        <v>5954103</v>
      </c>
      <c r="M19" s="61">
        <v>10</v>
      </c>
      <c r="N19" s="60">
        <v>10</v>
      </c>
      <c r="O19" s="46">
        <v>10.784394250513348</v>
      </c>
      <c r="P19" s="47">
        <v>43831.5</v>
      </c>
      <c r="Q19" s="48">
        <v>60</v>
      </c>
      <c r="R19" s="48" t="b">
        <v>0</v>
      </c>
      <c r="S19" s="49" t="s">
        <v>92</v>
      </c>
      <c r="T19" s="43"/>
      <c r="U19" s="49" t="s">
        <v>93</v>
      </c>
      <c r="V19" s="60"/>
      <c r="W19" s="24" t="s">
        <v>113</v>
      </c>
      <c r="X19" s="24"/>
      <c r="Y19" s="60"/>
      <c r="Z19" s="25">
        <v>44008</v>
      </c>
      <c r="AA19" s="60" t="s">
        <v>96</v>
      </c>
      <c r="AB19" s="17" t="s">
        <v>338</v>
      </c>
      <c r="AC19" s="60"/>
      <c r="AD19" s="61"/>
    </row>
    <row r="20" spans="1:30" ht="15" x14ac:dyDescent="0.25">
      <c r="A20" s="68">
        <v>51001</v>
      </c>
      <c r="B20" s="69">
        <v>50</v>
      </c>
      <c r="C20" s="66" t="s">
        <v>131</v>
      </c>
      <c r="D20" s="70">
        <v>41453</v>
      </c>
      <c r="E20" s="70" t="s">
        <v>132</v>
      </c>
      <c r="F20" s="59" t="s">
        <v>337</v>
      </c>
      <c r="G20" s="19">
        <v>118</v>
      </c>
      <c r="H20" s="59" t="s">
        <v>119</v>
      </c>
      <c r="I20" s="66"/>
      <c r="J20" s="19">
        <v>509</v>
      </c>
      <c r="K20" s="71">
        <v>500</v>
      </c>
      <c r="L20" s="69">
        <v>5954103</v>
      </c>
      <c r="M20" s="72">
        <v>10</v>
      </c>
      <c r="N20" s="66">
        <v>10</v>
      </c>
      <c r="O20" s="73">
        <v>7.2963723477070497</v>
      </c>
      <c r="P20" s="70">
        <v>45105.5</v>
      </c>
      <c r="Q20" s="74">
        <v>600</v>
      </c>
      <c r="R20" s="74" t="b">
        <v>0</v>
      </c>
      <c r="S20" s="75" t="s">
        <v>92</v>
      </c>
      <c r="T20" s="50"/>
      <c r="U20" s="75" t="s">
        <v>93</v>
      </c>
      <c r="V20" s="66" t="s">
        <v>133</v>
      </c>
      <c r="W20" s="24" t="s">
        <v>113</v>
      </c>
      <c r="X20" s="24"/>
      <c r="Y20" s="66" t="s">
        <v>95</v>
      </c>
      <c r="Z20" s="25" t="s">
        <v>128</v>
      </c>
      <c r="AA20" s="66" t="s">
        <v>122</v>
      </c>
      <c r="AB20" s="59" t="s">
        <v>122</v>
      </c>
      <c r="AC20" s="66"/>
      <c r="AD20" s="72"/>
    </row>
    <row r="21" spans="1:30" ht="15" x14ac:dyDescent="0.25">
      <c r="A21" s="65">
        <v>51002</v>
      </c>
      <c r="B21" s="63">
        <v>50</v>
      </c>
      <c r="C21" s="60" t="s">
        <v>131</v>
      </c>
      <c r="D21" s="47">
        <v>43101</v>
      </c>
      <c r="E21" s="47" t="s">
        <v>134</v>
      </c>
      <c r="F21" s="17" t="s">
        <v>338</v>
      </c>
      <c r="G21" s="205">
        <v>119</v>
      </c>
      <c r="H21" s="17" t="s">
        <v>119</v>
      </c>
      <c r="I21" s="60"/>
      <c r="J21" s="207" t="s">
        <v>361</v>
      </c>
      <c r="K21" s="62">
        <v>1000</v>
      </c>
      <c r="L21" s="63">
        <v>5954103</v>
      </c>
      <c r="M21" s="61">
        <v>15</v>
      </c>
      <c r="N21" s="60">
        <v>15</v>
      </c>
      <c r="O21" s="46">
        <v>2.7843942505133472</v>
      </c>
      <c r="P21" s="47">
        <v>48579.75</v>
      </c>
      <c r="Q21" s="48">
        <v>1100</v>
      </c>
      <c r="R21" s="48" t="b">
        <v>0</v>
      </c>
      <c r="S21" s="49" t="s">
        <v>92</v>
      </c>
      <c r="T21" s="43"/>
      <c r="U21" s="49" t="s">
        <v>93</v>
      </c>
      <c r="V21" s="60" t="s">
        <v>135</v>
      </c>
      <c r="W21" s="24" t="s">
        <v>113</v>
      </c>
      <c r="X21" s="24"/>
      <c r="Y21" s="60" t="s">
        <v>95</v>
      </c>
      <c r="Z21" s="25">
        <v>44008</v>
      </c>
      <c r="AA21" s="67" t="s">
        <v>96</v>
      </c>
      <c r="AB21" s="17" t="s">
        <v>337</v>
      </c>
      <c r="AC21" s="60"/>
      <c r="AD21" s="61"/>
    </row>
    <row r="22" spans="1:30" ht="15" x14ac:dyDescent="0.25">
      <c r="A22" s="33">
        <v>60002</v>
      </c>
      <c r="B22" s="43">
        <v>60</v>
      </c>
      <c r="C22" s="33" t="s">
        <v>137</v>
      </c>
      <c r="D22" s="25">
        <v>39423</v>
      </c>
      <c r="E22" s="25"/>
      <c r="F22" s="33" t="s">
        <v>339</v>
      </c>
      <c r="G22" s="206">
        <v>120</v>
      </c>
      <c r="H22" s="33" t="s">
        <v>349</v>
      </c>
      <c r="I22" s="33" t="s">
        <v>350</v>
      </c>
      <c r="J22" s="19">
        <v>510</v>
      </c>
      <c r="K22" s="45">
        <v>10000</v>
      </c>
      <c r="L22" s="43">
        <v>5954104</v>
      </c>
      <c r="M22" s="44">
        <v>10</v>
      </c>
      <c r="N22" s="33">
        <v>13</v>
      </c>
      <c r="O22" s="46">
        <v>12.854209445585216</v>
      </c>
      <c r="P22" s="47">
        <v>44171.25</v>
      </c>
      <c r="Q22" s="48">
        <v>11000</v>
      </c>
      <c r="R22" s="48" t="b">
        <v>1</v>
      </c>
      <c r="S22" s="49" t="s">
        <v>92</v>
      </c>
      <c r="T22" s="43"/>
      <c r="U22" s="49" t="s">
        <v>100</v>
      </c>
      <c r="V22" s="33" t="s">
        <v>138</v>
      </c>
      <c r="W22" s="24" t="s">
        <v>59</v>
      </c>
      <c r="X22" s="24"/>
      <c r="Y22" s="33" t="s">
        <v>95</v>
      </c>
      <c r="Z22" s="25">
        <v>43717</v>
      </c>
      <c r="AA22" s="49" t="s">
        <v>96</v>
      </c>
      <c r="AB22" s="33" t="s">
        <v>339</v>
      </c>
      <c r="AC22" s="33"/>
      <c r="AD22" s="44"/>
    </row>
    <row r="23" spans="1:30" ht="15" x14ac:dyDescent="0.25">
      <c r="A23" s="58">
        <v>60004</v>
      </c>
      <c r="B23" s="77">
        <v>60</v>
      </c>
      <c r="C23" s="42" t="s">
        <v>137</v>
      </c>
      <c r="D23" s="25">
        <v>43119</v>
      </c>
      <c r="E23" s="25"/>
      <c r="F23" s="33" t="s">
        <v>340</v>
      </c>
      <c r="G23" s="19">
        <v>121</v>
      </c>
      <c r="H23" s="33" t="s">
        <v>349</v>
      </c>
      <c r="I23" s="42" t="s">
        <v>351</v>
      </c>
      <c r="J23" s="207" t="s">
        <v>362</v>
      </c>
      <c r="K23" s="45">
        <v>10000</v>
      </c>
      <c r="L23" s="43">
        <v>5954104</v>
      </c>
      <c r="M23" s="44">
        <v>10</v>
      </c>
      <c r="N23" s="42">
        <v>10</v>
      </c>
      <c r="O23" s="46">
        <v>2.7351129363449691</v>
      </c>
      <c r="P23" s="47">
        <v>46771.5</v>
      </c>
      <c r="Q23" s="48">
        <v>11000</v>
      </c>
      <c r="R23" s="48" t="b">
        <v>1</v>
      </c>
      <c r="S23" s="49" t="s">
        <v>92</v>
      </c>
      <c r="T23" s="43"/>
      <c r="U23" s="49" t="s">
        <v>100</v>
      </c>
      <c r="V23" s="42" t="s">
        <v>139</v>
      </c>
      <c r="W23" s="24" t="s">
        <v>59</v>
      </c>
      <c r="X23" s="24"/>
      <c r="Y23" s="33" t="s">
        <v>95</v>
      </c>
      <c r="Z23" s="25">
        <v>43849</v>
      </c>
      <c r="AA23" s="49" t="s">
        <v>96</v>
      </c>
      <c r="AB23" s="33" t="s">
        <v>337</v>
      </c>
      <c r="AC23" s="33"/>
      <c r="AD23" s="44"/>
    </row>
    <row r="24" spans="1:30" ht="15" x14ac:dyDescent="0.25">
      <c r="A24" s="33">
        <v>61003</v>
      </c>
      <c r="B24" s="43">
        <v>61</v>
      </c>
      <c r="C24" s="33" t="s">
        <v>140</v>
      </c>
      <c r="D24" s="25">
        <v>41509</v>
      </c>
      <c r="E24" s="25"/>
      <c r="F24" s="33" t="s">
        <v>339</v>
      </c>
      <c r="G24" s="205">
        <v>122</v>
      </c>
      <c r="H24" s="33" t="s">
        <v>349</v>
      </c>
      <c r="I24" s="42" t="s">
        <v>351</v>
      </c>
      <c r="J24" s="19">
        <v>511</v>
      </c>
      <c r="K24" s="45">
        <v>10000</v>
      </c>
      <c r="L24" s="43">
        <v>6721549</v>
      </c>
      <c r="M24" s="44">
        <v>8</v>
      </c>
      <c r="N24" s="33">
        <v>8</v>
      </c>
      <c r="O24" s="46">
        <v>7.1430527036276521</v>
      </c>
      <c r="P24" s="47">
        <v>44431</v>
      </c>
      <c r="Q24" s="48">
        <v>11000</v>
      </c>
      <c r="R24" s="48" t="b">
        <v>1</v>
      </c>
      <c r="S24" s="49" t="s">
        <v>92</v>
      </c>
      <c r="T24" s="43"/>
      <c r="U24" s="49" t="s">
        <v>100</v>
      </c>
      <c r="V24" s="33" t="s">
        <v>138</v>
      </c>
      <c r="W24" s="24" t="s">
        <v>141</v>
      </c>
      <c r="X24" s="33"/>
      <c r="Y24" s="33" t="s">
        <v>95</v>
      </c>
      <c r="Z24" s="25">
        <v>43643</v>
      </c>
      <c r="AA24" s="49" t="s">
        <v>96</v>
      </c>
      <c r="AB24" s="33" t="s">
        <v>339</v>
      </c>
      <c r="AC24" s="33"/>
      <c r="AD24" s="44"/>
    </row>
    <row r="25" spans="1:30" ht="15" x14ac:dyDescent="0.25">
      <c r="A25" s="33">
        <v>61004</v>
      </c>
      <c r="B25" s="34">
        <v>61</v>
      </c>
      <c r="C25" s="39" t="s">
        <v>140</v>
      </c>
      <c r="D25" s="25">
        <v>42895</v>
      </c>
      <c r="E25" s="25"/>
      <c r="F25" s="33" t="s">
        <v>339</v>
      </c>
      <c r="G25" s="206">
        <v>123</v>
      </c>
      <c r="H25" s="33" t="s">
        <v>349</v>
      </c>
      <c r="I25" s="42" t="s">
        <v>350</v>
      </c>
      <c r="J25" s="207" t="s">
        <v>363</v>
      </c>
      <c r="K25" s="45">
        <v>10000</v>
      </c>
      <c r="L25" s="34">
        <v>6721549</v>
      </c>
      <c r="M25" s="44">
        <v>8</v>
      </c>
      <c r="N25" s="36">
        <v>8</v>
      </c>
      <c r="O25" s="22">
        <v>3.3483915126625599</v>
      </c>
      <c r="P25" s="18">
        <v>45817</v>
      </c>
      <c r="Q25" s="48">
        <v>11000</v>
      </c>
      <c r="R25" s="23" t="b">
        <v>1</v>
      </c>
      <c r="S25" s="24" t="s">
        <v>92</v>
      </c>
      <c r="T25" s="34"/>
      <c r="U25" s="24" t="s">
        <v>100</v>
      </c>
      <c r="V25" s="39" t="s">
        <v>138</v>
      </c>
      <c r="W25" s="24" t="s">
        <v>141</v>
      </c>
      <c r="X25" s="39"/>
      <c r="Y25" s="36" t="s">
        <v>95</v>
      </c>
      <c r="Z25" s="25">
        <v>43625</v>
      </c>
      <c r="AA25" s="24" t="s">
        <v>96</v>
      </c>
      <c r="AB25" s="33" t="s">
        <v>339</v>
      </c>
      <c r="AC25" s="36"/>
      <c r="AD25" s="44"/>
    </row>
    <row r="26" spans="1:30" ht="15" x14ac:dyDescent="0.25">
      <c r="A26" s="33">
        <v>63010</v>
      </c>
      <c r="B26" s="34">
        <v>63</v>
      </c>
      <c r="C26" s="39" t="s">
        <v>143</v>
      </c>
      <c r="D26" s="25">
        <v>39461</v>
      </c>
      <c r="E26" s="25"/>
      <c r="F26" s="33" t="s">
        <v>341</v>
      </c>
      <c r="G26" s="19">
        <v>124</v>
      </c>
      <c r="H26" s="33" t="s">
        <v>349</v>
      </c>
      <c r="I26" s="42" t="s">
        <v>350</v>
      </c>
      <c r="J26" s="19">
        <v>512</v>
      </c>
      <c r="K26" s="45">
        <v>10000</v>
      </c>
      <c r="L26" s="34">
        <v>5954107</v>
      </c>
      <c r="M26" s="44">
        <v>10</v>
      </c>
      <c r="N26" s="36">
        <v>12</v>
      </c>
      <c r="O26" s="22">
        <v>12.750171115674195</v>
      </c>
      <c r="P26" s="18">
        <v>43844</v>
      </c>
      <c r="Q26" s="48">
        <v>11000</v>
      </c>
      <c r="R26" s="23" t="b">
        <v>1</v>
      </c>
      <c r="S26" s="24" t="s">
        <v>92</v>
      </c>
      <c r="T26" s="34"/>
      <c r="U26" s="24" t="s">
        <v>100</v>
      </c>
      <c r="V26" s="36" t="s">
        <v>144</v>
      </c>
      <c r="W26" s="24" t="s">
        <v>58</v>
      </c>
      <c r="X26" s="24"/>
      <c r="Y26" s="36" t="s">
        <v>95</v>
      </c>
      <c r="Z26" s="25">
        <v>43844</v>
      </c>
      <c r="AA26" s="24" t="s">
        <v>96</v>
      </c>
      <c r="AB26" s="33" t="s">
        <v>344</v>
      </c>
      <c r="AC26" s="36"/>
      <c r="AD26" s="44"/>
    </row>
    <row r="27" spans="1:30" ht="15" x14ac:dyDescent="0.25">
      <c r="A27" s="33">
        <v>63012</v>
      </c>
      <c r="B27" s="34">
        <v>63</v>
      </c>
      <c r="C27" s="36" t="s">
        <v>143</v>
      </c>
      <c r="D27" s="25">
        <v>41515</v>
      </c>
      <c r="E27" s="25"/>
      <c r="F27" s="33" t="s">
        <v>342</v>
      </c>
      <c r="G27" s="205">
        <v>125</v>
      </c>
      <c r="H27" s="33" t="s">
        <v>349</v>
      </c>
      <c r="I27" s="42" t="s">
        <v>351</v>
      </c>
      <c r="J27" s="207" t="s">
        <v>364</v>
      </c>
      <c r="K27" s="45">
        <v>10000</v>
      </c>
      <c r="L27" s="34">
        <v>5954107</v>
      </c>
      <c r="M27" s="44">
        <v>10</v>
      </c>
      <c r="N27" s="36">
        <v>10</v>
      </c>
      <c r="O27" s="22">
        <v>7.1266255989048597</v>
      </c>
      <c r="P27" s="18">
        <v>45167.5</v>
      </c>
      <c r="Q27" s="48">
        <v>11000</v>
      </c>
      <c r="R27" s="23" t="b">
        <v>1</v>
      </c>
      <c r="S27" s="24" t="s">
        <v>92</v>
      </c>
      <c r="T27" s="34"/>
      <c r="U27" s="24" t="s">
        <v>100</v>
      </c>
      <c r="V27" s="36" t="s">
        <v>142</v>
      </c>
      <c r="W27" s="24" t="s">
        <v>59</v>
      </c>
      <c r="X27" s="24"/>
      <c r="Y27" s="36" t="s">
        <v>95</v>
      </c>
      <c r="Z27" s="25">
        <v>43706</v>
      </c>
      <c r="AA27" s="24" t="s">
        <v>96</v>
      </c>
      <c r="AB27" s="33" t="s">
        <v>344</v>
      </c>
      <c r="AC27" s="36"/>
      <c r="AD27" s="44"/>
    </row>
    <row r="28" spans="1:30" ht="15" x14ac:dyDescent="0.25">
      <c r="A28" s="33">
        <v>65003</v>
      </c>
      <c r="B28" s="34">
        <v>65</v>
      </c>
      <c r="C28" s="36" t="s">
        <v>146</v>
      </c>
      <c r="D28" s="25">
        <v>39022</v>
      </c>
      <c r="E28" s="25" t="s">
        <v>147</v>
      </c>
      <c r="F28" s="33" t="s">
        <v>343</v>
      </c>
      <c r="G28" s="206">
        <v>126</v>
      </c>
      <c r="H28" s="33"/>
      <c r="I28" s="36"/>
      <c r="J28" s="19">
        <v>513</v>
      </c>
      <c r="K28" s="45">
        <v>10000</v>
      </c>
      <c r="L28" s="34">
        <v>5954108</v>
      </c>
      <c r="M28" s="44">
        <v>10</v>
      </c>
      <c r="N28" s="36">
        <v>12</v>
      </c>
      <c r="O28" s="22">
        <v>13.952087611225188</v>
      </c>
      <c r="P28" s="18">
        <v>43405</v>
      </c>
      <c r="Q28" s="48">
        <v>11000</v>
      </c>
      <c r="R28" s="23" t="b">
        <v>1</v>
      </c>
      <c r="S28" s="24" t="s">
        <v>92</v>
      </c>
      <c r="T28" s="34"/>
      <c r="U28" s="24" t="s">
        <v>100</v>
      </c>
      <c r="V28" s="36" t="s">
        <v>148</v>
      </c>
      <c r="W28" s="24" t="s">
        <v>107</v>
      </c>
      <c r="X28" s="36"/>
      <c r="Y28" s="36" t="s">
        <v>95</v>
      </c>
      <c r="Z28" s="57">
        <v>43863</v>
      </c>
      <c r="AA28" s="24" t="s">
        <v>96</v>
      </c>
      <c r="AB28" s="33" t="s">
        <v>370</v>
      </c>
      <c r="AC28" s="36"/>
      <c r="AD28" s="44"/>
    </row>
    <row r="29" spans="1:30" ht="15" x14ac:dyDescent="0.25">
      <c r="A29" s="33">
        <v>65004</v>
      </c>
      <c r="B29" s="34">
        <v>65</v>
      </c>
      <c r="C29" s="36" t="s">
        <v>146</v>
      </c>
      <c r="D29" s="25">
        <v>39023</v>
      </c>
      <c r="E29" s="25" t="s">
        <v>147</v>
      </c>
      <c r="F29" s="33" t="s">
        <v>343</v>
      </c>
      <c r="G29" s="19">
        <v>127</v>
      </c>
      <c r="H29" s="33"/>
      <c r="I29" s="36"/>
      <c r="J29" s="207" t="s">
        <v>365</v>
      </c>
      <c r="K29" s="45">
        <v>10000</v>
      </c>
      <c r="L29" s="34">
        <v>5954108</v>
      </c>
      <c r="M29" s="44">
        <v>10</v>
      </c>
      <c r="N29" s="36">
        <v>12</v>
      </c>
      <c r="O29" s="22">
        <v>13.949349760438055</v>
      </c>
      <c r="P29" s="18">
        <v>43406</v>
      </c>
      <c r="Q29" s="48">
        <v>11000</v>
      </c>
      <c r="R29" s="23" t="b">
        <v>1</v>
      </c>
      <c r="S29" s="24" t="s">
        <v>92</v>
      </c>
      <c r="T29" s="34"/>
      <c r="U29" s="24" t="s">
        <v>100</v>
      </c>
      <c r="V29" s="36" t="s">
        <v>148</v>
      </c>
      <c r="W29" s="24" t="s">
        <v>107</v>
      </c>
      <c r="X29" s="36"/>
      <c r="Y29" s="36" t="s">
        <v>95</v>
      </c>
      <c r="Z29" s="57">
        <v>43863</v>
      </c>
      <c r="AA29" s="24" t="s">
        <v>96</v>
      </c>
      <c r="AB29" s="33" t="s">
        <v>370</v>
      </c>
      <c r="AC29" s="36"/>
      <c r="AD29" s="44"/>
    </row>
    <row r="30" spans="1:30" ht="15" x14ac:dyDescent="0.25">
      <c r="A30" s="58">
        <v>66001</v>
      </c>
      <c r="B30" s="79">
        <v>66</v>
      </c>
      <c r="C30" s="41" t="s">
        <v>149</v>
      </c>
      <c r="D30" s="76">
        <v>43188</v>
      </c>
      <c r="E30" s="80" t="s">
        <v>150</v>
      </c>
      <c r="F30" s="42" t="s">
        <v>344</v>
      </c>
      <c r="G30" s="205">
        <v>128</v>
      </c>
      <c r="H30" s="42" t="s">
        <v>119</v>
      </c>
      <c r="I30" s="42" t="s">
        <v>350</v>
      </c>
      <c r="J30" s="19">
        <v>514</v>
      </c>
      <c r="K30" s="45">
        <v>10000</v>
      </c>
      <c r="L30" s="79">
        <v>5954109</v>
      </c>
      <c r="M30" s="78" t="s">
        <v>145</v>
      </c>
      <c r="N30" s="41">
        <v>6</v>
      </c>
      <c r="O30" s="22">
        <v>2.5462012320328542</v>
      </c>
      <c r="P30" s="18">
        <v>45379.5</v>
      </c>
      <c r="Q30" s="48">
        <v>11000</v>
      </c>
      <c r="R30" s="23" t="b">
        <v>1</v>
      </c>
      <c r="S30" s="82" t="s">
        <v>92</v>
      </c>
      <c r="T30" s="83"/>
      <c r="U30" s="82" t="s">
        <v>100</v>
      </c>
      <c r="V30" s="41" t="s">
        <v>151</v>
      </c>
      <c r="W30" s="24" t="s">
        <v>107</v>
      </c>
      <c r="X30" s="41"/>
      <c r="Y30" s="41" t="s">
        <v>95</v>
      </c>
      <c r="Z30" s="56">
        <v>43852</v>
      </c>
      <c r="AA30" s="82" t="s">
        <v>96</v>
      </c>
      <c r="AB30" s="42" t="s">
        <v>369</v>
      </c>
      <c r="AC30" s="41"/>
      <c r="AD30" s="78"/>
    </row>
    <row r="31" spans="1:30" ht="15" x14ac:dyDescent="0.25">
      <c r="A31" s="42">
        <v>66002</v>
      </c>
      <c r="B31" s="79">
        <v>66</v>
      </c>
      <c r="C31" s="41" t="s">
        <v>149</v>
      </c>
      <c r="D31" s="76">
        <v>38930</v>
      </c>
      <c r="E31" s="80" t="s">
        <v>152</v>
      </c>
      <c r="F31" s="42" t="s">
        <v>345</v>
      </c>
      <c r="G31" s="206">
        <v>129</v>
      </c>
      <c r="H31" s="42" t="s">
        <v>119</v>
      </c>
      <c r="I31" s="42" t="s">
        <v>351</v>
      </c>
      <c r="J31" s="207" t="s">
        <v>366</v>
      </c>
      <c r="K31" s="45">
        <v>10000</v>
      </c>
      <c r="L31" s="79">
        <v>5954109</v>
      </c>
      <c r="M31" s="78">
        <v>10</v>
      </c>
      <c r="N31" s="41">
        <v>15</v>
      </c>
      <c r="O31" s="22">
        <v>14.203969883641342</v>
      </c>
      <c r="P31" s="18">
        <v>44408.75</v>
      </c>
      <c r="Q31" s="48">
        <v>11000</v>
      </c>
      <c r="R31" s="23" t="b">
        <v>1</v>
      </c>
      <c r="S31" s="82" t="s">
        <v>92</v>
      </c>
      <c r="T31" s="83"/>
      <c r="U31" s="82" t="s">
        <v>100</v>
      </c>
      <c r="V31" s="41" t="s">
        <v>153</v>
      </c>
      <c r="W31" s="24" t="s">
        <v>107</v>
      </c>
      <c r="X31" s="41"/>
      <c r="Y31" s="41" t="s">
        <v>95</v>
      </c>
      <c r="Z31" s="56">
        <v>43852</v>
      </c>
      <c r="AA31" s="82" t="s">
        <v>96</v>
      </c>
      <c r="AB31" s="42" t="s">
        <v>369</v>
      </c>
      <c r="AC31" s="41"/>
      <c r="AD31" s="78"/>
    </row>
    <row r="32" spans="1:30" ht="15" x14ac:dyDescent="0.25">
      <c r="A32" s="58">
        <v>67023</v>
      </c>
      <c r="B32" s="77">
        <v>67</v>
      </c>
      <c r="C32" s="42" t="s">
        <v>154</v>
      </c>
      <c r="D32" s="76">
        <v>43116</v>
      </c>
      <c r="E32" s="42" t="s">
        <v>156</v>
      </c>
      <c r="F32" s="42" t="s">
        <v>346</v>
      </c>
      <c r="G32" s="19">
        <v>130</v>
      </c>
      <c r="H32" s="42" t="s">
        <v>119</v>
      </c>
      <c r="I32" s="42">
        <v>60004</v>
      </c>
      <c r="J32" s="19">
        <v>515</v>
      </c>
      <c r="K32" s="45">
        <v>10000</v>
      </c>
      <c r="L32" s="77">
        <v>5954110</v>
      </c>
      <c r="M32" s="78" t="s">
        <v>136</v>
      </c>
      <c r="N32" s="42">
        <v>20</v>
      </c>
      <c r="O32" s="22">
        <v>2.7433264887063653</v>
      </c>
      <c r="P32" s="18">
        <v>50421</v>
      </c>
      <c r="Q32" s="48">
        <v>11000</v>
      </c>
      <c r="R32" s="23" t="b">
        <v>1</v>
      </c>
      <c r="S32" s="82" t="s">
        <v>92</v>
      </c>
      <c r="T32" s="83"/>
      <c r="U32" s="55" t="s">
        <v>155</v>
      </c>
      <c r="V32" s="42" t="s">
        <v>123</v>
      </c>
      <c r="W32" s="24" t="s">
        <v>107</v>
      </c>
      <c r="X32" s="42"/>
      <c r="Y32" s="41" t="s">
        <v>95</v>
      </c>
      <c r="Z32" s="53" t="s">
        <v>93</v>
      </c>
      <c r="AA32" s="82" t="s">
        <v>93</v>
      </c>
      <c r="AB32" s="42" t="s">
        <v>93</v>
      </c>
      <c r="AC32" s="42"/>
      <c r="AD32" s="78"/>
    </row>
    <row r="33" spans="1:30" x14ac:dyDescent="0.2">
      <c r="A33" s="58">
        <v>67024</v>
      </c>
      <c r="B33" s="77">
        <v>67</v>
      </c>
      <c r="C33" s="42" t="s">
        <v>154</v>
      </c>
      <c r="D33" s="76">
        <v>43087</v>
      </c>
      <c r="E33" s="42" t="s">
        <v>156</v>
      </c>
      <c r="F33" s="42" t="s">
        <v>347</v>
      </c>
      <c r="G33" s="205">
        <v>131</v>
      </c>
      <c r="H33" s="42" t="s">
        <v>119</v>
      </c>
      <c r="I33" s="42">
        <v>60004</v>
      </c>
      <c r="J33" s="207" t="s">
        <v>367</v>
      </c>
      <c r="K33" s="84">
        <v>1000</v>
      </c>
      <c r="L33" s="77">
        <v>5954110</v>
      </c>
      <c r="M33" s="78" t="s">
        <v>136</v>
      </c>
      <c r="N33" s="42">
        <v>20</v>
      </c>
      <c r="O33" s="22">
        <v>2.8227241615331966</v>
      </c>
      <c r="P33" s="18">
        <v>50392</v>
      </c>
      <c r="Q33" s="23">
        <v>1100</v>
      </c>
      <c r="R33" s="23" t="b">
        <v>0</v>
      </c>
      <c r="S33" s="82" t="s">
        <v>92</v>
      </c>
      <c r="T33" s="83"/>
      <c r="U33" s="55" t="s">
        <v>155</v>
      </c>
      <c r="V33" s="42" t="s">
        <v>157</v>
      </c>
      <c r="W33" s="24" t="s">
        <v>107</v>
      </c>
      <c r="X33" s="42"/>
      <c r="Y33" s="41" t="s">
        <v>95</v>
      </c>
      <c r="Z33" s="53" t="s">
        <v>93</v>
      </c>
      <c r="AA33" s="82" t="s">
        <v>93</v>
      </c>
      <c r="AB33" s="42" t="s">
        <v>93</v>
      </c>
      <c r="AC33" s="42"/>
      <c r="AD33" s="78"/>
    </row>
    <row r="34" spans="1:30" x14ac:dyDescent="0.2">
      <c r="A34" s="42">
        <v>68002</v>
      </c>
      <c r="B34" s="77">
        <v>68</v>
      </c>
      <c r="C34" s="85" t="s">
        <v>158</v>
      </c>
      <c r="D34" s="80">
        <v>40801</v>
      </c>
      <c r="E34" s="25" t="s">
        <v>159</v>
      </c>
      <c r="F34" s="42" t="s">
        <v>348</v>
      </c>
      <c r="G34" s="206">
        <v>132</v>
      </c>
      <c r="H34" s="42" t="s">
        <v>119</v>
      </c>
      <c r="I34" s="33">
        <v>60002</v>
      </c>
      <c r="J34" s="19">
        <v>516</v>
      </c>
      <c r="K34" s="81">
        <v>10000</v>
      </c>
      <c r="L34" s="77">
        <v>6210040</v>
      </c>
      <c r="M34" s="78">
        <v>12</v>
      </c>
      <c r="N34" s="41">
        <v>12</v>
      </c>
      <c r="O34" s="22">
        <v>9.0814510609171801</v>
      </c>
      <c r="P34" s="18">
        <v>45184</v>
      </c>
      <c r="Q34" s="23">
        <v>11000</v>
      </c>
      <c r="R34" s="23" t="b">
        <v>1</v>
      </c>
      <c r="S34" s="82" t="s">
        <v>92</v>
      </c>
      <c r="T34" s="83"/>
      <c r="U34" s="79" t="s">
        <v>155</v>
      </c>
      <c r="V34" s="42" t="s">
        <v>130</v>
      </c>
      <c r="W34" s="24" t="s">
        <v>107</v>
      </c>
      <c r="X34" s="42"/>
      <c r="Y34" s="41" t="s">
        <v>95</v>
      </c>
      <c r="Z34" s="56">
        <v>41129</v>
      </c>
      <c r="AA34" s="82" t="s">
        <v>96</v>
      </c>
      <c r="AB34" s="42" t="s">
        <v>339</v>
      </c>
      <c r="AC34" s="41"/>
      <c r="AD34" s="78"/>
    </row>
    <row r="35" spans="1:30" x14ac:dyDescent="0.2">
      <c r="A35" s="42">
        <v>68006</v>
      </c>
      <c r="B35" s="77">
        <v>68</v>
      </c>
      <c r="C35" s="85" t="s">
        <v>158</v>
      </c>
      <c r="D35" s="80">
        <v>40813</v>
      </c>
      <c r="E35" s="25" t="s">
        <v>160</v>
      </c>
      <c r="F35" s="42" t="s">
        <v>348</v>
      </c>
      <c r="G35" s="19">
        <v>133</v>
      </c>
      <c r="H35" s="42" t="s">
        <v>119</v>
      </c>
      <c r="I35" s="33"/>
      <c r="J35" s="207" t="s">
        <v>368</v>
      </c>
      <c r="K35" s="81">
        <v>10000</v>
      </c>
      <c r="L35" s="77">
        <v>6210040</v>
      </c>
      <c r="M35" s="78">
        <v>12</v>
      </c>
      <c r="N35" s="41">
        <v>12</v>
      </c>
      <c r="O35" s="22">
        <v>9.0485968514715953</v>
      </c>
      <c r="P35" s="18">
        <v>45196</v>
      </c>
      <c r="Q35" s="23">
        <v>11000</v>
      </c>
      <c r="R35" s="23" t="b">
        <v>1</v>
      </c>
      <c r="S35" s="82" t="s">
        <v>92</v>
      </c>
      <c r="T35" s="83"/>
      <c r="U35" s="79" t="s">
        <v>155</v>
      </c>
      <c r="V35" s="42" t="s">
        <v>130</v>
      </c>
      <c r="W35" s="24" t="s">
        <v>107</v>
      </c>
      <c r="X35" s="42"/>
      <c r="Y35" s="41" t="s">
        <v>95</v>
      </c>
      <c r="Z35" s="56">
        <v>41129</v>
      </c>
      <c r="AA35" s="82" t="s">
        <v>96</v>
      </c>
      <c r="AB35" s="42" t="s">
        <v>339</v>
      </c>
      <c r="AC35" s="41"/>
      <c r="AD35" s="78"/>
    </row>
    <row r="36" spans="1:30" x14ac:dyDescent="0.2">
      <c r="A36" s="42">
        <v>68009</v>
      </c>
      <c r="B36" s="77">
        <v>68</v>
      </c>
      <c r="C36" s="85" t="s">
        <v>158</v>
      </c>
      <c r="D36" s="80">
        <v>37257</v>
      </c>
      <c r="E36" s="25" t="s">
        <v>161</v>
      </c>
      <c r="F36" s="42" t="s">
        <v>348</v>
      </c>
      <c r="G36" s="205">
        <v>134</v>
      </c>
      <c r="H36" s="42" t="s">
        <v>119</v>
      </c>
      <c r="I36" s="33"/>
      <c r="J36" s="19">
        <v>517</v>
      </c>
      <c r="K36" s="81">
        <v>10000</v>
      </c>
      <c r="L36" s="77">
        <v>6210040</v>
      </c>
      <c r="M36" s="78">
        <v>12</v>
      </c>
      <c r="N36" s="42">
        <v>20</v>
      </c>
      <c r="O36" s="22">
        <v>18.784394250513348</v>
      </c>
      <c r="P36" s="18">
        <v>44562</v>
      </c>
      <c r="Q36" s="23">
        <v>11000</v>
      </c>
      <c r="R36" s="23" t="b">
        <v>1</v>
      </c>
      <c r="S36" s="82" t="s">
        <v>92</v>
      </c>
      <c r="T36" s="83"/>
      <c r="U36" s="79" t="s">
        <v>155</v>
      </c>
      <c r="V36" s="42" t="s">
        <v>162</v>
      </c>
      <c r="W36" s="24" t="s">
        <v>107</v>
      </c>
      <c r="X36" s="42"/>
      <c r="Y36" s="41" t="s">
        <v>95</v>
      </c>
      <c r="Z36" s="56">
        <v>41129</v>
      </c>
      <c r="AA36" s="82" t="s">
        <v>96</v>
      </c>
      <c r="AB36" s="42" t="s">
        <v>339</v>
      </c>
      <c r="AC36" s="41"/>
      <c r="AD36" s="78"/>
    </row>
  </sheetData>
  <conditionalFormatting sqref="Z4">
    <cfRule type="colorScale" priority="29">
      <colorScale>
        <cfvo type="min"/>
        <cfvo type="percentile" val="50"/>
        <cfvo type="max"/>
        <color rgb="FFF8696B"/>
        <color rgb="FFFFEB84"/>
        <color rgb="FF63BE7B"/>
      </colorScale>
    </cfRule>
  </conditionalFormatting>
  <conditionalFormatting sqref="Z22">
    <cfRule type="colorScale" priority="21">
      <colorScale>
        <cfvo type="min"/>
        <cfvo type="percentile" val="50"/>
        <cfvo type="max"/>
        <color rgb="FFF8696B"/>
        <color rgb="FFFFEB84"/>
        <color rgb="FF63BE7B"/>
      </colorScale>
    </cfRule>
  </conditionalFormatting>
  <conditionalFormatting sqref="Z23:Z27 Z5:Z21 Z2:Z3">
    <cfRule type="colorScale" priority="937">
      <colorScale>
        <cfvo type="min"/>
        <cfvo type="percentile" val="50"/>
        <cfvo type="max"/>
        <color rgb="FFF8696B"/>
        <color rgb="FFFFEB84"/>
        <color rgb="FF63BE7B"/>
      </colorScale>
    </cfRule>
  </conditionalFormatting>
  <hyperlinks>
    <hyperlink ref="A10" r:id="rId1" display="\\Srvfil01\Afdelingen\Afd_RenS\Team_BD\Producten\945 KP Tractie\STAMKAARTEN\26001"/>
    <hyperlink ref="A11" r:id="rId2" display="\\Srvfil01\Afdelingen\Afd_RenS\Team_BD\Producten\945 KP Tractie\STAMKAARTEN\26002"/>
  </hyperlinks>
  <pageMargins left="0.7" right="0.7" top="0.75" bottom="0.75" header="0.3" footer="0.3"/>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'G:\bd_producten\bd_945_kp_tractie\overig_tractie\oude_bestanden\[jsm_20170101_materieel_bd_voor Lijst Herman.xlsx]Keuzelijsten'!#REF!</xm:f>
          </x14:formula1>
          <xm:sqref>Y18:Y22</xm:sqref>
        </x14:dataValidation>
        <x14:dataValidation type="list" allowBlank="1" showInputMessage="1" showErrorMessage="1">
          <x14:formula1>
            <xm:f>'\\peelenmaas.local\dfs\bd_producten\bd_945_kp_tractie\overig_tractie\oude_bestanden\[jsm_20200310_materiaal_buitendienst_v6.xlsx]keuzelijsten'!#REF!</xm:f>
          </x14:formula1>
          <xm:sqref>W2:W36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42"/>
  <sheetViews>
    <sheetView zoomScale="80" zoomScaleNormal="80" workbookViewId="0">
      <pane xSplit="4" ySplit="2" topLeftCell="E3" activePane="bottomRight" state="frozen"/>
      <selection activeCell="B1" sqref="B1"/>
      <selection pane="topRight" activeCell="E1" sqref="E1"/>
      <selection pane="bottomLeft" activeCell="B4" sqref="B4"/>
      <selection pane="bottomRight" activeCell="D8" sqref="D8"/>
    </sheetView>
  </sheetViews>
  <sheetFormatPr defaultRowHeight="12.75" outlineLevelRow="1" outlineLevelCol="1" x14ac:dyDescent="0.2"/>
  <cols>
    <col min="1" max="1" width="11.5703125" style="168" hidden="1" customWidth="1" outlineLevel="1"/>
    <col min="2" max="2" width="12.5703125" style="168" hidden="1" customWidth="1" outlineLevel="1"/>
    <col min="3" max="3" width="8.28515625" style="168" customWidth="1" collapsed="1"/>
    <col min="4" max="4" width="14.7109375" style="193" customWidth="1"/>
    <col min="5" max="5" width="94.28515625" style="194" customWidth="1"/>
    <col min="6" max="6" width="9" style="168" customWidth="1"/>
    <col min="7" max="7" width="14.42578125" style="168" customWidth="1"/>
    <col min="8" max="8" width="13" style="195" customWidth="1"/>
    <col min="9" max="9" width="10.140625" style="96" customWidth="1"/>
    <col min="10" max="10" width="10.140625" style="168" customWidth="1"/>
    <col min="11" max="11" width="12.28515625" style="196" customWidth="1"/>
    <col min="12" max="12" width="9" style="197" customWidth="1"/>
    <col min="13" max="13" width="8.7109375" style="198" bestFit="1" customWidth="1"/>
    <col min="14" max="14" width="7.5703125" style="168" customWidth="1"/>
    <col min="15" max="15" width="18.28515625" style="168" customWidth="1"/>
    <col min="16" max="16" width="5.5703125" style="168" hidden="1" customWidth="1" outlineLevel="1"/>
    <col min="17" max="17" width="9.140625" style="168" hidden="1" customWidth="1" outlineLevel="1"/>
    <col min="18" max="18" width="5.5703125" style="168" hidden="1" customWidth="1" outlineLevel="1"/>
    <col min="19" max="19" width="10.42578125" style="199" hidden="1" customWidth="1" outlineLevel="1"/>
    <col min="20" max="20" width="8.5703125" style="168" hidden="1" customWidth="1" outlineLevel="1"/>
    <col min="21" max="21" width="5.5703125" style="168" hidden="1" customWidth="1" outlineLevel="1"/>
    <col min="22" max="22" width="12.42578125" style="96" customWidth="1" collapsed="1"/>
    <col min="23" max="23" width="10.85546875" style="96" customWidth="1"/>
    <col min="24" max="24" width="9.140625" style="168" hidden="1" customWidth="1" outlineLevel="1"/>
    <col min="25" max="25" width="6.42578125" style="168" hidden="1" customWidth="1" outlineLevel="1"/>
    <col min="26" max="26" width="6.42578125" style="200" hidden="1" customWidth="1" outlineLevel="1"/>
    <col min="27" max="27" width="6.7109375" style="168" customWidth="1" collapsed="1"/>
    <col min="28" max="32" width="6.7109375" style="201" customWidth="1"/>
    <col min="33" max="33" width="14.85546875" style="168" bestFit="1" customWidth="1"/>
  </cols>
  <sheetData>
    <row r="1" spans="1:33" s="96" customFormat="1" ht="37.5" customHeight="1" thickBot="1" x14ac:dyDescent="0.25">
      <c r="A1" s="86"/>
      <c r="B1" s="87" t="s">
        <v>183</v>
      </c>
      <c r="C1" s="88">
        <f>SUBTOTAL(2,C4:C3733)</f>
        <v>35</v>
      </c>
      <c r="D1" s="89"/>
      <c r="E1" s="90"/>
      <c r="F1" s="91" t="s">
        <v>184</v>
      </c>
      <c r="G1" s="92">
        <v>43915</v>
      </c>
      <c r="H1" s="93"/>
      <c r="I1" s="94" t="s">
        <v>185</v>
      </c>
      <c r="J1" s="95">
        <v>2020</v>
      </c>
      <c r="L1" s="97" t="s">
        <v>186</v>
      </c>
      <c r="M1" s="98">
        <v>53.34</v>
      </c>
      <c r="P1" s="96" t="s">
        <v>187</v>
      </c>
      <c r="S1" s="99"/>
      <c r="W1" s="100"/>
      <c r="X1" s="101"/>
      <c r="Y1" s="102"/>
      <c r="Z1" s="103">
        <v>0</v>
      </c>
      <c r="AA1" s="104"/>
      <c r="AB1" s="105"/>
      <c r="AC1" s="105"/>
      <c r="AD1" s="105"/>
      <c r="AE1" s="105"/>
      <c r="AF1" s="105"/>
      <c r="AG1" s="106" t="s">
        <v>188</v>
      </c>
    </row>
    <row r="2" spans="1:33" s="96" customFormat="1" ht="163.5" customHeight="1" outlineLevel="1" thickBot="1" x14ac:dyDescent="0.25">
      <c r="A2" s="107" t="s">
        <v>189</v>
      </c>
      <c r="B2" s="108" t="s">
        <v>190</v>
      </c>
      <c r="C2" s="108" t="s">
        <v>191</v>
      </c>
      <c r="D2" s="109" t="s">
        <v>192</v>
      </c>
      <c r="E2" s="110">
        <v>2020</v>
      </c>
      <c r="F2" s="111" t="s">
        <v>193</v>
      </c>
      <c r="G2" s="111" t="s">
        <v>194</v>
      </c>
      <c r="H2" s="112" t="s">
        <v>195</v>
      </c>
      <c r="I2" s="111" t="s">
        <v>196</v>
      </c>
      <c r="J2" s="112" t="s">
        <v>197</v>
      </c>
      <c r="K2" s="113" t="s">
        <v>198</v>
      </c>
      <c r="L2" s="114" t="s">
        <v>199</v>
      </c>
      <c r="M2" s="115" t="s">
        <v>200</v>
      </c>
      <c r="N2" s="111" t="s">
        <v>201</v>
      </c>
      <c r="O2" s="111" t="s">
        <v>202</v>
      </c>
      <c r="P2" s="116" t="s">
        <v>203</v>
      </c>
      <c r="Q2" s="111" t="s">
        <v>204</v>
      </c>
      <c r="R2" s="116" t="s">
        <v>205</v>
      </c>
      <c r="S2" s="117" t="s">
        <v>206</v>
      </c>
      <c r="T2" s="116" t="s">
        <v>207</v>
      </c>
      <c r="U2" s="116" t="s">
        <v>208</v>
      </c>
      <c r="V2" s="111" t="s">
        <v>209</v>
      </c>
      <c r="W2" s="111" t="s">
        <v>210</v>
      </c>
      <c r="X2" s="118" t="s">
        <v>211</v>
      </c>
      <c r="Y2" s="118" t="s">
        <v>212</v>
      </c>
      <c r="Z2" s="119" t="s">
        <v>213</v>
      </c>
      <c r="AA2" s="120" t="s">
        <v>214</v>
      </c>
      <c r="AB2" s="120" t="s">
        <v>58</v>
      </c>
      <c r="AC2" s="121" t="s">
        <v>215</v>
      </c>
      <c r="AD2" s="121" t="s">
        <v>216</v>
      </c>
      <c r="AE2" s="121" t="s">
        <v>217</v>
      </c>
      <c r="AF2" s="122" t="s">
        <v>218</v>
      </c>
      <c r="AG2" s="121" t="s">
        <v>219</v>
      </c>
    </row>
    <row r="3" spans="1:33" s="96" customFormat="1" ht="12.75" customHeight="1" x14ac:dyDescent="0.2">
      <c r="A3" s="123" t="s">
        <v>224</v>
      </c>
      <c r="B3" s="124">
        <v>5954103</v>
      </c>
      <c r="C3" s="125">
        <v>103</v>
      </c>
      <c r="D3" s="124">
        <v>103</v>
      </c>
      <c r="E3" s="126" t="s">
        <v>225</v>
      </c>
      <c r="F3" s="127"/>
      <c r="G3" s="128"/>
      <c r="H3" s="129"/>
      <c r="I3" s="129"/>
      <c r="J3" s="138"/>
      <c r="K3" s="138"/>
      <c r="L3" s="139"/>
      <c r="M3" s="140"/>
      <c r="N3" s="130" t="s">
        <v>222</v>
      </c>
      <c r="O3" s="131" t="s">
        <v>223</v>
      </c>
      <c r="P3" s="130"/>
      <c r="Q3" s="130"/>
      <c r="R3" s="130"/>
      <c r="S3" s="132"/>
      <c r="T3" s="130"/>
      <c r="U3" s="130"/>
      <c r="V3" s="123"/>
      <c r="W3" s="123"/>
      <c r="X3" s="133">
        <v>800</v>
      </c>
      <c r="Y3" s="133">
        <f>SUM(L3:L12)</f>
        <v>11.25</v>
      </c>
      <c r="Z3" s="134"/>
      <c r="AA3" s="141"/>
      <c r="AB3" s="135"/>
      <c r="AC3" s="136"/>
      <c r="AD3" s="136"/>
      <c r="AE3" s="136"/>
      <c r="AF3" s="137"/>
      <c r="AG3" s="137"/>
    </row>
    <row r="4" spans="1:33" s="168" customFormat="1" ht="12.75" customHeight="1" x14ac:dyDescent="0.2">
      <c r="A4" s="142" t="s">
        <v>224</v>
      </c>
      <c r="B4" s="143">
        <v>5954103</v>
      </c>
      <c r="C4" s="144">
        <v>103</v>
      </c>
      <c r="D4" s="143"/>
      <c r="E4" s="145" t="s">
        <v>226</v>
      </c>
      <c r="F4" s="146"/>
      <c r="G4" s="147"/>
      <c r="H4" s="148"/>
      <c r="I4" s="149" t="str">
        <f t="shared" ref="I4:I7" si="0">IF((L4=""),"Nee","Ja")</f>
        <v>Nee</v>
      </c>
      <c r="J4" s="148"/>
      <c r="K4" s="150"/>
      <c r="L4" s="151"/>
      <c r="M4" s="152">
        <f t="shared" ref="M4:M10" si="1">L4*$M$1</f>
        <v>0</v>
      </c>
      <c r="N4" s="153" t="s">
        <v>227</v>
      </c>
      <c r="O4" s="154" t="s">
        <v>223</v>
      </c>
      <c r="P4" s="155"/>
      <c r="Q4" s="156"/>
      <c r="R4" s="155"/>
      <c r="S4" s="157"/>
      <c r="T4" s="155"/>
      <c r="U4" s="155"/>
      <c r="V4" s="158"/>
      <c r="W4" s="158" t="str">
        <f t="shared" ref="W4:W10" si="2">IF(H4="","",H4-G4)</f>
        <v/>
      </c>
      <c r="X4" s="159"/>
      <c r="Y4" s="160"/>
      <c r="Z4" s="161">
        <v>0</v>
      </c>
      <c r="AA4" s="162">
        <f t="shared" ref="AA4:AA10" si="3">SUM(AB4:AF4)</f>
        <v>0</v>
      </c>
      <c r="AB4" s="163"/>
      <c r="AC4" s="164"/>
      <c r="AD4" s="165"/>
      <c r="AE4" s="164"/>
      <c r="AF4" s="166"/>
      <c r="AG4" s="167"/>
    </row>
    <row r="5" spans="1:33" s="168" customFormat="1" ht="12.75" customHeight="1" x14ac:dyDescent="0.2">
      <c r="A5" s="142" t="s">
        <v>224</v>
      </c>
      <c r="B5" s="143">
        <v>5954103</v>
      </c>
      <c r="C5" s="144">
        <v>103</v>
      </c>
      <c r="D5" s="143">
        <v>103001</v>
      </c>
      <c r="E5" s="145" t="s">
        <v>308</v>
      </c>
      <c r="F5" s="146"/>
      <c r="G5" s="147">
        <v>43839</v>
      </c>
      <c r="H5" s="148">
        <v>43991</v>
      </c>
      <c r="I5" s="149" t="str">
        <f t="shared" si="0"/>
        <v>Ja</v>
      </c>
      <c r="J5" s="148"/>
      <c r="K5" s="150">
        <v>43983</v>
      </c>
      <c r="L5" s="151">
        <v>3.5</v>
      </c>
      <c r="M5" s="169">
        <f t="shared" si="1"/>
        <v>186.69</v>
      </c>
      <c r="N5" s="153" t="s">
        <v>228</v>
      </c>
      <c r="O5" s="154" t="s">
        <v>223</v>
      </c>
      <c r="P5" s="155" t="s">
        <v>155</v>
      </c>
      <c r="Q5" s="156" t="s">
        <v>155</v>
      </c>
      <c r="R5" s="155" t="s">
        <v>155</v>
      </c>
      <c r="S5" s="157"/>
      <c r="T5" s="155"/>
      <c r="U5" s="155" t="s">
        <v>155</v>
      </c>
      <c r="V5" s="158"/>
      <c r="W5" s="158">
        <f t="shared" si="2"/>
        <v>152</v>
      </c>
      <c r="X5" s="159"/>
      <c r="Y5" s="160"/>
      <c r="Z5" s="161">
        <v>40</v>
      </c>
      <c r="AA5" s="162">
        <f t="shared" si="3"/>
        <v>4</v>
      </c>
      <c r="AB5" s="163"/>
      <c r="AC5" s="164"/>
      <c r="AD5" s="165">
        <v>4</v>
      </c>
      <c r="AE5" s="164"/>
      <c r="AF5" s="166"/>
      <c r="AG5" s="167"/>
    </row>
    <row r="6" spans="1:33" s="168" customFormat="1" ht="12.75" customHeight="1" x14ac:dyDescent="0.2">
      <c r="A6" s="142" t="s">
        <v>224</v>
      </c>
      <c r="B6" s="143">
        <v>5954103</v>
      </c>
      <c r="C6" s="144">
        <v>103</v>
      </c>
      <c r="D6" s="143" t="e">
        <f>#REF!+1</f>
        <v>#REF!</v>
      </c>
      <c r="E6" s="145" t="s">
        <v>309</v>
      </c>
      <c r="F6" s="146"/>
      <c r="G6" s="147">
        <v>43839</v>
      </c>
      <c r="H6" s="148">
        <v>44008</v>
      </c>
      <c r="I6" s="149" t="str">
        <f t="shared" si="0"/>
        <v>Ja</v>
      </c>
      <c r="J6" s="148"/>
      <c r="K6" s="150">
        <v>43987</v>
      </c>
      <c r="L6" s="151">
        <v>1.5</v>
      </c>
      <c r="M6" s="169">
        <f t="shared" si="1"/>
        <v>80.010000000000005</v>
      </c>
      <c r="N6" s="153" t="s">
        <v>228</v>
      </c>
      <c r="O6" s="154" t="s">
        <v>223</v>
      </c>
      <c r="P6" s="155" t="s">
        <v>155</v>
      </c>
      <c r="Q6" s="156" t="s">
        <v>155</v>
      </c>
      <c r="R6" s="155" t="s">
        <v>155</v>
      </c>
      <c r="S6" s="157"/>
      <c r="T6" s="155"/>
      <c r="U6" s="155" t="s">
        <v>155</v>
      </c>
      <c r="V6" s="158" t="str">
        <f t="shared" ref="V6" si="4">IF(H6="",$G$1-G6,"")</f>
        <v/>
      </c>
      <c r="W6" s="158">
        <f t="shared" si="2"/>
        <v>169</v>
      </c>
      <c r="X6" s="159"/>
      <c r="Y6" s="160"/>
      <c r="Z6" s="161">
        <v>40</v>
      </c>
      <c r="AA6" s="162">
        <f t="shared" si="3"/>
        <v>4</v>
      </c>
      <c r="AB6" s="163"/>
      <c r="AC6" s="164"/>
      <c r="AD6" s="165">
        <v>4</v>
      </c>
      <c r="AE6" s="164"/>
      <c r="AF6" s="166"/>
      <c r="AG6" s="167"/>
    </row>
    <row r="7" spans="1:33" s="168" customFormat="1" ht="12.75" customHeight="1" x14ac:dyDescent="0.2">
      <c r="A7" s="142" t="s">
        <v>224</v>
      </c>
      <c r="B7" s="143">
        <v>5954103</v>
      </c>
      <c r="C7" s="144">
        <v>103</v>
      </c>
      <c r="D7" s="143" t="e">
        <f>#REF!+1</f>
        <v>#REF!</v>
      </c>
      <c r="E7" s="145" t="s">
        <v>310</v>
      </c>
      <c r="F7" s="146"/>
      <c r="G7" s="147">
        <v>43839</v>
      </c>
      <c r="H7" s="148">
        <v>43985</v>
      </c>
      <c r="I7" s="149" t="str">
        <f t="shared" si="0"/>
        <v>Ja</v>
      </c>
      <c r="J7" s="148"/>
      <c r="K7" s="150">
        <v>43846</v>
      </c>
      <c r="L7" s="151">
        <v>1</v>
      </c>
      <c r="M7" s="169">
        <f t="shared" si="1"/>
        <v>53.34</v>
      </c>
      <c r="N7" s="153" t="s">
        <v>228</v>
      </c>
      <c r="O7" s="154" t="s">
        <v>223</v>
      </c>
      <c r="P7" s="155" t="s">
        <v>155</v>
      </c>
      <c r="Q7" s="156" t="s">
        <v>155</v>
      </c>
      <c r="R7" s="155" t="s">
        <v>155</v>
      </c>
      <c r="S7" s="157"/>
      <c r="T7" s="155"/>
      <c r="U7" s="155" t="s">
        <v>155</v>
      </c>
      <c r="V7" s="158" t="str">
        <f t="shared" ref="V7:V10" si="5">IF(H7="",$G$1-G7,"")</f>
        <v/>
      </c>
      <c r="W7" s="158">
        <f t="shared" si="2"/>
        <v>146</v>
      </c>
      <c r="X7" s="159"/>
      <c r="Y7" s="160"/>
      <c r="Z7" s="161">
        <v>40</v>
      </c>
      <c r="AA7" s="162">
        <f t="shared" si="3"/>
        <v>4</v>
      </c>
      <c r="AB7" s="163"/>
      <c r="AC7" s="164"/>
      <c r="AD7" s="165">
        <v>4</v>
      </c>
      <c r="AE7" s="164"/>
      <c r="AF7" s="166"/>
      <c r="AG7" s="167"/>
    </row>
    <row r="8" spans="1:33" s="168" customFormat="1" ht="12.75" customHeight="1" x14ac:dyDescent="0.2">
      <c r="A8" s="142" t="s">
        <v>224</v>
      </c>
      <c r="B8" s="143">
        <v>5954103</v>
      </c>
      <c r="C8" s="144">
        <v>103</v>
      </c>
      <c r="D8" s="143" t="e">
        <f>#REF!+1</f>
        <v>#REF!</v>
      </c>
      <c r="E8" s="145" t="s">
        <v>311</v>
      </c>
      <c r="F8" s="146"/>
      <c r="G8" s="147">
        <v>43839</v>
      </c>
      <c r="H8" s="148">
        <v>44027</v>
      </c>
      <c r="I8" s="149" t="s">
        <v>155</v>
      </c>
      <c r="J8" s="148"/>
      <c r="K8" s="150">
        <v>44029</v>
      </c>
      <c r="L8" s="151">
        <v>2.5</v>
      </c>
      <c r="M8" s="169">
        <f t="shared" si="1"/>
        <v>133.35000000000002</v>
      </c>
      <c r="N8" s="153" t="s">
        <v>228</v>
      </c>
      <c r="O8" s="154" t="s">
        <v>223</v>
      </c>
      <c r="P8" s="155" t="s">
        <v>155</v>
      </c>
      <c r="Q8" s="156" t="s">
        <v>155</v>
      </c>
      <c r="R8" s="155" t="s">
        <v>155</v>
      </c>
      <c r="S8" s="157"/>
      <c r="T8" s="155"/>
      <c r="U8" s="155" t="s">
        <v>155</v>
      </c>
      <c r="V8" s="158" t="str">
        <f t="shared" si="5"/>
        <v/>
      </c>
      <c r="W8" s="158">
        <f t="shared" si="2"/>
        <v>188</v>
      </c>
      <c r="X8" s="159"/>
      <c r="Y8" s="160"/>
      <c r="Z8" s="161">
        <v>29</v>
      </c>
      <c r="AA8" s="162">
        <f t="shared" si="3"/>
        <v>4</v>
      </c>
      <c r="AB8" s="163"/>
      <c r="AC8" s="164"/>
      <c r="AD8" s="165">
        <v>4</v>
      </c>
      <c r="AE8" s="164"/>
      <c r="AF8" s="166"/>
      <c r="AG8" s="167"/>
    </row>
    <row r="9" spans="1:33" s="168" customFormat="1" ht="12.75" customHeight="1" x14ac:dyDescent="0.2">
      <c r="A9" s="142" t="s">
        <v>224</v>
      </c>
      <c r="B9" s="143">
        <v>5954103</v>
      </c>
      <c r="C9" s="144">
        <v>103</v>
      </c>
      <c r="D9" s="143" t="e">
        <f>#REF!+1</f>
        <v>#REF!</v>
      </c>
      <c r="E9" s="145" t="s">
        <v>312</v>
      </c>
      <c r="F9" s="146"/>
      <c r="G9" s="147">
        <v>43823</v>
      </c>
      <c r="H9" s="148">
        <v>44027</v>
      </c>
      <c r="I9" s="149" t="s">
        <v>155</v>
      </c>
      <c r="J9" s="148"/>
      <c r="K9" s="150">
        <v>44029</v>
      </c>
      <c r="L9" s="151">
        <v>0.75</v>
      </c>
      <c r="M9" s="169">
        <f t="shared" si="1"/>
        <v>40.005000000000003</v>
      </c>
      <c r="N9" s="153" t="s">
        <v>228</v>
      </c>
      <c r="O9" s="154" t="s">
        <v>223</v>
      </c>
      <c r="P9" s="155" t="s">
        <v>155</v>
      </c>
      <c r="Q9" s="156" t="s">
        <v>155</v>
      </c>
      <c r="R9" s="155" t="s">
        <v>155</v>
      </c>
      <c r="S9" s="157"/>
      <c r="T9" s="155"/>
      <c r="U9" s="155" t="s">
        <v>155</v>
      </c>
      <c r="V9" s="158" t="str">
        <f t="shared" si="5"/>
        <v/>
      </c>
      <c r="W9" s="158">
        <f t="shared" si="2"/>
        <v>204</v>
      </c>
      <c r="X9" s="159"/>
      <c r="Y9" s="160"/>
      <c r="Z9" s="161">
        <v>29</v>
      </c>
      <c r="AA9" s="162">
        <f t="shared" si="3"/>
        <v>4</v>
      </c>
      <c r="AB9" s="163"/>
      <c r="AC9" s="164"/>
      <c r="AD9" s="165">
        <v>4</v>
      </c>
      <c r="AE9" s="164"/>
      <c r="AF9" s="166"/>
      <c r="AG9" s="167"/>
    </row>
    <row r="10" spans="1:33" s="168" customFormat="1" ht="12.75" customHeight="1" x14ac:dyDescent="0.2">
      <c r="A10" s="142" t="s">
        <v>224</v>
      </c>
      <c r="B10" s="143">
        <v>5954103</v>
      </c>
      <c r="C10" s="144">
        <v>103</v>
      </c>
      <c r="D10" s="143" t="e">
        <f>#REF!+1</f>
        <v>#REF!</v>
      </c>
      <c r="E10" s="145" t="s">
        <v>313</v>
      </c>
      <c r="F10" s="146"/>
      <c r="G10" s="147">
        <v>44189</v>
      </c>
      <c r="H10" s="148">
        <v>43874</v>
      </c>
      <c r="I10" s="149" t="s">
        <v>229</v>
      </c>
      <c r="J10" s="148"/>
      <c r="K10" s="150">
        <v>43874</v>
      </c>
      <c r="L10" s="151">
        <v>2</v>
      </c>
      <c r="M10" s="169">
        <f t="shared" si="1"/>
        <v>106.68</v>
      </c>
      <c r="N10" s="153" t="s">
        <v>228</v>
      </c>
      <c r="O10" s="154" t="s">
        <v>223</v>
      </c>
      <c r="P10" s="155" t="s">
        <v>155</v>
      </c>
      <c r="Q10" s="156" t="s">
        <v>155</v>
      </c>
      <c r="R10" s="155" t="s">
        <v>155</v>
      </c>
      <c r="S10" s="157"/>
      <c r="T10" s="155"/>
      <c r="U10" s="155" t="s">
        <v>155</v>
      </c>
      <c r="V10" s="158" t="str">
        <f t="shared" si="5"/>
        <v/>
      </c>
      <c r="W10" s="158">
        <f t="shared" si="2"/>
        <v>-315</v>
      </c>
      <c r="X10" s="159"/>
      <c r="Y10" s="160"/>
      <c r="Z10" s="161">
        <v>41</v>
      </c>
      <c r="AA10" s="162">
        <f t="shared" si="3"/>
        <v>4</v>
      </c>
      <c r="AB10" s="163"/>
      <c r="AC10" s="164"/>
      <c r="AD10" s="165">
        <v>4</v>
      </c>
      <c r="AE10" s="164"/>
      <c r="AF10" s="166"/>
      <c r="AG10" s="167"/>
    </row>
    <row r="11" spans="1:33" s="96" customFormat="1" ht="12.75" customHeight="1" thickBot="1" x14ac:dyDescent="0.25">
      <c r="A11" s="170"/>
      <c r="B11" s="170" t="s">
        <v>231</v>
      </c>
      <c r="C11" s="171" t="s">
        <v>231</v>
      </c>
      <c r="D11" s="172"/>
      <c r="E11" s="173"/>
      <c r="F11" s="174"/>
      <c r="G11" s="175"/>
      <c r="H11" s="176"/>
      <c r="I11" s="177"/>
      <c r="J11" s="176"/>
      <c r="K11" s="176"/>
      <c r="L11" s="178"/>
      <c r="M11" s="179"/>
      <c r="N11" s="180" t="s">
        <v>232</v>
      </c>
      <c r="O11" s="181"/>
      <c r="P11" s="180"/>
      <c r="Q11" s="180"/>
      <c r="R11" s="180"/>
      <c r="S11" s="182"/>
      <c r="T11" s="180"/>
      <c r="U11" s="180"/>
      <c r="V11" s="183"/>
      <c r="W11" s="183"/>
      <c r="X11" s="133"/>
      <c r="Y11" s="133"/>
      <c r="Z11" s="134"/>
      <c r="AA11" s="184"/>
      <c r="AB11" s="185"/>
      <c r="AC11" s="186"/>
      <c r="AD11" s="186"/>
      <c r="AE11" s="186"/>
      <c r="AF11" s="187"/>
      <c r="AG11" s="187"/>
    </row>
    <row r="12" spans="1:33" s="96" customFormat="1" ht="12.75" customHeight="1" x14ac:dyDescent="0.2">
      <c r="A12" s="123" t="s">
        <v>224</v>
      </c>
      <c r="B12" s="124">
        <v>5954104</v>
      </c>
      <c r="C12" s="125">
        <v>104</v>
      </c>
      <c r="D12" s="124">
        <v>104</v>
      </c>
      <c r="E12" s="126" t="s">
        <v>137</v>
      </c>
      <c r="F12" s="127"/>
      <c r="G12" s="128"/>
      <c r="H12" s="129"/>
      <c r="I12" s="188"/>
      <c r="J12" s="189" t="s">
        <v>220</v>
      </c>
      <c r="K12" s="190">
        <v>28</v>
      </c>
      <c r="L12" s="191" t="s">
        <v>221</v>
      </c>
      <c r="M12" s="140"/>
      <c r="N12" s="130" t="s">
        <v>222</v>
      </c>
      <c r="O12" s="131" t="s">
        <v>223</v>
      </c>
      <c r="P12" s="130"/>
      <c r="Q12" s="130"/>
      <c r="R12" s="130"/>
      <c r="S12" s="132"/>
      <c r="T12" s="130"/>
      <c r="U12" s="130"/>
      <c r="V12" s="123"/>
      <c r="W12" s="123"/>
      <c r="X12" s="133">
        <v>220</v>
      </c>
      <c r="Y12" s="133">
        <f>SUM(L12:L20)</f>
        <v>11</v>
      </c>
      <c r="Z12" s="134"/>
      <c r="AA12" s="141"/>
      <c r="AB12" s="135"/>
      <c r="AC12" s="136"/>
      <c r="AD12" s="136"/>
      <c r="AE12" s="136"/>
      <c r="AF12" s="137"/>
      <c r="AG12" s="137"/>
    </row>
    <row r="13" spans="1:33" s="168" customFormat="1" ht="12.75" customHeight="1" x14ac:dyDescent="0.2">
      <c r="A13" s="142" t="s">
        <v>224</v>
      </c>
      <c r="B13" s="143">
        <v>5954104</v>
      </c>
      <c r="C13" s="144">
        <v>104</v>
      </c>
      <c r="D13" s="143"/>
      <c r="E13" s="145" t="s">
        <v>233</v>
      </c>
      <c r="F13" s="146"/>
      <c r="G13" s="147"/>
      <c r="H13" s="148"/>
      <c r="I13" s="149" t="str">
        <f t="shared" ref="I13:I19" si="6">IF((L13=""),"Nee","Ja")</f>
        <v>Nee</v>
      </c>
      <c r="J13" s="148"/>
      <c r="K13" s="150"/>
      <c r="L13" s="151"/>
      <c r="M13" s="169">
        <f t="shared" ref="M13:M14" si="7">L13*$M$1</f>
        <v>0</v>
      </c>
      <c r="N13" s="153" t="s">
        <v>227</v>
      </c>
      <c r="O13" s="154" t="s">
        <v>223</v>
      </c>
      <c r="P13" s="155"/>
      <c r="Q13" s="156"/>
      <c r="R13" s="155"/>
      <c r="S13" s="157"/>
      <c r="T13" s="155"/>
      <c r="U13" s="155"/>
      <c r="V13" s="158"/>
      <c r="W13" s="158" t="str">
        <f t="shared" ref="W13:W19" si="8">IF(H13="","",H13-G13)</f>
        <v/>
      </c>
      <c r="X13" s="159"/>
      <c r="Y13" s="160"/>
      <c r="Z13" s="161">
        <v>0</v>
      </c>
      <c r="AA13" s="162">
        <f t="shared" ref="AA13:AA19" si="9">SUM(AB13:AF13)</f>
        <v>0</v>
      </c>
      <c r="AB13" s="163"/>
      <c r="AC13" s="164"/>
      <c r="AD13" s="165"/>
      <c r="AE13" s="164"/>
      <c r="AF13" s="166"/>
      <c r="AG13" s="167"/>
    </row>
    <row r="14" spans="1:33" s="168" customFormat="1" ht="12.75" customHeight="1" x14ac:dyDescent="0.2">
      <c r="A14" s="142"/>
      <c r="B14" s="143">
        <v>5954104</v>
      </c>
      <c r="C14" s="144">
        <v>104</v>
      </c>
      <c r="D14" s="143">
        <v>104001</v>
      </c>
      <c r="E14" s="145" t="s">
        <v>314</v>
      </c>
      <c r="F14" s="146"/>
      <c r="G14" s="147">
        <v>43840</v>
      </c>
      <c r="H14" s="148">
        <v>44033</v>
      </c>
      <c r="I14" s="149" t="str">
        <f t="shared" si="6"/>
        <v>Ja</v>
      </c>
      <c r="J14" s="148"/>
      <c r="K14" s="150">
        <v>44020</v>
      </c>
      <c r="L14" s="151">
        <v>4</v>
      </c>
      <c r="M14" s="169">
        <f t="shared" si="7"/>
        <v>213.36</v>
      </c>
      <c r="N14" s="153" t="s">
        <v>228</v>
      </c>
      <c r="O14" s="154" t="s">
        <v>223</v>
      </c>
      <c r="P14" s="155" t="s">
        <v>155</v>
      </c>
      <c r="Q14" s="156" t="s">
        <v>155</v>
      </c>
      <c r="R14" s="155" t="s">
        <v>155</v>
      </c>
      <c r="S14" s="157"/>
      <c r="T14" s="155"/>
      <c r="U14" s="155" t="s">
        <v>155</v>
      </c>
      <c r="V14" s="158" t="str">
        <f t="shared" ref="V14:V19" si="10">IF(H14="",$G$1-G14,"")</f>
        <v/>
      </c>
      <c r="W14" s="158">
        <f t="shared" si="8"/>
        <v>193</v>
      </c>
      <c r="X14" s="159"/>
      <c r="Y14" s="160"/>
      <c r="Z14" s="161">
        <v>32</v>
      </c>
      <c r="AA14" s="162">
        <f t="shared" si="9"/>
        <v>3</v>
      </c>
      <c r="AB14" s="163"/>
      <c r="AC14" s="164"/>
      <c r="AD14" s="165">
        <v>3</v>
      </c>
      <c r="AE14" s="164"/>
      <c r="AF14" s="166"/>
      <c r="AG14" s="167"/>
    </row>
    <row r="15" spans="1:33" s="168" customFormat="1" ht="12.75" customHeight="1" x14ac:dyDescent="0.2">
      <c r="A15" s="142" t="s">
        <v>224</v>
      </c>
      <c r="B15" s="143">
        <v>5954104</v>
      </c>
      <c r="C15" s="144">
        <v>104</v>
      </c>
      <c r="D15" s="143" t="e">
        <f>#REF!+1</f>
        <v>#REF!</v>
      </c>
      <c r="E15" s="145" t="s">
        <v>315</v>
      </c>
      <c r="F15" s="146"/>
      <c r="G15" s="147">
        <v>43840</v>
      </c>
      <c r="H15" s="148">
        <v>44084</v>
      </c>
      <c r="I15" s="149" t="str">
        <f t="shared" si="6"/>
        <v>Ja</v>
      </c>
      <c r="J15" s="148"/>
      <c r="K15" s="150">
        <v>44085</v>
      </c>
      <c r="L15" s="151">
        <v>5</v>
      </c>
      <c r="M15" s="169">
        <f>SUM(L15*10)</f>
        <v>50</v>
      </c>
      <c r="N15" s="153" t="s">
        <v>228</v>
      </c>
      <c r="O15" s="154" t="s">
        <v>331</v>
      </c>
      <c r="P15" s="155" t="s">
        <v>155</v>
      </c>
      <c r="Q15" s="156" t="s">
        <v>155</v>
      </c>
      <c r="R15" s="155" t="s">
        <v>155</v>
      </c>
      <c r="S15" s="157"/>
      <c r="T15" s="155"/>
      <c r="U15" s="155" t="s">
        <v>155</v>
      </c>
      <c r="V15" s="158" t="str">
        <f t="shared" si="10"/>
        <v/>
      </c>
      <c r="W15" s="158">
        <f t="shared" si="8"/>
        <v>244</v>
      </c>
      <c r="X15" s="159"/>
      <c r="Y15" s="160"/>
      <c r="Z15" s="161">
        <v>37</v>
      </c>
      <c r="AA15" s="162">
        <f t="shared" si="9"/>
        <v>3</v>
      </c>
      <c r="AB15" s="163"/>
      <c r="AC15" s="164"/>
      <c r="AD15" s="165">
        <v>3</v>
      </c>
      <c r="AE15" s="164"/>
      <c r="AF15" s="166"/>
      <c r="AG15" s="167"/>
    </row>
    <row r="16" spans="1:33" s="168" customFormat="1" ht="12.75" customHeight="1" x14ac:dyDescent="0.2">
      <c r="A16" s="142" t="s">
        <v>224</v>
      </c>
      <c r="B16" s="143">
        <v>5954104</v>
      </c>
      <c r="C16" s="144">
        <v>104</v>
      </c>
      <c r="D16" s="143" t="e">
        <f>#REF!+1</f>
        <v>#REF!</v>
      </c>
      <c r="E16" s="145" t="s">
        <v>316</v>
      </c>
      <c r="F16" s="146"/>
      <c r="G16" s="147">
        <v>43840</v>
      </c>
      <c r="H16" s="148">
        <v>44084</v>
      </c>
      <c r="I16" s="149" t="str">
        <f t="shared" si="6"/>
        <v>Ja</v>
      </c>
      <c r="J16" s="148"/>
      <c r="K16" s="150">
        <v>44085</v>
      </c>
      <c r="L16" s="151">
        <v>1</v>
      </c>
      <c r="M16" s="169">
        <f t="shared" ref="M16:M42" si="11">SUM(L16*10)</f>
        <v>10</v>
      </c>
      <c r="N16" s="153" t="s">
        <v>228</v>
      </c>
      <c r="O16" s="154" t="s">
        <v>331</v>
      </c>
      <c r="P16" s="155" t="s">
        <v>155</v>
      </c>
      <c r="Q16" s="156" t="s">
        <v>155</v>
      </c>
      <c r="R16" s="155" t="s">
        <v>155</v>
      </c>
      <c r="S16" s="157"/>
      <c r="T16" s="155"/>
      <c r="U16" s="155" t="s">
        <v>155</v>
      </c>
      <c r="V16" s="158" t="str">
        <f t="shared" si="10"/>
        <v/>
      </c>
      <c r="W16" s="158">
        <f t="shared" si="8"/>
        <v>244</v>
      </c>
      <c r="X16" s="159"/>
      <c r="Y16" s="160"/>
      <c r="Z16" s="161">
        <v>37</v>
      </c>
      <c r="AA16" s="162">
        <f t="shared" si="9"/>
        <v>4</v>
      </c>
      <c r="AB16" s="163"/>
      <c r="AC16" s="164"/>
      <c r="AD16" s="165">
        <v>4</v>
      </c>
      <c r="AE16" s="164"/>
      <c r="AF16" s="166"/>
      <c r="AG16" s="167"/>
    </row>
    <row r="17" spans="1:33" s="168" customFormat="1" ht="12.75" customHeight="1" x14ac:dyDescent="0.2">
      <c r="A17" s="142" t="s">
        <v>224</v>
      </c>
      <c r="B17" s="143">
        <v>5954104</v>
      </c>
      <c r="C17" s="144">
        <v>104</v>
      </c>
      <c r="D17" s="143" t="e">
        <f t="shared" ref="D17:D19" si="12">D16+1</f>
        <v>#REF!</v>
      </c>
      <c r="E17" s="145" t="s">
        <v>317</v>
      </c>
      <c r="F17" s="146"/>
      <c r="G17" s="147">
        <v>43840</v>
      </c>
      <c r="H17" s="148">
        <v>44033</v>
      </c>
      <c r="I17" s="149" t="str">
        <f t="shared" si="6"/>
        <v>Ja</v>
      </c>
      <c r="J17" s="148"/>
      <c r="K17" s="150">
        <v>44020</v>
      </c>
      <c r="L17" s="151">
        <v>0</v>
      </c>
      <c r="M17" s="169">
        <f t="shared" si="11"/>
        <v>0</v>
      </c>
      <c r="N17" s="153" t="s">
        <v>228</v>
      </c>
      <c r="O17" s="154" t="s">
        <v>331</v>
      </c>
      <c r="P17" s="155" t="s">
        <v>155</v>
      </c>
      <c r="Q17" s="156" t="s">
        <v>155</v>
      </c>
      <c r="R17" s="155" t="s">
        <v>155</v>
      </c>
      <c r="S17" s="157"/>
      <c r="T17" s="155"/>
      <c r="U17" s="155" t="s">
        <v>155</v>
      </c>
      <c r="V17" s="158" t="str">
        <f t="shared" si="10"/>
        <v/>
      </c>
      <c r="W17" s="158">
        <f t="shared" si="8"/>
        <v>193</v>
      </c>
      <c r="X17" s="159"/>
      <c r="Y17" s="160"/>
      <c r="Z17" s="161">
        <v>32</v>
      </c>
      <c r="AA17" s="162">
        <f t="shared" si="9"/>
        <v>4</v>
      </c>
      <c r="AB17" s="163"/>
      <c r="AC17" s="164"/>
      <c r="AD17" s="165">
        <v>4</v>
      </c>
      <c r="AE17" s="164"/>
      <c r="AF17" s="166"/>
      <c r="AG17" s="167"/>
    </row>
    <row r="18" spans="1:33" s="168" customFormat="1" ht="12.75" customHeight="1" x14ac:dyDescent="0.2">
      <c r="A18" s="142" t="s">
        <v>224</v>
      </c>
      <c r="B18" s="143">
        <v>5954104</v>
      </c>
      <c r="C18" s="144">
        <v>104</v>
      </c>
      <c r="D18" s="143" t="e">
        <f>#REF!+1</f>
        <v>#REF!</v>
      </c>
      <c r="E18" s="145" t="s">
        <v>234</v>
      </c>
      <c r="F18" s="146"/>
      <c r="G18" s="147">
        <v>43909</v>
      </c>
      <c r="H18" s="148">
        <v>43928</v>
      </c>
      <c r="I18" s="149" t="str">
        <f t="shared" si="6"/>
        <v>Ja</v>
      </c>
      <c r="J18" s="148"/>
      <c r="K18" s="150">
        <v>43930</v>
      </c>
      <c r="L18" s="151">
        <v>0</v>
      </c>
      <c r="M18" s="169">
        <f t="shared" si="11"/>
        <v>0</v>
      </c>
      <c r="N18" s="153" t="s">
        <v>230</v>
      </c>
      <c r="O18" s="154" t="s">
        <v>331</v>
      </c>
      <c r="P18" s="155" t="s">
        <v>155</v>
      </c>
      <c r="Q18" s="156" t="s">
        <v>155</v>
      </c>
      <c r="R18" s="155" t="s">
        <v>155</v>
      </c>
      <c r="S18" s="157"/>
      <c r="T18" s="155"/>
      <c r="U18" s="155" t="s">
        <v>155</v>
      </c>
      <c r="V18" s="158" t="str">
        <f t="shared" si="10"/>
        <v/>
      </c>
      <c r="W18" s="158">
        <f t="shared" si="8"/>
        <v>19</v>
      </c>
      <c r="X18" s="159"/>
      <c r="Y18" s="160"/>
      <c r="Z18" s="161">
        <v>0</v>
      </c>
      <c r="AA18" s="162">
        <f t="shared" si="9"/>
        <v>3</v>
      </c>
      <c r="AB18" s="163"/>
      <c r="AC18" s="164"/>
      <c r="AD18" s="165">
        <v>3</v>
      </c>
      <c r="AE18" s="164"/>
      <c r="AF18" s="166"/>
      <c r="AG18" s="167"/>
    </row>
    <row r="19" spans="1:33" s="168" customFormat="1" ht="12.75" customHeight="1" x14ac:dyDescent="0.2">
      <c r="A19" s="142" t="s">
        <v>224</v>
      </c>
      <c r="B19" s="143">
        <v>5954104</v>
      </c>
      <c r="C19" s="144">
        <v>104</v>
      </c>
      <c r="D19" s="143" t="e">
        <f t="shared" si="12"/>
        <v>#REF!</v>
      </c>
      <c r="E19" s="145" t="s">
        <v>235</v>
      </c>
      <c r="F19" s="146"/>
      <c r="G19" s="147">
        <v>43909</v>
      </c>
      <c r="H19" s="148">
        <v>43938</v>
      </c>
      <c r="I19" s="149" t="str">
        <f t="shared" si="6"/>
        <v>Ja</v>
      </c>
      <c r="J19" s="148"/>
      <c r="K19" s="150">
        <v>43930</v>
      </c>
      <c r="L19" s="151">
        <v>1</v>
      </c>
      <c r="M19" s="169">
        <f t="shared" si="11"/>
        <v>10</v>
      </c>
      <c r="N19" s="153" t="s">
        <v>230</v>
      </c>
      <c r="O19" s="154" t="s">
        <v>331</v>
      </c>
      <c r="P19" s="155" t="s">
        <v>155</v>
      </c>
      <c r="Q19" s="156" t="s">
        <v>155</v>
      </c>
      <c r="R19" s="155" t="s">
        <v>155</v>
      </c>
      <c r="S19" s="157"/>
      <c r="T19" s="155"/>
      <c r="U19" s="155" t="s">
        <v>155</v>
      </c>
      <c r="V19" s="158" t="str">
        <f t="shared" si="10"/>
        <v/>
      </c>
      <c r="W19" s="158">
        <f t="shared" si="8"/>
        <v>29</v>
      </c>
      <c r="X19" s="159"/>
      <c r="Y19" s="160"/>
      <c r="Z19" s="161">
        <v>0</v>
      </c>
      <c r="AA19" s="162">
        <f t="shared" si="9"/>
        <v>3</v>
      </c>
      <c r="AB19" s="163"/>
      <c r="AC19" s="164"/>
      <c r="AD19" s="165">
        <v>3</v>
      </c>
      <c r="AE19" s="164"/>
      <c r="AF19" s="166"/>
      <c r="AG19" s="167"/>
    </row>
    <row r="20" spans="1:33" s="96" customFormat="1" ht="12.75" customHeight="1" thickBot="1" x14ac:dyDescent="0.25">
      <c r="A20" s="170"/>
      <c r="B20" s="170" t="s">
        <v>231</v>
      </c>
      <c r="C20" s="171" t="s">
        <v>231</v>
      </c>
      <c r="D20" s="172"/>
      <c r="E20" s="173"/>
      <c r="F20" s="174"/>
      <c r="G20" s="175"/>
      <c r="H20" s="176"/>
      <c r="I20" s="177"/>
      <c r="J20" s="176"/>
      <c r="K20" s="176"/>
      <c r="L20" s="178"/>
      <c r="M20" s="169"/>
      <c r="N20" s="180" t="s">
        <v>232</v>
      </c>
      <c r="O20" s="181"/>
      <c r="P20" s="180"/>
      <c r="Q20" s="180"/>
      <c r="R20" s="180"/>
      <c r="S20" s="182"/>
      <c r="T20" s="180"/>
      <c r="U20" s="180"/>
      <c r="V20" s="183"/>
      <c r="W20" s="183"/>
      <c r="X20" s="133"/>
      <c r="Y20" s="133"/>
      <c r="Z20" s="134"/>
      <c r="AA20" s="184"/>
      <c r="AB20" s="185"/>
      <c r="AC20" s="186"/>
      <c r="AD20" s="186"/>
      <c r="AE20" s="186"/>
      <c r="AF20" s="187"/>
      <c r="AG20" s="187"/>
    </row>
    <row r="21" spans="1:33" s="96" customFormat="1" ht="12.75" customHeight="1" x14ac:dyDescent="0.2">
      <c r="A21" s="123" t="s">
        <v>224</v>
      </c>
      <c r="B21" s="124">
        <v>5954105</v>
      </c>
      <c r="C21" s="125">
        <v>105</v>
      </c>
      <c r="D21" s="124">
        <v>105</v>
      </c>
      <c r="E21" s="126" t="s">
        <v>140</v>
      </c>
      <c r="F21" s="127"/>
      <c r="G21" s="128"/>
      <c r="H21" s="129"/>
      <c r="I21" s="188"/>
      <c r="J21" s="189" t="s">
        <v>220</v>
      </c>
      <c r="K21" s="190">
        <v>28</v>
      </c>
      <c r="L21" s="191" t="s">
        <v>221</v>
      </c>
      <c r="M21" s="169"/>
      <c r="N21" s="130" t="s">
        <v>222</v>
      </c>
      <c r="O21" s="154" t="s">
        <v>331</v>
      </c>
      <c r="P21" s="130"/>
      <c r="Q21" s="130"/>
      <c r="R21" s="130"/>
      <c r="S21" s="132"/>
      <c r="T21" s="130"/>
      <c r="U21" s="130"/>
      <c r="V21" s="123"/>
      <c r="W21" s="123"/>
      <c r="X21" s="133">
        <v>215</v>
      </c>
      <c r="Y21" s="133">
        <f>SUM(L21:L31)</f>
        <v>140</v>
      </c>
      <c r="Z21" s="134"/>
      <c r="AA21" s="141"/>
      <c r="AB21" s="135"/>
      <c r="AC21" s="136"/>
      <c r="AD21" s="136"/>
      <c r="AE21" s="136"/>
      <c r="AF21" s="137"/>
      <c r="AG21" s="137"/>
    </row>
    <row r="22" spans="1:33" s="168" customFormat="1" ht="12.75" customHeight="1" x14ac:dyDescent="0.2">
      <c r="A22" s="142" t="s">
        <v>224</v>
      </c>
      <c r="B22" s="143">
        <v>5954105</v>
      </c>
      <c r="C22" s="144">
        <v>105</v>
      </c>
      <c r="D22" s="143"/>
      <c r="E22" s="145" t="s">
        <v>236</v>
      </c>
      <c r="F22" s="146"/>
      <c r="G22" s="147"/>
      <c r="H22" s="148"/>
      <c r="I22" s="149" t="str">
        <f t="shared" ref="I22:I30" si="13">IF((L22=""),"Nee","Ja")</f>
        <v>Nee</v>
      </c>
      <c r="J22" s="148"/>
      <c r="K22" s="150"/>
      <c r="L22" s="151"/>
      <c r="M22" s="169">
        <f t="shared" si="11"/>
        <v>0</v>
      </c>
      <c r="N22" s="153" t="s">
        <v>227</v>
      </c>
      <c r="O22" s="154" t="s">
        <v>331</v>
      </c>
      <c r="P22" s="155"/>
      <c r="Q22" s="156"/>
      <c r="R22" s="155"/>
      <c r="S22" s="157"/>
      <c r="T22" s="155"/>
      <c r="U22" s="155"/>
      <c r="V22" s="158"/>
      <c r="W22" s="158" t="str">
        <f t="shared" ref="W22:W30" si="14">IF(H22="","",H22-G22)</f>
        <v/>
      </c>
      <c r="X22" s="159"/>
      <c r="Y22" s="160"/>
      <c r="Z22" s="161">
        <v>0</v>
      </c>
      <c r="AA22" s="162">
        <f t="shared" ref="AA22:AA30" si="15">SUM(AB22:AF22)</f>
        <v>0</v>
      </c>
      <c r="AB22" s="163"/>
      <c r="AC22" s="164"/>
      <c r="AD22" s="165"/>
      <c r="AE22" s="164"/>
      <c r="AF22" s="166"/>
      <c r="AG22" s="167"/>
    </row>
    <row r="23" spans="1:33" s="168" customFormat="1" ht="12.75" customHeight="1" x14ac:dyDescent="0.2">
      <c r="A23" s="142" t="s">
        <v>224</v>
      </c>
      <c r="B23" s="143">
        <v>5954105</v>
      </c>
      <c r="C23" s="144">
        <v>105</v>
      </c>
      <c r="D23" s="143">
        <v>105001</v>
      </c>
      <c r="E23" s="145" t="s">
        <v>237</v>
      </c>
      <c r="F23" s="146"/>
      <c r="G23" s="147">
        <v>43847</v>
      </c>
      <c r="H23" s="148">
        <v>44005</v>
      </c>
      <c r="I23" s="149" t="str">
        <f t="shared" si="13"/>
        <v>Ja</v>
      </c>
      <c r="J23" s="148"/>
      <c r="K23" s="150">
        <v>43917</v>
      </c>
      <c r="L23" s="151">
        <v>5</v>
      </c>
      <c r="M23" s="169">
        <f t="shared" si="11"/>
        <v>50</v>
      </c>
      <c r="N23" s="153" t="s">
        <v>228</v>
      </c>
      <c r="O23" s="154" t="s">
        <v>331</v>
      </c>
      <c r="P23" s="155" t="s">
        <v>155</v>
      </c>
      <c r="Q23" s="156" t="s">
        <v>155</v>
      </c>
      <c r="R23" s="155" t="s">
        <v>155</v>
      </c>
      <c r="S23" s="157"/>
      <c r="T23" s="155"/>
      <c r="U23" s="155" t="s">
        <v>155</v>
      </c>
      <c r="V23" s="158" t="str">
        <f t="shared" ref="V23:V30" si="16">IF(H23="",$G$1-G23,"")</f>
        <v/>
      </c>
      <c r="W23" s="158">
        <f t="shared" si="14"/>
        <v>158</v>
      </c>
      <c r="X23" s="159"/>
      <c r="Y23" s="160"/>
      <c r="Z23" s="161">
        <v>13</v>
      </c>
      <c r="AA23" s="162">
        <f t="shared" si="15"/>
        <v>1</v>
      </c>
      <c r="AB23" s="163"/>
      <c r="AC23" s="164"/>
      <c r="AD23" s="165">
        <v>1</v>
      </c>
      <c r="AE23" s="164"/>
      <c r="AF23" s="166"/>
      <c r="AG23" s="167"/>
    </row>
    <row r="24" spans="1:33" s="168" customFormat="1" ht="12.75" customHeight="1" x14ac:dyDescent="0.2">
      <c r="A24" s="142" t="s">
        <v>224</v>
      </c>
      <c r="B24" s="143">
        <v>5954105</v>
      </c>
      <c r="C24" s="144">
        <v>105</v>
      </c>
      <c r="D24" s="143">
        <f t="shared" ref="D24:D29" si="17">D23+1</f>
        <v>105002</v>
      </c>
      <c r="E24" s="145" t="s">
        <v>318</v>
      </c>
      <c r="F24" s="146"/>
      <c r="G24" s="147">
        <v>43847</v>
      </c>
      <c r="H24" s="148">
        <v>43899</v>
      </c>
      <c r="I24" s="149" t="str">
        <f t="shared" si="13"/>
        <v>Ja</v>
      </c>
      <c r="J24" s="148"/>
      <c r="K24" s="150">
        <v>43896</v>
      </c>
      <c r="L24" s="151">
        <v>50</v>
      </c>
      <c r="M24" s="169">
        <f t="shared" si="11"/>
        <v>500</v>
      </c>
      <c r="N24" s="153" t="s">
        <v>228</v>
      </c>
      <c r="O24" s="154" t="s">
        <v>331</v>
      </c>
      <c r="P24" s="155" t="s">
        <v>155</v>
      </c>
      <c r="Q24" s="156" t="s">
        <v>155</v>
      </c>
      <c r="R24" s="155" t="s">
        <v>155</v>
      </c>
      <c r="S24" s="157"/>
      <c r="T24" s="155"/>
      <c r="U24" s="155" t="s">
        <v>155</v>
      </c>
      <c r="V24" s="158" t="str">
        <f t="shared" si="16"/>
        <v/>
      </c>
      <c r="W24" s="158">
        <f t="shared" si="14"/>
        <v>52</v>
      </c>
      <c r="X24" s="159"/>
      <c r="Y24" s="160"/>
      <c r="Z24" s="161">
        <v>10</v>
      </c>
      <c r="AA24" s="162">
        <f t="shared" si="15"/>
        <v>8</v>
      </c>
      <c r="AB24" s="163"/>
      <c r="AC24" s="164"/>
      <c r="AD24" s="165">
        <v>8</v>
      </c>
      <c r="AE24" s="164"/>
      <c r="AF24" s="166"/>
      <c r="AG24" s="167"/>
    </row>
    <row r="25" spans="1:33" s="168" customFormat="1" x14ac:dyDescent="0.2">
      <c r="A25" s="142" t="s">
        <v>224</v>
      </c>
      <c r="B25" s="143">
        <v>5954105</v>
      </c>
      <c r="C25" s="144">
        <v>105</v>
      </c>
      <c r="D25" s="143">
        <f t="shared" si="17"/>
        <v>105003</v>
      </c>
      <c r="E25" s="145" t="s">
        <v>319</v>
      </c>
      <c r="F25" s="146"/>
      <c r="G25" s="147">
        <v>43847</v>
      </c>
      <c r="H25" s="148">
        <v>43867</v>
      </c>
      <c r="I25" s="149" t="str">
        <f t="shared" si="13"/>
        <v>Ja</v>
      </c>
      <c r="J25" s="148"/>
      <c r="K25" s="150">
        <v>43868</v>
      </c>
      <c r="L25" s="151">
        <v>25</v>
      </c>
      <c r="M25" s="169">
        <f t="shared" si="11"/>
        <v>250</v>
      </c>
      <c r="N25" s="153" t="s">
        <v>228</v>
      </c>
      <c r="O25" s="154" t="s">
        <v>331</v>
      </c>
      <c r="P25" s="155" t="s">
        <v>155</v>
      </c>
      <c r="Q25" s="156" t="s">
        <v>155</v>
      </c>
      <c r="R25" s="155" t="s">
        <v>155</v>
      </c>
      <c r="S25" s="157"/>
      <c r="T25" s="155"/>
      <c r="U25" s="155" t="s">
        <v>155</v>
      </c>
      <c r="V25" s="158" t="str">
        <f t="shared" si="16"/>
        <v/>
      </c>
      <c r="W25" s="158">
        <f t="shared" si="14"/>
        <v>20</v>
      </c>
      <c r="X25" s="159"/>
      <c r="Y25" s="160"/>
      <c r="Z25" s="161">
        <v>6</v>
      </c>
      <c r="AA25" s="162">
        <f t="shared" si="15"/>
        <v>8</v>
      </c>
      <c r="AB25" s="163"/>
      <c r="AC25" s="164"/>
      <c r="AD25" s="165">
        <v>8</v>
      </c>
      <c r="AE25" s="164"/>
      <c r="AF25" s="166"/>
      <c r="AG25" s="167"/>
    </row>
    <row r="26" spans="1:33" s="168" customFormat="1" x14ac:dyDescent="0.2">
      <c r="A26" s="142" t="s">
        <v>224</v>
      </c>
      <c r="B26" s="143">
        <v>5954105</v>
      </c>
      <c r="C26" s="144">
        <v>105</v>
      </c>
      <c r="D26" s="143">
        <f t="shared" si="17"/>
        <v>105004</v>
      </c>
      <c r="E26" s="145" t="s">
        <v>320</v>
      </c>
      <c r="F26" s="146"/>
      <c r="G26" s="147">
        <v>43847</v>
      </c>
      <c r="H26" s="148">
        <v>43867</v>
      </c>
      <c r="I26" s="149" t="str">
        <f t="shared" si="13"/>
        <v>Ja</v>
      </c>
      <c r="J26" s="148"/>
      <c r="K26" s="150">
        <v>43868</v>
      </c>
      <c r="L26" s="151">
        <v>20</v>
      </c>
      <c r="M26" s="169">
        <f t="shared" si="11"/>
        <v>200</v>
      </c>
      <c r="N26" s="153" t="s">
        <v>228</v>
      </c>
      <c r="O26" s="154" t="s">
        <v>331</v>
      </c>
      <c r="P26" s="155" t="s">
        <v>155</v>
      </c>
      <c r="Q26" s="156" t="s">
        <v>155</v>
      </c>
      <c r="R26" s="155" t="s">
        <v>155</v>
      </c>
      <c r="S26" s="157"/>
      <c r="T26" s="155"/>
      <c r="U26" s="155" t="s">
        <v>155</v>
      </c>
      <c r="V26" s="158" t="str">
        <f t="shared" si="16"/>
        <v/>
      </c>
      <c r="W26" s="158">
        <f t="shared" si="14"/>
        <v>20</v>
      </c>
      <c r="X26" s="159"/>
      <c r="Y26" s="160"/>
      <c r="Z26" s="161">
        <v>6</v>
      </c>
      <c r="AA26" s="162">
        <f t="shared" si="15"/>
        <v>8</v>
      </c>
      <c r="AB26" s="163"/>
      <c r="AC26" s="164"/>
      <c r="AD26" s="165">
        <v>8</v>
      </c>
      <c r="AE26" s="164"/>
      <c r="AF26" s="166"/>
      <c r="AG26" s="167"/>
    </row>
    <row r="27" spans="1:33" s="168" customFormat="1" ht="12.75" customHeight="1" x14ac:dyDescent="0.2">
      <c r="A27" s="142" t="s">
        <v>224</v>
      </c>
      <c r="B27" s="143">
        <v>5954105</v>
      </c>
      <c r="C27" s="144">
        <v>105</v>
      </c>
      <c r="D27" s="143" t="e">
        <f>#REF!+1</f>
        <v>#REF!</v>
      </c>
      <c r="E27" s="145" t="s">
        <v>321</v>
      </c>
      <c r="F27" s="146"/>
      <c r="G27" s="147">
        <v>43847</v>
      </c>
      <c r="H27" s="148">
        <v>44088</v>
      </c>
      <c r="I27" s="149" t="str">
        <f t="shared" si="13"/>
        <v>Ja</v>
      </c>
      <c r="J27" s="148"/>
      <c r="K27" s="150">
        <v>44078</v>
      </c>
      <c r="L27" s="151">
        <v>4</v>
      </c>
      <c r="M27" s="169">
        <f t="shared" si="11"/>
        <v>40</v>
      </c>
      <c r="N27" s="153" t="s">
        <v>228</v>
      </c>
      <c r="O27" s="154" t="s">
        <v>331</v>
      </c>
      <c r="P27" s="155" t="s">
        <v>155</v>
      </c>
      <c r="Q27" s="156" t="s">
        <v>155</v>
      </c>
      <c r="R27" s="155" t="s">
        <v>155</v>
      </c>
      <c r="S27" s="157"/>
      <c r="T27" s="155"/>
      <c r="U27" s="155" t="s">
        <v>155</v>
      </c>
      <c r="V27" s="158" t="str">
        <f t="shared" si="16"/>
        <v/>
      </c>
      <c r="W27" s="158">
        <f t="shared" si="14"/>
        <v>241</v>
      </c>
      <c r="X27" s="159"/>
      <c r="Y27" s="160"/>
      <c r="Z27" s="161">
        <v>36</v>
      </c>
      <c r="AA27" s="162">
        <f t="shared" si="15"/>
        <v>8</v>
      </c>
      <c r="AB27" s="163"/>
      <c r="AC27" s="164"/>
      <c r="AD27" s="165">
        <v>8</v>
      </c>
      <c r="AE27" s="164"/>
      <c r="AF27" s="166"/>
      <c r="AG27" s="167"/>
    </row>
    <row r="28" spans="1:33" s="168" customFormat="1" ht="12.75" customHeight="1" x14ac:dyDescent="0.2">
      <c r="A28" s="142" t="s">
        <v>224</v>
      </c>
      <c r="B28" s="143">
        <v>5954105</v>
      </c>
      <c r="C28" s="144">
        <v>105</v>
      </c>
      <c r="D28" s="143" t="e">
        <f t="shared" si="17"/>
        <v>#REF!</v>
      </c>
      <c r="E28" s="145" t="s">
        <v>322</v>
      </c>
      <c r="F28" s="146"/>
      <c r="G28" s="147">
        <v>43847</v>
      </c>
      <c r="H28" s="148">
        <v>44075</v>
      </c>
      <c r="I28" s="149" t="str">
        <f t="shared" si="13"/>
        <v>Ja</v>
      </c>
      <c r="J28" s="148"/>
      <c r="K28" s="150">
        <v>44022</v>
      </c>
      <c r="L28" s="151">
        <v>25</v>
      </c>
      <c r="M28" s="169">
        <f t="shared" si="11"/>
        <v>250</v>
      </c>
      <c r="N28" s="153" t="s">
        <v>228</v>
      </c>
      <c r="O28" s="154" t="s">
        <v>331</v>
      </c>
      <c r="P28" s="155" t="s">
        <v>155</v>
      </c>
      <c r="Q28" s="156" t="s">
        <v>155</v>
      </c>
      <c r="R28" s="155" t="s">
        <v>155</v>
      </c>
      <c r="S28" s="157"/>
      <c r="T28" s="155"/>
      <c r="U28" s="155" t="s">
        <v>155</v>
      </c>
      <c r="V28" s="158" t="str">
        <f t="shared" si="16"/>
        <v/>
      </c>
      <c r="W28" s="158">
        <f t="shared" si="14"/>
        <v>228</v>
      </c>
      <c r="X28" s="159"/>
      <c r="Y28" s="160"/>
      <c r="Z28" s="161">
        <v>28</v>
      </c>
      <c r="AA28" s="162">
        <f t="shared" si="15"/>
        <v>8</v>
      </c>
      <c r="AB28" s="163"/>
      <c r="AC28" s="164"/>
      <c r="AD28" s="165">
        <v>8</v>
      </c>
      <c r="AE28" s="164"/>
      <c r="AF28" s="166"/>
      <c r="AG28" s="167"/>
    </row>
    <row r="29" spans="1:33" s="168" customFormat="1" ht="12.75" customHeight="1" x14ac:dyDescent="0.2">
      <c r="A29" s="142" t="s">
        <v>224</v>
      </c>
      <c r="B29" s="143">
        <v>5954105</v>
      </c>
      <c r="C29" s="144">
        <v>105</v>
      </c>
      <c r="D29" s="143" t="e">
        <f t="shared" si="17"/>
        <v>#REF!</v>
      </c>
      <c r="E29" s="145" t="s">
        <v>323</v>
      </c>
      <c r="F29" s="146"/>
      <c r="G29" s="147">
        <v>43847</v>
      </c>
      <c r="H29" s="148">
        <v>44036</v>
      </c>
      <c r="I29" s="149" t="str">
        <f t="shared" si="13"/>
        <v>Ja</v>
      </c>
      <c r="J29" s="148"/>
      <c r="K29" s="150">
        <v>44036</v>
      </c>
      <c r="L29" s="151">
        <v>10</v>
      </c>
      <c r="M29" s="169">
        <f t="shared" si="11"/>
        <v>100</v>
      </c>
      <c r="N29" s="153" t="s">
        <v>228</v>
      </c>
      <c r="O29" s="154" t="s">
        <v>331</v>
      </c>
      <c r="P29" s="155" t="s">
        <v>155</v>
      </c>
      <c r="Q29" s="156" t="s">
        <v>155</v>
      </c>
      <c r="R29" s="155" t="s">
        <v>155</v>
      </c>
      <c r="S29" s="157"/>
      <c r="T29" s="155"/>
      <c r="U29" s="155" t="s">
        <v>155</v>
      </c>
      <c r="V29" s="158" t="str">
        <f t="shared" si="16"/>
        <v/>
      </c>
      <c r="W29" s="158">
        <f t="shared" si="14"/>
        <v>189</v>
      </c>
      <c r="X29" s="159"/>
      <c r="Y29" s="160"/>
      <c r="Z29" s="161">
        <v>30</v>
      </c>
      <c r="AA29" s="162">
        <f t="shared" si="15"/>
        <v>8</v>
      </c>
      <c r="AB29" s="163"/>
      <c r="AC29" s="164"/>
      <c r="AD29" s="165">
        <v>8</v>
      </c>
      <c r="AE29" s="164"/>
      <c r="AF29" s="166"/>
      <c r="AG29" s="167"/>
    </row>
    <row r="30" spans="1:33" s="168" customFormat="1" ht="12.75" customHeight="1" x14ac:dyDescent="0.2">
      <c r="A30" s="142" t="s">
        <v>224</v>
      </c>
      <c r="B30" s="143">
        <v>5954105</v>
      </c>
      <c r="C30" s="144">
        <v>105</v>
      </c>
      <c r="D30" s="143" t="e">
        <f>#REF!+1</f>
        <v>#REF!</v>
      </c>
      <c r="E30" s="145" t="s">
        <v>238</v>
      </c>
      <c r="F30" s="146"/>
      <c r="G30" s="147">
        <v>43851</v>
      </c>
      <c r="H30" s="148">
        <v>43852</v>
      </c>
      <c r="I30" s="149" t="str">
        <f t="shared" si="13"/>
        <v>Ja</v>
      </c>
      <c r="J30" s="148"/>
      <c r="K30" s="150">
        <v>43872</v>
      </c>
      <c r="L30" s="151">
        <v>1</v>
      </c>
      <c r="M30" s="169">
        <f t="shared" si="11"/>
        <v>10</v>
      </c>
      <c r="N30" s="153" t="s">
        <v>230</v>
      </c>
      <c r="O30" s="154" t="s">
        <v>331</v>
      </c>
      <c r="P30" s="155" t="s">
        <v>155</v>
      </c>
      <c r="Q30" s="156" t="s">
        <v>155</v>
      </c>
      <c r="R30" s="155" t="s">
        <v>155</v>
      </c>
      <c r="S30" s="157"/>
      <c r="T30" s="155"/>
      <c r="U30" s="155" t="s">
        <v>155</v>
      </c>
      <c r="V30" s="158" t="str">
        <f t="shared" si="16"/>
        <v/>
      </c>
      <c r="W30" s="158">
        <f t="shared" si="14"/>
        <v>1</v>
      </c>
      <c r="X30" s="159"/>
      <c r="Y30" s="160"/>
      <c r="Z30" s="161">
        <v>0</v>
      </c>
      <c r="AA30" s="162">
        <f t="shared" si="15"/>
        <v>1</v>
      </c>
      <c r="AB30" s="163"/>
      <c r="AC30" s="164"/>
      <c r="AD30" s="165">
        <v>1</v>
      </c>
      <c r="AE30" s="164"/>
      <c r="AF30" s="166"/>
      <c r="AG30" s="167"/>
    </row>
    <row r="31" spans="1:33" s="96" customFormat="1" ht="12.75" customHeight="1" thickBot="1" x14ac:dyDescent="0.25">
      <c r="A31" s="170"/>
      <c r="B31" s="170" t="s">
        <v>231</v>
      </c>
      <c r="C31" s="171" t="s">
        <v>231</v>
      </c>
      <c r="D31" s="172"/>
      <c r="E31" s="173"/>
      <c r="F31" s="174"/>
      <c r="G31" s="175"/>
      <c r="H31" s="176"/>
      <c r="I31" s="177"/>
      <c r="J31" s="176"/>
      <c r="K31" s="176"/>
      <c r="L31" s="178"/>
      <c r="M31" s="169"/>
      <c r="N31" s="180" t="s">
        <v>232</v>
      </c>
      <c r="O31" s="181"/>
      <c r="P31" s="180"/>
      <c r="Q31" s="180"/>
      <c r="R31" s="180"/>
      <c r="S31" s="182"/>
      <c r="T31" s="180"/>
      <c r="U31" s="180"/>
      <c r="V31" s="183"/>
      <c r="W31" s="183"/>
      <c r="X31" s="133"/>
      <c r="Y31" s="133"/>
      <c r="Z31" s="134"/>
      <c r="AA31" s="184"/>
      <c r="AB31" s="185"/>
      <c r="AC31" s="186"/>
      <c r="AD31" s="186"/>
      <c r="AE31" s="186"/>
      <c r="AF31" s="187"/>
      <c r="AG31" s="187"/>
    </row>
    <row r="32" spans="1:33" s="96" customFormat="1" ht="12.75" customHeight="1" x14ac:dyDescent="0.2">
      <c r="A32" s="192" t="s">
        <v>224</v>
      </c>
      <c r="B32" s="124">
        <v>5954106</v>
      </c>
      <c r="C32" s="125">
        <v>106</v>
      </c>
      <c r="D32" s="124">
        <v>106</v>
      </c>
      <c r="E32" s="126" t="s">
        <v>239</v>
      </c>
      <c r="F32" s="127"/>
      <c r="G32" s="128"/>
      <c r="H32" s="129"/>
      <c r="I32" s="188"/>
      <c r="J32" s="189" t="s">
        <v>220</v>
      </c>
      <c r="K32" s="190">
        <v>28</v>
      </c>
      <c r="L32" s="191" t="s">
        <v>221</v>
      </c>
      <c r="M32" s="169"/>
      <c r="N32" s="130" t="s">
        <v>222</v>
      </c>
      <c r="O32" s="154" t="s">
        <v>331</v>
      </c>
      <c r="P32" s="130"/>
      <c r="Q32" s="130"/>
      <c r="R32" s="130"/>
      <c r="S32" s="132"/>
      <c r="T32" s="130"/>
      <c r="U32" s="130"/>
      <c r="V32" s="123"/>
      <c r="W32" s="123"/>
      <c r="X32" s="133">
        <v>160</v>
      </c>
      <c r="Y32" s="133">
        <f>SUM(L32:L38)</f>
        <v>29</v>
      </c>
      <c r="Z32" s="134"/>
      <c r="AA32" s="141"/>
      <c r="AB32" s="135"/>
      <c r="AC32" s="136"/>
      <c r="AD32" s="136"/>
      <c r="AE32" s="136"/>
      <c r="AF32" s="137"/>
      <c r="AG32" s="137"/>
    </row>
    <row r="33" spans="1:33" s="168" customFormat="1" ht="14.25" customHeight="1" x14ac:dyDescent="0.2">
      <c r="A33" s="142" t="s">
        <v>224</v>
      </c>
      <c r="B33" s="143">
        <v>5954106</v>
      </c>
      <c r="C33" s="144">
        <v>106</v>
      </c>
      <c r="D33" s="143"/>
      <c r="E33" s="145" t="s">
        <v>324</v>
      </c>
      <c r="F33" s="146"/>
      <c r="G33" s="147"/>
      <c r="H33" s="148"/>
      <c r="I33" s="149" t="str">
        <f t="shared" ref="I33:I37" si="18">IF((L33=""),"Nee","Ja")</f>
        <v>Nee</v>
      </c>
      <c r="J33" s="148"/>
      <c r="K33" s="150"/>
      <c r="L33" s="151"/>
      <c r="M33" s="169">
        <f t="shared" si="11"/>
        <v>0</v>
      </c>
      <c r="N33" s="153" t="s">
        <v>227</v>
      </c>
      <c r="O33" s="154" t="s">
        <v>331</v>
      </c>
      <c r="P33" s="155"/>
      <c r="Q33" s="156"/>
      <c r="R33" s="155"/>
      <c r="S33" s="157"/>
      <c r="T33" s="155"/>
      <c r="U33" s="155"/>
      <c r="V33" s="158"/>
      <c r="W33" s="158" t="str">
        <f t="shared" ref="W33:W37" si="19">IF(H33="","",H33-G33)</f>
        <v/>
      </c>
      <c r="X33" s="159"/>
      <c r="Y33" s="160"/>
      <c r="Z33" s="161">
        <v>21</v>
      </c>
      <c r="AA33" s="162">
        <f t="shared" ref="AA33:AA37" si="20">SUM(AB33:AF33)</f>
        <v>0</v>
      </c>
      <c r="AB33" s="163"/>
      <c r="AC33" s="164"/>
      <c r="AD33" s="165"/>
      <c r="AE33" s="164"/>
      <c r="AF33" s="166"/>
      <c r="AG33" s="167"/>
    </row>
    <row r="34" spans="1:33" s="168" customFormat="1" ht="12.75" customHeight="1" x14ac:dyDescent="0.2">
      <c r="A34" s="142" t="s">
        <v>224</v>
      </c>
      <c r="B34" s="143">
        <v>5954106</v>
      </c>
      <c r="C34" s="144">
        <v>106</v>
      </c>
      <c r="D34" s="143">
        <v>106001</v>
      </c>
      <c r="E34" s="145" t="s">
        <v>325</v>
      </c>
      <c r="F34" s="146"/>
      <c r="G34" s="147">
        <v>43840</v>
      </c>
      <c r="H34" s="148">
        <v>44000</v>
      </c>
      <c r="I34" s="149" t="str">
        <f t="shared" si="18"/>
        <v>Ja</v>
      </c>
      <c r="J34" s="148"/>
      <c r="K34" s="150">
        <v>43973</v>
      </c>
      <c r="L34" s="151">
        <v>25</v>
      </c>
      <c r="M34" s="169">
        <f t="shared" si="11"/>
        <v>250</v>
      </c>
      <c r="N34" s="153" t="s">
        <v>228</v>
      </c>
      <c r="O34" s="154" t="s">
        <v>331</v>
      </c>
      <c r="P34" s="155" t="s">
        <v>155</v>
      </c>
      <c r="Q34" s="156" t="s">
        <v>155</v>
      </c>
      <c r="R34" s="155" t="s">
        <v>155</v>
      </c>
      <c r="S34" s="157"/>
      <c r="T34" s="155"/>
      <c r="U34" s="155" t="s">
        <v>155</v>
      </c>
      <c r="V34" s="158" t="str">
        <f t="shared" ref="V34:V37" si="21">IF(H34="",$G$1-G34,"")</f>
        <v/>
      </c>
      <c r="W34" s="158">
        <f t="shared" si="19"/>
        <v>160</v>
      </c>
      <c r="X34" s="159"/>
      <c r="Y34" s="160"/>
      <c r="Z34" s="161">
        <v>47</v>
      </c>
      <c r="AA34" s="162">
        <f t="shared" si="20"/>
        <v>16</v>
      </c>
      <c r="AB34" s="163"/>
      <c r="AC34" s="164"/>
      <c r="AD34" s="165">
        <v>16</v>
      </c>
      <c r="AE34" s="164"/>
      <c r="AF34" s="166"/>
      <c r="AG34" s="167"/>
    </row>
    <row r="35" spans="1:33" s="168" customFormat="1" ht="12.75" customHeight="1" x14ac:dyDescent="0.2">
      <c r="A35" s="142" t="s">
        <v>224</v>
      </c>
      <c r="B35" s="143">
        <v>5954106</v>
      </c>
      <c r="C35" s="144">
        <v>106</v>
      </c>
      <c r="D35" s="143">
        <f t="shared" ref="D35:D37" si="22">D34+1</f>
        <v>106002</v>
      </c>
      <c r="E35" s="145" t="s">
        <v>326</v>
      </c>
      <c r="F35" s="146"/>
      <c r="G35" s="147"/>
      <c r="H35" s="148"/>
      <c r="I35" s="149" t="str">
        <f t="shared" si="18"/>
        <v>Nee</v>
      </c>
      <c r="J35" s="148"/>
      <c r="K35" s="150"/>
      <c r="L35" s="151"/>
      <c r="M35" s="169">
        <f t="shared" si="11"/>
        <v>0</v>
      </c>
      <c r="N35" s="153" t="s">
        <v>228</v>
      </c>
      <c r="O35" s="154" t="s">
        <v>331</v>
      </c>
      <c r="P35" s="155" t="s">
        <v>155</v>
      </c>
      <c r="Q35" s="156" t="s">
        <v>155</v>
      </c>
      <c r="R35" s="155" t="s">
        <v>155</v>
      </c>
      <c r="S35" s="157"/>
      <c r="T35" s="155"/>
      <c r="U35" s="155" t="s">
        <v>155</v>
      </c>
      <c r="V35" s="158">
        <v>10</v>
      </c>
      <c r="W35" s="158" t="str">
        <f t="shared" si="19"/>
        <v/>
      </c>
      <c r="X35" s="159"/>
      <c r="Y35" s="160"/>
      <c r="Z35" s="161">
        <v>29</v>
      </c>
      <c r="AA35" s="162">
        <f t="shared" si="20"/>
        <v>4</v>
      </c>
      <c r="AB35" s="163"/>
      <c r="AC35" s="164"/>
      <c r="AD35" s="165">
        <v>4</v>
      </c>
      <c r="AE35" s="164"/>
      <c r="AF35" s="166"/>
      <c r="AG35" s="167"/>
    </row>
    <row r="36" spans="1:33" s="168" customFormat="1" ht="12.75" customHeight="1" x14ac:dyDescent="0.2">
      <c r="A36" s="142" t="s">
        <v>224</v>
      </c>
      <c r="B36" s="143">
        <v>5954106</v>
      </c>
      <c r="C36" s="144">
        <v>106</v>
      </c>
      <c r="D36" s="143">
        <f t="shared" si="22"/>
        <v>106003</v>
      </c>
      <c r="E36" s="145" t="s">
        <v>327</v>
      </c>
      <c r="F36" s="146"/>
      <c r="G36" s="147">
        <v>43840</v>
      </c>
      <c r="H36" s="148">
        <v>44034</v>
      </c>
      <c r="I36" s="149" t="str">
        <f t="shared" si="18"/>
        <v>Ja</v>
      </c>
      <c r="J36" s="148"/>
      <c r="K36" s="150">
        <v>44029</v>
      </c>
      <c r="L36" s="151">
        <v>2</v>
      </c>
      <c r="M36" s="169">
        <f t="shared" si="11"/>
        <v>20</v>
      </c>
      <c r="N36" s="153" t="s">
        <v>228</v>
      </c>
      <c r="O36" s="154" t="s">
        <v>331</v>
      </c>
      <c r="P36" s="155" t="s">
        <v>155</v>
      </c>
      <c r="Q36" s="156" t="s">
        <v>155</v>
      </c>
      <c r="R36" s="155" t="s">
        <v>155</v>
      </c>
      <c r="S36" s="157"/>
      <c r="T36" s="155"/>
      <c r="U36" s="155" t="s">
        <v>155</v>
      </c>
      <c r="V36" s="158" t="str">
        <f t="shared" si="21"/>
        <v/>
      </c>
      <c r="W36" s="158">
        <f t="shared" si="19"/>
        <v>194</v>
      </c>
      <c r="X36" s="159"/>
      <c r="Y36" s="160"/>
      <c r="Z36" s="161">
        <v>21</v>
      </c>
      <c r="AA36" s="162">
        <f t="shared" si="20"/>
        <v>2</v>
      </c>
      <c r="AB36" s="163"/>
      <c r="AC36" s="164"/>
      <c r="AD36" s="165">
        <v>2</v>
      </c>
      <c r="AE36" s="164"/>
      <c r="AF36" s="166"/>
      <c r="AG36" s="167"/>
    </row>
    <row r="37" spans="1:33" s="168" customFormat="1" ht="12.75" customHeight="1" x14ac:dyDescent="0.2">
      <c r="A37" s="142" t="s">
        <v>224</v>
      </c>
      <c r="B37" s="143">
        <v>5954106</v>
      </c>
      <c r="C37" s="144">
        <v>106</v>
      </c>
      <c r="D37" s="143">
        <f t="shared" si="22"/>
        <v>106004</v>
      </c>
      <c r="E37" s="145" t="s">
        <v>328</v>
      </c>
      <c r="F37" s="146"/>
      <c r="G37" s="147">
        <v>43840</v>
      </c>
      <c r="H37" s="148">
        <v>43998</v>
      </c>
      <c r="I37" s="149" t="str">
        <f t="shared" si="18"/>
        <v>Ja</v>
      </c>
      <c r="J37" s="148"/>
      <c r="K37" s="150">
        <v>43973</v>
      </c>
      <c r="L37" s="151">
        <v>2</v>
      </c>
      <c r="M37" s="169">
        <f t="shared" si="11"/>
        <v>20</v>
      </c>
      <c r="N37" s="153" t="s">
        <v>228</v>
      </c>
      <c r="O37" s="154" t="s">
        <v>331</v>
      </c>
      <c r="P37" s="155" t="s">
        <v>155</v>
      </c>
      <c r="Q37" s="156" t="s">
        <v>155</v>
      </c>
      <c r="R37" s="155" t="s">
        <v>155</v>
      </c>
      <c r="S37" s="157"/>
      <c r="T37" s="155"/>
      <c r="U37" s="155" t="s">
        <v>155</v>
      </c>
      <c r="V37" s="158" t="str">
        <f t="shared" si="21"/>
        <v/>
      </c>
      <c r="W37" s="158">
        <f t="shared" si="19"/>
        <v>158</v>
      </c>
      <c r="X37" s="159"/>
      <c r="Y37" s="160"/>
      <c r="Z37" s="161">
        <v>21</v>
      </c>
      <c r="AA37" s="162">
        <f t="shared" si="20"/>
        <v>4</v>
      </c>
      <c r="AB37" s="163"/>
      <c r="AC37" s="164"/>
      <c r="AD37" s="165">
        <v>4</v>
      </c>
      <c r="AE37" s="164"/>
      <c r="AF37" s="166"/>
      <c r="AG37" s="167"/>
    </row>
    <row r="38" spans="1:33" s="96" customFormat="1" ht="12.75" customHeight="1" thickBot="1" x14ac:dyDescent="0.25">
      <c r="A38" s="170"/>
      <c r="B38" s="170" t="s">
        <v>231</v>
      </c>
      <c r="C38" s="171" t="s">
        <v>231</v>
      </c>
      <c r="D38" s="172"/>
      <c r="E38" s="173"/>
      <c r="F38" s="174"/>
      <c r="G38" s="175"/>
      <c r="H38" s="176"/>
      <c r="I38" s="177"/>
      <c r="J38" s="176"/>
      <c r="K38" s="176"/>
      <c r="L38" s="178"/>
      <c r="M38" s="169"/>
      <c r="N38" s="180" t="s">
        <v>232</v>
      </c>
      <c r="O38" s="181"/>
      <c r="P38" s="180"/>
      <c r="Q38" s="180"/>
      <c r="R38" s="180"/>
      <c r="S38" s="182"/>
      <c r="T38" s="180"/>
      <c r="U38" s="180"/>
      <c r="V38" s="183"/>
      <c r="W38" s="183"/>
      <c r="X38" s="133"/>
      <c r="Y38" s="133"/>
      <c r="Z38" s="134"/>
      <c r="AA38" s="184"/>
      <c r="AB38" s="185"/>
      <c r="AC38" s="186"/>
      <c r="AD38" s="186"/>
      <c r="AE38" s="186"/>
      <c r="AF38" s="187"/>
      <c r="AG38" s="187"/>
    </row>
    <row r="39" spans="1:33" s="96" customFormat="1" ht="12.75" customHeight="1" x14ac:dyDescent="0.2">
      <c r="A39" s="192" t="s">
        <v>224</v>
      </c>
      <c r="B39" s="124">
        <v>5654107</v>
      </c>
      <c r="C39" s="125">
        <v>107</v>
      </c>
      <c r="D39" s="124">
        <v>107</v>
      </c>
      <c r="E39" s="126" t="s">
        <v>240</v>
      </c>
      <c r="F39" s="127"/>
      <c r="G39" s="128"/>
      <c r="H39" s="129"/>
      <c r="I39" s="188"/>
      <c r="J39" s="189" t="s">
        <v>220</v>
      </c>
      <c r="K39" s="190">
        <v>28</v>
      </c>
      <c r="L39" s="191" t="s">
        <v>221</v>
      </c>
      <c r="M39" s="169"/>
      <c r="N39" s="130" t="s">
        <v>222</v>
      </c>
      <c r="O39" s="154" t="s">
        <v>331</v>
      </c>
      <c r="P39" s="130"/>
      <c r="Q39" s="130"/>
      <c r="R39" s="130"/>
      <c r="S39" s="132"/>
      <c r="T39" s="130"/>
      <c r="U39" s="130"/>
      <c r="V39" s="123"/>
      <c r="W39" s="123"/>
      <c r="X39" s="133">
        <v>650</v>
      </c>
      <c r="Y39" s="133">
        <f>SUM(L39:L42)</f>
        <v>1</v>
      </c>
      <c r="Z39" s="134"/>
      <c r="AA39" s="141"/>
      <c r="AB39" s="135"/>
      <c r="AC39" s="136"/>
      <c r="AD39" s="136"/>
      <c r="AE39" s="136"/>
      <c r="AF39" s="137"/>
      <c r="AG39" s="137"/>
    </row>
    <row r="40" spans="1:33" s="168" customFormat="1" ht="12.75" customHeight="1" x14ac:dyDescent="0.2">
      <c r="A40" s="142" t="s">
        <v>224</v>
      </c>
      <c r="B40" s="143">
        <v>5654107</v>
      </c>
      <c r="C40" s="144">
        <v>107</v>
      </c>
      <c r="D40" s="143"/>
      <c r="E40" s="145" t="s">
        <v>241</v>
      </c>
      <c r="F40" s="146"/>
      <c r="G40" s="147"/>
      <c r="H40" s="148"/>
      <c r="I40" s="149" t="str">
        <f t="shared" ref="I40:I42" si="23">IF((L40=""),"Nee","Ja")</f>
        <v>Nee</v>
      </c>
      <c r="J40" s="148"/>
      <c r="K40" s="150"/>
      <c r="L40" s="151"/>
      <c r="M40" s="169">
        <f t="shared" si="11"/>
        <v>0</v>
      </c>
      <c r="N40" s="153" t="s">
        <v>227</v>
      </c>
      <c r="O40" s="154" t="s">
        <v>331</v>
      </c>
      <c r="P40" s="155"/>
      <c r="Q40" s="156"/>
      <c r="R40" s="155"/>
      <c r="S40" s="157"/>
      <c r="T40" s="155"/>
      <c r="U40" s="155"/>
      <c r="V40" s="158"/>
      <c r="W40" s="158" t="str">
        <f t="shared" ref="W40:W42" si="24">IF(H40="","",H40-G40)</f>
        <v/>
      </c>
      <c r="X40" s="159"/>
      <c r="Y40" s="160"/>
      <c r="Z40" s="161">
        <v>0</v>
      </c>
      <c r="AA40" s="162">
        <f t="shared" ref="AA40:AA42" si="25">SUM(AB40:AF40)</f>
        <v>0</v>
      </c>
      <c r="AB40" s="163"/>
      <c r="AC40" s="164"/>
      <c r="AD40" s="165"/>
      <c r="AE40" s="164"/>
      <c r="AF40" s="166"/>
      <c r="AG40" s="167"/>
    </row>
    <row r="41" spans="1:33" s="168" customFormat="1" ht="12.75" customHeight="1" x14ac:dyDescent="0.2">
      <c r="A41" s="142" t="s">
        <v>224</v>
      </c>
      <c r="B41" s="143">
        <v>5654107</v>
      </c>
      <c r="C41" s="144">
        <v>107</v>
      </c>
      <c r="D41" s="143">
        <v>107001</v>
      </c>
      <c r="E41" s="145" t="s">
        <v>329</v>
      </c>
      <c r="F41" s="146"/>
      <c r="G41" s="147"/>
      <c r="H41" s="148"/>
      <c r="I41" s="149" t="str">
        <f t="shared" si="23"/>
        <v>Nee</v>
      </c>
      <c r="J41" s="148"/>
      <c r="K41" s="150"/>
      <c r="L41" s="151"/>
      <c r="M41" s="169">
        <f t="shared" si="11"/>
        <v>0</v>
      </c>
      <c r="N41" s="153" t="s">
        <v>228</v>
      </c>
      <c r="O41" s="154" t="s">
        <v>331</v>
      </c>
      <c r="P41" s="155" t="s">
        <v>155</v>
      </c>
      <c r="Q41" s="156" t="s">
        <v>155</v>
      </c>
      <c r="R41" s="155" t="s">
        <v>155</v>
      </c>
      <c r="S41" s="157"/>
      <c r="T41" s="155"/>
      <c r="U41" s="155" t="s">
        <v>155</v>
      </c>
      <c r="V41" s="158">
        <v>5</v>
      </c>
      <c r="W41" s="158" t="str">
        <f t="shared" si="24"/>
        <v/>
      </c>
      <c r="X41" s="159"/>
      <c r="Y41" s="160"/>
      <c r="Z41" s="161">
        <v>50</v>
      </c>
      <c r="AA41" s="162">
        <f t="shared" si="25"/>
        <v>8</v>
      </c>
      <c r="AB41" s="163"/>
      <c r="AC41" s="164"/>
      <c r="AD41" s="165">
        <v>8</v>
      </c>
      <c r="AE41" s="164"/>
      <c r="AF41" s="166"/>
      <c r="AG41" s="167"/>
    </row>
    <row r="42" spans="1:33" s="168" customFormat="1" ht="12.75" customHeight="1" x14ac:dyDescent="0.2">
      <c r="A42" s="142" t="s">
        <v>224</v>
      </c>
      <c r="B42" s="143">
        <v>5654107</v>
      </c>
      <c r="C42" s="144">
        <v>107</v>
      </c>
      <c r="D42" s="143">
        <f t="shared" ref="D42" si="26">D41+1</f>
        <v>107002</v>
      </c>
      <c r="E42" s="145" t="s">
        <v>330</v>
      </c>
      <c r="F42" s="146"/>
      <c r="G42" s="147">
        <v>43847</v>
      </c>
      <c r="H42" s="148">
        <v>43992</v>
      </c>
      <c r="I42" s="149" t="str">
        <f t="shared" si="23"/>
        <v>Ja</v>
      </c>
      <c r="J42" s="148"/>
      <c r="K42" s="150">
        <v>43994</v>
      </c>
      <c r="L42" s="151">
        <v>1</v>
      </c>
      <c r="M42" s="169">
        <f t="shared" si="11"/>
        <v>10</v>
      </c>
      <c r="N42" s="153" t="s">
        <v>228</v>
      </c>
      <c r="O42" s="154" t="s">
        <v>331</v>
      </c>
      <c r="P42" s="155" t="s">
        <v>155</v>
      </c>
      <c r="Q42" s="156" t="s">
        <v>155</v>
      </c>
      <c r="R42" s="155" t="s">
        <v>155</v>
      </c>
      <c r="S42" s="157"/>
      <c r="T42" s="155"/>
      <c r="U42" s="155" t="s">
        <v>155</v>
      </c>
      <c r="V42" s="158" t="str">
        <f t="shared" ref="V42" si="27">IF(H42="",$G$1-G42,"")</f>
        <v/>
      </c>
      <c r="W42" s="158">
        <f t="shared" si="24"/>
        <v>145</v>
      </c>
      <c r="X42" s="159"/>
      <c r="Y42" s="160"/>
      <c r="Z42" s="161">
        <v>24</v>
      </c>
      <c r="AA42" s="162">
        <f t="shared" si="25"/>
        <v>2</v>
      </c>
      <c r="AB42" s="163"/>
      <c r="AC42" s="164"/>
      <c r="AD42" s="165">
        <v>2</v>
      </c>
      <c r="AE42" s="164"/>
      <c r="AF42" s="166"/>
      <c r="AG42" s="167"/>
    </row>
  </sheetData>
  <sheetProtection formatCells="0" formatColumns="0" formatRows="0" autoFilter="0"/>
  <autoFilter ref="G1:AG42"/>
  <conditionalFormatting sqref="K33:K37 K40:K42 K4:K10 K13:K19 K22:K30">
    <cfRule type="expression" dxfId="23" priority="893">
      <formula>$K4&lt;(TODAY()+1)</formula>
    </cfRule>
  </conditionalFormatting>
  <conditionalFormatting sqref="K33:K37 K4:K10 K13:K19 K40:K42 K22:K30">
    <cfRule type="containsBlanks" dxfId="22" priority="892">
      <formula>LEN(TRIM(K4))=0</formula>
    </cfRule>
  </conditionalFormatting>
  <conditionalFormatting sqref="G1 K33:K37 K2:K10 K13:K19 K40:K1048576 K22:K30">
    <cfRule type="timePeriod" dxfId="21" priority="891" timePeriod="thisWeek">
      <formula>AND(TODAY()-ROUNDDOWN(G1,0)&lt;=WEEKDAY(TODAY())-1,ROUNDDOWN(G1,0)-TODAY()&lt;=7-WEEKDAY(TODAY()))</formula>
    </cfRule>
  </conditionalFormatting>
  <conditionalFormatting sqref="I32:I37 I39:I1048576 I2:I19 I21:I30">
    <cfRule type="containsText" dxfId="20" priority="888" operator="containsText" text="ja">
      <formula>NOT(ISERROR(SEARCH("ja",I2)))</formula>
    </cfRule>
  </conditionalFormatting>
  <conditionalFormatting sqref="K12">
    <cfRule type="timePeriod" dxfId="19" priority="867" timePeriod="thisWeek">
      <formula>AND(TODAY()-ROUNDDOWN(K12,0)&lt;=WEEKDAY(TODAY())-1,ROUNDDOWN(K12,0)-TODAY()&lt;=7-WEEKDAY(TODAY()))</formula>
    </cfRule>
  </conditionalFormatting>
  <conditionalFormatting sqref="K21">
    <cfRule type="timePeriod" dxfId="18" priority="866" timePeriod="thisWeek">
      <formula>AND(TODAY()-ROUNDDOWN(K21,0)&lt;=WEEKDAY(TODAY())-1,ROUNDDOWN(K21,0)-TODAY()&lt;=7-WEEKDAY(TODAY()))</formula>
    </cfRule>
  </conditionalFormatting>
  <conditionalFormatting sqref="K11">
    <cfRule type="timePeriod" dxfId="17" priority="865" timePeriod="thisWeek">
      <formula>AND(TODAY()-ROUNDDOWN(K11,0)&lt;=WEEKDAY(TODAY())-1,ROUNDDOWN(K11,0)-TODAY()&lt;=7-WEEKDAY(TODAY()))</formula>
    </cfRule>
  </conditionalFormatting>
  <conditionalFormatting sqref="K32">
    <cfRule type="timePeriod" dxfId="16" priority="864" timePeriod="thisWeek">
      <formula>AND(TODAY()-ROUNDDOWN(K32,0)&lt;=WEEKDAY(TODAY())-1,ROUNDDOWN(K32,0)-TODAY()&lt;=7-WEEKDAY(TODAY()))</formula>
    </cfRule>
  </conditionalFormatting>
  <conditionalFormatting sqref="K39">
    <cfRule type="timePeriod" dxfId="15" priority="863" timePeriod="thisWeek">
      <formula>AND(TODAY()-ROUNDDOWN(K39,0)&lt;=WEEKDAY(TODAY())-1,ROUNDDOWN(K39,0)-TODAY()&lt;=7-WEEKDAY(TODAY()))</formula>
    </cfRule>
  </conditionalFormatting>
  <conditionalFormatting sqref="N32:N37 N39:N1048576 N1:N19 N21:N30">
    <cfRule type="containsText" dxfId="14" priority="597" operator="containsText" text="leeg">
      <formula>NOT(ISERROR(SEARCH("leeg",N1)))</formula>
    </cfRule>
  </conditionalFormatting>
  <conditionalFormatting sqref="I20">
    <cfRule type="containsText" dxfId="13" priority="596" operator="containsText" text="ja">
      <formula>NOT(ISERROR(SEARCH("ja",I20)))</formula>
    </cfRule>
  </conditionalFormatting>
  <conditionalFormatting sqref="K20">
    <cfRule type="timePeriod" dxfId="12" priority="595" timePeriod="thisWeek">
      <formula>AND(TODAY()-ROUNDDOWN(K20,0)&lt;=WEEKDAY(TODAY())-1,ROUNDDOWN(K20,0)-TODAY()&lt;=7-WEEKDAY(TODAY()))</formula>
    </cfRule>
  </conditionalFormatting>
  <conditionalFormatting sqref="N20">
    <cfRule type="containsText" dxfId="11" priority="594" operator="containsText" text="leeg">
      <formula>NOT(ISERROR(SEARCH("leeg",N20)))</formula>
    </cfRule>
  </conditionalFormatting>
  <conditionalFormatting sqref="I31">
    <cfRule type="containsText" dxfId="10" priority="593" operator="containsText" text="ja">
      <formula>NOT(ISERROR(SEARCH("ja",I31)))</formula>
    </cfRule>
  </conditionalFormatting>
  <conditionalFormatting sqref="K31">
    <cfRule type="timePeriod" dxfId="9" priority="592" timePeriod="thisWeek">
      <formula>AND(TODAY()-ROUNDDOWN(K31,0)&lt;=WEEKDAY(TODAY())-1,ROUNDDOWN(K31,0)-TODAY()&lt;=7-WEEKDAY(TODAY()))</formula>
    </cfRule>
  </conditionalFormatting>
  <conditionalFormatting sqref="N31">
    <cfRule type="containsText" dxfId="8" priority="591" operator="containsText" text="leeg">
      <formula>NOT(ISERROR(SEARCH("leeg",N31)))</formula>
    </cfRule>
  </conditionalFormatting>
  <conditionalFormatting sqref="I38">
    <cfRule type="containsText" dxfId="7" priority="590" operator="containsText" text="ja">
      <formula>NOT(ISERROR(SEARCH("ja",I38)))</formula>
    </cfRule>
  </conditionalFormatting>
  <conditionalFormatting sqref="K38">
    <cfRule type="timePeriod" dxfId="6" priority="589" timePeriod="thisWeek">
      <formula>AND(TODAY()-ROUNDDOWN(K38,0)&lt;=WEEKDAY(TODAY())-1,ROUNDDOWN(K38,0)-TODAY()&lt;=7-WEEKDAY(TODAY()))</formula>
    </cfRule>
  </conditionalFormatting>
  <conditionalFormatting sqref="N38">
    <cfRule type="containsText" dxfId="5" priority="588" operator="containsText" text="leeg">
      <formula>NOT(ISERROR(SEARCH("leeg",N38)))</formula>
    </cfRule>
  </conditionalFormatting>
  <conditionalFormatting sqref="P1:R1048576 U1:U1048576">
    <cfRule type="containsText" dxfId="4" priority="261" operator="containsText" text="Ja">
      <formula>NOT(ISERROR(SEARCH("Ja",P1)))</formula>
    </cfRule>
  </conditionalFormatting>
  <conditionalFormatting sqref="E1:E1048576">
    <cfRule type="containsText" dxfId="3" priority="933" stopIfTrue="1" operator="containsText" text="Leeg (tbv jaaropdrachten">
      <formula>NOT(ISERROR(SEARCH("Leeg (tbv jaaropdrachten",E1)))</formula>
    </cfRule>
    <cfRule type="containsText" dxfId="2" priority="934" stopIfTrue="1" operator="containsText" text="Voorraad opdrachtbon">
      <formula>NOT(ISERROR(SEARCH("Voorraad opdrachtbon",E1)))</formula>
    </cfRule>
    <cfRule type="duplicateValues" dxfId="1" priority="935"/>
  </conditionalFormatting>
  <pageMargins left="0.70866141732283472" right="0.70866141732283472" top="0.74803149606299213" bottom="0.74803149606299213" header="0.31496062992125984" footer="0.31496062992125984"/>
  <pageSetup paperSize="8" scale="10"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281" operator="containsText" id="{F8E7A998-2E6C-40E8-82C4-BFC28778D5F6}">
            <xm:f>NOT(ISERROR(SEARCH("=",K1)))</xm:f>
            <xm:f>"="</xm:f>
            <x14:dxf>
              <fill>
                <patternFill>
                  <bgColor theme="9" tint="0.39994506668294322"/>
                </patternFill>
              </fill>
            </x14:dxf>
          </x14:cfRule>
          <xm:sqref>K1:K1048576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opLeftCell="A14" workbookViewId="0">
      <selection activeCell="D18" sqref="D18"/>
    </sheetView>
  </sheetViews>
  <sheetFormatPr defaultColWidth="9.140625" defaultRowHeight="12.75" x14ac:dyDescent="0.2"/>
  <cols>
    <col min="1" max="1" width="8.85546875" style="1" bestFit="1" customWidth="1"/>
    <col min="2" max="2" width="12.85546875" style="1" bestFit="1" customWidth="1"/>
    <col min="3" max="3" width="55.7109375" style="1" bestFit="1" customWidth="1"/>
    <col min="4" max="4" width="53.7109375" style="1" customWidth="1"/>
    <col min="5" max="5" width="23.85546875" style="2" customWidth="1"/>
    <col min="6" max="16384" width="9.140625" style="1"/>
  </cols>
  <sheetData>
    <row r="1" spans="1:5" x14ac:dyDescent="0.2">
      <c r="A1" s="1" t="s">
        <v>0</v>
      </c>
      <c r="B1" s="1" t="s">
        <v>1</v>
      </c>
      <c r="C1" s="4" t="s">
        <v>2</v>
      </c>
      <c r="D1" s="4" t="s">
        <v>3</v>
      </c>
      <c r="E1" s="5" t="s">
        <v>34</v>
      </c>
    </row>
    <row r="2" spans="1:5" ht="127.5" x14ac:dyDescent="0.2">
      <c r="A2" s="1" t="s">
        <v>280</v>
      </c>
      <c r="B2" s="1" t="s">
        <v>281</v>
      </c>
      <c r="C2" s="1" t="s">
        <v>11</v>
      </c>
      <c r="D2" s="3" t="s">
        <v>12</v>
      </c>
    </row>
    <row r="3" spans="1:5" ht="51" x14ac:dyDescent="0.2">
      <c r="A3" s="1" t="s">
        <v>281</v>
      </c>
      <c r="B3" s="1" t="s">
        <v>282</v>
      </c>
      <c r="C3" s="1" t="s">
        <v>4</v>
      </c>
      <c r="D3" s="3" t="s">
        <v>10</v>
      </c>
    </row>
    <row r="4" spans="1:5" ht="127.5" x14ac:dyDescent="0.2">
      <c r="A4" s="1" t="s">
        <v>5</v>
      </c>
      <c r="B4" s="1" t="s">
        <v>283</v>
      </c>
      <c r="C4" s="1" t="s">
        <v>5</v>
      </c>
      <c r="D4" s="3" t="s">
        <v>15</v>
      </c>
    </row>
    <row r="5" spans="1:5" ht="102" x14ac:dyDescent="0.2">
      <c r="A5" s="1" t="s">
        <v>284</v>
      </c>
      <c r="B5" s="1" t="s">
        <v>141</v>
      </c>
      <c r="C5" s="1" t="s">
        <v>7</v>
      </c>
      <c r="D5" s="3" t="s">
        <v>19</v>
      </c>
    </row>
    <row r="6" spans="1:5" ht="102" x14ac:dyDescent="0.2">
      <c r="A6" s="1" t="s">
        <v>284</v>
      </c>
      <c r="B6" s="1" t="s">
        <v>59</v>
      </c>
      <c r="C6" s="1" t="s">
        <v>8</v>
      </c>
      <c r="D6" s="3" t="s">
        <v>18</v>
      </c>
    </row>
    <row r="7" spans="1:5" ht="102" x14ac:dyDescent="0.2">
      <c r="A7" s="1" t="s">
        <v>285</v>
      </c>
      <c r="B7" s="1" t="s">
        <v>286</v>
      </c>
      <c r="C7" s="1" t="s">
        <v>13</v>
      </c>
      <c r="D7" s="3" t="s">
        <v>9</v>
      </c>
      <c r="E7" s="2" t="s">
        <v>32</v>
      </c>
    </row>
    <row r="8" spans="1:5" ht="102" x14ac:dyDescent="0.2">
      <c r="A8" s="1" t="s">
        <v>285</v>
      </c>
      <c r="B8" s="1" t="s">
        <v>287</v>
      </c>
      <c r="C8" s="1" t="s">
        <v>14</v>
      </c>
      <c r="D8" s="3" t="s">
        <v>9</v>
      </c>
      <c r="E8" s="2" t="s">
        <v>33</v>
      </c>
    </row>
    <row r="9" spans="1:5" ht="127.5" x14ac:dyDescent="0.2">
      <c r="A9" s="1" t="s">
        <v>288</v>
      </c>
      <c r="B9" s="1" t="s">
        <v>289</v>
      </c>
      <c r="C9" s="1" t="s">
        <v>16</v>
      </c>
      <c r="D9" s="3" t="s">
        <v>30</v>
      </c>
      <c r="E9" s="2" t="s">
        <v>28</v>
      </c>
    </row>
    <row r="10" spans="1:5" ht="127.5" x14ac:dyDescent="0.2">
      <c r="A10" s="1" t="s">
        <v>290</v>
      </c>
      <c r="B10" s="1" t="s">
        <v>291</v>
      </c>
      <c r="C10" s="1" t="s">
        <v>16</v>
      </c>
      <c r="D10" s="3" t="s">
        <v>30</v>
      </c>
      <c r="E10" s="2" t="s">
        <v>29</v>
      </c>
    </row>
    <row r="11" spans="1:5" ht="165.75" x14ac:dyDescent="0.2">
      <c r="A11" s="1" t="s">
        <v>292</v>
      </c>
      <c r="B11" s="1" t="s">
        <v>293</v>
      </c>
      <c r="C11" s="1" t="s">
        <v>17</v>
      </c>
      <c r="D11" s="3" t="s">
        <v>31</v>
      </c>
    </row>
    <row r="12" spans="1:5" ht="114.75" x14ac:dyDescent="0.2">
      <c r="A12" s="1" t="s">
        <v>294</v>
      </c>
      <c r="B12" s="1" t="s">
        <v>295</v>
      </c>
      <c r="C12" s="1" t="s">
        <v>6</v>
      </c>
      <c r="D12" s="3" t="s">
        <v>24</v>
      </c>
      <c r="E12" s="2" t="s">
        <v>25</v>
      </c>
    </row>
    <row r="13" spans="1:5" ht="114.75" x14ac:dyDescent="0.2">
      <c r="A13" s="1" t="s">
        <v>294</v>
      </c>
      <c r="B13" s="1" t="s">
        <v>296</v>
      </c>
      <c r="C13" s="1" t="s">
        <v>6</v>
      </c>
      <c r="D13" s="3" t="s">
        <v>24</v>
      </c>
      <c r="E13" s="2" t="s">
        <v>26</v>
      </c>
    </row>
    <row r="14" spans="1:5" ht="114.75" x14ac:dyDescent="0.2">
      <c r="A14" s="1" t="s">
        <v>294</v>
      </c>
      <c r="B14" s="1" t="s">
        <v>297</v>
      </c>
      <c r="C14" s="1" t="s">
        <v>6</v>
      </c>
      <c r="D14" s="3" t="s">
        <v>24</v>
      </c>
      <c r="E14" s="2" t="s">
        <v>27</v>
      </c>
    </row>
    <row r="15" spans="1:5" ht="127.5" x14ac:dyDescent="0.2">
      <c r="A15" s="1" t="s">
        <v>294</v>
      </c>
      <c r="B15" s="1" t="s">
        <v>298</v>
      </c>
      <c r="C15" s="1" t="s">
        <v>20</v>
      </c>
      <c r="D15" s="3" t="s">
        <v>22</v>
      </c>
    </row>
    <row r="16" spans="1:5" ht="76.5" x14ac:dyDescent="0.2">
      <c r="A16" s="1" t="s">
        <v>294</v>
      </c>
      <c r="B16" s="1" t="s">
        <v>299</v>
      </c>
      <c r="C16" s="1" t="s">
        <v>21</v>
      </c>
      <c r="D16" s="3" t="s">
        <v>23</v>
      </c>
    </row>
    <row r="17" spans="1:4" ht="153" x14ac:dyDescent="0.2">
      <c r="A17" s="1" t="s">
        <v>284</v>
      </c>
      <c r="B17" s="1" t="s">
        <v>120</v>
      </c>
      <c r="C17" s="1" t="s">
        <v>331</v>
      </c>
      <c r="D17" s="3" t="s">
        <v>371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workbookViewId="0">
      <selection activeCell="J27" sqref="J27"/>
    </sheetView>
  </sheetViews>
  <sheetFormatPr defaultRowHeight="12.75" x14ac:dyDescent="0.2"/>
  <cols>
    <col min="1" max="1" width="7.42578125" bestFit="1" customWidth="1"/>
    <col min="2" max="2" width="19.28515625" bestFit="1" customWidth="1"/>
    <col min="3" max="3" width="11.85546875" bestFit="1" customWidth="1"/>
    <col min="4" max="4" width="17.42578125" bestFit="1" customWidth="1"/>
    <col min="5" max="5" width="17.85546875" bestFit="1" customWidth="1"/>
    <col min="6" max="6" width="13.42578125" bestFit="1" customWidth="1"/>
    <col min="11" max="11" width="13.42578125" bestFit="1" customWidth="1"/>
  </cols>
  <sheetData>
    <row r="1" spans="1:6" x14ac:dyDescent="0.2">
      <c r="A1" s="6" t="s">
        <v>163</v>
      </c>
      <c r="B1" s="6" t="s">
        <v>176</v>
      </c>
      <c r="C1" s="6" t="s">
        <v>167</v>
      </c>
      <c r="D1" s="6" t="s">
        <v>165</v>
      </c>
      <c r="E1" s="6" t="s">
        <v>166</v>
      </c>
      <c r="F1" s="6" t="s">
        <v>164</v>
      </c>
    </row>
    <row r="2" spans="1:6" x14ac:dyDescent="0.2">
      <c r="A2" t="s">
        <v>170</v>
      </c>
      <c r="B2" t="s">
        <v>177</v>
      </c>
      <c r="C2" t="s">
        <v>168</v>
      </c>
      <c r="D2" t="s">
        <v>179</v>
      </c>
      <c r="E2" t="s">
        <v>180</v>
      </c>
      <c r="F2" t="s">
        <v>171</v>
      </c>
    </row>
    <row r="3" spans="1:6" x14ac:dyDescent="0.2">
      <c r="D3" t="s">
        <v>179</v>
      </c>
      <c r="E3" t="s">
        <v>180</v>
      </c>
      <c r="F3" t="s">
        <v>172</v>
      </c>
    </row>
    <row r="4" spans="1:6" x14ac:dyDescent="0.2">
      <c r="D4" t="s">
        <v>179</v>
      </c>
      <c r="E4" t="s">
        <v>180</v>
      </c>
      <c r="F4" t="s">
        <v>173</v>
      </c>
    </row>
    <row r="5" spans="1:6" x14ac:dyDescent="0.2">
      <c r="D5" t="s">
        <v>179</v>
      </c>
      <c r="E5" t="s">
        <v>180</v>
      </c>
      <c r="F5" t="s">
        <v>174</v>
      </c>
    </row>
    <row r="6" spans="1:6" x14ac:dyDescent="0.2">
      <c r="D6" t="s">
        <v>179</v>
      </c>
      <c r="E6" t="s">
        <v>180</v>
      </c>
      <c r="F6" t="s">
        <v>175</v>
      </c>
    </row>
    <row r="7" spans="1:6" x14ac:dyDescent="0.2">
      <c r="C7" t="s">
        <v>169</v>
      </c>
      <c r="D7" t="s">
        <v>179</v>
      </c>
      <c r="E7" t="s">
        <v>180</v>
      </c>
      <c r="F7" t="s">
        <v>171</v>
      </c>
    </row>
    <row r="8" spans="1:6" x14ac:dyDescent="0.2">
      <c r="D8" t="s">
        <v>179</v>
      </c>
      <c r="E8" t="s">
        <v>180</v>
      </c>
      <c r="F8" t="s">
        <v>171</v>
      </c>
    </row>
    <row r="9" spans="1:6" x14ac:dyDescent="0.2">
      <c r="D9" t="s">
        <v>179</v>
      </c>
      <c r="E9" t="s">
        <v>180</v>
      </c>
      <c r="F9" t="s">
        <v>172</v>
      </c>
    </row>
    <row r="10" spans="1:6" x14ac:dyDescent="0.2">
      <c r="D10" t="s">
        <v>179</v>
      </c>
      <c r="E10" t="s">
        <v>180</v>
      </c>
      <c r="F10" t="s">
        <v>173</v>
      </c>
    </row>
    <row r="11" spans="1:6" x14ac:dyDescent="0.2">
      <c r="D11" t="s">
        <v>179</v>
      </c>
      <c r="E11" t="s">
        <v>180</v>
      </c>
      <c r="F11" t="s">
        <v>174</v>
      </c>
    </row>
    <row r="12" spans="1:6" x14ac:dyDescent="0.2">
      <c r="D12" t="s">
        <v>179</v>
      </c>
      <c r="E12" t="s">
        <v>180</v>
      </c>
      <c r="F12" t="s">
        <v>175</v>
      </c>
    </row>
    <row r="13" spans="1:6" x14ac:dyDescent="0.2">
      <c r="D13" t="s">
        <v>179</v>
      </c>
      <c r="E13" t="s">
        <v>180</v>
      </c>
      <c r="F13" t="s">
        <v>171</v>
      </c>
    </row>
    <row r="14" spans="1:6" x14ac:dyDescent="0.2">
      <c r="B14" t="s">
        <v>178</v>
      </c>
      <c r="C14" t="s">
        <v>168</v>
      </c>
      <c r="D14" t="s">
        <v>179</v>
      </c>
      <c r="E14" t="s">
        <v>179</v>
      </c>
      <c r="F14" t="s">
        <v>171</v>
      </c>
    </row>
    <row r="15" spans="1:6" x14ac:dyDescent="0.2">
      <c r="D15" t="s">
        <v>179</v>
      </c>
      <c r="E15" t="s">
        <v>179</v>
      </c>
      <c r="F15" t="s">
        <v>172</v>
      </c>
    </row>
    <row r="16" spans="1:6" x14ac:dyDescent="0.2">
      <c r="D16" t="s">
        <v>179</v>
      </c>
      <c r="E16" t="s">
        <v>179</v>
      </c>
      <c r="F16" t="s">
        <v>173</v>
      </c>
    </row>
    <row r="17" spans="1:6" x14ac:dyDescent="0.2">
      <c r="D17" t="s">
        <v>179</v>
      </c>
      <c r="E17" t="s">
        <v>179</v>
      </c>
      <c r="F17" t="s">
        <v>174</v>
      </c>
    </row>
    <row r="18" spans="1:6" x14ac:dyDescent="0.2">
      <c r="D18" t="s">
        <v>179</v>
      </c>
      <c r="E18" t="s">
        <v>179</v>
      </c>
      <c r="F18" t="s">
        <v>175</v>
      </c>
    </row>
    <row r="19" spans="1:6" x14ac:dyDescent="0.2">
      <c r="D19" t="s">
        <v>179</v>
      </c>
      <c r="E19" t="s">
        <v>179</v>
      </c>
      <c r="F19" t="s">
        <v>171</v>
      </c>
    </row>
    <row r="20" spans="1:6" x14ac:dyDescent="0.2">
      <c r="C20" t="s">
        <v>169</v>
      </c>
      <c r="D20" t="s">
        <v>179</v>
      </c>
      <c r="E20" t="s">
        <v>179</v>
      </c>
      <c r="F20" t="s">
        <v>171</v>
      </c>
    </row>
    <row r="21" spans="1:6" x14ac:dyDescent="0.2">
      <c r="D21" t="s">
        <v>179</v>
      </c>
      <c r="E21" t="s">
        <v>179</v>
      </c>
      <c r="F21" t="s">
        <v>172</v>
      </c>
    </row>
    <row r="22" spans="1:6" x14ac:dyDescent="0.2">
      <c r="D22" t="s">
        <v>179</v>
      </c>
      <c r="E22" t="s">
        <v>179</v>
      </c>
      <c r="F22" t="s">
        <v>173</v>
      </c>
    </row>
    <row r="23" spans="1:6" x14ac:dyDescent="0.2">
      <c r="D23" t="s">
        <v>179</v>
      </c>
      <c r="E23" t="s">
        <v>179</v>
      </c>
      <c r="F23" t="s">
        <v>174</v>
      </c>
    </row>
    <row r="24" spans="1:6" x14ac:dyDescent="0.2">
      <c r="D24" t="s">
        <v>179</v>
      </c>
      <c r="E24" t="s">
        <v>179</v>
      </c>
      <c r="F24" t="s">
        <v>175</v>
      </c>
    </row>
    <row r="25" spans="1:6" x14ac:dyDescent="0.2">
      <c r="A25" t="s">
        <v>181</v>
      </c>
      <c r="B25" t="s">
        <v>177</v>
      </c>
      <c r="C25" t="s">
        <v>168</v>
      </c>
      <c r="D25" t="s">
        <v>179</v>
      </c>
      <c r="E25" t="s">
        <v>180</v>
      </c>
      <c r="F25" t="s">
        <v>171</v>
      </c>
    </row>
    <row r="26" spans="1:6" x14ac:dyDescent="0.2">
      <c r="D26" t="s">
        <v>179</v>
      </c>
      <c r="E26" t="s">
        <v>180</v>
      </c>
      <c r="F26" t="s">
        <v>172</v>
      </c>
    </row>
    <row r="27" spans="1:6" x14ac:dyDescent="0.2">
      <c r="D27" t="s">
        <v>179</v>
      </c>
      <c r="E27" t="s">
        <v>180</v>
      </c>
      <c r="F27" t="s">
        <v>173</v>
      </c>
    </row>
    <row r="28" spans="1:6" x14ac:dyDescent="0.2">
      <c r="D28" t="s">
        <v>179</v>
      </c>
      <c r="E28" t="s">
        <v>180</v>
      </c>
      <c r="F28" t="s">
        <v>174</v>
      </c>
    </row>
    <row r="29" spans="1:6" x14ac:dyDescent="0.2">
      <c r="D29" t="s">
        <v>179</v>
      </c>
      <c r="E29" t="s">
        <v>180</v>
      </c>
      <c r="F29" t="s">
        <v>175</v>
      </c>
    </row>
    <row r="30" spans="1:6" x14ac:dyDescent="0.2">
      <c r="C30" t="s">
        <v>169</v>
      </c>
      <c r="D30" t="s">
        <v>179</v>
      </c>
      <c r="E30" t="s">
        <v>180</v>
      </c>
      <c r="F30" t="s">
        <v>171</v>
      </c>
    </row>
    <row r="31" spans="1:6" x14ac:dyDescent="0.2">
      <c r="D31" t="s">
        <v>179</v>
      </c>
      <c r="E31" t="s">
        <v>180</v>
      </c>
      <c r="F31" t="s">
        <v>171</v>
      </c>
    </row>
    <row r="32" spans="1:6" x14ac:dyDescent="0.2">
      <c r="D32" t="s">
        <v>179</v>
      </c>
      <c r="E32" t="s">
        <v>180</v>
      </c>
      <c r="F32" t="s">
        <v>172</v>
      </c>
    </row>
    <row r="33" spans="1:6" x14ac:dyDescent="0.2">
      <c r="D33" t="s">
        <v>179</v>
      </c>
      <c r="E33" t="s">
        <v>180</v>
      </c>
      <c r="F33" t="s">
        <v>173</v>
      </c>
    </row>
    <row r="34" spans="1:6" x14ac:dyDescent="0.2">
      <c r="D34" t="s">
        <v>179</v>
      </c>
      <c r="E34" t="s">
        <v>180</v>
      </c>
      <c r="F34" t="s">
        <v>174</v>
      </c>
    </row>
    <row r="35" spans="1:6" x14ac:dyDescent="0.2">
      <c r="D35" t="s">
        <v>179</v>
      </c>
      <c r="E35" t="s">
        <v>180</v>
      </c>
      <c r="F35" t="s">
        <v>175</v>
      </c>
    </row>
    <row r="36" spans="1:6" x14ac:dyDescent="0.2">
      <c r="D36" t="s">
        <v>179</v>
      </c>
      <c r="E36" t="s">
        <v>180</v>
      </c>
      <c r="F36" t="s">
        <v>171</v>
      </c>
    </row>
    <row r="37" spans="1:6" x14ac:dyDescent="0.2">
      <c r="B37" t="s">
        <v>178</v>
      </c>
      <c r="C37" t="s">
        <v>168</v>
      </c>
      <c r="D37" t="s">
        <v>179</v>
      </c>
      <c r="E37" t="s">
        <v>179</v>
      </c>
      <c r="F37" t="s">
        <v>171</v>
      </c>
    </row>
    <row r="38" spans="1:6" x14ac:dyDescent="0.2">
      <c r="D38" t="s">
        <v>179</v>
      </c>
      <c r="E38" t="s">
        <v>179</v>
      </c>
      <c r="F38" t="s">
        <v>172</v>
      </c>
    </row>
    <row r="39" spans="1:6" x14ac:dyDescent="0.2">
      <c r="D39" t="s">
        <v>179</v>
      </c>
      <c r="E39" t="s">
        <v>179</v>
      </c>
      <c r="F39" t="s">
        <v>173</v>
      </c>
    </row>
    <row r="40" spans="1:6" x14ac:dyDescent="0.2">
      <c r="D40" t="s">
        <v>179</v>
      </c>
      <c r="E40" t="s">
        <v>179</v>
      </c>
      <c r="F40" t="s">
        <v>174</v>
      </c>
    </row>
    <row r="41" spans="1:6" x14ac:dyDescent="0.2">
      <c r="D41" t="s">
        <v>179</v>
      </c>
      <c r="E41" t="s">
        <v>179</v>
      </c>
      <c r="F41" t="s">
        <v>175</v>
      </c>
    </row>
    <row r="42" spans="1:6" x14ac:dyDescent="0.2">
      <c r="D42" t="s">
        <v>179</v>
      </c>
      <c r="E42" t="s">
        <v>179</v>
      </c>
      <c r="F42" t="s">
        <v>171</v>
      </c>
    </row>
    <row r="43" spans="1:6" x14ac:dyDescent="0.2">
      <c r="C43" t="s">
        <v>169</v>
      </c>
      <c r="D43" t="s">
        <v>179</v>
      </c>
      <c r="E43" t="s">
        <v>179</v>
      </c>
      <c r="F43" t="s">
        <v>171</v>
      </c>
    </row>
    <row r="44" spans="1:6" x14ac:dyDescent="0.2">
      <c r="D44" t="s">
        <v>179</v>
      </c>
      <c r="E44" t="s">
        <v>179</v>
      </c>
      <c r="F44" t="s">
        <v>172</v>
      </c>
    </row>
    <row r="45" spans="1:6" x14ac:dyDescent="0.2">
      <c r="D45" t="s">
        <v>179</v>
      </c>
      <c r="E45" t="s">
        <v>179</v>
      </c>
      <c r="F45" t="s">
        <v>173</v>
      </c>
    </row>
    <row r="46" spans="1:6" x14ac:dyDescent="0.2">
      <c r="D46" t="s">
        <v>179</v>
      </c>
      <c r="E46" t="s">
        <v>179</v>
      </c>
      <c r="F46" t="s">
        <v>174</v>
      </c>
    </row>
    <row r="47" spans="1:6" x14ac:dyDescent="0.2">
      <c r="D47" t="s">
        <v>179</v>
      </c>
      <c r="E47" t="s">
        <v>179</v>
      </c>
      <c r="F47" t="s">
        <v>175</v>
      </c>
    </row>
    <row r="48" spans="1:6" x14ac:dyDescent="0.2">
      <c r="A48" t="s">
        <v>182</v>
      </c>
      <c r="B48" t="s">
        <v>177</v>
      </c>
      <c r="C48" t="s">
        <v>168</v>
      </c>
      <c r="D48" t="s">
        <v>179</v>
      </c>
      <c r="E48" t="s">
        <v>180</v>
      </c>
      <c r="F48" t="s">
        <v>171</v>
      </c>
    </row>
    <row r="49" spans="2:6" x14ac:dyDescent="0.2">
      <c r="D49" t="s">
        <v>179</v>
      </c>
      <c r="E49" t="s">
        <v>180</v>
      </c>
      <c r="F49" t="s">
        <v>172</v>
      </c>
    </row>
    <row r="50" spans="2:6" x14ac:dyDescent="0.2">
      <c r="D50" t="s">
        <v>179</v>
      </c>
      <c r="E50" t="s">
        <v>180</v>
      </c>
      <c r="F50" t="s">
        <v>173</v>
      </c>
    </row>
    <row r="51" spans="2:6" x14ac:dyDescent="0.2">
      <c r="D51" t="s">
        <v>179</v>
      </c>
      <c r="E51" t="s">
        <v>180</v>
      </c>
      <c r="F51" t="s">
        <v>174</v>
      </c>
    </row>
    <row r="52" spans="2:6" x14ac:dyDescent="0.2">
      <c r="D52" t="s">
        <v>179</v>
      </c>
      <c r="E52" t="s">
        <v>180</v>
      </c>
      <c r="F52" t="s">
        <v>175</v>
      </c>
    </row>
    <row r="53" spans="2:6" x14ac:dyDescent="0.2">
      <c r="C53" t="s">
        <v>169</v>
      </c>
      <c r="D53" t="s">
        <v>179</v>
      </c>
      <c r="E53" t="s">
        <v>180</v>
      </c>
      <c r="F53" t="s">
        <v>171</v>
      </c>
    </row>
    <row r="54" spans="2:6" x14ac:dyDescent="0.2">
      <c r="D54" t="s">
        <v>179</v>
      </c>
      <c r="E54" t="s">
        <v>180</v>
      </c>
      <c r="F54" t="s">
        <v>171</v>
      </c>
    </row>
    <row r="55" spans="2:6" x14ac:dyDescent="0.2">
      <c r="D55" t="s">
        <v>179</v>
      </c>
      <c r="E55" t="s">
        <v>180</v>
      </c>
      <c r="F55" t="s">
        <v>172</v>
      </c>
    </row>
    <row r="56" spans="2:6" x14ac:dyDescent="0.2">
      <c r="D56" t="s">
        <v>179</v>
      </c>
      <c r="E56" t="s">
        <v>180</v>
      </c>
      <c r="F56" t="s">
        <v>173</v>
      </c>
    </row>
    <row r="57" spans="2:6" x14ac:dyDescent="0.2">
      <c r="D57" t="s">
        <v>179</v>
      </c>
      <c r="E57" t="s">
        <v>180</v>
      </c>
      <c r="F57" t="s">
        <v>174</v>
      </c>
    </row>
    <row r="58" spans="2:6" x14ac:dyDescent="0.2">
      <c r="D58" t="s">
        <v>179</v>
      </c>
      <c r="E58" t="s">
        <v>180</v>
      </c>
      <c r="F58" t="s">
        <v>175</v>
      </c>
    </row>
    <row r="59" spans="2:6" x14ac:dyDescent="0.2">
      <c r="D59" t="s">
        <v>179</v>
      </c>
      <c r="E59" t="s">
        <v>180</v>
      </c>
      <c r="F59" t="s">
        <v>171</v>
      </c>
    </row>
    <row r="60" spans="2:6" x14ac:dyDescent="0.2">
      <c r="B60" t="s">
        <v>178</v>
      </c>
      <c r="C60" t="s">
        <v>168</v>
      </c>
      <c r="D60" t="s">
        <v>179</v>
      </c>
      <c r="E60" t="s">
        <v>179</v>
      </c>
      <c r="F60" t="s">
        <v>171</v>
      </c>
    </row>
    <row r="61" spans="2:6" x14ac:dyDescent="0.2">
      <c r="D61" t="s">
        <v>179</v>
      </c>
      <c r="E61" t="s">
        <v>179</v>
      </c>
      <c r="F61" t="s">
        <v>172</v>
      </c>
    </row>
    <row r="62" spans="2:6" x14ac:dyDescent="0.2">
      <c r="D62" t="s">
        <v>179</v>
      </c>
      <c r="E62" t="s">
        <v>179</v>
      </c>
      <c r="F62" t="s">
        <v>173</v>
      </c>
    </row>
    <row r="63" spans="2:6" x14ac:dyDescent="0.2">
      <c r="D63" t="s">
        <v>179</v>
      </c>
      <c r="E63" t="s">
        <v>179</v>
      </c>
      <c r="F63" t="s">
        <v>174</v>
      </c>
    </row>
    <row r="64" spans="2:6" x14ac:dyDescent="0.2">
      <c r="D64" t="s">
        <v>179</v>
      </c>
      <c r="E64" t="s">
        <v>179</v>
      </c>
      <c r="F64" t="s">
        <v>175</v>
      </c>
    </row>
    <row r="65" spans="3:6" x14ac:dyDescent="0.2">
      <c r="D65" t="s">
        <v>179</v>
      </c>
      <c r="E65" t="s">
        <v>179</v>
      </c>
      <c r="F65" t="s">
        <v>171</v>
      </c>
    </row>
    <row r="66" spans="3:6" x14ac:dyDescent="0.2">
      <c r="C66" t="s">
        <v>169</v>
      </c>
      <c r="D66" t="s">
        <v>179</v>
      </c>
      <c r="E66" t="s">
        <v>179</v>
      </c>
      <c r="F66" t="s">
        <v>171</v>
      </c>
    </row>
    <row r="67" spans="3:6" x14ac:dyDescent="0.2">
      <c r="D67" t="s">
        <v>179</v>
      </c>
      <c r="E67" t="s">
        <v>179</v>
      </c>
      <c r="F67" t="s">
        <v>172</v>
      </c>
    </row>
    <row r="68" spans="3:6" x14ac:dyDescent="0.2">
      <c r="D68" t="s">
        <v>179</v>
      </c>
      <c r="E68" t="s">
        <v>179</v>
      </c>
      <c r="F68" t="s">
        <v>173</v>
      </c>
    </row>
    <row r="69" spans="3:6" x14ac:dyDescent="0.2">
      <c r="D69" t="s">
        <v>179</v>
      </c>
      <c r="E69" t="s">
        <v>179</v>
      </c>
      <c r="F69" t="s">
        <v>174</v>
      </c>
    </row>
    <row r="70" spans="3:6" x14ac:dyDescent="0.2">
      <c r="D70" t="s">
        <v>179</v>
      </c>
      <c r="E70" t="s">
        <v>179</v>
      </c>
      <c r="F70" t="s">
        <v>175</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6"/>
  <sheetViews>
    <sheetView workbookViewId="0">
      <selection activeCell="C16" sqref="C16"/>
    </sheetView>
  </sheetViews>
  <sheetFormatPr defaultColWidth="9.140625" defaultRowHeight="12.75" x14ac:dyDescent="0.2"/>
  <cols>
    <col min="1" max="1" width="7.42578125" style="1" bestFit="1" customWidth="1"/>
    <col min="2" max="2" width="12.85546875" style="1" bestFit="1" customWidth="1"/>
    <col min="3" max="3" width="54" style="1" bestFit="1" customWidth="1"/>
    <col min="4" max="4" width="16" style="1" bestFit="1" customWidth="1"/>
    <col min="5" max="5" width="24" style="1" bestFit="1" customWidth="1"/>
    <col min="6" max="6" width="255.7109375" style="1" bestFit="1" customWidth="1"/>
    <col min="7" max="7" width="19.140625" style="1" bestFit="1" customWidth="1"/>
    <col min="8" max="8" width="14.85546875" style="1" bestFit="1" customWidth="1"/>
    <col min="9" max="9" width="17" style="1" bestFit="1" customWidth="1"/>
    <col min="10" max="10" width="20.28515625" style="1" bestFit="1" customWidth="1"/>
    <col min="11" max="11" width="15" style="1" bestFit="1" customWidth="1"/>
    <col min="12" max="16384" width="9.140625" style="1"/>
  </cols>
  <sheetData>
    <row r="2" spans="1:12" x14ac:dyDescent="0.2">
      <c r="A2" s="1" t="s">
        <v>242</v>
      </c>
      <c r="B2" s="1" t="s">
        <v>78</v>
      </c>
      <c r="C2" s="1" t="s">
        <v>243</v>
      </c>
      <c r="D2" s="1" t="s">
        <v>244</v>
      </c>
      <c r="E2" s="1" t="s">
        <v>245</v>
      </c>
      <c r="F2" s="1" t="s">
        <v>246</v>
      </c>
      <c r="G2" s="1" t="s">
        <v>247</v>
      </c>
      <c r="H2" s="1" t="s">
        <v>248</v>
      </c>
      <c r="I2" s="1" t="s">
        <v>249</v>
      </c>
      <c r="J2" s="1" t="s">
        <v>274</v>
      </c>
      <c r="K2" s="1" t="s">
        <v>275</v>
      </c>
      <c r="L2" s="1" t="s">
        <v>276</v>
      </c>
    </row>
    <row r="4" spans="1:12" x14ac:dyDescent="0.2">
      <c r="A4" s="1">
        <v>482</v>
      </c>
      <c r="B4" s="1" t="s">
        <v>250</v>
      </c>
      <c r="C4" s="1" t="s">
        <v>8</v>
      </c>
      <c r="D4" s="1" t="s">
        <v>251</v>
      </c>
      <c r="E4" s="1" t="s">
        <v>252</v>
      </c>
      <c r="F4" s="1" t="s">
        <v>302</v>
      </c>
      <c r="G4" s="1" t="s">
        <v>253</v>
      </c>
      <c r="H4" s="202">
        <v>44026.107615740744</v>
      </c>
      <c r="J4" s="202">
        <v>44033.107615740744</v>
      </c>
      <c r="L4" s="1" t="s">
        <v>277</v>
      </c>
    </row>
    <row r="5" spans="1:12" x14ac:dyDescent="0.2">
      <c r="A5" s="1">
        <v>485</v>
      </c>
      <c r="B5" s="1" t="s">
        <v>254</v>
      </c>
      <c r="C5" s="1" t="s">
        <v>8</v>
      </c>
      <c r="D5" s="1" t="s">
        <v>255</v>
      </c>
      <c r="E5" s="1" t="s">
        <v>256</v>
      </c>
      <c r="F5" s="1" t="s">
        <v>257</v>
      </c>
      <c r="G5" s="1" t="s">
        <v>258</v>
      </c>
      <c r="H5" s="202">
        <v>44027.22252314815</v>
      </c>
      <c r="I5" s="202">
        <v>44084.337534722225</v>
      </c>
      <c r="J5" s="202">
        <v>44034.22252314815</v>
      </c>
      <c r="L5" s="1" t="s">
        <v>278</v>
      </c>
    </row>
    <row r="6" spans="1:12" x14ac:dyDescent="0.2">
      <c r="A6" s="1">
        <v>489</v>
      </c>
      <c r="B6" s="1" t="s">
        <v>254</v>
      </c>
      <c r="C6" s="1" t="s">
        <v>331</v>
      </c>
      <c r="D6" s="1" t="s">
        <v>259</v>
      </c>
      <c r="E6" s="1" t="s">
        <v>260</v>
      </c>
      <c r="F6" s="1" t="s">
        <v>301</v>
      </c>
      <c r="G6" s="1" t="s">
        <v>261</v>
      </c>
      <c r="H6" s="202">
        <v>44026.728217592594</v>
      </c>
      <c r="I6" s="202">
        <v>44028.324432870373</v>
      </c>
      <c r="J6" s="202">
        <v>44033.25</v>
      </c>
      <c r="L6" s="1" t="s">
        <v>278</v>
      </c>
    </row>
    <row r="7" spans="1:12" x14ac:dyDescent="0.2">
      <c r="A7" s="1">
        <v>490</v>
      </c>
      <c r="B7" s="1" t="s">
        <v>262</v>
      </c>
      <c r="C7" s="1" t="s">
        <v>5</v>
      </c>
      <c r="D7" s="1" t="s">
        <v>251</v>
      </c>
      <c r="E7" s="1" t="s">
        <v>263</v>
      </c>
      <c r="F7" s="2" t="s">
        <v>303</v>
      </c>
      <c r="G7" s="1" t="s">
        <v>264</v>
      </c>
      <c r="H7" s="202">
        <v>44026.48170138889</v>
      </c>
      <c r="J7" s="202">
        <v>44033.48170138889</v>
      </c>
      <c r="K7" s="203">
        <v>44027</v>
      </c>
      <c r="L7" s="1" t="s">
        <v>278</v>
      </c>
    </row>
    <row r="8" spans="1:12" x14ac:dyDescent="0.2">
      <c r="A8" s="1">
        <v>493</v>
      </c>
      <c r="B8" s="1" t="s">
        <v>254</v>
      </c>
      <c r="C8" s="1" t="s">
        <v>300</v>
      </c>
      <c r="D8" s="1" t="s">
        <v>251</v>
      </c>
      <c r="E8" s="1" t="s">
        <v>252</v>
      </c>
      <c r="F8" s="1" t="s">
        <v>304</v>
      </c>
      <c r="G8" s="1" t="s">
        <v>265</v>
      </c>
      <c r="H8" s="202">
        <v>44026.408854166664</v>
      </c>
      <c r="I8" s="202">
        <v>44028.334872685184</v>
      </c>
      <c r="J8" s="202">
        <v>44033.408854166664</v>
      </c>
      <c r="L8" s="1" t="s">
        <v>279</v>
      </c>
    </row>
    <row r="9" spans="1:12" x14ac:dyDescent="0.2">
      <c r="A9" s="1">
        <v>501</v>
      </c>
      <c r="B9" s="1" t="s">
        <v>254</v>
      </c>
      <c r="C9" s="1" t="s">
        <v>14</v>
      </c>
      <c r="D9" s="1" t="s">
        <v>267</v>
      </c>
      <c r="E9" s="1" t="s">
        <v>268</v>
      </c>
      <c r="F9" s="1" t="s">
        <v>305</v>
      </c>
      <c r="G9" s="1" t="s">
        <v>269</v>
      </c>
      <c r="H9" s="202">
        <v>44026.452731481484</v>
      </c>
      <c r="I9" s="202">
        <v>44041.625347222223</v>
      </c>
      <c r="J9" s="202">
        <v>44033.452731481484</v>
      </c>
      <c r="L9" s="1" t="s">
        <v>278</v>
      </c>
    </row>
    <row r="10" spans="1:12" x14ac:dyDescent="0.2">
      <c r="A10" s="1">
        <v>503</v>
      </c>
      <c r="B10" s="1" t="s">
        <v>254</v>
      </c>
      <c r="C10" s="1" t="s">
        <v>14</v>
      </c>
      <c r="D10" s="1" t="s">
        <v>251</v>
      </c>
      <c r="E10" s="1" t="s">
        <v>263</v>
      </c>
      <c r="F10" s="1" t="s">
        <v>270</v>
      </c>
      <c r="G10" s="1" t="s">
        <v>271</v>
      </c>
      <c r="H10" s="202">
        <v>44026.457395833335</v>
      </c>
      <c r="I10" s="202">
        <v>44034.601284722223</v>
      </c>
      <c r="J10" s="202">
        <v>44033.457395833335</v>
      </c>
      <c r="L10" s="1" t="s">
        <v>277</v>
      </c>
    </row>
    <row r="11" spans="1:12" x14ac:dyDescent="0.2">
      <c r="A11" s="1">
        <v>508</v>
      </c>
      <c r="B11" s="1" t="s">
        <v>262</v>
      </c>
      <c r="C11" s="1" t="s">
        <v>5</v>
      </c>
      <c r="D11" s="1" t="s">
        <v>141</v>
      </c>
      <c r="E11" s="1" t="s">
        <v>266</v>
      </c>
      <c r="F11" s="2" t="s">
        <v>306</v>
      </c>
      <c r="G11" s="1" t="s">
        <v>272</v>
      </c>
      <c r="H11" s="202">
        <v>44026.72184027778</v>
      </c>
      <c r="J11" s="202">
        <v>44033.72184027778</v>
      </c>
      <c r="K11" s="203">
        <v>44028</v>
      </c>
      <c r="L11" s="1" t="s">
        <v>279</v>
      </c>
    </row>
    <row r="12" spans="1:12" x14ac:dyDescent="0.2">
      <c r="A12" s="1">
        <v>511</v>
      </c>
      <c r="B12" s="1" t="s">
        <v>254</v>
      </c>
      <c r="C12" s="1" t="s">
        <v>8</v>
      </c>
      <c r="D12" s="1" t="s">
        <v>251</v>
      </c>
      <c r="E12" s="1" t="s">
        <v>252</v>
      </c>
      <c r="F12" s="1" t="s">
        <v>307</v>
      </c>
      <c r="G12" s="1" t="s">
        <v>273</v>
      </c>
      <c r="H12" s="202">
        <v>44026.679861111108</v>
      </c>
      <c r="I12" s="202">
        <v>44041.352453703701</v>
      </c>
      <c r="J12" s="202">
        <v>44033.679861111108</v>
      </c>
      <c r="L12" s="1" t="s">
        <v>278</v>
      </c>
    </row>
    <row r="13" spans="1:12" x14ac:dyDescent="0.2">
      <c r="G13" s="204"/>
      <c r="H13" s="202"/>
      <c r="I13" s="202"/>
      <c r="J13" s="202"/>
    </row>
    <row r="14" spans="1:12" x14ac:dyDescent="0.2">
      <c r="H14" s="202"/>
      <c r="I14" s="202"/>
      <c r="J14" s="202"/>
    </row>
    <row r="15" spans="1:12" x14ac:dyDescent="0.2">
      <c r="H15" s="202"/>
      <c r="J15" s="202"/>
    </row>
    <row r="16" spans="1:12" x14ac:dyDescent="0.2">
      <c r="H16" s="202"/>
      <c r="J16" s="20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13" workbookViewId="0">
      <selection activeCell="O42" sqref="O42"/>
    </sheetView>
  </sheetViews>
  <sheetFormatPr defaultRowHeight="12.75" x14ac:dyDescent="0.2"/>
  <cols>
    <col min="1" max="1" width="10.42578125" bestFit="1" customWidth="1"/>
    <col min="2" max="2" width="10" bestFit="1" customWidth="1"/>
    <col min="3" max="3" width="13.140625" bestFit="1" customWidth="1"/>
    <col min="4" max="4" width="10.85546875" bestFit="1" customWidth="1"/>
    <col min="5" max="5" width="27.28515625" bestFit="1" customWidth="1"/>
    <col min="6" max="6" width="12.42578125" bestFit="1" customWidth="1"/>
    <col min="7" max="7" width="23" bestFit="1" customWidth="1"/>
  </cols>
  <sheetData>
    <row r="1" spans="1:7" x14ac:dyDescent="0.2">
      <c r="A1" s="6" t="s">
        <v>35</v>
      </c>
      <c r="B1" s="6" t="s">
        <v>36</v>
      </c>
      <c r="C1" s="6" t="s">
        <v>36</v>
      </c>
      <c r="D1" s="6" t="s">
        <v>36</v>
      </c>
      <c r="E1" s="6" t="s">
        <v>48</v>
      </c>
      <c r="F1" s="6" t="s">
        <v>51</v>
      </c>
      <c r="G1" s="6" t="s">
        <v>54</v>
      </c>
    </row>
    <row r="2" spans="1:7" x14ac:dyDescent="0.2">
      <c r="A2" t="s">
        <v>37</v>
      </c>
      <c r="B2" t="s">
        <v>38</v>
      </c>
      <c r="C2" t="s">
        <v>40</v>
      </c>
      <c r="D2" t="s">
        <v>42</v>
      </c>
      <c r="E2" t="s">
        <v>49</v>
      </c>
      <c r="F2" t="s">
        <v>52</v>
      </c>
      <c r="G2" t="s">
        <v>55</v>
      </c>
    </row>
    <row r="3" spans="1:7" x14ac:dyDescent="0.2">
      <c r="D3" t="s">
        <v>43</v>
      </c>
      <c r="E3" t="s">
        <v>50</v>
      </c>
      <c r="F3" t="s">
        <v>53</v>
      </c>
      <c r="G3" t="s">
        <v>55</v>
      </c>
    </row>
    <row r="4" spans="1:7" x14ac:dyDescent="0.2">
      <c r="D4" t="s">
        <v>44</v>
      </c>
      <c r="G4" t="s">
        <v>55</v>
      </c>
    </row>
    <row r="5" spans="1:7" x14ac:dyDescent="0.2">
      <c r="D5" t="s">
        <v>45</v>
      </c>
      <c r="G5" t="s">
        <v>55</v>
      </c>
    </row>
    <row r="6" spans="1:7" x14ac:dyDescent="0.2">
      <c r="C6" t="s">
        <v>41</v>
      </c>
      <c r="D6" t="s">
        <v>42</v>
      </c>
      <c r="E6" t="s">
        <v>49</v>
      </c>
      <c r="F6" t="s">
        <v>52</v>
      </c>
      <c r="G6" t="s">
        <v>55</v>
      </c>
    </row>
    <row r="7" spans="1:7" x14ac:dyDescent="0.2">
      <c r="D7" t="s">
        <v>43</v>
      </c>
      <c r="E7" t="s">
        <v>50</v>
      </c>
      <c r="F7" t="s">
        <v>53</v>
      </c>
      <c r="G7" t="s">
        <v>55</v>
      </c>
    </row>
    <row r="8" spans="1:7" x14ac:dyDescent="0.2">
      <c r="D8" t="s">
        <v>44</v>
      </c>
      <c r="G8" t="s">
        <v>55</v>
      </c>
    </row>
    <row r="9" spans="1:7" x14ac:dyDescent="0.2">
      <c r="D9" t="s">
        <v>45</v>
      </c>
      <c r="G9" t="s">
        <v>55</v>
      </c>
    </row>
    <row r="10" spans="1:7" x14ac:dyDescent="0.2">
      <c r="B10" t="s">
        <v>39</v>
      </c>
      <c r="C10" t="s">
        <v>40</v>
      </c>
      <c r="D10" t="s">
        <v>42</v>
      </c>
      <c r="E10" t="s">
        <v>49</v>
      </c>
      <c r="F10" t="s">
        <v>52</v>
      </c>
      <c r="G10" t="s">
        <v>55</v>
      </c>
    </row>
    <row r="11" spans="1:7" x14ac:dyDescent="0.2">
      <c r="D11" t="s">
        <v>43</v>
      </c>
      <c r="E11" t="s">
        <v>50</v>
      </c>
      <c r="F11" t="s">
        <v>53</v>
      </c>
      <c r="G11" t="s">
        <v>55</v>
      </c>
    </row>
    <row r="12" spans="1:7" x14ac:dyDescent="0.2">
      <c r="D12" t="s">
        <v>44</v>
      </c>
      <c r="G12" t="s">
        <v>55</v>
      </c>
    </row>
    <row r="13" spans="1:7" x14ac:dyDescent="0.2">
      <c r="D13" t="s">
        <v>45</v>
      </c>
      <c r="G13" t="s">
        <v>55</v>
      </c>
    </row>
    <row r="14" spans="1:7" x14ac:dyDescent="0.2">
      <c r="C14" t="s">
        <v>41</v>
      </c>
      <c r="D14" t="s">
        <v>42</v>
      </c>
      <c r="E14" t="s">
        <v>49</v>
      </c>
      <c r="F14" t="s">
        <v>52</v>
      </c>
      <c r="G14" t="s">
        <v>55</v>
      </c>
    </row>
    <row r="15" spans="1:7" x14ac:dyDescent="0.2">
      <c r="D15" t="s">
        <v>43</v>
      </c>
      <c r="E15" t="s">
        <v>50</v>
      </c>
      <c r="F15" t="s">
        <v>53</v>
      </c>
      <c r="G15" t="s">
        <v>55</v>
      </c>
    </row>
    <row r="16" spans="1:7" x14ac:dyDescent="0.2">
      <c r="D16" t="s">
        <v>44</v>
      </c>
      <c r="G16" t="s">
        <v>55</v>
      </c>
    </row>
    <row r="17" spans="1:7" x14ac:dyDescent="0.2">
      <c r="D17" t="s">
        <v>45</v>
      </c>
      <c r="G17" t="s">
        <v>55</v>
      </c>
    </row>
    <row r="18" spans="1:7" x14ac:dyDescent="0.2">
      <c r="A18" t="s">
        <v>46</v>
      </c>
      <c r="B18" t="s">
        <v>38</v>
      </c>
      <c r="C18" t="s">
        <v>40</v>
      </c>
      <c r="D18" t="s">
        <v>42</v>
      </c>
      <c r="E18" t="s">
        <v>49</v>
      </c>
      <c r="F18" t="s">
        <v>52</v>
      </c>
      <c r="G18" t="s">
        <v>55</v>
      </c>
    </row>
    <row r="19" spans="1:7" x14ac:dyDescent="0.2">
      <c r="D19" t="s">
        <v>43</v>
      </c>
      <c r="E19" t="s">
        <v>50</v>
      </c>
      <c r="F19" t="s">
        <v>53</v>
      </c>
      <c r="G19" t="s">
        <v>55</v>
      </c>
    </row>
    <row r="20" spans="1:7" x14ac:dyDescent="0.2">
      <c r="D20" t="s">
        <v>44</v>
      </c>
      <c r="G20" t="s">
        <v>55</v>
      </c>
    </row>
    <row r="21" spans="1:7" x14ac:dyDescent="0.2">
      <c r="D21" t="s">
        <v>45</v>
      </c>
      <c r="G21" t="s">
        <v>55</v>
      </c>
    </row>
    <row r="22" spans="1:7" x14ac:dyDescent="0.2">
      <c r="C22" t="s">
        <v>41</v>
      </c>
      <c r="D22" t="s">
        <v>42</v>
      </c>
      <c r="E22" t="s">
        <v>49</v>
      </c>
      <c r="F22" t="s">
        <v>52</v>
      </c>
      <c r="G22" t="s">
        <v>55</v>
      </c>
    </row>
    <row r="23" spans="1:7" x14ac:dyDescent="0.2">
      <c r="D23" t="s">
        <v>43</v>
      </c>
      <c r="E23" t="s">
        <v>50</v>
      </c>
      <c r="F23" t="s">
        <v>53</v>
      </c>
      <c r="G23" t="s">
        <v>55</v>
      </c>
    </row>
    <row r="24" spans="1:7" x14ac:dyDescent="0.2">
      <c r="D24" t="s">
        <v>44</v>
      </c>
      <c r="G24" t="s">
        <v>55</v>
      </c>
    </row>
    <row r="25" spans="1:7" x14ac:dyDescent="0.2">
      <c r="D25" t="s">
        <v>45</v>
      </c>
      <c r="G25" t="s">
        <v>55</v>
      </c>
    </row>
    <row r="26" spans="1:7" x14ac:dyDescent="0.2">
      <c r="B26" t="s">
        <v>39</v>
      </c>
      <c r="C26" t="s">
        <v>40</v>
      </c>
      <c r="D26" t="s">
        <v>42</v>
      </c>
      <c r="E26" t="s">
        <v>49</v>
      </c>
      <c r="F26" t="s">
        <v>52</v>
      </c>
      <c r="G26" t="s">
        <v>55</v>
      </c>
    </row>
    <row r="27" spans="1:7" x14ac:dyDescent="0.2">
      <c r="D27" t="s">
        <v>43</v>
      </c>
      <c r="E27" t="s">
        <v>50</v>
      </c>
      <c r="F27" t="s">
        <v>53</v>
      </c>
      <c r="G27" t="s">
        <v>55</v>
      </c>
    </row>
    <row r="28" spans="1:7" x14ac:dyDescent="0.2">
      <c r="D28" t="s">
        <v>44</v>
      </c>
      <c r="G28" t="s">
        <v>55</v>
      </c>
    </row>
    <row r="29" spans="1:7" x14ac:dyDescent="0.2">
      <c r="D29" t="s">
        <v>45</v>
      </c>
      <c r="G29" t="s">
        <v>55</v>
      </c>
    </row>
    <row r="30" spans="1:7" x14ac:dyDescent="0.2">
      <c r="C30" t="s">
        <v>41</v>
      </c>
      <c r="D30" t="s">
        <v>42</v>
      </c>
      <c r="E30" t="s">
        <v>49</v>
      </c>
      <c r="F30" t="s">
        <v>52</v>
      </c>
      <c r="G30" t="s">
        <v>55</v>
      </c>
    </row>
    <row r="31" spans="1:7" x14ac:dyDescent="0.2">
      <c r="D31" t="s">
        <v>43</v>
      </c>
      <c r="E31" t="s">
        <v>50</v>
      </c>
      <c r="F31" t="s">
        <v>53</v>
      </c>
      <c r="G31" t="s">
        <v>55</v>
      </c>
    </row>
    <row r="32" spans="1:7" x14ac:dyDescent="0.2">
      <c r="D32" t="s">
        <v>44</v>
      </c>
      <c r="G32" t="s">
        <v>55</v>
      </c>
    </row>
    <row r="33" spans="1:7" x14ac:dyDescent="0.2">
      <c r="D33" t="s">
        <v>45</v>
      </c>
      <c r="G33" t="s">
        <v>55</v>
      </c>
    </row>
    <row r="34" spans="1:7" x14ac:dyDescent="0.2">
      <c r="A34" t="s">
        <v>47</v>
      </c>
      <c r="B34" t="s">
        <v>38</v>
      </c>
      <c r="C34" t="s">
        <v>40</v>
      </c>
      <c r="D34" t="s">
        <v>42</v>
      </c>
      <c r="E34" t="s">
        <v>49</v>
      </c>
      <c r="F34" t="s">
        <v>52</v>
      </c>
      <c r="G34" t="s">
        <v>56</v>
      </c>
    </row>
    <row r="35" spans="1:7" x14ac:dyDescent="0.2">
      <c r="D35" t="s">
        <v>43</v>
      </c>
      <c r="E35" t="s">
        <v>50</v>
      </c>
      <c r="F35" t="s">
        <v>53</v>
      </c>
      <c r="G35" t="s">
        <v>56</v>
      </c>
    </row>
    <row r="36" spans="1:7" x14ac:dyDescent="0.2">
      <c r="D36" t="s">
        <v>44</v>
      </c>
      <c r="G36" t="s">
        <v>56</v>
      </c>
    </row>
    <row r="37" spans="1:7" x14ac:dyDescent="0.2">
      <c r="D37" t="s">
        <v>45</v>
      </c>
      <c r="G37" t="s">
        <v>56</v>
      </c>
    </row>
    <row r="38" spans="1:7" x14ac:dyDescent="0.2">
      <c r="C38" t="s">
        <v>41</v>
      </c>
      <c r="D38" t="s">
        <v>42</v>
      </c>
      <c r="E38" t="s">
        <v>49</v>
      </c>
      <c r="F38" t="s">
        <v>52</v>
      </c>
      <c r="G38" t="s">
        <v>56</v>
      </c>
    </row>
    <row r="39" spans="1:7" x14ac:dyDescent="0.2">
      <c r="D39" t="s">
        <v>43</v>
      </c>
      <c r="E39" t="s">
        <v>50</v>
      </c>
      <c r="F39" t="s">
        <v>53</v>
      </c>
      <c r="G39" t="s">
        <v>56</v>
      </c>
    </row>
    <row r="40" spans="1:7" x14ac:dyDescent="0.2">
      <c r="D40" t="s">
        <v>44</v>
      </c>
      <c r="G40" t="s">
        <v>56</v>
      </c>
    </row>
    <row r="41" spans="1:7" x14ac:dyDescent="0.2">
      <c r="D41" t="s">
        <v>45</v>
      </c>
      <c r="G41" t="s">
        <v>56</v>
      </c>
    </row>
    <row r="42" spans="1:7" x14ac:dyDescent="0.2">
      <c r="B42" t="s">
        <v>39</v>
      </c>
      <c r="C42" t="s">
        <v>40</v>
      </c>
      <c r="D42" t="s">
        <v>42</v>
      </c>
      <c r="E42" t="s">
        <v>49</v>
      </c>
      <c r="F42" t="s">
        <v>52</v>
      </c>
      <c r="G42" t="s">
        <v>56</v>
      </c>
    </row>
    <row r="43" spans="1:7" x14ac:dyDescent="0.2">
      <c r="D43" t="s">
        <v>43</v>
      </c>
      <c r="E43" t="s">
        <v>50</v>
      </c>
      <c r="F43" t="s">
        <v>53</v>
      </c>
      <c r="G43" t="s">
        <v>56</v>
      </c>
    </row>
    <row r="44" spans="1:7" x14ac:dyDescent="0.2">
      <c r="D44" t="s">
        <v>44</v>
      </c>
      <c r="G44" t="s">
        <v>56</v>
      </c>
    </row>
    <row r="45" spans="1:7" x14ac:dyDescent="0.2">
      <c r="D45" t="s">
        <v>45</v>
      </c>
      <c r="G45" t="s">
        <v>56</v>
      </c>
    </row>
    <row r="46" spans="1:7" x14ac:dyDescent="0.2">
      <c r="C46" t="s">
        <v>41</v>
      </c>
      <c r="D46" t="s">
        <v>42</v>
      </c>
      <c r="E46" t="s">
        <v>49</v>
      </c>
      <c r="F46" t="s">
        <v>52</v>
      </c>
      <c r="G46" t="s">
        <v>56</v>
      </c>
    </row>
    <row r="47" spans="1:7" x14ac:dyDescent="0.2">
      <c r="D47" t="s">
        <v>43</v>
      </c>
      <c r="E47" t="s">
        <v>50</v>
      </c>
      <c r="F47" t="s">
        <v>53</v>
      </c>
      <c r="G47" t="s">
        <v>56</v>
      </c>
    </row>
    <row r="48" spans="1:7" x14ac:dyDescent="0.2">
      <c r="D48" t="s">
        <v>44</v>
      </c>
      <c r="G48" t="s">
        <v>56</v>
      </c>
    </row>
    <row r="49" spans="1:7" x14ac:dyDescent="0.2">
      <c r="D49" t="s">
        <v>45</v>
      </c>
      <c r="G49" t="s">
        <v>56</v>
      </c>
    </row>
    <row r="51" spans="1:7" x14ac:dyDescent="0.2">
      <c r="A51" s="7"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F800C53C99004C824FDF3235CA2D9F" ma:contentTypeVersion="8" ma:contentTypeDescription="Een nieuw document maken." ma:contentTypeScope="" ma:versionID="5343987fd56b9d5c46e3e289f398a968">
  <xsd:schema xmlns:xsd="http://www.w3.org/2001/XMLSchema" xmlns:xs="http://www.w3.org/2001/XMLSchema" xmlns:p="http://schemas.microsoft.com/office/2006/metadata/properties" xmlns:ns2="bf35aae5-60f7-46f0-b61f-73bbf71309c0" targetNamespace="http://schemas.microsoft.com/office/2006/metadata/properties" ma:root="true" ma:fieldsID="0cba3fcf11eb71251482705061e2cfb8" ns2:_="">
    <xsd:import namespace="bf35aae5-60f7-46f0-b61f-73bbf71309c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35aae5-60f7-46f0-b61f-73bbf71309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9FA0D5-D9A7-4896-930A-C2943AA8ABC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f35aae5-60f7-46f0-b61f-73bbf71309c0"/>
    <ds:schemaRef ds:uri="http://www.w3.org/XML/1998/namespace"/>
    <ds:schemaRef ds:uri="http://purl.org/dc/dcmitype/"/>
  </ds:schemaRefs>
</ds:datastoreItem>
</file>

<file path=customXml/itemProps2.xml><?xml version="1.0" encoding="utf-8"?>
<ds:datastoreItem xmlns:ds="http://schemas.openxmlformats.org/officeDocument/2006/customXml" ds:itemID="{0B9CBF02-1AC5-4BF3-ADAF-A56EA421C2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35aae5-60f7-46f0-b61f-73bbf7130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D773F0-5AAE-4136-910C-924919DFC3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Materieel</vt:lpstr>
      <vt:lpstr>Jaarplanning</vt:lpstr>
      <vt:lpstr>Medewerkers</vt:lpstr>
      <vt:lpstr>Afvalinzameling planning</vt:lpstr>
      <vt:lpstr>Inkomende meldingen</vt:lpstr>
      <vt:lpstr>Gladheidbestrijding</vt:lpstr>
      <vt:lpstr>Jaarplanning!Afdruktitels</vt:lpstr>
    </vt:vector>
  </TitlesOfParts>
  <Company>Gemeente Peel en Maas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Koolen</dc:creator>
  <cp:lastModifiedBy>Ron Koolen</cp:lastModifiedBy>
  <dcterms:created xsi:type="dcterms:W3CDTF">2020-10-14T05:17:46Z</dcterms:created>
  <dcterms:modified xsi:type="dcterms:W3CDTF">2020-10-14T18:05:11Z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0x01010046F800C53C99004C824FDF3235CA2D9F</vt:lpwstr>
  </property>
</Properties>
</file>