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ervicepad Supply Chain\Inkoop\x03 Europese aanbestedingen\Maarten Timmermann\EA Octrooidiensten\Focused Consultatie jan 2021\"/>
    </mc:Choice>
  </mc:AlternateContent>
  <bookViews>
    <workbookView xWindow="0" yWindow="0" windowWidth="27255" windowHeight="11805"/>
  </bookViews>
  <sheets>
    <sheet name="Invulformulier Octrooiaanvragen" sheetId="1" r:id="rId1"/>
    <sheet name="Overzicht per jaa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" l="1"/>
  <c r="C19" i="3" s="1"/>
  <c r="D19" i="3" s="1"/>
  <c r="E19" i="3" s="1"/>
  <c r="F19" i="3" s="1"/>
  <c r="G19" i="3" s="1"/>
  <c r="H19" i="3" s="1"/>
  <c r="I19" i="3" s="1"/>
  <c r="J19" i="3" s="1"/>
  <c r="K19" i="3" s="1"/>
  <c r="L18" i="3"/>
  <c r="L17" i="3"/>
  <c r="B56" i="1" s="1"/>
  <c r="F56" i="1" s="1"/>
  <c r="E16" i="3"/>
  <c r="F16" i="3" s="1"/>
  <c r="G16" i="3" s="1"/>
  <c r="H16" i="3" s="1"/>
  <c r="I16" i="3" s="1"/>
  <c r="J16" i="3" s="1"/>
  <c r="K16" i="3" s="1"/>
  <c r="C16" i="3"/>
  <c r="B16" i="3"/>
  <c r="L15" i="3"/>
  <c r="B54" i="1" s="1"/>
  <c r="F54" i="1" s="1"/>
  <c r="L14" i="3"/>
  <c r="L13" i="3"/>
  <c r="L12" i="3"/>
  <c r="L11" i="3"/>
  <c r="L10" i="3"/>
  <c r="B49" i="1" s="1"/>
  <c r="C49" i="1" s="1"/>
  <c r="E49" i="1" s="1"/>
  <c r="L9" i="3"/>
  <c r="L8" i="3"/>
  <c r="L7" i="3"/>
  <c r="B46" i="1" s="1"/>
  <c r="F46" i="1" s="1"/>
  <c r="L6" i="3"/>
  <c r="L5" i="3"/>
  <c r="L4" i="3"/>
  <c r="L3" i="3"/>
  <c r="L2" i="3"/>
  <c r="B41" i="1" s="1"/>
  <c r="C41" i="1" s="1"/>
  <c r="E41" i="1" s="1"/>
  <c r="B43" i="1"/>
  <c r="F43" i="1" s="1"/>
  <c r="B44" i="1"/>
  <c r="F44" i="1" s="1"/>
  <c r="B47" i="1"/>
  <c r="F47" i="1" s="1"/>
  <c r="B48" i="1"/>
  <c r="F48" i="1" s="1"/>
  <c r="B51" i="1"/>
  <c r="F51" i="1" s="1"/>
  <c r="B52" i="1"/>
  <c r="F52" i="1" s="1"/>
  <c r="C36" i="1"/>
  <c r="E57" i="1"/>
  <c r="F57" i="1"/>
  <c r="D58" i="1"/>
  <c r="B42" i="1"/>
  <c r="F42" i="1" s="1"/>
  <c r="B45" i="1"/>
  <c r="C45" i="1" s="1"/>
  <c r="E45" i="1" s="1"/>
  <c r="B50" i="1"/>
  <c r="F50" i="1" s="1"/>
  <c r="B53" i="1"/>
  <c r="C53" i="1" s="1"/>
  <c r="E53" i="1" s="1"/>
  <c r="B20" i="1"/>
  <c r="B21" i="1" s="1"/>
  <c r="C62" i="1" s="1"/>
  <c r="L16" i="3" l="1"/>
  <c r="B55" i="1"/>
  <c r="B62" i="1"/>
  <c r="C56" i="1"/>
  <c r="E56" i="1" s="1"/>
  <c r="F41" i="1"/>
  <c r="C52" i="1"/>
  <c r="E52" i="1" s="1"/>
  <c r="C48" i="1"/>
  <c r="E48" i="1" s="1"/>
  <c r="C44" i="1"/>
  <c r="E44" i="1" s="1"/>
  <c r="C51" i="1"/>
  <c r="E51" i="1" s="1"/>
  <c r="C47" i="1"/>
  <c r="E47" i="1" s="1"/>
  <c r="C43" i="1"/>
  <c r="E43" i="1" s="1"/>
  <c r="F53" i="1"/>
  <c r="F49" i="1"/>
  <c r="F45" i="1"/>
  <c r="C54" i="1"/>
  <c r="E54" i="1" s="1"/>
  <c r="C50" i="1"/>
  <c r="E50" i="1" s="1"/>
  <c r="C46" i="1"/>
  <c r="E46" i="1" s="1"/>
  <c r="C42" i="1"/>
  <c r="E42" i="1" s="1"/>
  <c r="F55" i="1" l="1"/>
  <c r="C55" i="1"/>
  <c r="E55" i="1" s="1"/>
  <c r="E58" i="1"/>
  <c r="D30" i="1" s="1"/>
  <c r="F58" i="1"/>
  <c r="D32" i="1"/>
  <c r="D28" i="1" l="1"/>
  <c r="D31" i="1"/>
  <c r="E31" i="1" s="1"/>
  <c r="F31" i="1" s="1"/>
  <c r="D27" i="1"/>
  <c r="D34" i="1"/>
  <c r="E34" i="1" s="1"/>
  <c r="F34" i="1" s="1"/>
  <c r="D29" i="1"/>
  <c r="D33" i="1"/>
  <c r="D26" i="1"/>
  <c r="E26" i="1" s="1"/>
  <c r="F26" i="1" s="1"/>
  <c r="D35" i="1"/>
  <c r="E35" i="1" s="1"/>
  <c r="F35" i="1" s="1"/>
  <c r="G31" i="1"/>
  <c r="E27" i="1"/>
  <c r="F27" i="1" s="1"/>
  <c r="G27" i="1"/>
  <c r="E29" i="1"/>
  <c r="F29" i="1" s="1"/>
  <c r="G29" i="1"/>
  <c r="E32" i="1"/>
  <c r="F32" i="1" s="1"/>
  <c r="G32" i="1"/>
  <c r="E28" i="1"/>
  <c r="F28" i="1" s="1"/>
  <c r="G28" i="1"/>
  <c r="G35" i="1"/>
  <c r="E30" i="1"/>
  <c r="F30" i="1" s="1"/>
  <c r="G30" i="1"/>
  <c r="E33" i="1"/>
  <c r="F33" i="1" s="1"/>
  <c r="G33" i="1"/>
  <c r="G34" i="1" l="1"/>
  <c r="G26" i="1"/>
  <c r="F36" i="1"/>
  <c r="G36" i="1"/>
  <c r="H36" i="1" l="1"/>
  <c r="H46" i="1" s="1"/>
  <c r="H43" i="1"/>
  <c r="H52" i="1"/>
  <c r="H56" i="1"/>
  <c r="G47" i="1"/>
  <c r="G49" i="1"/>
  <c r="H45" i="1"/>
  <c r="H55" i="1"/>
  <c r="G57" i="1" l="1"/>
  <c r="H53" i="1"/>
  <c r="H48" i="1"/>
  <c r="G42" i="1"/>
  <c r="G51" i="1"/>
  <c r="H47" i="1"/>
  <c r="G46" i="1"/>
  <c r="G41" i="1"/>
  <c r="H41" i="1"/>
  <c r="H42" i="1"/>
  <c r="G55" i="1"/>
  <c r="G43" i="1"/>
  <c r="H54" i="1"/>
  <c r="H44" i="1"/>
  <c r="G52" i="1"/>
  <c r="H49" i="1"/>
  <c r="G50" i="1"/>
  <c r="H51" i="1"/>
  <c r="G53" i="1"/>
  <c r="G45" i="1"/>
  <c r="H50" i="1"/>
  <c r="H57" i="1"/>
  <c r="G56" i="1"/>
  <c r="G48" i="1"/>
  <c r="G44" i="1"/>
  <c r="G54" i="1"/>
  <c r="H58" i="1" l="1"/>
  <c r="C63" i="1" s="1"/>
  <c r="C64" i="1" s="1"/>
  <c r="G58" i="1"/>
  <c r="B63" i="1" s="1"/>
  <c r="B64" i="1" s="1"/>
</calcChain>
</file>

<file path=xl/sharedStrings.xml><?xml version="1.0" encoding="utf-8"?>
<sst xmlns="http://schemas.openxmlformats.org/spreadsheetml/2006/main" count="97" uniqueCount="83">
  <si>
    <t>Onderdeel A Prijsstelling (fixed fee) voor onderstaande werkzaamheden</t>
  </si>
  <si>
    <t>Naam Inschrijver</t>
  </si>
  <si>
    <t>Erasmus MC</t>
  </si>
  <si>
    <t>Handtekening rechtsgeldig vertegenwoordiger</t>
  </si>
  <si>
    <t>Bedrijfsnaam:</t>
  </si>
  <si>
    <t>Handtekening:</t>
  </si>
  <si>
    <t>Naam rechtsgeldig vertegenwoordiger:</t>
  </si>
  <si>
    <t>Functie:</t>
  </si>
  <si>
    <t>Datum:</t>
  </si>
  <si>
    <t>Functie titel (aan te passen)</t>
  </si>
  <si>
    <t>Uurtarief 
(€)</t>
  </si>
  <si>
    <t>Fictief totaal aantal uren</t>
  </si>
  <si>
    <t>Aantal uren op basis van ingevuld %</t>
  </si>
  <si>
    <t>Prijs (€)</t>
  </si>
  <si>
    <t>Partner</t>
  </si>
  <si>
    <t>8 spreekuren van 3 uur per jaar op locatie in Erasmus MC</t>
  </si>
  <si>
    <t>maandelijkse rapportage</t>
  </si>
  <si>
    <t>uploads in Sophia</t>
  </si>
  <si>
    <t>connectie maken en onderhouden</t>
  </si>
  <si>
    <t>etc</t>
  </si>
  <si>
    <t>Subtotaal onderdeel A</t>
  </si>
  <si>
    <t>Categorie</t>
  </si>
  <si>
    <t>accountmanager</t>
  </si>
  <si>
    <t>Senior octrooigemachtigde</t>
  </si>
  <si>
    <t>Medior octrooigemachtigde</t>
  </si>
  <si>
    <t>Junior octrooigemachtigde</t>
  </si>
  <si>
    <t>Formalities officer</t>
  </si>
  <si>
    <t>Externe agenten</t>
  </si>
  <si>
    <t>Overigen (specificeren)</t>
  </si>
  <si>
    <t>% van uren totaal werkzaamheden octrooi-aanvragen</t>
  </si>
  <si>
    <t>Onderdeel B Opgave prijsstelling voor 15 nieuwe octrooiaanvragen per jaar</t>
  </si>
  <si>
    <t>Advies op basis van ontvangst van het nieuwheids rapport</t>
  </si>
  <si>
    <t>Aanpassen PCT in prioriteitsjaar (8x p/j)</t>
  </si>
  <si>
    <t>Schrijven aanvrage 1e indiening in NL (3x p/j)</t>
  </si>
  <si>
    <t>Schrijven aanvrage 1e indiening in EU (4x p/j)</t>
  </si>
  <si>
    <t>Schrijven aanvrage 1e indiening PCT (8x p/j)</t>
  </si>
  <si>
    <t>Advies op basis van ontvangst van het aangepaste nieuwheids rapport</t>
  </si>
  <si>
    <t># Jaar 1</t>
  </si>
  <si>
    <t># Jaar 2</t>
  </si>
  <si>
    <t>Overige aanpassingen en advies</t>
  </si>
  <si>
    <t xml:space="preserve">Indiening nationale fase in </t>
  </si>
  <si>
    <t># Jaar 3</t>
  </si>
  <si>
    <t>Kosten onderhoud en discussie nationale fase</t>
  </si>
  <si>
    <t># Jaar 4</t>
  </si>
  <si>
    <t>Totaal patenten in portfolio</t>
  </si>
  <si>
    <t>Initieel octrooiadvies (30x)</t>
  </si>
  <si>
    <t>Schrijven PCT aanvrage op basis van 1e NL aanvrage (3x p/j)</t>
  </si>
  <si>
    <t>Schrijven PCT aanvrage op basis van 1e EU aanvrage (4x p/j)</t>
  </si>
  <si>
    <t># Jaar 5</t>
  </si>
  <si>
    <t># Jaar 6</t>
  </si>
  <si>
    <t># Jaar 7</t>
  </si>
  <si>
    <t># Jaar 8</t>
  </si>
  <si>
    <t># Jaar 9</t>
  </si>
  <si>
    <t># Jaar 10</t>
  </si>
  <si>
    <t>Totaal</t>
  </si>
  <si>
    <t>Terugtrekken aanvrage</t>
  </si>
  <si>
    <t>Totaal Jaar 1 t/m 10</t>
  </si>
  <si>
    <t>Initieel octrooiadvies</t>
  </si>
  <si>
    <t>Schrijven aanvrage 1e indiening in NL</t>
  </si>
  <si>
    <t>Schrijven aanvrage 1e indiening in EU</t>
  </si>
  <si>
    <t>Schrijven aanvrage 1e indiening PCT</t>
  </si>
  <si>
    <t>Schrijven PCT aanvrage op basis van 1e NL aanvrage</t>
  </si>
  <si>
    <t>Schrijven PCT aanvrage op basis van 1e EU aanvrage</t>
  </si>
  <si>
    <t>Aanpassen PCT in prioriteitsjaar</t>
  </si>
  <si>
    <t>Indiening nationale fase in EU, US</t>
  </si>
  <si>
    <t>Indiening nationale fase in EU, US, CN</t>
  </si>
  <si>
    <t>Indiening nationale fase in EU, US, CN, JP</t>
  </si>
  <si>
    <t xml:space="preserve">Indiening nationale fase in EU, US, </t>
  </si>
  <si>
    <t>Gemmideld per jaar</t>
  </si>
  <si>
    <t># Uren per casus</t>
  </si>
  <si>
    <t># Uren per jaar</t>
  </si>
  <si>
    <t># Uren gehele looptijd</t>
  </si>
  <si>
    <t>Kosten 
per jaar</t>
  </si>
  <si>
    <t>Kosten 
gehele looptijd</t>
  </si>
  <si>
    <t>Onderdeel B Samenstelling team octrooigemachtigden ter ondersteuning Erasmus MC</t>
  </si>
  <si>
    <t>Subtotaal onderdaal A - per jaar</t>
  </si>
  <si>
    <t>Subtotaal onderdaal A - per 10 jaar</t>
  </si>
  <si>
    <t>annuities per jaar</t>
  </si>
  <si>
    <t>Subtotaal onderdeel B</t>
  </si>
  <si>
    <t xml:space="preserve">Subtotaal per jaar </t>
  </si>
  <si>
    <t>per jaar</t>
  </si>
  <si>
    <t xml:space="preserve">Totaal </t>
  </si>
  <si>
    <t>Inschrijving Totale kosten van dienstverlening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</si>
</sst>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€&quot;\ * #,##0.00_ ;_ &quot;€&quot;\ * \-#,##0.00_ ;_ &quot;€&quot;\ * &quot;-&quot;??_ ;_ @_ "/>
    <numFmt numFmtId="165" formatCode="&quot;€&quot;\ #,##0.00_-"/>
    <numFmt numFmtId="166" formatCode="&quot;€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name val="Arial"/>
      <family val="2"/>
    </font>
    <font>
      <b/>
      <u/>
      <sz val="10"/>
      <name val="Tahoma"/>
      <family val="2"/>
    </font>
    <font>
      <sz val="10"/>
      <name val="Tahoma"/>
      <family val="2"/>
    </font>
    <font>
      <b/>
      <u/>
      <sz val="10"/>
      <color theme="0"/>
      <name val="Tahoma"/>
      <family val="2"/>
    </font>
    <font>
      <sz val="9"/>
      <color theme="0"/>
      <name val="Arial"/>
      <family val="2"/>
    </font>
    <font>
      <b/>
      <sz val="12"/>
      <color theme="0"/>
      <name val="Tahoma"/>
      <family val="2"/>
    </font>
    <font>
      <sz val="10"/>
      <color theme="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Tahoma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FFFF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b/>
      <sz val="10"/>
      <name val="Tahoma"/>
      <family val="2"/>
    </font>
    <font>
      <b/>
      <sz val="8"/>
      <color theme="0"/>
      <name val="Tahoma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C2074"/>
        <bgColor indexed="64"/>
      </patternFill>
    </fill>
    <fill>
      <patternFill patternType="solid">
        <fgColor rgb="FF86D2EE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4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horizontal="center" wrapText="1"/>
    </xf>
    <xf numFmtId="165" fontId="0" fillId="2" borderId="0" xfId="0" applyNumberFormat="1" applyFill="1" applyBorder="1" applyAlignment="1" applyProtection="1">
      <alignment horizontal="center"/>
    </xf>
    <xf numFmtId="0" fontId="3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 wrapText="1"/>
    </xf>
    <xf numFmtId="0" fontId="8" fillId="3" borderId="1" xfId="0" applyFont="1" applyFill="1" applyBorder="1" applyAlignment="1" applyProtection="1">
      <alignment horizontal="left" vertical="top" wrapText="1"/>
    </xf>
    <xf numFmtId="165" fontId="0" fillId="0" borderId="1" xfId="1" applyNumberFormat="1" applyFont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left" vertical="top" wrapText="1"/>
    </xf>
    <xf numFmtId="165" fontId="14" fillId="4" borderId="1" xfId="0" applyNumberFormat="1" applyFont="1" applyFill="1" applyBorder="1" applyAlignment="1" applyProtection="1">
      <alignment horizontal="center"/>
    </xf>
    <xf numFmtId="0" fontId="0" fillId="0" borderId="1" xfId="0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2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165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 vertical="center"/>
      <protection locked="0"/>
    </xf>
    <xf numFmtId="9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165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top" wrapText="1" readingOrder="1"/>
      <protection locked="0"/>
    </xf>
    <xf numFmtId="0" fontId="17" fillId="4" borderId="1" xfId="0" applyFont="1" applyFill="1" applyBorder="1" applyAlignment="1" applyProtection="1">
      <alignment horizontal="center" vertical="top" wrapText="1" readingOrder="1"/>
      <protection locked="0"/>
    </xf>
    <xf numFmtId="0" fontId="17" fillId="4" borderId="1" xfId="0" applyFont="1" applyFill="1" applyBorder="1" applyAlignment="1" applyProtection="1">
      <alignment horizontal="center" vertical="top" wrapText="1"/>
      <protection locked="0"/>
    </xf>
    <xf numFmtId="0" fontId="14" fillId="3" borderId="0" xfId="0" applyFont="1" applyFill="1" applyBorder="1" applyAlignment="1" applyProtection="1">
      <alignment horizontal="left" vertical="top" wrapText="1" readingOrder="1"/>
      <protection locked="0"/>
    </xf>
    <xf numFmtId="0" fontId="19" fillId="2" borderId="0" xfId="0" applyFont="1" applyFill="1" applyAlignment="1" applyProtection="1">
      <alignment horizontal="left" vertical="center" readingOrder="1"/>
      <protection locked="0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Protection="1"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protection locked="0"/>
    </xf>
    <xf numFmtId="0" fontId="16" fillId="3" borderId="2" xfId="2" applyFont="1" applyFill="1" applyBorder="1" applyAlignment="1" applyProtection="1">
      <alignment horizontal="left" wrapText="1" readingOrder="1"/>
      <protection locked="0"/>
    </xf>
    <xf numFmtId="0" fontId="22" fillId="3" borderId="2" xfId="2" applyFont="1" applyFill="1" applyBorder="1" applyAlignment="1" applyProtection="1">
      <alignment horizontal="left" wrapText="1" readingOrder="1"/>
      <protection locked="0"/>
    </xf>
    <xf numFmtId="0" fontId="22" fillId="3" borderId="2" xfId="2" applyFont="1" applyFill="1" applyBorder="1" applyAlignment="1" applyProtection="1">
      <alignment horizontal="left" wrapText="1" indent="4" readingOrder="1"/>
      <protection locked="0"/>
    </xf>
    <xf numFmtId="0" fontId="16" fillId="3" borderId="1" xfId="2" applyFont="1" applyFill="1" applyBorder="1" applyAlignment="1" applyProtection="1">
      <alignment horizontal="center" wrapText="1" readingOrder="1"/>
      <protection locked="0"/>
    </xf>
    <xf numFmtId="0" fontId="22" fillId="3" borderId="1" xfId="2" applyFont="1" applyFill="1" applyBorder="1" applyAlignment="1" applyProtection="1">
      <alignment horizontal="center" wrapText="1" readingOrder="1"/>
      <protection locked="0"/>
    </xf>
    <xf numFmtId="0" fontId="16" fillId="3" borderId="5" xfId="2" applyFont="1" applyFill="1" applyBorder="1" applyAlignment="1" applyProtection="1">
      <alignment horizontal="center" wrapText="1" readingOrder="1"/>
      <protection locked="0"/>
    </xf>
    <xf numFmtId="0" fontId="22" fillId="3" borderId="2" xfId="2" applyFont="1" applyFill="1" applyBorder="1" applyAlignment="1" applyProtection="1">
      <alignment horizontal="center" wrapText="1" readingOrder="1"/>
      <protection locked="0"/>
    </xf>
    <xf numFmtId="0" fontId="23" fillId="3" borderId="2" xfId="2" applyFont="1" applyFill="1" applyBorder="1" applyAlignment="1" applyProtection="1">
      <alignment horizontal="center" wrapText="1" readingOrder="1"/>
      <protection locked="0"/>
    </xf>
    <xf numFmtId="166" fontId="0" fillId="2" borderId="0" xfId="0" applyNumberFormat="1" applyFill="1" applyProtection="1">
      <protection locked="0"/>
    </xf>
    <xf numFmtId="0" fontId="0" fillId="2" borderId="0" xfId="0" applyNumberFormat="1" applyFill="1" applyProtection="1">
      <protection locked="0"/>
    </xf>
    <xf numFmtId="2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5" borderId="1" xfId="0" applyFont="1" applyFill="1" applyBorder="1" applyAlignment="1" applyProtection="1">
      <alignment horizontal="center" vertical="top" wrapText="1" readingOrder="1"/>
      <protection locked="0"/>
    </xf>
    <xf numFmtId="166" fontId="0" fillId="0" borderId="0" xfId="0" applyNumberFormat="1" applyAlignment="1" applyProtection="1">
      <alignment horizontal="right"/>
      <protection locked="0"/>
    </xf>
    <xf numFmtId="165" fontId="14" fillId="4" borderId="6" xfId="0" applyNumberFormat="1" applyFont="1" applyFill="1" applyBorder="1" applyAlignment="1" applyProtection="1">
      <alignment horizontal="center"/>
    </xf>
    <xf numFmtId="165" fontId="11" fillId="0" borderId="1" xfId="0" applyNumberFormat="1" applyFont="1" applyFill="1" applyBorder="1" applyAlignment="1" applyProtection="1">
      <protection locked="0"/>
    </xf>
    <xf numFmtId="165" fontId="0" fillId="0" borderId="1" xfId="0" applyNumberFormat="1" applyFill="1" applyBorder="1" applyAlignment="1" applyProtection="1">
      <protection locked="0"/>
    </xf>
    <xf numFmtId="166" fontId="11" fillId="0" borderId="1" xfId="0" applyNumberFormat="1" applyFont="1" applyFill="1" applyBorder="1" applyAlignment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166" fontId="12" fillId="0" borderId="1" xfId="0" applyNumberFormat="1" applyFont="1" applyFill="1" applyBorder="1" applyAlignment="1" applyProtection="1">
      <protection locked="0"/>
    </xf>
    <xf numFmtId="0" fontId="11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left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</cellXfs>
  <cellStyles count="3">
    <cellStyle name="Normal 2" xfId="2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E66" sqref="E66"/>
    </sheetView>
  </sheetViews>
  <sheetFormatPr defaultRowHeight="15" x14ac:dyDescent="0.25"/>
  <cols>
    <col min="1" max="1" width="48.7109375" style="17" customWidth="1"/>
    <col min="2" max="8" width="18.7109375" style="17" customWidth="1"/>
    <col min="9" max="16384" width="9.140625" style="17"/>
  </cols>
  <sheetData>
    <row r="1" spans="1:8" x14ac:dyDescent="0.25">
      <c r="A1" s="14"/>
      <c r="B1" s="15"/>
      <c r="C1" s="15"/>
      <c r="D1" s="15"/>
      <c r="E1" s="15"/>
      <c r="F1" s="15"/>
      <c r="G1" s="16"/>
      <c r="H1" s="16"/>
    </row>
    <row r="2" spans="1:8" x14ac:dyDescent="0.25">
      <c r="A2" s="18" t="s">
        <v>1</v>
      </c>
      <c r="B2" s="68"/>
      <c r="C2" s="69"/>
      <c r="D2" s="69"/>
      <c r="E2" s="69"/>
      <c r="F2" s="19"/>
      <c r="G2" s="16"/>
      <c r="H2" s="16"/>
    </row>
    <row r="3" spans="1:8" x14ac:dyDescent="0.25">
      <c r="A3" s="20"/>
      <c r="B3" s="21"/>
      <c r="C3" s="21"/>
      <c r="D3" s="19"/>
      <c r="E3" s="19"/>
      <c r="F3" s="19"/>
      <c r="G3" s="16"/>
      <c r="H3" s="16"/>
    </row>
    <row r="4" spans="1:8" x14ac:dyDescent="0.25">
      <c r="A4" s="1" t="s">
        <v>0</v>
      </c>
      <c r="B4" s="4"/>
      <c r="C4" s="21"/>
      <c r="D4" s="19"/>
      <c r="E4" s="19"/>
      <c r="F4" s="19"/>
      <c r="G4" s="16"/>
      <c r="H4" s="16"/>
    </row>
    <row r="5" spans="1:8" x14ac:dyDescent="0.25">
      <c r="A5" s="2"/>
      <c r="B5" s="3"/>
      <c r="C5" s="21"/>
      <c r="D5" s="19"/>
      <c r="E5" s="19"/>
      <c r="F5" s="19"/>
      <c r="G5" s="16"/>
      <c r="H5" s="16"/>
    </row>
    <row r="6" spans="1:8" x14ac:dyDescent="0.25">
      <c r="A6" s="5"/>
      <c r="B6" s="6" t="s">
        <v>2</v>
      </c>
      <c r="C6" s="21"/>
      <c r="D6" s="19"/>
      <c r="E6" s="19"/>
      <c r="F6" s="19"/>
      <c r="G6" s="16"/>
      <c r="H6" s="16"/>
    </row>
    <row r="7" spans="1:8" x14ac:dyDescent="0.25">
      <c r="A7" s="7" t="s">
        <v>15</v>
      </c>
      <c r="B7" s="8">
        <v>0</v>
      </c>
      <c r="C7" s="21"/>
      <c r="D7" s="19"/>
      <c r="E7" s="19"/>
      <c r="F7" s="19"/>
      <c r="G7" s="16"/>
      <c r="H7" s="16"/>
    </row>
    <row r="8" spans="1:8" x14ac:dyDescent="0.25">
      <c r="A8" s="7" t="s">
        <v>16</v>
      </c>
      <c r="B8" s="8">
        <v>0</v>
      </c>
      <c r="C8" s="21"/>
      <c r="D8" s="19"/>
      <c r="E8" s="19"/>
      <c r="F8" s="19"/>
      <c r="G8" s="16"/>
      <c r="H8" s="16"/>
    </row>
    <row r="9" spans="1:8" x14ac:dyDescent="0.25">
      <c r="A9" s="7" t="s">
        <v>17</v>
      </c>
      <c r="B9" s="8">
        <v>0</v>
      </c>
      <c r="C9" s="21"/>
      <c r="D9" s="19"/>
      <c r="E9" s="19"/>
      <c r="F9" s="19"/>
      <c r="G9" s="16"/>
      <c r="H9" s="16"/>
    </row>
    <row r="10" spans="1:8" x14ac:dyDescent="0.25">
      <c r="A10" s="7" t="s">
        <v>18</v>
      </c>
      <c r="B10" s="8">
        <v>0</v>
      </c>
      <c r="C10" s="21"/>
      <c r="D10" s="19"/>
      <c r="E10" s="19"/>
      <c r="F10" s="19"/>
      <c r="G10" s="16"/>
      <c r="H10" s="16"/>
    </row>
    <row r="11" spans="1:8" x14ac:dyDescent="0.25">
      <c r="A11" s="7" t="s">
        <v>77</v>
      </c>
      <c r="B11" s="8">
        <v>0</v>
      </c>
      <c r="C11" s="21"/>
      <c r="D11" s="19"/>
      <c r="E11" s="19"/>
      <c r="F11" s="19"/>
      <c r="G11" s="16"/>
      <c r="H11" s="16"/>
    </row>
    <row r="12" spans="1:8" x14ac:dyDescent="0.25">
      <c r="A12" s="7" t="s">
        <v>19</v>
      </c>
      <c r="B12" s="8">
        <v>0</v>
      </c>
      <c r="C12" s="21"/>
      <c r="D12" s="19"/>
      <c r="E12" s="19"/>
      <c r="F12" s="19"/>
      <c r="G12" s="16"/>
      <c r="H12" s="16"/>
    </row>
    <row r="13" spans="1:8" x14ac:dyDescent="0.25">
      <c r="A13" s="7" t="s">
        <v>19</v>
      </c>
      <c r="B13" s="8">
        <v>0</v>
      </c>
      <c r="C13" s="21"/>
      <c r="D13" s="19"/>
      <c r="E13" s="19"/>
      <c r="F13" s="19"/>
      <c r="G13" s="16"/>
      <c r="H13" s="16"/>
    </row>
    <row r="14" spans="1:8" x14ac:dyDescent="0.25">
      <c r="A14" s="7" t="s">
        <v>19</v>
      </c>
      <c r="B14" s="8">
        <v>0</v>
      </c>
      <c r="C14" s="21"/>
      <c r="D14" s="19"/>
      <c r="E14" s="19"/>
      <c r="F14" s="19"/>
      <c r="G14" s="16"/>
      <c r="H14" s="16"/>
    </row>
    <row r="15" spans="1:8" x14ac:dyDescent="0.25">
      <c r="A15" s="7"/>
      <c r="B15" s="8">
        <v>0</v>
      </c>
      <c r="C15" s="21"/>
      <c r="D15" s="19"/>
      <c r="E15" s="19"/>
      <c r="F15" s="19"/>
      <c r="G15" s="16"/>
      <c r="H15" s="16"/>
    </row>
    <row r="16" spans="1:8" x14ac:dyDescent="0.25">
      <c r="A16" s="7"/>
      <c r="B16" s="8">
        <v>0</v>
      </c>
      <c r="C16" s="21"/>
      <c r="D16" s="19"/>
      <c r="E16" s="19"/>
      <c r="F16" s="19"/>
      <c r="G16" s="16"/>
      <c r="H16" s="16"/>
    </row>
    <row r="17" spans="1:8" x14ac:dyDescent="0.25">
      <c r="A17" s="7"/>
      <c r="B17" s="8">
        <v>0</v>
      </c>
      <c r="C17" s="21"/>
      <c r="D17" s="19"/>
      <c r="E17" s="19"/>
      <c r="F17" s="19"/>
      <c r="G17" s="16"/>
      <c r="H17" s="16"/>
    </row>
    <row r="18" spans="1:8" x14ac:dyDescent="0.25">
      <c r="A18" s="7"/>
      <c r="B18" s="8">
        <v>0</v>
      </c>
      <c r="C18" s="21"/>
      <c r="D18" s="19"/>
      <c r="E18" s="19"/>
      <c r="F18" s="19"/>
      <c r="G18" s="16"/>
      <c r="H18" s="16"/>
    </row>
    <row r="19" spans="1:8" x14ac:dyDescent="0.25">
      <c r="A19" s="7"/>
      <c r="B19" s="8">
        <v>0</v>
      </c>
      <c r="C19" s="21"/>
      <c r="D19" s="19"/>
      <c r="E19" s="19"/>
      <c r="F19" s="19"/>
      <c r="G19" s="16"/>
      <c r="H19" s="16"/>
    </row>
    <row r="20" spans="1:8" x14ac:dyDescent="0.25">
      <c r="A20" s="9" t="s">
        <v>75</v>
      </c>
      <c r="B20" s="10">
        <f>SUM(B7:B19)</f>
        <v>0</v>
      </c>
      <c r="C20" s="21"/>
      <c r="D20" s="19"/>
      <c r="E20" s="19"/>
      <c r="F20" s="19"/>
      <c r="G20" s="16"/>
      <c r="H20" s="16"/>
    </row>
    <row r="21" spans="1:8" x14ac:dyDescent="0.25">
      <c r="A21" s="9" t="s">
        <v>76</v>
      </c>
      <c r="B21" s="60">
        <f>B20*10</f>
        <v>0</v>
      </c>
      <c r="C21" s="21"/>
      <c r="D21" s="19"/>
      <c r="E21" s="19"/>
      <c r="F21" s="19"/>
      <c r="G21" s="16"/>
      <c r="H21" s="16"/>
    </row>
    <row r="22" spans="1:8" x14ac:dyDescent="0.25">
      <c r="A22" s="23"/>
      <c r="B22" s="23"/>
      <c r="C22" s="23"/>
      <c r="D22" s="19"/>
      <c r="E22" s="19"/>
      <c r="F22" s="19"/>
      <c r="G22" s="16"/>
      <c r="H22" s="16"/>
    </row>
    <row r="23" spans="1:8" x14ac:dyDescent="0.25">
      <c r="A23" s="22" t="s">
        <v>74</v>
      </c>
      <c r="B23" s="23"/>
      <c r="C23" s="23"/>
      <c r="D23" s="19"/>
      <c r="E23" s="19"/>
      <c r="F23" s="19"/>
      <c r="G23" s="16"/>
      <c r="H23" s="16"/>
    </row>
    <row r="24" spans="1:8" x14ac:dyDescent="0.25">
      <c r="A24" s="24"/>
      <c r="B24" s="23"/>
      <c r="C24" s="23"/>
      <c r="D24" s="19"/>
      <c r="E24" s="19"/>
      <c r="F24" s="19"/>
      <c r="G24" s="16"/>
      <c r="H24" s="16"/>
    </row>
    <row r="25" spans="1:8" ht="31.5" x14ac:dyDescent="0.25">
      <c r="A25" s="25" t="s">
        <v>9</v>
      </c>
      <c r="B25" s="25" t="s">
        <v>10</v>
      </c>
      <c r="C25" s="25" t="s">
        <v>29</v>
      </c>
      <c r="D25" s="25" t="s">
        <v>11</v>
      </c>
      <c r="E25" s="25" t="s">
        <v>12</v>
      </c>
      <c r="F25" s="25" t="s">
        <v>13</v>
      </c>
      <c r="G25" s="16"/>
      <c r="H25" s="16"/>
    </row>
    <row r="26" spans="1:8" x14ac:dyDescent="0.25">
      <c r="A26" s="11" t="s">
        <v>14</v>
      </c>
      <c r="B26" s="12">
        <v>500</v>
      </c>
      <c r="C26" s="13">
        <v>0.1</v>
      </c>
      <c r="D26" s="26">
        <f>$E$58</f>
        <v>1134</v>
      </c>
      <c r="E26" s="27">
        <f>C26*D26</f>
        <v>113.4</v>
      </c>
      <c r="F26" s="28">
        <f t="shared" ref="F26:F35" si="0">E26*B26</f>
        <v>56700</v>
      </c>
      <c r="G26" s="16">
        <f>D26*C26</f>
        <v>113.4</v>
      </c>
      <c r="H26" s="16"/>
    </row>
    <row r="27" spans="1:8" x14ac:dyDescent="0.25">
      <c r="A27" s="11" t="s">
        <v>22</v>
      </c>
      <c r="B27" s="12">
        <v>450</v>
      </c>
      <c r="C27" s="13">
        <v>0.1</v>
      </c>
      <c r="D27" s="26">
        <f t="shared" ref="D27:D35" si="1">$E$58</f>
        <v>1134</v>
      </c>
      <c r="E27" s="27">
        <f t="shared" ref="E27:E33" si="2">(C27)*D27</f>
        <v>113.4</v>
      </c>
      <c r="F27" s="28">
        <f t="shared" si="0"/>
        <v>51030</v>
      </c>
      <c r="G27" s="16">
        <f t="shared" ref="G27:G35" si="3">D27*C27</f>
        <v>113.4</v>
      </c>
      <c r="H27" s="16"/>
    </row>
    <row r="28" spans="1:8" x14ac:dyDescent="0.25">
      <c r="A28" s="11" t="s">
        <v>23</v>
      </c>
      <c r="B28" s="12">
        <v>400</v>
      </c>
      <c r="C28" s="13">
        <v>0.1</v>
      </c>
      <c r="D28" s="26">
        <f t="shared" si="1"/>
        <v>1134</v>
      </c>
      <c r="E28" s="27">
        <f t="shared" si="2"/>
        <v>113.4</v>
      </c>
      <c r="F28" s="28">
        <f t="shared" si="0"/>
        <v>45360</v>
      </c>
      <c r="G28" s="16">
        <f t="shared" si="3"/>
        <v>113.4</v>
      </c>
      <c r="H28" s="16"/>
    </row>
    <row r="29" spans="1:8" x14ac:dyDescent="0.25">
      <c r="A29" s="11" t="s">
        <v>24</v>
      </c>
      <c r="B29" s="12">
        <v>350</v>
      </c>
      <c r="C29" s="13">
        <v>0.1</v>
      </c>
      <c r="D29" s="26">
        <f t="shared" si="1"/>
        <v>1134</v>
      </c>
      <c r="E29" s="27">
        <f t="shared" si="2"/>
        <v>113.4</v>
      </c>
      <c r="F29" s="28">
        <f t="shared" si="0"/>
        <v>39690</v>
      </c>
      <c r="G29" s="16">
        <f t="shared" si="3"/>
        <v>113.4</v>
      </c>
      <c r="H29" s="16"/>
    </row>
    <row r="30" spans="1:8" x14ac:dyDescent="0.25">
      <c r="A30" s="11" t="s">
        <v>25</v>
      </c>
      <c r="B30" s="12">
        <v>300</v>
      </c>
      <c r="C30" s="13">
        <v>0.1</v>
      </c>
      <c r="D30" s="26">
        <f t="shared" si="1"/>
        <v>1134</v>
      </c>
      <c r="E30" s="27">
        <f t="shared" si="2"/>
        <v>113.4</v>
      </c>
      <c r="F30" s="28">
        <f t="shared" si="0"/>
        <v>34020</v>
      </c>
      <c r="G30" s="16">
        <f t="shared" si="3"/>
        <v>113.4</v>
      </c>
      <c r="H30" s="16"/>
    </row>
    <row r="31" spans="1:8" x14ac:dyDescent="0.25">
      <c r="A31" s="11" t="s">
        <v>26</v>
      </c>
      <c r="B31" s="12">
        <v>250</v>
      </c>
      <c r="C31" s="13">
        <v>0.1</v>
      </c>
      <c r="D31" s="26">
        <f t="shared" si="1"/>
        <v>1134</v>
      </c>
      <c r="E31" s="27">
        <f t="shared" si="2"/>
        <v>113.4</v>
      </c>
      <c r="F31" s="28">
        <f t="shared" si="0"/>
        <v>28350</v>
      </c>
      <c r="G31" s="16">
        <f t="shared" si="3"/>
        <v>113.4</v>
      </c>
      <c r="H31" s="16"/>
    </row>
    <row r="32" spans="1:8" x14ac:dyDescent="0.25">
      <c r="A32" s="11" t="s">
        <v>27</v>
      </c>
      <c r="B32" s="12">
        <v>200</v>
      </c>
      <c r="C32" s="13">
        <v>0.1</v>
      </c>
      <c r="D32" s="26">
        <f t="shared" si="1"/>
        <v>1134</v>
      </c>
      <c r="E32" s="27">
        <f t="shared" si="2"/>
        <v>113.4</v>
      </c>
      <c r="F32" s="28">
        <f t="shared" si="0"/>
        <v>22680</v>
      </c>
      <c r="G32" s="16">
        <f t="shared" si="3"/>
        <v>113.4</v>
      </c>
      <c r="H32" s="16"/>
    </row>
    <row r="33" spans="1:8" x14ac:dyDescent="0.25">
      <c r="A33" s="11" t="s">
        <v>28</v>
      </c>
      <c r="B33" s="12">
        <v>150</v>
      </c>
      <c r="C33" s="13">
        <v>0.1</v>
      </c>
      <c r="D33" s="26">
        <f t="shared" si="1"/>
        <v>1134</v>
      </c>
      <c r="E33" s="27">
        <f t="shared" si="2"/>
        <v>113.4</v>
      </c>
      <c r="F33" s="28">
        <f t="shared" si="0"/>
        <v>17010</v>
      </c>
      <c r="G33" s="16">
        <f t="shared" si="3"/>
        <v>113.4</v>
      </c>
      <c r="H33" s="16"/>
    </row>
    <row r="34" spans="1:8" x14ac:dyDescent="0.25">
      <c r="A34" s="11" t="s">
        <v>28</v>
      </c>
      <c r="B34" s="12">
        <v>100</v>
      </c>
      <c r="C34" s="13">
        <v>0.1</v>
      </c>
      <c r="D34" s="26">
        <f t="shared" si="1"/>
        <v>1134</v>
      </c>
      <c r="E34" s="27">
        <f t="shared" ref="E34" si="4">(C34)*D34</f>
        <v>113.4</v>
      </c>
      <c r="F34" s="28">
        <f t="shared" si="0"/>
        <v>11340</v>
      </c>
      <c r="G34" s="16">
        <f t="shared" si="3"/>
        <v>113.4</v>
      </c>
      <c r="H34" s="16"/>
    </row>
    <row r="35" spans="1:8" x14ac:dyDescent="0.25">
      <c r="A35" s="11" t="s">
        <v>28</v>
      </c>
      <c r="B35" s="12">
        <v>50</v>
      </c>
      <c r="C35" s="13">
        <v>0.1</v>
      </c>
      <c r="D35" s="26">
        <f t="shared" si="1"/>
        <v>1134</v>
      </c>
      <c r="E35" s="27">
        <f t="shared" ref="E35" si="5">(C35)*D35</f>
        <v>113.4</v>
      </c>
      <c r="F35" s="28">
        <f t="shared" si="0"/>
        <v>5670</v>
      </c>
      <c r="G35" s="16">
        <f t="shared" si="3"/>
        <v>113.4</v>
      </c>
      <c r="H35" s="16"/>
    </row>
    <row r="36" spans="1:8" x14ac:dyDescent="0.25">
      <c r="A36" s="29"/>
      <c r="B36" s="30"/>
      <c r="C36" s="31">
        <f>SUM(C26:C35)</f>
        <v>0.99999999999999989</v>
      </c>
      <c r="D36" s="56"/>
      <c r="E36" s="32" t="s">
        <v>79</v>
      </c>
      <c r="F36" s="33">
        <f>SUM(F26:F35)</f>
        <v>311850</v>
      </c>
      <c r="G36" s="55">
        <f>+SUM(G26:G35)</f>
        <v>1134</v>
      </c>
      <c r="H36" s="54">
        <f>F36/G36</f>
        <v>275</v>
      </c>
    </row>
    <row r="37" spans="1:8" x14ac:dyDescent="0.25">
      <c r="A37" s="20"/>
      <c r="B37" s="21"/>
      <c r="C37" s="21"/>
      <c r="D37" s="19"/>
      <c r="E37" s="19"/>
      <c r="F37" s="19"/>
      <c r="G37" s="16"/>
      <c r="H37" s="16"/>
    </row>
    <row r="38" spans="1:8" x14ac:dyDescent="0.25">
      <c r="A38" s="22" t="s">
        <v>30</v>
      </c>
      <c r="B38" s="21"/>
      <c r="C38" s="21"/>
      <c r="D38" s="19"/>
      <c r="E38" s="19"/>
      <c r="F38" s="19"/>
      <c r="G38" s="16"/>
      <c r="H38" s="16"/>
    </row>
    <row r="39" spans="1:8" x14ac:dyDescent="0.25">
      <c r="A39" s="70"/>
      <c r="B39" s="70"/>
      <c r="C39" s="70"/>
      <c r="D39" s="70"/>
      <c r="E39" s="70"/>
      <c r="F39" s="70"/>
      <c r="G39" s="16"/>
      <c r="H39" s="16"/>
    </row>
    <row r="40" spans="1:8" ht="25.5" x14ac:dyDescent="0.25">
      <c r="A40" s="46" t="s">
        <v>21</v>
      </c>
      <c r="B40" s="34" t="s">
        <v>56</v>
      </c>
      <c r="C40" s="34" t="s">
        <v>68</v>
      </c>
      <c r="D40" s="34" t="s">
        <v>69</v>
      </c>
      <c r="E40" s="34" t="s">
        <v>70</v>
      </c>
      <c r="F40" s="34" t="s">
        <v>71</v>
      </c>
      <c r="G40" s="34" t="s">
        <v>72</v>
      </c>
      <c r="H40" s="34" t="s">
        <v>73</v>
      </c>
    </row>
    <row r="41" spans="1:8" x14ac:dyDescent="0.25">
      <c r="A41" s="47" t="s">
        <v>57</v>
      </c>
      <c r="B41" s="52">
        <f>'Overzicht per jaar'!L2</f>
        <v>300</v>
      </c>
      <c r="C41" s="52">
        <f>B41/10</f>
        <v>30</v>
      </c>
      <c r="D41" s="35">
        <v>10</v>
      </c>
      <c r="E41" s="52">
        <f>D41*C41</f>
        <v>300</v>
      </c>
      <c r="F41" s="52">
        <f>D41*B41</f>
        <v>3000</v>
      </c>
      <c r="G41" s="57">
        <f>E41*$H$36</f>
        <v>82500</v>
      </c>
      <c r="H41" s="57">
        <f>F41*$H$36</f>
        <v>825000</v>
      </c>
    </row>
    <row r="42" spans="1:8" x14ac:dyDescent="0.25">
      <c r="A42" s="47" t="s">
        <v>58</v>
      </c>
      <c r="B42" s="52">
        <f>'Overzicht per jaar'!L3</f>
        <v>30</v>
      </c>
      <c r="C42" s="52">
        <f t="shared" ref="C42:C56" si="6">B42/10</f>
        <v>3</v>
      </c>
      <c r="D42" s="35">
        <v>10</v>
      </c>
      <c r="E42" s="52">
        <f t="shared" ref="E42:E57" si="7">D42*C42</f>
        <v>30</v>
      </c>
      <c r="F42" s="52">
        <f t="shared" ref="F42:F57" si="8">D42*B42</f>
        <v>300</v>
      </c>
      <c r="G42" s="57">
        <f t="shared" ref="G42:G57" si="9">E42*$H$36</f>
        <v>8250</v>
      </c>
      <c r="H42" s="57">
        <f t="shared" ref="H42:H57" si="10">F42*$H$36</f>
        <v>82500</v>
      </c>
    </row>
    <row r="43" spans="1:8" x14ac:dyDescent="0.25">
      <c r="A43" s="47" t="s">
        <v>59</v>
      </c>
      <c r="B43" s="52">
        <f>'Overzicht per jaar'!L4</f>
        <v>40</v>
      </c>
      <c r="C43" s="52">
        <f t="shared" si="6"/>
        <v>4</v>
      </c>
      <c r="D43" s="36">
        <v>10</v>
      </c>
      <c r="E43" s="52">
        <f t="shared" si="7"/>
        <v>40</v>
      </c>
      <c r="F43" s="52">
        <f t="shared" si="8"/>
        <v>400</v>
      </c>
      <c r="G43" s="57">
        <f t="shared" si="9"/>
        <v>11000</v>
      </c>
      <c r="H43" s="57">
        <f t="shared" si="10"/>
        <v>110000</v>
      </c>
    </row>
    <row r="44" spans="1:8" x14ac:dyDescent="0.25">
      <c r="A44" s="47" t="s">
        <v>60</v>
      </c>
      <c r="B44" s="52">
        <f>'Overzicht per jaar'!L5</f>
        <v>80</v>
      </c>
      <c r="C44" s="52">
        <f t="shared" si="6"/>
        <v>8</v>
      </c>
      <c r="D44" s="36">
        <v>10</v>
      </c>
      <c r="E44" s="52">
        <f t="shared" si="7"/>
        <v>80</v>
      </c>
      <c r="F44" s="52">
        <f t="shared" si="8"/>
        <v>800</v>
      </c>
      <c r="G44" s="57">
        <f t="shared" si="9"/>
        <v>22000</v>
      </c>
      <c r="H44" s="57">
        <f t="shared" si="10"/>
        <v>220000</v>
      </c>
    </row>
    <row r="45" spans="1:8" x14ac:dyDescent="0.25">
      <c r="A45" s="47" t="s">
        <v>31</v>
      </c>
      <c r="B45" s="52">
        <f>'Overzicht per jaar'!L6</f>
        <v>150</v>
      </c>
      <c r="C45" s="52">
        <f t="shared" si="6"/>
        <v>15</v>
      </c>
      <c r="D45" s="36">
        <v>10</v>
      </c>
      <c r="E45" s="52">
        <f t="shared" si="7"/>
        <v>150</v>
      </c>
      <c r="F45" s="52">
        <f t="shared" si="8"/>
        <v>1500</v>
      </c>
      <c r="G45" s="57">
        <f t="shared" si="9"/>
        <v>41250</v>
      </c>
      <c r="H45" s="57">
        <f t="shared" si="10"/>
        <v>412500</v>
      </c>
    </row>
    <row r="46" spans="1:8" x14ac:dyDescent="0.25">
      <c r="A46" s="47" t="s">
        <v>61</v>
      </c>
      <c r="B46" s="52">
        <f>'Overzicht per jaar'!L7</f>
        <v>27</v>
      </c>
      <c r="C46" s="52">
        <f t="shared" si="6"/>
        <v>2.7</v>
      </c>
      <c r="D46" s="36">
        <v>10</v>
      </c>
      <c r="E46" s="52">
        <f t="shared" si="7"/>
        <v>27</v>
      </c>
      <c r="F46" s="52">
        <f t="shared" si="8"/>
        <v>270</v>
      </c>
      <c r="G46" s="57">
        <f t="shared" si="9"/>
        <v>7425</v>
      </c>
      <c r="H46" s="57">
        <f t="shared" si="10"/>
        <v>74250</v>
      </c>
    </row>
    <row r="47" spans="1:8" x14ac:dyDescent="0.25">
      <c r="A47" s="47" t="s">
        <v>62</v>
      </c>
      <c r="B47" s="52">
        <f>'Overzicht per jaar'!L8</f>
        <v>36</v>
      </c>
      <c r="C47" s="52">
        <f t="shared" si="6"/>
        <v>3.6</v>
      </c>
      <c r="D47" s="36">
        <v>10</v>
      </c>
      <c r="E47" s="52">
        <f t="shared" si="7"/>
        <v>36</v>
      </c>
      <c r="F47" s="52">
        <f t="shared" si="8"/>
        <v>360</v>
      </c>
      <c r="G47" s="57">
        <f t="shared" si="9"/>
        <v>9900</v>
      </c>
      <c r="H47" s="57">
        <f t="shared" si="10"/>
        <v>99000</v>
      </c>
    </row>
    <row r="48" spans="1:8" x14ac:dyDescent="0.25">
      <c r="A48" s="47" t="s">
        <v>63</v>
      </c>
      <c r="B48" s="52">
        <f>'Overzicht per jaar'!L9</f>
        <v>72</v>
      </c>
      <c r="C48" s="52">
        <f t="shared" si="6"/>
        <v>7.2</v>
      </c>
      <c r="D48" s="36">
        <v>10</v>
      </c>
      <c r="E48" s="52">
        <f t="shared" si="7"/>
        <v>72</v>
      </c>
      <c r="F48" s="52">
        <f t="shared" si="8"/>
        <v>720</v>
      </c>
      <c r="G48" s="57">
        <f t="shared" si="9"/>
        <v>19800</v>
      </c>
      <c r="H48" s="57">
        <f t="shared" si="10"/>
        <v>198000</v>
      </c>
    </row>
    <row r="49" spans="1:8" ht="24.75" x14ac:dyDescent="0.25">
      <c r="A49" s="47" t="s">
        <v>36</v>
      </c>
      <c r="B49" s="52">
        <f>'Overzicht per jaar'!L10</f>
        <v>135</v>
      </c>
      <c r="C49" s="52">
        <f t="shared" si="6"/>
        <v>13.5</v>
      </c>
      <c r="D49" s="36">
        <v>10</v>
      </c>
      <c r="E49" s="52">
        <f t="shared" si="7"/>
        <v>135</v>
      </c>
      <c r="F49" s="52">
        <f t="shared" si="8"/>
        <v>1350</v>
      </c>
      <c r="G49" s="57">
        <f t="shared" si="9"/>
        <v>37125</v>
      </c>
      <c r="H49" s="57">
        <f t="shared" si="10"/>
        <v>371250</v>
      </c>
    </row>
    <row r="50" spans="1:8" x14ac:dyDescent="0.25">
      <c r="A50" s="47" t="s">
        <v>39</v>
      </c>
      <c r="B50" s="52">
        <f>'Overzicht per jaar'!L11</f>
        <v>0</v>
      </c>
      <c r="C50" s="52">
        <f t="shared" si="6"/>
        <v>0</v>
      </c>
      <c r="D50" s="36">
        <v>10</v>
      </c>
      <c r="E50" s="52">
        <f t="shared" si="7"/>
        <v>0</v>
      </c>
      <c r="F50" s="52">
        <f t="shared" si="8"/>
        <v>0</v>
      </c>
      <c r="G50" s="57">
        <f t="shared" si="9"/>
        <v>0</v>
      </c>
      <c r="H50" s="57">
        <f t="shared" si="10"/>
        <v>0</v>
      </c>
    </row>
    <row r="51" spans="1:8" x14ac:dyDescent="0.25">
      <c r="A51" s="47" t="s">
        <v>64</v>
      </c>
      <c r="B51" s="52">
        <f>'Overzicht per jaar'!L12</f>
        <v>16</v>
      </c>
      <c r="C51" s="52">
        <f t="shared" si="6"/>
        <v>1.6</v>
      </c>
      <c r="D51" s="36">
        <v>10</v>
      </c>
      <c r="E51" s="52">
        <f t="shared" si="7"/>
        <v>16</v>
      </c>
      <c r="F51" s="52">
        <f t="shared" si="8"/>
        <v>160</v>
      </c>
      <c r="G51" s="57">
        <f t="shared" si="9"/>
        <v>4400</v>
      </c>
      <c r="H51" s="57">
        <f t="shared" si="10"/>
        <v>44000</v>
      </c>
    </row>
    <row r="52" spans="1:8" x14ac:dyDescent="0.25">
      <c r="A52" s="47" t="s">
        <v>65</v>
      </c>
      <c r="B52" s="52">
        <f>'Overzicht per jaar'!L13</f>
        <v>16</v>
      </c>
      <c r="C52" s="52">
        <f t="shared" si="6"/>
        <v>1.6</v>
      </c>
      <c r="D52" s="36">
        <v>10</v>
      </c>
      <c r="E52" s="52">
        <f t="shared" si="7"/>
        <v>16</v>
      </c>
      <c r="F52" s="52">
        <f t="shared" si="8"/>
        <v>160</v>
      </c>
      <c r="G52" s="57">
        <f t="shared" si="9"/>
        <v>4400</v>
      </c>
      <c r="H52" s="57">
        <f t="shared" si="10"/>
        <v>44000</v>
      </c>
    </row>
    <row r="53" spans="1:8" x14ac:dyDescent="0.25">
      <c r="A53" s="47" t="s">
        <v>66</v>
      </c>
      <c r="B53" s="52">
        <f>'Overzicht per jaar'!L14</f>
        <v>16</v>
      </c>
      <c r="C53" s="52">
        <f t="shared" si="6"/>
        <v>1.6</v>
      </c>
      <c r="D53" s="36">
        <v>10</v>
      </c>
      <c r="E53" s="52">
        <f t="shared" si="7"/>
        <v>16</v>
      </c>
      <c r="F53" s="52">
        <f t="shared" si="8"/>
        <v>160</v>
      </c>
      <c r="G53" s="57">
        <f t="shared" si="9"/>
        <v>4400</v>
      </c>
      <c r="H53" s="57">
        <f t="shared" si="10"/>
        <v>44000</v>
      </c>
    </row>
    <row r="54" spans="1:8" x14ac:dyDescent="0.25">
      <c r="A54" s="47" t="s">
        <v>67</v>
      </c>
      <c r="B54" s="52">
        <f>'Overzicht per jaar'!L15</f>
        <v>8</v>
      </c>
      <c r="C54" s="52">
        <f t="shared" si="6"/>
        <v>0.8</v>
      </c>
      <c r="D54" s="36">
        <v>10</v>
      </c>
      <c r="E54" s="52">
        <f t="shared" si="7"/>
        <v>8</v>
      </c>
      <c r="F54" s="52">
        <f t="shared" si="8"/>
        <v>80</v>
      </c>
      <c r="G54" s="57">
        <f t="shared" si="9"/>
        <v>2200</v>
      </c>
      <c r="H54" s="57">
        <f t="shared" si="10"/>
        <v>22000</v>
      </c>
    </row>
    <row r="55" spans="1:8" x14ac:dyDescent="0.25">
      <c r="A55" s="47" t="s">
        <v>42</v>
      </c>
      <c r="B55" s="52">
        <f>'Overzicht per jaar'!L16</f>
        <v>196</v>
      </c>
      <c r="C55" s="52">
        <f t="shared" si="6"/>
        <v>19.600000000000001</v>
      </c>
      <c r="D55" s="36">
        <v>10</v>
      </c>
      <c r="E55" s="52">
        <f t="shared" si="7"/>
        <v>196</v>
      </c>
      <c r="F55" s="52">
        <f t="shared" si="8"/>
        <v>1960</v>
      </c>
      <c r="G55" s="57">
        <f t="shared" si="9"/>
        <v>53900</v>
      </c>
      <c r="H55" s="57">
        <f t="shared" si="10"/>
        <v>539000</v>
      </c>
    </row>
    <row r="56" spans="1:8" x14ac:dyDescent="0.25">
      <c r="A56" s="47" t="s">
        <v>55</v>
      </c>
      <c r="B56" s="52">
        <f>'Overzicht per jaar'!L17</f>
        <v>12</v>
      </c>
      <c r="C56" s="52">
        <f t="shared" si="6"/>
        <v>1.2</v>
      </c>
      <c r="D56" s="36">
        <v>10</v>
      </c>
      <c r="E56" s="52">
        <f t="shared" si="7"/>
        <v>12</v>
      </c>
      <c r="F56" s="52">
        <f t="shared" si="8"/>
        <v>120</v>
      </c>
      <c r="G56" s="57">
        <f t="shared" si="9"/>
        <v>3300</v>
      </c>
      <c r="H56" s="57">
        <f t="shared" si="10"/>
        <v>33000</v>
      </c>
    </row>
    <row r="57" spans="1:8" x14ac:dyDescent="0.25">
      <c r="A57" s="47"/>
      <c r="B57" s="52"/>
      <c r="C57" s="52"/>
      <c r="D57" s="36"/>
      <c r="E57" s="52">
        <f t="shared" si="7"/>
        <v>0</v>
      </c>
      <c r="F57" s="52">
        <f t="shared" si="8"/>
        <v>0</v>
      </c>
      <c r="G57" s="57">
        <f t="shared" si="9"/>
        <v>0</v>
      </c>
      <c r="H57" s="57">
        <f t="shared" si="10"/>
        <v>0</v>
      </c>
    </row>
    <row r="58" spans="1:8" x14ac:dyDescent="0.25">
      <c r="A58" s="37"/>
      <c r="B58" s="53"/>
      <c r="C58" s="52"/>
      <c r="D58" s="58">
        <f t="shared" ref="D58:F58" si="11">SUM(D41:D57)</f>
        <v>160</v>
      </c>
      <c r="E58" s="58">
        <f t="shared" si="11"/>
        <v>1134</v>
      </c>
      <c r="F58" s="58">
        <f t="shared" si="11"/>
        <v>11340</v>
      </c>
      <c r="G58" s="59">
        <f>SUM(G41:G57)</f>
        <v>311850</v>
      </c>
      <c r="H58" s="59">
        <f t="shared" ref="H58" si="12">SUM(H41:H57)</f>
        <v>3118500</v>
      </c>
    </row>
    <row r="59" spans="1:8" x14ac:dyDescent="0.25">
      <c r="A59" s="38"/>
      <c r="B59" s="21"/>
      <c r="C59" s="21"/>
      <c r="D59" s="19"/>
      <c r="E59" s="19"/>
      <c r="F59" s="19"/>
      <c r="G59" s="16"/>
      <c r="H59" s="16"/>
    </row>
    <row r="60" spans="1:8" ht="15.75" x14ac:dyDescent="0.25">
      <c r="A60" s="71" t="s">
        <v>82</v>
      </c>
      <c r="B60" s="71"/>
      <c r="C60" s="71"/>
      <c r="D60" s="19"/>
      <c r="E60" s="19"/>
      <c r="F60" s="19"/>
      <c r="G60" s="16"/>
      <c r="H60" s="16"/>
    </row>
    <row r="61" spans="1:8" ht="15.75" x14ac:dyDescent="0.25">
      <c r="A61" s="39"/>
      <c r="B61" s="39" t="s">
        <v>80</v>
      </c>
      <c r="C61" s="39" t="s">
        <v>54</v>
      </c>
      <c r="D61" s="19"/>
      <c r="E61" s="19"/>
      <c r="F61" s="19"/>
      <c r="G61" s="16"/>
      <c r="H61" s="16"/>
    </row>
    <row r="62" spans="1:8" x14ac:dyDescent="0.25">
      <c r="A62" s="42" t="s">
        <v>20</v>
      </c>
      <c r="B62" s="61">
        <f>B20</f>
        <v>0</v>
      </c>
      <c r="C62" s="62">
        <f>B21</f>
        <v>0</v>
      </c>
      <c r="D62" s="19"/>
      <c r="E62" s="19"/>
      <c r="F62" s="19"/>
      <c r="G62" s="16"/>
      <c r="H62" s="16"/>
    </row>
    <row r="63" spans="1:8" x14ac:dyDescent="0.25">
      <c r="A63" s="42" t="s">
        <v>78</v>
      </c>
      <c r="B63" s="63">
        <f>G58</f>
        <v>311850</v>
      </c>
      <c r="C63" s="63">
        <f>H58</f>
        <v>3118500</v>
      </c>
      <c r="D63" s="19"/>
      <c r="E63" s="19"/>
      <c r="F63" s="19"/>
      <c r="G63" s="16"/>
      <c r="H63" s="16"/>
    </row>
    <row r="64" spans="1:8" x14ac:dyDescent="0.25">
      <c r="A64" s="64" t="s">
        <v>81</v>
      </c>
      <c r="B64" s="65">
        <f>B62+B63</f>
        <v>311850</v>
      </c>
      <c r="C64" s="65">
        <f>C62+C63</f>
        <v>3118500</v>
      </c>
      <c r="D64" s="19"/>
      <c r="E64" s="19"/>
      <c r="F64" s="19"/>
      <c r="G64" s="16"/>
      <c r="H64" s="16"/>
    </row>
    <row r="65" spans="1:8" x14ac:dyDescent="0.25">
      <c r="A65" s="38"/>
      <c r="B65" s="21"/>
      <c r="C65" s="21"/>
      <c r="D65" s="19"/>
      <c r="E65" s="19"/>
      <c r="F65" s="19"/>
      <c r="G65" s="16"/>
      <c r="H65" s="16"/>
    </row>
    <row r="66" spans="1:8" x14ac:dyDescent="0.25">
      <c r="A66" s="14"/>
      <c r="B66" s="15"/>
      <c r="C66" s="15"/>
      <c r="D66" s="15"/>
      <c r="E66" s="15"/>
      <c r="F66" s="15"/>
      <c r="G66" s="16"/>
      <c r="H66" s="16"/>
    </row>
    <row r="67" spans="1:8" ht="15.75" x14ac:dyDescent="0.25">
      <c r="A67" s="71" t="s">
        <v>3</v>
      </c>
      <c r="B67" s="71"/>
      <c r="C67" s="71"/>
      <c r="D67" s="40"/>
      <c r="E67" s="41"/>
      <c r="F67" s="41"/>
      <c r="G67" s="16"/>
      <c r="H67" s="16"/>
    </row>
    <row r="68" spans="1:8" x14ac:dyDescent="0.25">
      <c r="A68" s="42" t="s">
        <v>4</v>
      </c>
      <c r="B68" s="72"/>
      <c r="C68" s="73"/>
      <c r="D68" s="43"/>
      <c r="E68" s="41"/>
      <c r="F68" s="41"/>
      <c r="G68" s="16"/>
      <c r="H68" s="16"/>
    </row>
    <row r="69" spans="1:8" x14ac:dyDescent="0.25">
      <c r="A69" s="44" t="s">
        <v>5</v>
      </c>
      <c r="B69" s="72"/>
      <c r="C69" s="72"/>
      <c r="D69" s="43"/>
      <c r="E69" s="41"/>
      <c r="F69" s="41"/>
      <c r="G69" s="16"/>
      <c r="H69" s="16"/>
    </row>
    <row r="70" spans="1:8" x14ac:dyDescent="0.25">
      <c r="A70" s="42" t="s">
        <v>6</v>
      </c>
      <c r="B70" s="66"/>
      <c r="C70" s="67"/>
      <c r="D70" s="45"/>
      <c r="E70" s="41"/>
      <c r="F70" s="41"/>
      <c r="G70" s="16"/>
      <c r="H70" s="16"/>
    </row>
    <row r="71" spans="1:8" x14ac:dyDescent="0.25">
      <c r="A71" s="42" t="s">
        <v>7</v>
      </c>
      <c r="B71" s="67"/>
      <c r="C71" s="67"/>
      <c r="D71" s="45"/>
      <c r="E71" s="41"/>
      <c r="F71" s="41"/>
      <c r="G71" s="16"/>
      <c r="H71" s="16"/>
    </row>
    <row r="72" spans="1:8" x14ac:dyDescent="0.25">
      <c r="A72" s="42" t="s">
        <v>8</v>
      </c>
      <c r="B72" s="66"/>
      <c r="C72" s="67"/>
      <c r="D72" s="45"/>
      <c r="E72" s="41"/>
      <c r="F72" s="41"/>
      <c r="G72" s="16"/>
      <c r="H72" s="16"/>
    </row>
  </sheetData>
  <mergeCells count="9">
    <mergeCell ref="B72:C72"/>
    <mergeCell ref="B2:E2"/>
    <mergeCell ref="A39:F39"/>
    <mergeCell ref="A67:C67"/>
    <mergeCell ref="B68:C68"/>
    <mergeCell ref="B69:C69"/>
    <mergeCell ref="B70:C70"/>
    <mergeCell ref="B71:C71"/>
    <mergeCell ref="A60:C6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32" sqref="A32"/>
    </sheetView>
  </sheetViews>
  <sheetFormatPr defaultRowHeight="15" x14ac:dyDescent="0.25"/>
  <cols>
    <col min="1" max="1" width="53.5703125" customWidth="1"/>
  </cols>
  <sheetData>
    <row r="1" spans="1:12" x14ac:dyDescent="0.25">
      <c r="A1" s="46" t="s">
        <v>21</v>
      </c>
      <c r="B1" s="49" t="s">
        <v>37</v>
      </c>
      <c r="C1" s="49" t="s">
        <v>38</v>
      </c>
      <c r="D1" s="49" t="s">
        <v>41</v>
      </c>
      <c r="E1" s="49" t="s">
        <v>43</v>
      </c>
      <c r="F1" s="49" t="s">
        <v>48</v>
      </c>
      <c r="G1" s="49" t="s">
        <v>49</v>
      </c>
      <c r="H1" s="49" t="s">
        <v>50</v>
      </c>
      <c r="I1" s="49" t="s">
        <v>51</v>
      </c>
      <c r="J1" s="49" t="s">
        <v>52</v>
      </c>
      <c r="K1" s="49" t="s">
        <v>53</v>
      </c>
      <c r="L1" s="51" t="s">
        <v>54</v>
      </c>
    </row>
    <row r="2" spans="1:12" x14ac:dyDescent="0.25">
      <c r="A2" s="47" t="s">
        <v>45</v>
      </c>
      <c r="B2" s="50">
        <v>30</v>
      </c>
      <c r="C2" s="50">
        <v>30</v>
      </c>
      <c r="D2" s="50">
        <v>30</v>
      </c>
      <c r="E2" s="50">
        <v>30</v>
      </c>
      <c r="F2" s="50">
        <v>30</v>
      </c>
      <c r="G2" s="50">
        <v>30</v>
      </c>
      <c r="H2" s="50">
        <v>30</v>
      </c>
      <c r="I2" s="50">
        <v>30</v>
      </c>
      <c r="J2" s="50">
        <v>30</v>
      </c>
      <c r="K2" s="50">
        <v>30</v>
      </c>
      <c r="L2">
        <f t="shared" ref="L2:L18" si="0">SUM(B2:K2)</f>
        <v>300</v>
      </c>
    </row>
    <row r="3" spans="1:12" x14ac:dyDescent="0.25">
      <c r="A3" s="47" t="s">
        <v>33</v>
      </c>
      <c r="B3" s="50">
        <v>3</v>
      </c>
      <c r="C3" s="50">
        <v>3</v>
      </c>
      <c r="D3" s="50">
        <v>3</v>
      </c>
      <c r="E3" s="50">
        <v>3</v>
      </c>
      <c r="F3" s="50">
        <v>3</v>
      </c>
      <c r="G3" s="50">
        <v>3</v>
      </c>
      <c r="H3" s="50">
        <v>3</v>
      </c>
      <c r="I3" s="50">
        <v>3</v>
      </c>
      <c r="J3" s="50">
        <v>3</v>
      </c>
      <c r="K3" s="50">
        <v>3</v>
      </c>
      <c r="L3">
        <f t="shared" si="0"/>
        <v>30</v>
      </c>
    </row>
    <row r="4" spans="1:12" x14ac:dyDescent="0.25">
      <c r="A4" s="47" t="s">
        <v>34</v>
      </c>
      <c r="B4" s="50">
        <v>4</v>
      </c>
      <c r="C4" s="50">
        <v>4</v>
      </c>
      <c r="D4" s="50">
        <v>4</v>
      </c>
      <c r="E4" s="50">
        <v>4</v>
      </c>
      <c r="F4" s="50">
        <v>4</v>
      </c>
      <c r="G4" s="50">
        <v>4</v>
      </c>
      <c r="H4" s="50">
        <v>4</v>
      </c>
      <c r="I4" s="50">
        <v>4</v>
      </c>
      <c r="J4" s="50">
        <v>4</v>
      </c>
      <c r="K4" s="50">
        <v>4</v>
      </c>
      <c r="L4">
        <f t="shared" si="0"/>
        <v>40</v>
      </c>
    </row>
    <row r="5" spans="1:12" x14ac:dyDescent="0.25">
      <c r="A5" s="47" t="s">
        <v>35</v>
      </c>
      <c r="B5" s="50">
        <v>8</v>
      </c>
      <c r="C5" s="50">
        <v>8</v>
      </c>
      <c r="D5" s="50">
        <v>8</v>
      </c>
      <c r="E5" s="50">
        <v>8</v>
      </c>
      <c r="F5" s="50">
        <v>8</v>
      </c>
      <c r="G5" s="50">
        <v>8</v>
      </c>
      <c r="H5" s="50">
        <v>8</v>
      </c>
      <c r="I5" s="50">
        <v>8</v>
      </c>
      <c r="J5" s="50">
        <v>8</v>
      </c>
      <c r="K5" s="50">
        <v>8</v>
      </c>
      <c r="L5">
        <f t="shared" si="0"/>
        <v>80</v>
      </c>
    </row>
    <row r="6" spans="1:12" x14ac:dyDescent="0.25">
      <c r="A6" s="47" t="s">
        <v>31</v>
      </c>
      <c r="B6" s="50">
        <v>15</v>
      </c>
      <c r="C6" s="50">
        <v>15</v>
      </c>
      <c r="D6" s="50">
        <v>15</v>
      </c>
      <c r="E6" s="50">
        <v>15</v>
      </c>
      <c r="F6" s="50">
        <v>15</v>
      </c>
      <c r="G6" s="50">
        <v>15</v>
      </c>
      <c r="H6" s="50">
        <v>15</v>
      </c>
      <c r="I6" s="50">
        <v>15</v>
      </c>
      <c r="J6" s="50">
        <v>15</v>
      </c>
      <c r="K6" s="50">
        <v>15</v>
      </c>
      <c r="L6">
        <f t="shared" si="0"/>
        <v>150</v>
      </c>
    </row>
    <row r="7" spans="1:12" x14ac:dyDescent="0.25">
      <c r="A7" s="47" t="s">
        <v>46</v>
      </c>
      <c r="B7" s="50">
        <v>0</v>
      </c>
      <c r="C7" s="50">
        <v>3</v>
      </c>
      <c r="D7" s="50">
        <v>3</v>
      </c>
      <c r="E7" s="50">
        <v>3</v>
      </c>
      <c r="F7" s="50">
        <v>3</v>
      </c>
      <c r="G7" s="50">
        <v>3</v>
      </c>
      <c r="H7" s="50">
        <v>3</v>
      </c>
      <c r="I7" s="50">
        <v>3</v>
      </c>
      <c r="J7" s="50">
        <v>3</v>
      </c>
      <c r="K7" s="50">
        <v>3</v>
      </c>
      <c r="L7">
        <f t="shared" si="0"/>
        <v>27</v>
      </c>
    </row>
    <row r="8" spans="1:12" x14ac:dyDescent="0.25">
      <c r="A8" s="47" t="s">
        <v>47</v>
      </c>
      <c r="B8" s="50">
        <v>0</v>
      </c>
      <c r="C8" s="50">
        <v>4</v>
      </c>
      <c r="D8" s="50">
        <v>4</v>
      </c>
      <c r="E8" s="50">
        <v>4</v>
      </c>
      <c r="F8" s="50">
        <v>4</v>
      </c>
      <c r="G8" s="50">
        <v>4</v>
      </c>
      <c r="H8" s="50">
        <v>4</v>
      </c>
      <c r="I8" s="50">
        <v>4</v>
      </c>
      <c r="J8" s="50">
        <v>4</v>
      </c>
      <c r="K8" s="50">
        <v>4</v>
      </c>
      <c r="L8">
        <f t="shared" si="0"/>
        <v>36</v>
      </c>
    </row>
    <row r="9" spans="1:12" x14ac:dyDescent="0.25">
      <c r="A9" s="47" t="s">
        <v>32</v>
      </c>
      <c r="B9" s="50">
        <v>0</v>
      </c>
      <c r="C9" s="50">
        <v>8</v>
      </c>
      <c r="D9" s="50">
        <v>8</v>
      </c>
      <c r="E9" s="50">
        <v>8</v>
      </c>
      <c r="F9" s="50">
        <v>8</v>
      </c>
      <c r="G9" s="50">
        <v>8</v>
      </c>
      <c r="H9" s="50">
        <v>8</v>
      </c>
      <c r="I9" s="50">
        <v>8</v>
      </c>
      <c r="J9" s="50">
        <v>8</v>
      </c>
      <c r="K9" s="50">
        <v>8</v>
      </c>
      <c r="L9">
        <f t="shared" si="0"/>
        <v>72</v>
      </c>
    </row>
    <row r="10" spans="1:12" ht="24.75" x14ac:dyDescent="0.25">
      <c r="A10" s="47" t="s">
        <v>36</v>
      </c>
      <c r="B10" s="50">
        <v>0</v>
      </c>
      <c r="C10" s="50">
        <v>15</v>
      </c>
      <c r="D10" s="50">
        <v>15</v>
      </c>
      <c r="E10" s="50">
        <v>15</v>
      </c>
      <c r="F10" s="50">
        <v>15</v>
      </c>
      <c r="G10" s="50">
        <v>15</v>
      </c>
      <c r="H10" s="50">
        <v>15</v>
      </c>
      <c r="I10" s="50">
        <v>15</v>
      </c>
      <c r="J10" s="50">
        <v>15</v>
      </c>
      <c r="K10" s="50">
        <v>15</v>
      </c>
      <c r="L10">
        <f t="shared" si="0"/>
        <v>135</v>
      </c>
    </row>
    <row r="11" spans="1:12" x14ac:dyDescent="0.25">
      <c r="A11" s="47" t="s">
        <v>39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>
        <f t="shared" si="0"/>
        <v>0</v>
      </c>
    </row>
    <row r="12" spans="1:12" x14ac:dyDescent="0.25">
      <c r="A12" s="47" t="s">
        <v>40</v>
      </c>
      <c r="B12" s="50">
        <v>0</v>
      </c>
      <c r="C12" s="50">
        <v>0</v>
      </c>
      <c r="D12" s="50">
        <v>2</v>
      </c>
      <c r="E12" s="50">
        <v>2</v>
      </c>
      <c r="F12" s="50">
        <v>2</v>
      </c>
      <c r="G12" s="50">
        <v>2</v>
      </c>
      <c r="H12" s="50">
        <v>2</v>
      </c>
      <c r="I12" s="50">
        <v>2</v>
      </c>
      <c r="J12" s="50">
        <v>2</v>
      </c>
      <c r="K12" s="50">
        <v>2</v>
      </c>
      <c r="L12">
        <f t="shared" si="0"/>
        <v>16</v>
      </c>
    </row>
    <row r="13" spans="1:12" x14ac:dyDescent="0.25">
      <c r="A13" s="47" t="s">
        <v>40</v>
      </c>
      <c r="B13" s="50">
        <v>0</v>
      </c>
      <c r="C13" s="50">
        <v>0</v>
      </c>
      <c r="D13" s="50">
        <v>2</v>
      </c>
      <c r="E13" s="50">
        <v>2</v>
      </c>
      <c r="F13" s="50">
        <v>2</v>
      </c>
      <c r="G13" s="50">
        <v>2</v>
      </c>
      <c r="H13" s="50">
        <v>2</v>
      </c>
      <c r="I13" s="50">
        <v>2</v>
      </c>
      <c r="J13" s="50">
        <v>2</v>
      </c>
      <c r="K13" s="50">
        <v>2</v>
      </c>
      <c r="L13">
        <f t="shared" si="0"/>
        <v>16</v>
      </c>
    </row>
    <row r="14" spans="1:12" x14ac:dyDescent="0.25">
      <c r="A14" s="47" t="s">
        <v>40</v>
      </c>
      <c r="B14" s="50">
        <v>0</v>
      </c>
      <c r="C14" s="50">
        <v>0</v>
      </c>
      <c r="D14" s="50">
        <v>2</v>
      </c>
      <c r="E14" s="50">
        <v>2</v>
      </c>
      <c r="F14" s="50">
        <v>2</v>
      </c>
      <c r="G14" s="50">
        <v>2</v>
      </c>
      <c r="H14" s="50">
        <v>2</v>
      </c>
      <c r="I14" s="50">
        <v>2</v>
      </c>
      <c r="J14" s="50">
        <v>2</v>
      </c>
      <c r="K14" s="50">
        <v>2</v>
      </c>
      <c r="L14">
        <f t="shared" si="0"/>
        <v>16</v>
      </c>
    </row>
    <row r="15" spans="1:12" x14ac:dyDescent="0.25">
      <c r="A15" s="47" t="s">
        <v>40</v>
      </c>
      <c r="B15" s="50">
        <v>0</v>
      </c>
      <c r="C15" s="50">
        <v>0</v>
      </c>
      <c r="D15" s="50">
        <v>1</v>
      </c>
      <c r="E15" s="50">
        <v>1</v>
      </c>
      <c r="F15" s="50">
        <v>1</v>
      </c>
      <c r="G15" s="50">
        <v>1</v>
      </c>
      <c r="H15" s="50">
        <v>1</v>
      </c>
      <c r="I15" s="50">
        <v>1</v>
      </c>
      <c r="J15" s="50">
        <v>1</v>
      </c>
      <c r="K15" s="50">
        <v>1</v>
      </c>
      <c r="L15">
        <f t="shared" si="0"/>
        <v>8</v>
      </c>
    </row>
    <row r="16" spans="1:12" x14ac:dyDescent="0.25">
      <c r="A16" s="47" t="s">
        <v>42</v>
      </c>
      <c r="B16" s="50">
        <f>SUM(B12:B15)</f>
        <v>0</v>
      </c>
      <c r="C16" s="50">
        <f>SUM(C12:C15)</f>
        <v>0</v>
      </c>
      <c r="D16" s="50">
        <v>0</v>
      </c>
      <c r="E16" s="50">
        <f t="shared" ref="E16:K16" si="1">SUM(E12:E15)+D16</f>
        <v>7</v>
      </c>
      <c r="F16" s="50">
        <f t="shared" si="1"/>
        <v>14</v>
      </c>
      <c r="G16" s="50">
        <f t="shared" si="1"/>
        <v>21</v>
      </c>
      <c r="H16" s="50">
        <f t="shared" si="1"/>
        <v>28</v>
      </c>
      <c r="I16" s="50">
        <f t="shared" si="1"/>
        <v>35</v>
      </c>
      <c r="J16" s="50">
        <f t="shared" si="1"/>
        <v>42</v>
      </c>
      <c r="K16" s="50">
        <f t="shared" si="1"/>
        <v>49</v>
      </c>
      <c r="L16">
        <f t="shared" si="0"/>
        <v>196</v>
      </c>
    </row>
    <row r="17" spans="1:12" x14ac:dyDescent="0.25">
      <c r="A17" s="47" t="s">
        <v>55</v>
      </c>
      <c r="B17" s="50"/>
      <c r="C17" s="50"/>
      <c r="D17" s="50"/>
      <c r="E17" s="50"/>
      <c r="F17" s="50">
        <v>2</v>
      </c>
      <c r="G17" s="50">
        <v>2</v>
      </c>
      <c r="H17" s="50">
        <v>2</v>
      </c>
      <c r="I17" s="50">
        <v>2</v>
      </c>
      <c r="J17" s="50">
        <v>2</v>
      </c>
      <c r="K17" s="50">
        <v>2</v>
      </c>
      <c r="L17">
        <f t="shared" si="0"/>
        <v>12</v>
      </c>
    </row>
    <row r="18" spans="1:12" x14ac:dyDescent="0.25">
      <c r="A18" s="47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>
        <f t="shared" si="0"/>
        <v>0</v>
      </c>
    </row>
    <row r="19" spans="1:12" x14ac:dyDescent="0.25">
      <c r="A19" s="48" t="s">
        <v>44</v>
      </c>
      <c r="B19" s="50">
        <f>B6</f>
        <v>15</v>
      </c>
      <c r="C19" s="50">
        <f>B19+C6</f>
        <v>30</v>
      </c>
      <c r="D19" s="50">
        <f t="shared" ref="D19:K19" si="2">C19+D6-($B$6-(SUM(D12:D15)))-D17</f>
        <v>37</v>
      </c>
      <c r="E19" s="50">
        <f t="shared" si="2"/>
        <v>44</v>
      </c>
      <c r="F19" s="50">
        <f t="shared" si="2"/>
        <v>49</v>
      </c>
      <c r="G19" s="50">
        <f t="shared" si="2"/>
        <v>54</v>
      </c>
      <c r="H19" s="50">
        <f t="shared" si="2"/>
        <v>59</v>
      </c>
      <c r="I19" s="50">
        <f t="shared" si="2"/>
        <v>64</v>
      </c>
      <c r="J19" s="50">
        <f t="shared" si="2"/>
        <v>69</v>
      </c>
      <c r="K19" s="50">
        <f t="shared" si="2"/>
        <v>74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Invulformulier Octrooiaanvragen</vt:lpstr>
      <vt:lpstr>Overzicht per jaar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J.G.H. Keijman</dc:creator>
  <cp:lastModifiedBy>M.M. Timmermann</cp:lastModifiedBy>
  <dcterms:created xsi:type="dcterms:W3CDTF">2020-12-16T11:10:44Z</dcterms:created>
  <dcterms:modified xsi:type="dcterms:W3CDTF">2020-12-18T11:57:02Z</dcterms:modified>
</cp:coreProperties>
</file>