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108"/>
  <workbookPr filterPrivacy="1" codeName="ThisWorkbook" autoCompressPictures="0"/>
  <xr:revisionPtr revIDLastSave="0" documentId="13_ncr:1_{650A61C1-8F5E-F749-A834-D3626D7FEFD1}" xr6:coauthVersionLast="45" xr6:coauthVersionMax="45" xr10:uidLastSave="{00000000-0000-0000-0000-000000000000}"/>
  <bookViews>
    <workbookView xWindow="28720" yWindow="500" windowWidth="21700" windowHeight="19840" activeTab="5" xr2:uid="{00000000-000D-0000-FFFF-FFFF00000000}"/>
  </bookViews>
  <sheets>
    <sheet name="Beoordelen open vragen" sheetId="6" r:id="rId1"/>
    <sheet name="Beoordelen interview" sheetId="19" r:id="rId2"/>
    <sheet name="Beoordelaar 1" sheetId="7" r:id="rId3"/>
    <sheet name="Beoordelaar 2" sheetId="15" r:id="rId4"/>
    <sheet name="Beoordelaar 3" sheetId="16" r:id="rId5"/>
    <sheet name="Consensus" sheetId="9" r:id="rId6"/>
    <sheet name="Eindscores" sheetId="18" r:id="rId7"/>
  </sheets>
  <definedNames>
    <definedName name="SCORE">'Beoordelen open vragen'!$A$14:$A$19</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J53" i="9" l="1"/>
  <c r="G53" i="9"/>
  <c r="D53" i="9"/>
  <c r="J29" i="9"/>
  <c r="G29" i="9"/>
  <c r="D29" i="9"/>
  <c r="J51" i="9" l="1"/>
  <c r="G51" i="9"/>
  <c r="D51" i="9"/>
  <c r="J46" i="9"/>
  <c r="G46" i="9"/>
  <c r="D46" i="9"/>
  <c r="J41" i="9"/>
  <c r="G41" i="9"/>
  <c r="D41" i="9"/>
  <c r="J36" i="9"/>
  <c r="G36" i="9"/>
  <c r="D36" i="9"/>
  <c r="J27" i="9"/>
  <c r="J22" i="9"/>
  <c r="G27" i="9"/>
  <c r="G22" i="9"/>
  <c r="D27" i="9"/>
  <c r="D22" i="9"/>
  <c r="J17" i="9"/>
  <c r="G17" i="9"/>
  <c r="D17" i="9"/>
  <c r="J12" i="9"/>
  <c r="G12" i="9"/>
  <c r="D12" i="9"/>
  <c r="J7" i="9"/>
  <c r="G7" i="9"/>
  <c r="C16" i="6"/>
  <c r="D16" i="6"/>
  <c r="E16" i="6"/>
  <c r="F16" i="6"/>
  <c r="B16" i="6"/>
  <c r="D7" i="9"/>
  <c r="C11" i="19"/>
  <c r="D11" i="19"/>
  <c r="E11" i="19"/>
  <c r="B11" i="19"/>
  <c r="J49" i="9" l="1"/>
  <c r="J48" i="9"/>
  <c r="J47" i="9"/>
  <c r="J44" i="9"/>
  <c r="J43" i="9"/>
  <c r="J42" i="9"/>
  <c r="J39" i="9"/>
  <c r="J38" i="9"/>
  <c r="J37" i="9"/>
  <c r="J34" i="9"/>
  <c r="J33" i="9"/>
  <c r="J32" i="9"/>
  <c r="J25" i="9"/>
  <c r="J24" i="9"/>
  <c r="J23" i="9"/>
  <c r="J20" i="9"/>
  <c r="J19" i="9"/>
  <c r="J18" i="9"/>
  <c r="J15" i="9"/>
  <c r="J14" i="9"/>
  <c r="J13" i="9"/>
  <c r="J10" i="9"/>
  <c r="J9" i="9"/>
  <c r="J8" i="9"/>
  <c r="J5" i="9"/>
  <c r="J4" i="9"/>
  <c r="J3" i="9"/>
  <c r="J2" i="9"/>
  <c r="J31" i="9" s="1"/>
  <c r="E4" i="18"/>
  <c r="G49" i="9"/>
  <c r="G48" i="9"/>
  <c r="G47" i="9"/>
  <c r="G44" i="9"/>
  <c r="G43" i="9"/>
  <c r="G42" i="9"/>
  <c r="G39" i="9"/>
  <c r="G38" i="9"/>
  <c r="G37" i="9"/>
  <c r="G34" i="9"/>
  <c r="G33" i="9"/>
  <c r="G32" i="9"/>
  <c r="E3" i="18"/>
  <c r="G25" i="9"/>
  <c r="G24" i="9"/>
  <c r="G23" i="9"/>
  <c r="G20" i="9"/>
  <c r="G19" i="9"/>
  <c r="G18" i="9"/>
  <c r="G15" i="9"/>
  <c r="G14" i="9"/>
  <c r="G13" i="9"/>
  <c r="G10" i="9"/>
  <c r="G9" i="9"/>
  <c r="G8" i="9"/>
  <c r="G5" i="9"/>
  <c r="G4" i="9"/>
  <c r="G3" i="9"/>
  <c r="G2" i="9"/>
  <c r="G31" i="9" s="1"/>
  <c r="C4" i="18"/>
  <c r="A22" i="16"/>
  <c r="A20" i="16"/>
  <c r="A18" i="16"/>
  <c r="A16" i="16"/>
  <c r="A15" i="16"/>
  <c r="A12" i="16"/>
  <c r="A11" i="16"/>
  <c r="A10" i="16"/>
  <c r="A9" i="16"/>
  <c r="A8" i="16"/>
  <c r="A7" i="16"/>
  <c r="A6" i="16"/>
  <c r="A5" i="16"/>
  <c r="A4" i="16"/>
  <c r="A3" i="16"/>
  <c r="A22" i="15"/>
  <c r="A20" i="15"/>
  <c r="A18" i="15"/>
  <c r="A16" i="15"/>
  <c r="A15" i="15"/>
  <c r="A12" i="15"/>
  <c r="A11" i="15"/>
  <c r="A10" i="15"/>
  <c r="A9" i="15"/>
  <c r="A8" i="15"/>
  <c r="A7" i="15"/>
  <c r="A6" i="15"/>
  <c r="A5" i="15"/>
  <c r="A4" i="15"/>
  <c r="A3" i="15"/>
  <c r="E10" i="19"/>
  <c r="D10" i="19"/>
  <c r="C10" i="19"/>
  <c r="B10" i="19"/>
  <c r="C15" i="6"/>
  <c r="D15" i="6"/>
  <c r="E15" i="6"/>
  <c r="F15" i="6"/>
  <c r="B15" i="6"/>
  <c r="B49" i="9"/>
  <c r="B48" i="9"/>
  <c r="B47" i="9"/>
  <c r="B44" i="9"/>
  <c r="B43" i="9"/>
  <c r="B42" i="9"/>
  <c r="B39" i="9"/>
  <c r="B38" i="9"/>
  <c r="B37" i="9"/>
  <c r="B34" i="9"/>
  <c r="B33" i="9"/>
  <c r="B32" i="9"/>
  <c r="B25" i="9"/>
  <c r="B24" i="9"/>
  <c r="B23" i="9"/>
  <c r="B20" i="9"/>
  <c r="B19" i="9"/>
  <c r="B18" i="9"/>
  <c r="B15" i="9"/>
  <c r="B14" i="9"/>
  <c r="B13" i="9"/>
  <c r="B10" i="9"/>
  <c r="B9" i="9"/>
  <c r="B8" i="9"/>
  <c r="D47" i="9"/>
  <c r="A47" i="9"/>
  <c r="A23" i="9"/>
  <c r="A18" i="9"/>
  <c r="A13" i="9"/>
  <c r="A8" i="9"/>
  <c r="A3" i="9"/>
  <c r="A6" i="7"/>
  <c r="A22" i="7"/>
  <c r="A18" i="7"/>
  <c r="A12" i="7"/>
  <c r="A11" i="7"/>
  <c r="A9" i="7"/>
  <c r="A10" i="7"/>
  <c r="A8" i="7"/>
  <c r="A7" i="7"/>
  <c r="A5" i="7"/>
  <c r="A4" i="7"/>
  <c r="A3" i="7"/>
  <c r="D49" i="9"/>
  <c r="D48" i="9"/>
  <c r="D44" i="9"/>
  <c r="D43" i="9"/>
  <c r="D42" i="9"/>
  <c r="D39" i="9"/>
  <c r="D38" i="9"/>
  <c r="D37" i="9"/>
  <c r="D34" i="9"/>
  <c r="D33" i="9"/>
  <c r="D32" i="9"/>
  <c r="A42" i="9"/>
  <c r="A37" i="9"/>
  <c r="A32" i="9"/>
  <c r="A31" i="9"/>
  <c r="A20" i="7"/>
  <c r="A16" i="7"/>
  <c r="A15" i="7"/>
  <c r="G2" i="18"/>
  <c r="E2" i="18"/>
  <c r="C2" i="18"/>
  <c r="D2" i="9"/>
  <c r="D31" i="9" s="1"/>
  <c r="D25" i="9"/>
  <c r="D20" i="9"/>
  <c r="D15" i="9"/>
  <c r="D10" i="9"/>
  <c r="D5" i="9"/>
  <c r="D9" i="9"/>
  <c r="D4" i="9"/>
  <c r="D23" i="9"/>
  <c r="D18" i="9"/>
  <c r="D13" i="9"/>
  <c r="D8" i="9"/>
  <c r="D3" i="9"/>
  <c r="D24" i="9"/>
  <c r="D19" i="9"/>
  <c r="D14" i="9"/>
  <c r="C3" i="18" l="1"/>
  <c r="C5" i="18" s="1"/>
  <c r="C9" i="18" s="1"/>
  <c r="G3" i="18"/>
  <c r="G4" i="18"/>
  <c r="E5" i="18"/>
  <c r="E9" i="18" s="1"/>
  <c r="G5" i="18" l="1"/>
  <c r="G9" i="18" s="1"/>
</calcChain>
</file>

<file path=xl/sharedStrings.xml><?xml version="1.0" encoding="utf-8"?>
<sst xmlns="http://schemas.openxmlformats.org/spreadsheetml/2006/main" count="319" uniqueCount="58">
  <si>
    <t>Wijze van beoordeling van de open vragen:</t>
  </si>
  <si>
    <t>Beoordelaar 1: &lt;&lt;&gt;&gt;</t>
  </si>
  <si>
    <t>Beoordelaar 2: &lt;&lt;&gt;&gt;</t>
  </si>
  <si>
    <t>Beoordelaar 3: &lt;&lt;&gt;&gt;</t>
  </si>
  <si>
    <t>&lt;MOTIVATIE&gt;</t>
  </si>
  <si>
    <t>Consensus</t>
  </si>
  <si>
    <t>SCORE</t>
  </si>
  <si>
    <t>Onvoldoende</t>
  </si>
  <si>
    <t>Matig</t>
  </si>
  <si>
    <t>Voldoende</t>
  </si>
  <si>
    <t>Goed</t>
  </si>
  <si>
    <t>Uitmuntend</t>
  </si>
  <si>
    <t>Beoordelaar 1</t>
  </si>
  <si>
    <t>Beoordelaar 2</t>
  </si>
  <si>
    <t>Beoordelaar 3</t>
  </si>
  <si>
    <t>Totaal behaalde waarde open vragen:</t>
  </si>
  <si>
    <t>Score:</t>
  </si>
  <si>
    <t>KO</t>
  </si>
  <si>
    <t>6.1.1</t>
  </si>
  <si>
    <t>6.1.2</t>
  </si>
  <si>
    <t>6.1.3</t>
  </si>
  <si>
    <t xml:space="preserve"> 6.1.4</t>
  </si>
  <si>
    <t xml:space="preserve"> 6.1.5</t>
  </si>
  <si>
    <t>Beoordeling open vragen</t>
  </si>
  <si>
    <t>Motivatie consensus:</t>
  </si>
  <si>
    <t>Totaalwaardes</t>
  </si>
  <si>
    <t>Totaalwaarde criterium kwaliteit</t>
  </si>
  <si>
    <t>Onderdeel</t>
  </si>
  <si>
    <t>Totaal behaalde waarde criterium kwaliteit:</t>
  </si>
  <si>
    <t>Totaal behaalde waarde criterium prijs:</t>
  </si>
  <si>
    <t>FICTIEVE EINDWAARDE (prijs -/- kwaliteit):</t>
  </si>
  <si>
    <t>6.1 Open vragen + toelichting</t>
  </si>
  <si>
    <t>6.3 Interview sleutelfunctionarissen</t>
  </si>
  <si>
    <t>Open vragen</t>
  </si>
  <si>
    <t>&lt;&lt;motivatie CONSENSUS&gt;&gt;</t>
  </si>
  <si>
    <t>Vraag 1</t>
  </si>
  <si>
    <t>Vraag 2</t>
  </si>
  <si>
    <t>Vraag 3</t>
  </si>
  <si>
    <t>Vraag 4</t>
  </si>
  <si>
    <t xml:space="preserve">De vastgestelde interviewvragen (niet bekend bij de inschrijver): </t>
  </si>
  <si>
    <t>Inschrijver 1</t>
  </si>
  <si>
    <t>Inschrijver 2</t>
  </si>
  <si>
    <t>Inschrijver 3</t>
  </si>
  <si>
    <t>Totaal behaalde waarde interview sleutelfunctionarissen:</t>
  </si>
  <si>
    <t>Om de kwaliteit van een inschrijver te kunnen beoordelen heeft de aanbestedende dienst gekozen voor de beoordelingsmethodiek ‘gunnen op waarde’. Per item zal de beoordelingsgroep een waarde toekennen, afhankelijk van het onderwerp en de keuzemogelijkheden die de beoordelaar heeft voor dat onderdeel. Hoe meer toegevoegde waarde en/of kwaliteit een inschrijver biedt, hoe hoger zij op het onderdeel kwaliteit scoort (meer € waarde). Om de kwaliteit en toegevoegde waarde van de inschrijver(s) te kunnen beoordelen dient inschrijver haar kwaliteit aan te tonen en meerwaarde uit te werken conform onderstaande open vragen.</t>
  </si>
  <si>
    <t xml:space="preserve">Interview sleutelfunctionarissen </t>
  </si>
  <si>
    <t xml:space="preserve">De inschrijver zal zes vragen gesteld krijgen die op voorhand zijn vastgesteld en voor iedere inschrijver gelijk zijn. Deze vragen zijn opgesteld VOOR publicatie van deze aanbesteding en in bewaring gesteld bij het begeleidende adviesbureau. </t>
  </si>
  <si>
    <t xml:space="preserve">Inschrijver dient te beschrijven op maximaal 3 A4 (toe te voegen op TenderNed) welke werkwijze zij hanteert bij of voorafgaand van een aanvraag voor onderwijzend personeel voor een Voortgezet Onderwijsorganisatie. Inschrijver beschrijft hierbij minimaal;
•	 welke bronnen en middelen zet inschrijver in voor de werving;
•	 het intakeproces met de aanvrager; 
•	 de wijze van werven en selecteren, toetsing CV, competenties, bevoegdheid; 
•	 het voorstellen van geschikte kandidaten (waarbij inschrijver duidelijk aangeeft in welke mate de vertegenwoordiger van de inschrijver die de kandidaat voorstelt de kandidaat kent, kan adviseren over inzet op de specifieke school en aandachtspunten); 
•	 Op welke wijze inschrijver een zoekopdracht afsluit in geval van niet kunnen vervullen van de vacature en bij invullen van de vacature (monitoren of de plaatsing ook daadwerkelijk aan de verwachtingen van aanvragen en de kandidaat is verlopen).
Hierin wordt er verwacht dat de inschrijver duidelijk beschrijft wat de rol van de aanbestedende dienst in deze procedure is. </t>
  </si>
  <si>
    <t>6.1.4 	TEAM ACCOUNT-/ SUCCESMANAGEMENT/ PARTNERSCHAP</t>
  </si>
  <si>
    <t>6.1.3	 AANPAK WERVING- EN SELECTIEPROCES EN DATABASE</t>
  </si>
  <si>
    <t>6.1.2 	GOED WERKGEVERSCHAP</t>
  </si>
  <si>
    <t>6.1.1 	PLAN VAN AANPAK (AANVANG DIENSTVERLENING)</t>
  </si>
  <si>
    <t>6.1.5	 PARTNERPARTIJEN</t>
  </si>
  <si>
    <t>Inschrijver dient te beschrijven op maximaal 3 A4 hoe zij invulling denkt te gaan geven aan account-/ succesmanagement, ofwel partnerschap na direct bij aanvang van de dynamische verificatie. Belangrijk hierbij is op welke wijze inschrijver gaat samenwerken met de opdrachtgever om in de regio als werkgevers een nog sterkere propositie te verkrijgen.  In de beantwoording beschrijft inschrijver minimaal het volgende: 
•	 op welke wijze wil de inschrijver invulling geven aan een hecht partnerschap tussen SVOL, verschillend onderwijsniveau, verschillende scholen, de opdrachtnemer en kandidaten?;
•	 op welke wijze wil zij in de regio invulling geven aan een gezamenlijke sterke propositie?;
•	 welk niveau (kwalitatief: welke ervaring / kwantitatief; hoeveel account managers) accountmanagement en middelen wil inschrijver hiervoor inzetten?;
•	 hoe borgt u de continuïteit van het accountteam/ kennis van de organisatie en behoefte van de opdrachtgever bij verzuim of vertrek van deze medewerkers?;
•	 op welke wijze wilt u de individuele scholen van SVOL hierbij betrekken?</t>
  </si>
  <si>
    <t>Inschrijver dient te beschrijven op maximaal 2 A4 op welke wijze zij invulling geeft aan de makelaarsfunctie (ROL 1 en ROL 2, zie aanbestedingsdocument hoofdstuk 1.3) zodra zij zelf niet of niet tijdig kan leveren. 
De beantwoording moet zich richten op de volgende drie groepen;
-	OP en OOP (onderwijs ondersteunend personeel tot schaal 9);
-	Specialistische functies zoals P&amp;O/ financiële/ ICT-medewerkers;
-	Managers en directeuren.
Inschrijver beschrijft daarbij minimaal;
-	Welke en hoeveel partnerpartijen zij zelf daarbij heeft;
-	op welke wijze inschrijver bestaande partnerpartijen van de opdrachtgever wil inzetten;
-	op welke wijze zij waarborgt dat de partnerpartij geen commercieel nadeel ondervindt van deze makelaarsfunctie;
-	op welke wijze zij om gaat met weerstanden van een derde tegen een makelaarsfunctie, met als hoogste doel een snelle invulling te geven aan een vacature van de opdrachtgever;
-	welke borging zij biedt in het proces van de wensen van de bestuurder met betrekking tot het aanstellen van interim schooldirecteuren/ managers;
-	welke risico’s zij ziet en welke beheersmaatregelen zij hier tegen gaat treffen.</t>
  </si>
  <si>
    <t>MOTIVATIE CONSENSUS OPEN VRAAG EN TOELICHTING</t>
  </si>
  <si>
    <t xml:space="preserve">Inschrijver dient te beschrijven op maximaal 2 A4 op welke wijze zij bij aanvang (bij de start van de dynamische verificatiefase) van de dienstverlening zich gaat verdiepen in de organisatie van de opdrachtgever en hoe zij haar dienstverlening gaat afstemmen op de uitvoering van de dienstverlening. Inschrijver beschrijft hier minimaal;
•	 Op welke wijze gaat inschrijver zich verdiepen in de organisatie (SVOL en Porteum) van de opdrachtgever? Inschrijver beschrijft daarbij minimaal hoe zij vanuit een partnerschap met een langdurige insteek zich gaat verdiepen over de verschillende scholen in cultuur, behoefte, aard van het onderwijs en plaats van de school in de samenleving;
•	 Een realistisch tijdspad binnen de gestelde termijnen van deze aanbesteding (wanneer doet inschrijver wat in de eerste fase van de dynamische verificatie); 
•	 Communicatieplan (met wie wil de inschrijver op welk niveau en wanneer welke communicatie laten plaatsvinden om de juiste voorbereidingen te treffen, voordat de dynamische verificatiefase van start gaat);
•	 Een verwachte inzet (in uren en welke functionaris(sen)) van de opdrachtgever zelf;
•	 Op welke wijze borgt inschrijver dat de medewerkers die de dienstverlening gaan uitvoeren volledig op de hoogte zijn van de uitgangspunten van deze aanbesteding?;
•	 Welke risico’s ziet inschrijver gedurende de dynamische verificatiefase en welke beheersmaatregelen gaat zij treffen of het succesvol te kunnen afronden. </t>
  </si>
  <si>
    <t>Inschrijver dient te beschrijven op maximaal 2 A4 op welke wijze zij invulling geef aan goed werkgeverschap gericht op haar eigen en toekomstige medewerkers in deze vraag gericht op Onderwijzend Personeel (OP). Het doel van deze vraag is dat opdrachtgever van inschrijver wil weten hoe aantrekkelijk zij als werkgever is in combinatie met de opdrachtgever en beschrijft hierbij minimaal de volgende punten;
1.	 Communicatie (middelen/ frequentie) met potentiële OP-kandidaten, ofwel de kandidatenmarkt;
2.	 Communicatie (middelen/ frequentie) met OP-medewerkers onder contract bij de inschrijver;
3.	 Ontwikkeling (deskundigheidsbevordering) van OP-medewerkers onder contract van de opdrachtnemer en OP-medewerkers van de opdrachtgever (daarbij tevens lettend op een eigen opleidingsprogramma);
4.	 Ontwikkeling potentiële OP-kandidaten (bijvoorbeeld kandidaten zonder de juiste bevoegdheid).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</si>
</sst>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 #,##0.00_-;&quot;€&quot;\ #,##0.00\-"/>
    <numFmt numFmtId="165" formatCode="&quot;€&quot;\ #,##0_-"/>
    <numFmt numFmtId="166" formatCode="&quot;€&quot;\ #,##0.00"/>
    <numFmt numFmtId="167" formatCode="&quot;€&quot;\ #,##0.0000"/>
  </numFmts>
  <fonts count="23" x14ac:knownFonts="1">
    <font>
      <sz val="11"/>
      <color theme="1"/>
      <name val="Calibri"/>
      <family val="2"/>
      <scheme val="minor"/>
    </font>
    <font>
      <b/>
      <sz val="12"/>
      <color theme="1"/>
      <name val="Verdana"/>
      <family val="2"/>
    </font>
    <font>
      <sz val="10"/>
      <color theme="1"/>
      <name val="Verdana"/>
      <family val="2"/>
    </font>
    <font>
      <b/>
      <sz val="10"/>
      <color theme="1"/>
      <name val="Verdana"/>
      <family val="2"/>
    </font>
    <font>
      <b/>
      <sz val="12"/>
      <color theme="0"/>
      <name val="Verdana"/>
      <family val="2"/>
    </font>
    <font>
      <u/>
      <sz val="11"/>
      <color theme="10"/>
      <name val="Calibri"/>
      <family val="2"/>
      <scheme val="minor"/>
    </font>
    <font>
      <u/>
      <sz val="11"/>
      <color theme="11"/>
      <name val="Calibri"/>
      <family val="2"/>
      <scheme val="minor"/>
    </font>
    <font>
      <b/>
      <sz val="11"/>
      <color theme="1"/>
      <name val="Calibri"/>
      <family val="2"/>
      <scheme val="minor"/>
    </font>
    <font>
      <b/>
      <sz val="8"/>
      <name val="Verdana"/>
      <family val="2"/>
    </font>
    <font>
      <b/>
      <sz val="11"/>
      <color indexed="8"/>
      <name val="Verdana"/>
      <family val="2"/>
    </font>
    <font>
      <b/>
      <sz val="11"/>
      <color theme="0"/>
      <name val="Verdana"/>
      <family val="2"/>
    </font>
    <font>
      <sz val="10"/>
      <color rgb="FF000000"/>
      <name val="Verdana"/>
      <family val="2"/>
    </font>
    <font>
      <b/>
      <sz val="10"/>
      <color rgb="FFFF0000"/>
      <name val="Verdana"/>
      <family val="2"/>
    </font>
    <font>
      <b/>
      <sz val="10"/>
      <name val="Verdana"/>
      <family val="2"/>
    </font>
    <font>
      <b/>
      <sz val="18"/>
      <color theme="1"/>
      <name val="Verdana"/>
      <family val="2"/>
    </font>
    <font>
      <sz val="12"/>
      <color rgb="FF454545"/>
      <name val="Helvetica Neue"/>
      <family val="2"/>
    </font>
    <font>
      <b/>
      <sz val="12"/>
      <color indexed="8"/>
      <name val="Verdana"/>
      <family val="2"/>
    </font>
    <font>
      <i/>
      <sz val="10"/>
      <color theme="1"/>
      <name val="Verdana"/>
      <family val="2"/>
    </font>
    <font>
      <b/>
      <sz val="9"/>
      <color theme="0"/>
      <name val="Verdana"/>
      <family val="2"/>
    </font>
    <font>
      <b/>
      <sz val="10"/>
      <color theme="6" tint="-0.249977111117893"/>
      <name val="Verdana"/>
      <family val="2"/>
    </font>
    <font>
      <b/>
      <sz val="8"/>
      <color theme="0"/>
      <name val="Verdana"/>
      <family val="2"/>
    </font>
    <font>
      <b/>
      <sz val="10"/>
      <color theme="0"/>
      <name val="Verdana"/>
      <family val="2"/>
    </font>
    <font>
      <sz val="10"/>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2"/>
        <bgColor indexed="64"/>
      </patternFill>
    </fill>
    <fill>
      <patternFill patternType="solid">
        <fgColor theme="6"/>
        <bgColor indexed="64"/>
      </patternFill>
    </fill>
    <fill>
      <patternFill patternType="solid">
        <fgColor theme="6" tint="-0.499984740745262"/>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indexed="64"/>
      </right>
      <top/>
      <bottom/>
      <diagonal/>
    </border>
    <border>
      <left style="thin">
        <color auto="1"/>
      </left>
      <right/>
      <top style="thin">
        <color rgb="FF000000"/>
      </top>
      <bottom style="thin">
        <color rgb="FF000000"/>
      </bottom>
      <diagonal/>
    </border>
    <border>
      <left style="thin">
        <color auto="1"/>
      </left>
      <right/>
      <top style="thin">
        <color rgb="FF000000"/>
      </top>
      <bottom/>
      <diagonal/>
    </border>
  </borders>
  <cellStyleXfs count="57">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122">
    <xf numFmtId="0" fontId="0" fillId="0" borderId="0" xfId="0"/>
    <xf numFmtId="0" fontId="2" fillId="0" borderId="0" xfId="0" applyFont="1"/>
    <xf numFmtId="0" fontId="0" fillId="0" borderId="0" xfId="0" applyAlignment="1">
      <alignment wrapText="1"/>
    </xf>
    <xf numFmtId="0" fontId="7" fillId="0" borderId="0" xfId="0" applyFont="1"/>
    <xf numFmtId="165" fontId="3" fillId="2" borderId="10" xfId="0" applyNumberFormat="1" applyFont="1" applyFill="1" applyBorder="1" applyAlignment="1" applyProtection="1">
      <alignment horizontal="center" vertical="center"/>
      <protection locked="0"/>
    </xf>
    <xf numFmtId="0" fontId="4" fillId="2" borderId="8" xfId="0" applyFont="1" applyFill="1" applyBorder="1" applyAlignment="1">
      <alignment horizontal="left" vertical="center" indent="1"/>
    </xf>
    <xf numFmtId="0" fontId="1" fillId="0" borderId="0" xfId="0" applyFont="1" applyFill="1" applyBorder="1" applyAlignment="1">
      <alignment vertical="center"/>
    </xf>
    <xf numFmtId="0" fontId="0" fillId="0" borderId="0" xfId="0" applyBorder="1"/>
    <xf numFmtId="0" fontId="0" fillId="0" borderId="0" xfId="0" applyAlignment="1">
      <alignment horizontal="left"/>
    </xf>
    <xf numFmtId="0" fontId="15" fillId="0" borderId="0" xfId="0" applyFont="1"/>
    <xf numFmtId="0" fontId="3" fillId="2" borderId="8" xfId="0" applyFont="1" applyFill="1" applyBorder="1" applyAlignment="1">
      <alignment horizontal="left" vertical="center" indent="1"/>
    </xf>
    <xf numFmtId="0" fontId="2" fillId="2" borderId="8" xfId="0" applyFont="1" applyFill="1" applyBorder="1" applyAlignment="1">
      <alignment horizontal="left" vertical="center" wrapText="1" indent="1"/>
    </xf>
    <xf numFmtId="0" fontId="3" fillId="4" borderId="1" xfId="0" applyFont="1" applyFill="1" applyBorder="1" applyAlignment="1">
      <alignment vertical="center" wrapText="1"/>
    </xf>
    <xf numFmtId="0" fontId="3" fillId="4" borderId="13" xfId="0" applyFont="1" applyFill="1" applyBorder="1" applyAlignment="1">
      <alignment vertical="center" wrapText="1"/>
    </xf>
    <xf numFmtId="0" fontId="4" fillId="3" borderId="1" xfId="0" applyFont="1" applyFill="1" applyBorder="1" applyAlignment="1" applyProtection="1">
      <alignment horizontal="left" vertical="center" indent="1"/>
      <protection locked="0"/>
    </xf>
    <xf numFmtId="0" fontId="1" fillId="0" borderId="0" xfId="0" applyFont="1"/>
    <xf numFmtId="0" fontId="1" fillId="6" borderId="1" xfId="0" applyFont="1" applyFill="1" applyBorder="1" applyAlignment="1">
      <alignment horizontal="left" vertical="center" indent="1"/>
    </xf>
    <xf numFmtId="165" fontId="3" fillId="2" borderId="5" xfId="0" applyNumberFormat="1" applyFont="1" applyFill="1" applyBorder="1" applyAlignment="1">
      <alignment horizontal="center" vertical="center"/>
    </xf>
    <xf numFmtId="165" fontId="3" fillId="2" borderId="3" xfId="0" applyNumberFormat="1" applyFont="1" applyFill="1" applyBorder="1" applyAlignment="1">
      <alignment horizontal="center" vertical="center" wrapText="1"/>
    </xf>
    <xf numFmtId="0" fontId="2" fillId="3" borderId="2" xfId="0" applyFont="1" applyFill="1" applyBorder="1"/>
    <xf numFmtId="0" fontId="2" fillId="2" borderId="8" xfId="0" applyFont="1" applyFill="1" applyBorder="1"/>
    <xf numFmtId="0" fontId="2" fillId="3" borderId="4" xfId="0" applyFont="1" applyFill="1" applyBorder="1"/>
    <xf numFmtId="0" fontId="2" fillId="3" borderId="3" xfId="0" applyFont="1" applyFill="1" applyBorder="1"/>
    <xf numFmtId="0" fontId="4" fillId="3" borderId="1" xfId="0" applyFont="1" applyFill="1" applyBorder="1" applyAlignment="1">
      <alignment horizontal="left" vertical="center" indent="1"/>
    </xf>
    <xf numFmtId="0" fontId="2" fillId="2" borderId="0" xfId="0" applyFont="1" applyFill="1"/>
    <xf numFmtId="165" fontId="2" fillId="0" borderId="0" xfId="0" applyNumberFormat="1" applyFont="1" applyAlignment="1">
      <alignment horizontal="center"/>
    </xf>
    <xf numFmtId="0" fontId="1" fillId="0" borderId="7" xfId="0" applyFont="1" applyBorder="1" applyAlignment="1">
      <alignment vertical="center"/>
    </xf>
    <xf numFmtId="0" fontId="1" fillId="0" borderId="0" xfId="0" applyFont="1" applyAlignment="1">
      <alignment vertical="center"/>
    </xf>
    <xf numFmtId="164" fontId="2" fillId="2" borderId="8" xfId="0" applyNumberFormat="1" applyFont="1" applyFill="1" applyBorder="1" applyAlignment="1">
      <alignment horizontal="center" vertical="center" wrapText="1"/>
    </xf>
    <xf numFmtId="0" fontId="18" fillId="3" borderId="9" xfId="0" applyFont="1" applyFill="1" applyBorder="1" applyAlignment="1">
      <alignment horizontal="center" vertical="center"/>
    </xf>
    <xf numFmtId="0" fontId="2" fillId="6" borderId="1" xfId="0" applyFont="1" applyFill="1" applyBorder="1" applyAlignment="1">
      <alignment horizontal="center" vertical="center"/>
    </xf>
    <xf numFmtId="164" fontId="2" fillId="7" borderId="1" xfId="0" applyNumberFormat="1" applyFont="1" applyFill="1" applyBorder="1" applyAlignment="1">
      <alignment horizontal="center" vertical="center" wrapText="1"/>
    </xf>
    <xf numFmtId="164" fontId="2" fillId="0" borderId="8" xfId="0" applyNumberFormat="1" applyFont="1" applyBorder="1" applyAlignment="1">
      <alignment horizontal="center" vertical="center" wrapText="1"/>
    </xf>
    <xf numFmtId="0" fontId="8" fillId="8" borderId="2" xfId="0" applyFont="1" applyFill="1" applyBorder="1" applyAlignment="1" applyProtection="1">
      <alignment horizontal="center" vertical="center" wrapText="1"/>
      <protection locked="0"/>
    </xf>
    <xf numFmtId="0" fontId="8" fillId="2" borderId="8" xfId="0" applyFont="1" applyFill="1" applyBorder="1" applyAlignment="1">
      <alignment horizontal="center" vertical="center" wrapText="1"/>
    </xf>
    <xf numFmtId="0" fontId="8" fillId="0" borderId="8" xfId="0" applyFont="1" applyBorder="1" applyAlignment="1">
      <alignment horizontal="center" vertical="center" wrapText="1"/>
    </xf>
    <xf numFmtId="0" fontId="2" fillId="6" borderId="3" xfId="0" applyFont="1" applyFill="1" applyBorder="1" applyAlignment="1">
      <alignment horizontal="center" vertical="center"/>
    </xf>
    <xf numFmtId="0" fontId="10" fillId="0" borderId="0" xfId="0" applyFont="1" applyAlignment="1">
      <alignment horizontal="right" vertical="center" wrapText="1"/>
    </xf>
    <xf numFmtId="0" fontId="8" fillId="0" borderId="0" xfId="0" applyFont="1" applyAlignment="1">
      <alignment horizontal="center" vertical="center" wrapText="1"/>
    </xf>
    <xf numFmtId="0" fontId="8" fillId="8" borderId="1" xfId="0" applyFont="1" applyFill="1" applyBorder="1" applyAlignment="1" applyProtection="1">
      <alignment horizontal="center" vertical="center" wrapText="1"/>
      <protection locked="0"/>
    </xf>
    <xf numFmtId="0" fontId="1" fillId="6" borderId="2" xfId="0" applyFont="1" applyFill="1" applyBorder="1" applyAlignment="1">
      <alignment vertical="center"/>
    </xf>
    <xf numFmtId="0" fontId="4" fillId="0" borderId="8" xfId="0" applyFont="1" applyBorder="1" applyAlignment="1">
      <alignment horizontal="left" vertical="center" indent="1"/>
    </xf>
    <xf numFmtId="0" fontId="4" fillId="6" borderId="3" xfId="0" applyFont="1" applyFill="1" applyBorder="1" applyAlignment="1">
      <alignment vertical="center"/>
    </xf>
    <xf numFmtId="0" fontId="1" fillId="3" borderId="1" xfId="0" applyFont="1" applyFill="1" applyBorder="1" applyAlignment="1">
      <alignment horizontal="left" vertical="center"/>
    </xf>
    <xf numFmtId="0" fontId="1" fillId="3" borderId="1" xfId="0" applyFont="1" applyFill="1" applyBorder="1" applyAlignment="1">
      <alignment horizontal="center" vertical="center"/>
    </xf>
    <xf numFmtId="0" fontId="4" fillId="0" borderId="8" xfId="0" applyFont="1" applyBorder="1" applyAlignment="1">
      <alignment horizontal="left" vertical="center"/>
    </xf>
    <xf numFmtId="0" fontId="1" fillId="4" borderId="1" xfId="0" applyFont="1" applyFill="1" applyBorder="1" applyAlignment="1">
      <alignment vertical="center" wrapText="1"/>
    </xf>
    <xf numFmtId="166" fontId="1" fillId="4" borderId="13" xfId="0" applyNumberFormat="1" applyFont="1" applyFill="1" applyBorder="1" applyAlignment="1">
      <alignment horizontal="center" vertical="center" wrapText="1"/>
    </xf>
    <xf numFmtId="166" fontId="1" fillId="4" borderId="1" xfId="0" applyNumberFormat="1" applyFont="1" applyFill="1" applyBorder="1" applyAlignment="1">
      <alignment horizontal="center" vertical="center" wrapText="1"/>
    </xf>
    <xf numFmtId="0" fontId="1" fillId="3" borderId="1" xfId="0" applyFont="1" applyFill="1" applyBorder="1" applyAlignment="1">
      <alignment horizontal="right" vertical="center"/>
    </xf>
    <xf numFmtId="166" fontId="1" fillId="3" borderId="1" xfId="0" applyNumberFormat="1" applyFont="1" applyFill="1" applyBorder="1" applyAlignment="1">
      <alignment horizontal="center" vertical="center"/>
    </xf>
    <xf numFmtId="0" fontId="1" fillId="4" borderId="1" xfId="0" applyFont="1" applyFill="1" applyBorder="1" applyAlignment="1">
      <alignment horizontal="right" vertical="center"/>
    </xf>
    <xf numFmtId="166" fontId="1" fillId="4" borderId="1" xfId="0" applyNumberFormat="1" applyFont="1" applyFill="1" applyBorder="1" applyAlignment="1" applyProtection="1">
      <alignment horizontal="center" vertical="center"/>
      <protection locked="0"/>
    </xf>
    <xf numFmtId="0" fontId="14" fillId="8" borderId="1" xfId="0" applyFont="1" applyFill="1" applyBorder="1" applyAlignment="1">
      <alignment horizontal="center" vertical="center"/>
    </xf>
    <xf numFmtId="167" fontId="1" fillId="8" borderId="1" xfId="0" applyNumberFormat="1" applyFont="1" applyFill="1" applyBorder="1" applyAlignment="1">
      <alignment horizontal="center" vertical="center"/>
    </xf>
    <xf numFmtId="167" fontId="4" fillId="0" borderId="8" xfId="0" applyNumberFormat="1" applyFont="1" applyBorder="1" applyAlignment="1">
      <alignment horizontal="left" vertical="center"/>
    </xf>
    <xf numFmtId="166" fontId="13" fillId="7" borderId="2" xfId="0" applyNumberFormat="1" applyFont="1" applyFill="1" applyBorder="1" applyAlignment="1">
      <alignment vertical="center" wrapText="1"/>
    </xf>
    <xf numFmtId="166" fontId="13" fillId="7" borderId="3" xfId="0" applyNumberFormat="1" applyFont="1" applyFill="1" applyBorder="1" applyAlignment="1">
      <alignment vertical="center" wrapText="1"/>
    </xf>
    <xf numFmtId="0" fontId="2" fillId="5" borderId="1" xfId="0" applyFont="1" applyFill="1" applyBorder="1" applyAlignment="1">
      <alignment horizontal="justify" vertical="center" wrapText="1"/>
    </xf>
    <xf numFmtId="0" fontId="11" fillId="5" borderId="1" xfId="0" applyFont="1" applyFill="1" applyBorder="1" applyAlignment="1">
      <alignment horizontal="justify" vertical="center" wrapText="1"/>
    </xf>
    <xf numFmtId="0" fontId="2" fillId="4" borderId="12" xfId="0" applyFont="1" applyFill="1" applyBorder="1" applyAlignment="1">
      <alignment vertical="center" wrapText="1"/>
    </xf>
    <xf numFmtId="0" fontId="2" fillId="5" borderId="15" xfId="0" applyFont="1" applyFill="1" applyBorder="1" applyAlignment="1">
      <alignment horizontal="justify" vertical="center" wrapText="1"/>
    </xf>
    <xf numFmtId="0" fontId="11" fillId="5" borderId="15" xfId="0" applyFont="1" applyFill="1" applyBorder="1" applyAlignment="1">
      <alignment horizontal="justify" vertical="center" wrapText="1"/>
    </xf>
    <xf numFmtId="0" fontId="2" fillId="5" borderId="16" xfId="0" applyFont="1" applyFill="1" applyBorder="1" applyAlignment="1">
      <alignment horizontal="justify" vertical="center" wrapText="1"/>
    </xf>
    <xf numFmtId="164" fontId="3" fillId="2" borderId="14" xfId="0" applyNumberFormat="1" applyFont="1" applyFill="1" applyBorder="1" applyAlignment="1">
      <alignment horizontal="center" vertical="center" wrapText="1"/>
    </xf>
    <xf numFmtId="164" fontId="3" fillId="0" borderId="14" xfId="0" applyNumberFormat="1" applyFont="1" applyBorder="1" applyAlignment="1">
      <alignment horizontal="center" vertical="center" wrapText="1"/>
    </xf>
    <xf numFmtId="0" fontId="18" fillId="3" borderId="1" xfId="0" applyFont="1" applyFill="1" applyBorder="1" applyAlignment="1">
      <alignment horizontal="center" vertical="center"/>
    </xf>
    <xf numFmtId="0" fontId="20" fillId="9" borderId="2" xfId="0" applyFont="1" applyFill="1" applyBorder="1" applyAlignment="1">
      <alignment horizontal="center" vertical="center" wrapText="1"/>
    </xf>
    <xf numFmtId="0" fontId="20" fillId="9"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166" fontId="11" fillId="5" borderId="1" xfId="0" applyNumberFormat="1" applyFont="1" applyFill="1" applyBorder="1" applyAlignment="1">
      <alignment horizontal="center" vertical="center" wrapText="1"/>
    </xf>
    <xf numFmtId="0" fontId="12" fillId="5" borderId="1"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12" fillId="5" borderId="13" xfId="0" applyFont="1" applyFill="1" applyBorder="1" applyAlignment="1">
      <alignment horizontal="center" vertical="center" wrapText="1"/>
    </xf>
    <xf numFmtId="0" fontId="21" fillId="3" borderId="2" xfId="0" applyFont="1" applyFill="1" applyBorder="1" applyAlignment="1">
      <alignment vertical="center"/>
    </xf>
    <xf numFmtId="0" fontId="3" fillId="3" borderId="4" xfId="0" applyFont="1" applyFill="1" applyBorder="1" applyAlignment="1">
      <alignment vertical="center"/>
    </xf>
    <xf numFmtId="0" fontId="21" fillId="3" borderId="4" xfId="0" applyFont="1" applyFill="1" applyBorder="1" applyAlignment="1">
      <alignment horizontal="center" vertical="center"/>
    </xf>
    <xf numFmtId="0" fontId="21" fillId="3" borderId="1" xfId="0" applyFont="1" applyFill="1" applyBorder="1" applyAlignment="1">
      <alignment horizontal="center" vertical="center"/>
    </xf>
    <xf numFmtId="0" fontId="22" fillId="0" borderId="0" xfId="0" applyFont="1"/>
    <xf numFmtId="165" fontId="3" fillId="3" borderId="2" xfId="0" applyNumberFormat="1" applyFont="1" applyFill="1" applyBorder="1" applyAlignment="1">
      <alignment horizontal="center" vertical="center"/>
    </xf>
    <xf numFmtId="165" fontId="3" fillId="3" borderId="3" xfId="0" applyNumberFormat="1" applyFont="1" applyFill="1" applyBorder="1" applyAlignment="1">
      <alignment horizontal="center" vertical="center"/>
    </xf>
    <xf numFmtId="165" fontId="3" fillId="5" borderId="2" xfId="0" applyNumberFormat="1" applyFont="1" applyFill="1" applyBorder="1" applyAlignment="1" applyProtection="1">
      <alignment horizontal="center" vertical="center" wrapText="1"/>
      <protection locked="0"/>
    </xf>
    <xf numFmtId="165" fontId="3" fillId="5" borderId="3" xfId="0" applyNumberFormat="1" applyFont="1" applyFill="1" applyBorder="1" applyAlignment="1" applyProtection="1">
      <alignment horizontal="center" vertical="center" wrapText="1"/>
      <protection locked="0"/>
    </xf>
    <xf numFmtId="0" fontId="2" fillId="4" borderId="13" xfId="0" applyFont="1" applyFill="1" applyBorder="1" applyAlignment="1">
      <alignment horizontal="left" vertical="center" wrapText="1"/>
    </xf>
    <xf numFmtId="0" fontId="2" fillId="4" borderId="12" xfId="0" applyFont="1" applyFill="1" applyBorder="1" applyAlignment="1">
      <alignment horizontal="left" vertical="center" wrapText="1"/>
    </xf>
    <xf numFmtId="165" fontId="4" fillId="3" borderId="2" xfId="0" applyNumberFormat="1" applyFont="1" applyFill="1" applyBorder="1" applyAlignment="1" applyProtection="1">
      <alignment horizontal="center" vertical="center"/>
      <protection locked="0"/>
    </xf>
    <xf numFmtId="165" fontId="4" fillId="3" borderId="3" xfId="0" applyNumberFormat="1" applyFont="1" applyFill="1" applyBorder="1" applyAlignment="1" applyProtection="1">
      <alignment horizontal="center" vertical="center"/>
      <protection locked="0"/>
    </xf>
    <xf numFmtId="165" fontId="3" fillId="6" borderId="2" xfId="0" applyNumberFormat="1" applyFont="1" applyFill="1" applyBorder="1" applyAlignment="1">
      <alignment horizontal="center" vertical="center"/>
    </xf>
    <xf numFmtId="165" fontId="3" fillId="6" borderId="3" xfId="0" applyNumberFormat="1" applyFont="1" applyFill="1" applyBorder="1" applyAlignment="1">
      <alignment horizontal="center" vertical="center"/>
    </xf>
    <xf numFmtId="0" fontId="3" fillId="4" borderId="11" xfId="0" applyFont="1" applyFill="1" applyBorder="1" applyAlignment="1">
      <alignment horizontal="left" vertical="center" wrapText="1"/>
    </xf>
    <xf numFmtId="0" fontId="3" fillId="4" borderId="14" xfId="0" applyFont="1" applyFill="1" applyBorder="1" applyAlignment="1">
      <alignment horizontal="left" vertical="center" wrapText="1"/>
    </xf>
    <xf numFmtId="164" fontId="17" fillId="5" borderId="8" xfId="0" applyNumberFormat="1" applyFont="1" applyFill="1" applyBorder="1" applyAlignment="1" applyProtection="1">
      <alignment horizontal="center" vertical="center" wrapText="1"/>
      <protection locked="0"/>
    </xf>
    <xf numFmtId="164" fontId="17" fillId="5" borderId="12" xfId="0" applyNumberFormat="1" applyFont="1" applyFill="1" applyBorder="1" applyAlignment="1" applyProtection="1">
      <alignment horizontal="center" vertical="center" wrapText="1"/>
      <protection locked="0"/>
    </xf>
    <xf numFmtId="0" fontId="9" fillId="8" borderId="1" xfId="0" applyFont="1" applyFill="1" applyBorder="1" applyAlignment="1">
      <alignment horizontal="right" vertical="center" wrapText="1"/>
    </xf>
    <xf numFmtId="0" fontId="10" fillId="9" borderId="1" xfId="0" applyFont="1" applyFill="1" applyBorder="1" applyAlignment="1">
      <alignment horizontal="right" vertical="center" wrapText="1"/>
    </xf>
    <xf numFmtId="0" fontId="16" fillId="7" borderId="2" xfId="0" applyFont="1" applyFill="1" applyBorder="1" applyAlignment="1">
      <alignment horizontal="right" vertical="center" wrapText="1"/>
    </xf>
    <xf numFmtId="0" fontId="16" fillId="7" borderId="3" xfId="0" applyFont="1" applyFill="1" applyBorder="1" applyAlignment="1">
      <alignment horizontal="right" vertical="center" wrapText="1"/>
    </xf>
    <xf numFmtId="0" fontId="9" fillId="8" borderId="6" xfId="0" applyFont="1" applyFill="1" applyBorder="1" applyAlignment="1">
      <alignment horizontal="right" vertical="center" wrapText="1"/>
    </xf>
    <xf numFmtId="0" fontId="9" fillId="8" borderId="11" xfId="0" applyFont="1" applyFill="1" applyBorder="1" applyAlignment="1">
      <alignment horizontal="right" vertical="center" wrapText="1"/>
    </xf>
    <xf numFmtId="0" fontId="3" fillId="4" borderId="13" xfId="0" applyFont="1" applyFill="1" applyBorder="1" applyAlignment="1">
      <alignment horizontal="left" vertical="center" wrapText="1"/>
    </xf>
    <xf numFmtId="0" fontId="3" fillId="4" borderId="8" xfId="0" applyFont="1" applyFill="1" applyBorder="1" applyAlignment="1">
      <alignment horizontal="left" vertical="center" wrapText="1"/>
    </xf>
    <xf numFmtId="0" fontId="10" fillId="9" borderId="9" xfId="0" applyFont="1" applyFill="1" applyBorder="1" applyAlignment="1">
      <alignment horizontal="right" vertical="center" wrapText="1"/>
    </xf>
    <xf numFmtId="0" fontId="10" fillId="9" borderId="5" xfId="0" applyFont="1" applyFill="1" applyBorder="1" applyAlignment="1">
      <alignment horizontal="right" vertical="center" wrapText="1"/>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10" fillId="3" borderId="2" xfId="0" applyFont="1" applyFill="1" applyBorder="1" applyAlignment="1">
      <alignment horizontal="left" vertical="center"/>
    </xf>
    <xf numFmtId="0" fontId="10" fillId="3" borderId="3" xfId="0" applyFont="1" applyFill="1" applyBorder="1" applyAlignment="1">
      <alignment horizontal="left" vertical="center"/>
    </xf>
    <xf numFmtId="0" fontId="1" fillId="4" borderId="2" xfId="0" applyFont="1" applyFill="1" applyBorder="1" applyAlignment="1">
      <alignment horizontal="left" vertical="center"/>
    </xf>
    <xf numFmtId="0" fontId="1" fillId="4" borderId="3" xfId="0" applyFont="1" applyFill="1" applyBorder="1" applyAlignment="1">
      <alignment horizontal="left" vertical="center"/>
    </xf>
    <xf numFmtId="0" fontId="1" fillId="4" borderId="1" xfId="0" applyFont="1" applyFill="1" applyBorder="1" applyAlignment="1">
      <alignment horizontal="center" vertical="center"/>
    </xf>
    <xf numFmtId="0" fontId="1" fillId="7" borderId="2" xfId="0" applyFont="1" applyFill="1" applyBorder="1" applyAlignment="1">
      <alignment horizontal="right" vertical="center" wrapText="1"/>
    </xf>
    <xf numFmtId="0" fontId="1" fillId="7" borderId="3" xfId="0" applyFont="1" applyFill="1" applyBorder="1" applyAlignment="1">
      <alignment horizontal="right" vertical="center" wrapText="1"/>
    </xf>
    <xf numFmtId="0" fontId="3" fillId="5" borderId="1" xfId="0" applyFont="1" applyFill="1" applyBorder="1" applyAlignment="1">
      <alignment horizontal="left" vertical="center" wrapText="1"/>
    </xf>
    <xf numFmtId="0" fontId="2" fillId="5" borderId="1" xfId="0" applyFont="1" applyFill="1" applyBorder="1" applyAlignment="1">
      <alignment horizontal="left" vertical="center" wrapText="1"/>
    </xf>
    <xf numFmtId="0" fontId="19" fillId="3"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2" xfId="0" applyFont="1" applyFill="1" applyBorder="1" applyAlignment="1">
      <alignment horizontal="left" vertical="center"/>
    </xf>
    <xf numFmtId="0" fontId="4" fillId="3" borderId="4" xfId="0" applyFont="1" applyFill="1" applyBorder="1" applyAlignment="1">
      <alignment horizontal="left" vertical="center"/>
    </xf>
    <xf numFmtId="0" fontId="4" fillId="3" borderId="3" xfId="0" applyFont="1" applyFill="1" applyBorder="1" applyAlignment="1">
      <alignment horizontal="left" vertical="center"/>
    </xf>
    <xf numFmtId="0" fontId="3" fillId="6" borderId="1" xfId="0" applyFont="1" applyFill="1" applyBorder="1" applyAlignment="1">
      <alignment horizontal="center" vertical="center" wrapText="1"/>
    </xf>
    <xf numFmtId="0" fontId="2" fillId="4" borderId="1" xfId="0" applyFont="1" applyFill="1" applyBorder="1" applyAlignment="1">
      <alignment horizontal="left" vertical="center" wrapText="1"/>
    </xf>
  </cellXfs>
  <cellStyles count="57">
    <cellStyle name="Gevolgde hyperlink" xfId="2" builtinId="9" hidden="1"/>
    <cellStyle name="Gevolgde hyperlink" xfId="4" builtinId="9" hidden="1"/>
    <cellStyle name="Gevolgde hyperlink" xfId="6" builtinId="9" hidden="1"/>
    <cellStyle name="Gevolgde hyperlink" xfId="8"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20" builtinId="9" hidden="1"/>
    <cellStyle name="Gevolgde hyperlink" xfId="22" builtinId="9" hidden="1"/>
    <cellStyle name="Gevolgde hyperlink" xfId="24" builtinId="9" hidden="1"/>
    <cellStyle name="Gevolgde hyperlink" xfId="26" builtinId="9" hidden="1"/>
    <cellStyle name="Gevolgde hyperlink" xfId="28" builtinId="9" hidden="1"/>
    <cellStyle name="Gevolgde hyperlink" xfId="30" builtinId="9" hidden="1"/>
    <cellStyle name="Gevolgde hyperlink" xfId="32" builtinId="9" hidden="1"/>
    <cellStyle name="Gevolgde hyperlink" xfId="34" builtinId="9" hidden="1"/>
    <cellStyle name="Gevolgde hyperlink" xfId="36" builtinId="9" hidden="1"/>
    <cellStyle name="Gevolgde hyperlink" xfId="38" builtinId="9" hidden="1"/>
    <cellStyle name="Gevolgde hyperlink" xfId="40" builtinId="9" hidden="1"/>
    <cellStyle name="Gevolgde hyperlink" xfId="42" builtinId="9" hidden="1"/>
    <cellStyle name="Gevolgde hyperlink" xfId="44" builtinId="9" hidden="1"/>
    <cellStyle name="Gevolgde hyperlink" xfId="46" builtinId="9" hidden="1"/>
    <cellStyle name="Gevolgde hyperlink" xfId="48" builtinId="9" hidden="1"/>
    <cellStyle name="Gevolgde hyperlink" xfId="50" builtinId="9" hidden="1"/>
    <cellStyle name="Gevolgde hyperlink" xfId="52" builtinId="9" hidden="1"/>
    <cellStyle name="Gevolgde hyperlink" xfId="54" builtinId="9" hidden="1"/>
    <cellStyle name="Gevolgde hyperlink" xfId="5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Standaard" xfId="0" builtinId="0"/>
  </cellStyles>
  <dxfs count="0"/>
  <tableStyles count="0" defaultTableStyle="TableStyleMedium2" defaultPivotStyle="PivotStyleMedium9"/>
  <colors>
    <mruColors>
      <color rgb="FFFF9A02"/>
      <color rgb="FFFFCC99"/>
      <color rgb="FFFDE9D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F19"/>
  <sheetViews>
    <sheetView showGridLines="0" topLeftCell="A10" zoomScaleNormal="100" workbookViewId="0">
      <selection sqref="A1:F1"/>
    </sheetView>
  </sheetViews>
  <sheetFormatPr baseColWidth="10" defaultColWidth="8.83203125" defaultRowHeight="15" x14ac:dyDescent="0.2"/>
  <cols>
    <col min="1" max="1" width="45.83203125" customWidth="1"/>
    <col min="2" max="6" width="15.83203125" customWidth="1"/>
  </cols>
  <sheetData>
    <row r="1" spans="1:6" s="8" customFormat="1" ht="30" customHeight="1" x14ac:dyDescent="0.2">
      <c r="A1" s="117" t="s">
        <v>23</v>
      </c>
      <c r="B1" s="118"/>
      <c r="C1" s="118"/>
      <c r="D1" s="118"/>
      <c r="E1" s="118"/>
      <c r="F1" s="119"/>
    </row>
    <row r="2" spans="1:6" s="2" customFormat="1" ht="80" customHeight="1" x14ac:dyDescent="0.2">
      <c r="A2" s="115" t="s">
        <v>44</v>
      </c>
      <c r="B2" s="115"/>
      <c r="C2" s="115"/>
      <c r="D2" s="115"/>
      <c r="E2" s="115"/>
      <c r="F2" s="115"/>
    </row>
    <row r="3" spans="1:6" s="2" customFormat="1" ht="25" customHeight="1" x14ac:dyDescent="0.2">
      <c r="A3" s="112" t="s">
        <v>51</v>
      </c>
      <c r="B3" s="112"/>
      <c r="C3" s="112"/>
      <c r="D3" s="112"/>
      <c r="E3" s="112"/>
      <c r="F3" s="112"/>
    </row>
    <row r="4" spans="1:6" s="2" customFormat="1" ht="220" customHeight="1" x14ac:dyDescent="0.2">
      <c r="A4" s="113" t="s">
        <v>56</v>
      </c>
      <c r="B4" s="113"/>
      <c r="C4" s="113"/>
      <c r="D4" s="113"/>
      <c r="E4" s="113"/>
      <c r="F4" s="113"/>
    </row>
    <row r="5" spans="1:6" s="2" customFormat="1" ht="25" customHeight="1" x14ac:dyDescent="0.2">
      <c r="A5" s="112" t="s">
        <v>50</v>
      </c>
      <c r="B5" s="112"/>
      <c r="C5" s="112"/>
      <c r="D5" s="112"/>
      <c r="E5" s="112"/>
      <c r="F5" s="112"/>
    </row>
    <row r="6" spans="1:6" s="2" customFormat="1" ht="190" customHeight="1" x14ac:dyDescent="0.2">
      <c r="A6" s="113" t="s">
        <v>57</v>
      </c>
      <c r="B6" s="113"/>
      <c r="C6" s="113"/>
      <c r="D6" s="113"/>
      <c r="E6" s="113"/>
      <c r="F6" s="113"/>
    </row>
    <row r="7" spans="1:6" s="2" customFormat="1" ht="25" customHeight="1" x14ac:dyDescent="0.2">
      <c r="A7" s="112" t="s">
        <v>49</v>
      </c>
      <c r="B7" s="112"/>
      <c r="C7" s="112"/>
      <c r="D7" s="112"/>
      <c r="E7" s="112"/>
      <c r="F7" s="112"/>
    </row>
    <row r="8" spans="1:6" s="2" customFormat="1" ht="184" customHeight="1" x14ac:dyDescent="0.2">
      <c r="A8" s="113" t="s">
        <v>47</v>
      </c>
      <c r="B8" s="113"/>
      <c r="C8" s="113"/>
      <c r="D8" s="113"/>
      <c r="E8" s="113"/>
      <c r="F8" s="113"/>
    </row>
    <row r="9" spans="1:6" s="2" customFormat="1" ht="25" customHeight="1" x14ac:dyDescent="0.2">
      <c r="A9" s="112" t="s">
        <v>48</v>
      </c>
      <c r="B9" s="112"/>
      <c r="C9" s="112"/>
      <c r="D9" s="112"/>
      <c r="E9" s="112"/>
      <c r="F9" s="112"/>
    </row>
    <row r="10" spans="1:6" s="2" customFormat="1" ht="170" customHeight="1" x14ac:dyDescent="0.2">
      <c r="A10" s="113" t="s">
        <v>53</v>
      </c>
      <c r="B10" s="113"/>
      <c r="C10" s="113"/>
      <c r="D10" s="113"/>
      <c r="E10" s="113"/>
      <c r="F10" s="113"/>
    </row>
    <row r="11" spans="1:6" s="2" customFormat="1" ht="25" customHeight="1" x14ac:dyDescent="0.2">
      <c r="A11" s="112" t="s">
        <v>52</v>
      </c>
      <c r="B11" s="112"/>
      <c r="C11" s="112"/>
      <c r="D11" s="112"/>
      <c r="E11" s="112"/>
      <c r="F11" s="112"/>
    </row>
    <row r="12" spans="1:6" s="2" customFormat="1" ht="266" customHeight="1" x14ac:dyDescent="0.2">
      <c r="A12" s="113" t="s">
        <v>54</v>
      </c>
      <c r="B12" s="113"/>
      <c r="C12" s="113"/>
      <c r="D12" s="113"/>
      <c r="E12" s="113"/>
      <c r="F12" s="113"/>
    </row>
    <row r="13" spans="1:6" ht="25" customHeight="1" x14ac:dyDescent="0.2">
      <c r="A13" s="12" t="s">
        <v>0</v>
      </c>
      <c r="B13" s="72" t="s">
        <v>18</v>
      </c>
      <c r="C13" s="72" t="s">
        <v>19</v>
      </c>
      <c r="D13" s="72" t="s">
        <v>20</v>
      </c>
      <c r="E13" s="72" t="s">
        <v>21</v>
      </c>
      <c r="F13" s="72" t="s">
        <v>22</v>
      </c>
    </row>
    <row r="14" spans="1:6" ht="20" customHeight="1" x14ac:dyDescent="0.2">
      <c r="A14" s="61" t="s">
        <v>11</v>
      </c>
      <c r="B14" s="70">
        <v>5000</v>
      </c>
      <c r="C14" s="70">
        <v>6000</v>
      </c>
      <c r="D14" s="70">
        <v>6000</v>
      </c>
      <c r="E14" s="70">
        <v>4000</v>
      </c>
      <c r="F14" s="70">
        <v>4000</v>
      </c>
    </row>
    <row r="15" spans="1:6" ht="20" customHeight="1" x14ac:dyDescent="0.2">
      <c r="A15" s="62" t="s">
        <v>10</v>
      </c>
      <c r="B15" s="70">
        <f>B14/2</f>
        <v>2500</v>
      </c>
      <c r="C15" s="70">
        <f t="shared" ref="C15:F15" si="0">C14/2</f>
        <v>3000</v>
      </c>
      <c r="D15" s="70">
        <f t="shared" si="0"/>
        <v>3000</v>
      </c>
      <c r="E15" s="70">
        <f t="shared" si="0"/>
        <v>2000</v>
      </c>
      <c r="F15" s="70">
        <f t="shared" si="0"/>
        <v>2000</v>
      </c>
    </row>
    <row r="16" spans="1:6" ht="20" customHeight="1" x14ac:dyDescent="0.2">
      <c r="A16" s="62" t="s">
        <v>9</v>
      </c>
      <c r="B16" s="70">
        <f>B14*0.2</f>
        <v>1000</v>
      </c>
      <c r="C16" s="70">
        <f t="shared" ref="C16:F16" si="1">C14*0.2</f>
        <v>1200</v>
      </c>
      <c r="D16" s="70">
        <f t="shared" si="1"/>
        <v>1200</v>
      </c>
      <c r="E16" s="70">
        <f t="shared" si="1"/>
        <v>800</v>
      </c>
      <c r="F16" s="70">
        <f t="shared" si="1"/>
        <v>800</v>
      </c>
    </row>
    <row r="17" spans="1:6" ht="20" customHeight="1" x14ac:dyDescent="0.2">
      <c r="A17" s="61" t="s">
        <v>8</v>
      </c>
      <c r="B17" s="70">
        <v>0</v>
      </c>
      <c r="C17" s="70">
        <v>0</v>
      </c>
      <c r="D17" s="70">
        <v>0</v>
      </c>
      <c r="E17" s="70">
        <v>0</v>
      </c>
      <c r="F17" s="70">
        <v>0</v>
      </c>
    </row>
    <row r="18" spans="1:6" ht="20" customHeight="1" x14ac:dyDescent="0.2">
      <c r="A18" s="63" t="s">
        <v>7</v>
      </c>
      <c r="B18" s="73" t="s">
        <v>17</v>
      </c>
      <c r="C18" s="73" t="s">
        <v>17</v>
      </c>
      <c r="D18" s="73" t="s">
        <v>17</v>
      </c>
      <c r="E18" s="73" t="s">
        <v>17</v>
      </c>
      <c r="F18" s="73" t="s">
        <v>17</v>
      </c>
    </row>
    <row r="19" spans="1:6" ht="20" customHeight="1" x14ac:dyDescent="0.2">
      <c r="A19" s="114" t="s">
        <v>6</v>
      </c>
      <c r="B19" s="114"/>
      <c r="C19" s="114"/>
      <c r="D19" s="114"/>
      <c r="E19" s="114"/>
      <c r="F19" s="114"/>
    </row>
  </sheetData>
  <sheetProtection algorithmName="SHA-512" hashValue="iv88GzpD6cYsUnxWHeSF2UY+NNVLhZdbinX2tRSQD1ofc7Mo0WwQM9qJTdF+1cjWM0xw+QkU6V3GLyK7Aoy7gA==" saltValue="BawaFSyKNiuMp4w2OEQfFw==" spinCount="100000" sheet="1" objects="1" scenarios="1"/>
  <mergeCells count="13">
    <mergeCell ref="A19:F19"/>
    <mergeCell ref="A2:F2"/>
    <mergeCell ref="A1:F1"/>
    <mergeCell ref="A6:F6"/>
    <mergeCell ref="A8:F8"/>
    <mergeCell ref="A10:F10"/>
    <mergeCell ref="A12:F12"/>
    <mergeCell ref="A3:F3"/>
    <mergeCell ref="A5:F5"/>
    <mergeCell ref="A7:F7"/>
    <mergeCell ref="A9:F9"/>
    <mergeCell ref="A11:F11"/>
    <mergeCell ref="A4:F4"/>
  </mergeCells>
  <pageMargins left="0.31496062992125984" right="0.31496062992125984" top="0.35433070866141736" bottom="0.35433070866141736" header="0.31496062992125984" footer="0.31496062992125984"/>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B488A-CEE1-5042-8D0B-937987620DBD}">
  <dimension ref="A1:I14"/>
  <sheetViews>
    <sheetView showGridLines="0" workbookViewId="0">
      <selection activeCell="A5" sqref="A5:E5"/>
    </sheetView>
  </sheetViews>
  <sheetFormatPr baseColWidth="10" defaultRowHeight="15" x14ac:dyDescent="0.2"/>
  <cols>
    <col min="1" max="1" width="27.83203125" customWidth="1"/>
    <col min="2" max="5" width="18.33203125" customWidth="1"/>
    <col min="6" max="6" width="15.83203125" customWidth="1"/>
  </cols>
  <sheetData>
    <row r="1" spans="1:9" ht="30" customHeight="1" x14ac:dyDescent="0.2">
      <c r="A1" s="116" t="s">
        <v>45</v>
      </c>
      <c r="B1" s="116"/>
      <c r="C1" s="116"/>
      <c r="D1" s="116"/>
      <c r="E1" s="116"/>
      <c r="F1" s="6"/>
      <c r="G1" s="6"/>
      <c r="H1" s="6"/>
      <c r="I1" s="7"/>
    </row>
    <row r="2" spans="1:9" ht="60" customHeight="1" x14ac:dyDescent="0.2">
      <c r="A2" s="120" t="s">
        <v>46</v>
      </c>
      <c r="B2" s="120"/>
      <c r="C2" s="120"/>
      <c r="D2" s="120"/>
      <c r="E2" s="120"/>
    </row>
    <row r="3" spans="1:9" ht="35" customHeight="1" x14ac:dyDescent="0.2">
      <c r="A3" s="112" t="s">
        <v>39</v>
      </c>
      <c r="B3" s="112"/>
      <c r="C3" s="112"/>
      <c r="D3" s="112"/>
      <c r="E3" s="112"/>
    </row>
    <row r="4" spans="1:9" ht="54" customHeight="1" x14ac:dyDescent="0.2">
      <c r="A4" s="121" t="s">
        <v>35</v>
      </c>
      <c r="B4" s="121"/>
      <c r="C4" s="121"/>
      <c r="D4" s="121"/>
      <c r="E4" s="121"/>
    </row>
    <row r="5" spans="1:9" ht="54" customHeight="1" x14ac:dyDescent="0.2">
      <c r="A5" s="121" t="s">
        <v>36</v>
      </c>
      <c r="B5" s="121"/>
      <c r="C5" s="121"/>
      <c r="D5" s="121"/>
      <c r="E5" s="121"/>
    </row>
    <row r="6" spans="1:9" ht="54" customHeight="1" x14ac:dyDescent="0.2">
      <c r="A6" s="121" t="s">
        <v>37</v>
      </c>
      <c r="B6" s="121"/>
      <c r="C6" s="121"/>
      <c r="D6" s="121"/>
      <c r="E6" s="121"/>
    </row>
    <row r="7" spans="1:9" ht="54" customHeight="1" x14ac:dyDescent="0.2">
      <c r="A7" s="121" t="s">
        <v>38</v>
      </c>
      <c r="B7" s="121"/>
      <c r="C7" s="121"/>
      <c r="D7" s="121"/>
      <c r="E7" s="121"/>
    </row>
    <row r="8" spans="1:9" ht="30" customHeight="1" x14ac:dyDescent="0.2">
      <c r="A8" s="12" t="s">
        <v>0</v>
      </c>
      <c r="B8" s="69" t="s">
        <v>35</v>
      </c>
      <c r="C8" s="69" t="s">
        <v>36</v>
      </c>
      <c r="D8" s="69" t="s">
        <v>37</v>
      </c>
      <c r="E8" s="69" t="s">
        <v>38</v>
      </c>
    </row>
    <row r="9" spans="1:9" ht="20" customHeight="1" x14ac:dyDescent="0.2">
      <c r="A9" s="58" t="s">
        <v>11</v>
      </c>
      <c r="B9" s="70">
        <v>5000</v>
      </c>
      <c r="C9" s="70">
        <v>3500</v>
      </c>
      <c r="D9" s="70">
        <v>3500</v>
      </c>
      <c r="E9" s="70">
        <v>3000</v>
      </c>
    </row>
    <row r="10" spans="1:9" ht="20" customHeight="1" x14ac:dyDescent="0.2">
      <c r="A10" s="59" t="s">
        <v>10</v>
      </c>
      <c r="B10" s="70">
        <f>B9/2</f>
        <v>2500</v>
      </c>
      <c r="C10" s="70">
        <f t="shared" ref="C10:E10" si="0">C9/2</f>
        <v>1750</v>
      </c>
      <c r="D10" s="70">
        <f t="shared" si="0"/>
        <v>1750</v>
      </c>
      <c r="E10" s="70">
        <f t="shared" si="0"/>
        <v>1500</v>
      </c>
    </row>
    <row r="11" spans="1:9" ht="20" customHeight="1" x14ac:dyDescent="0.2">
      <c r="A11" s="59" t="s">
        <v>9</v>
      </c>
      <c r="B11" s="70">
        <f>B9*0.2</f>
        <v>1000</v>
      </c>
      <c r="C11" s="70">
        <f t="shared" ref="C11:E11" si="1">C9*0.2</f>
        <v>700</v>
      </c>
      <c r="D11" s="70">
        <f t="shared" si="1"/>
        <v>700</v>
      </c>
      <c r="E11" s="70">
        <f t="shared" si="1"/>
        <v>600</v>
      </c>
    </row>
    <row r="12" spans="1:9" ht="20" customHeight="1" x14ac:dyDescent="0.2">
      <c r="A12" s="58" t="s">
        <v>8</v>
      </c>
      <c r="B12" s="70">
        <v>0</v>
      </c>
      <c r="C12" s="70">
        <v>0</v>
      </c>
      <c r="D12" s="70">
        <v>0</v>
      </c>
      <c r="E12" s="70">
        <v>0</v>
      </c>
    </row>
    <row r="13" spans="1:9" ht="20" customHeight="1" x14ac:dyDescent="0.2">
      <c r="A13" s="58" t="s">
        <v>7</v>
      </c>
      <c r="B13" s="71" t="s">
        <v>17</v>
      </c>
      <c r="C13" s="71" t="s">
        <v>17</v>
      </c>
      <c r="D13" s="71" t="s">
        <v>17</v>
      </c>
      <c r="E13" s="71" t="s">
        <v>17</v>
      </c>
    </row>
    <row r="14" spans="1:9" x14ac:dyDescent="0.2">
      <c r="A14" s="114" t="s">
        <v>6</v>
      </c>
      <c r="B14" s="114"/>
      <c r="C14" s="114"/>
      <c r="D14" s="114"/>
      <c r="E14" s="114"/>
    </row>
  </sheetData>
  <sheetProtection algorithmName="SHA-512" hashValue="BF7dt0AemgY15SzU8OdgtjZ3xz78OpSeCbZnm1Tfc3PcAAVu4hQKXpErKXa2YCQCR4DqMn2rlQ5lF8DZ/CHrAg==" saltValue="4aQ+mMpEf705CGWsN5UJhg==" spinCount="100000" sheet="1" objects="1" scenarios="1"/>
  <mergeCells count="8">
    <mergeCell ref="A6:E6"/>
    <mergeCell ref="A7:E7"/>
    <mergeCell ref="A14:E14"/>
    <mergeCell ref="A1:E1"/>
    <mergeCell ref="A3:E3"/>
    <mergeCell ref="A2:E2"/>
    <mergeCell ref="A4:E4"/>
    <mergeCell ref="A5:E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K24"/>
  <sheetViews>
    <sheetView showGridLines="0" zoomScale="85" zoomScaleNormal="85" zoomScalePageLayoutView="85" workbookViewId="0">
      <pane ySplit="1" topLeftCell="A10" activePane="bottomLeft" state="frozen"/>
      <selection pane="bottomLeft" activeCell="B24" sqref="A24:XFD27"/>
    </sheetView>
  </sheetViews>
  <sheetFormatPr baseColWidth="10" defaultColWidth="8.83203125" defaultRowHeight="13" x14ac:dyDescent="0.15"/>
  <cols>
    <col min="1" max="1" width="100.83203125" style="1" customWidth="1"/>
    <col min="2" max="2" width="2.83203125" style="24" customWidth="1"/>
    <col min="3" max="3" width="25.83203125" style="25" customWidth="1"/>
    <col min="4" max="4" width="3.83203125" style="25" customWidth="1"/>
    <col min="5" max="5" width="2.83203125" style="25" customWidth="1"/>
    <col min="6" max="6" width="25.83203125" style="25" customWidth="1"/>
    <col min="7" max="7" width="3.83203125" style="25" customWidth="1"/>
    <col min="8" max="8" width="2.83203125" style="25" customWidth="1"/>
    <col min="9" max="9" width="25.83203125" style="1" customWidth="1"/>
    <col min="10" max="10" width="3.83203125" style="1" customWidth="1"/>
    <col min="11" max="11" width="11.6640625" style="1" bestFit="1" customWidth="1"/>
    <col min="12" max="16384" width="8.83203125" style="1"/>
  </cols>
  <sheetData>
    <row r="1" spans="1:11" ht="50" customHeight="1" x14ac:dyDescent="0.2">
      <c r="A1" s="14" t="s">
        <v>1</v>
      </c>
      <c r="B1" s="5"/>
      <c r="C1" s="85" t="s">
        <v>40</v>
      </c>
      <c r="D1" s="86"/>
      <c r="E1" s="5"/>
      <c r="F1" s="85" t="s">
        <v>41</v>
      </c>
      <c r="G1" s="86"/>
      <c r="H1" s="5"/>
      <c r="I1" s="85" t="s">
        <v>42</v>
      </c>
      <c r="J1" s="86"/>
      <c r="K1" s="15"/>
    </row>
    <row r="2" spans="1:11" ht="30" customHeight="1" x14ac:dyDescent="0.15">
      <c r="A2" s="16" t="s">
        <v>33</v>
      </c>
      <c r="B2" s="10"/>
      <c r="C2" s="87" t="s">
        <v>16</v>
      </c>
      <c r="D2" s="88"/>
      <c r="E2" s="10"/>
      <c r="F2" s="87" t="s">
        <v>16</v>
      </c>
      <c r="G2" s="88"/>
      <c r="H2" s="10"/>
      <c r="I2" s="87" t="s">
        <v>16</v>
      </c>
      <c r="J2" s="88"/>
    </row>
    <row r="3" spans="1:11" ht="20" customHeight="1" x14ac:dyDescent="0.15">
      <c r="A3" s="13" t="str">
        <f>'Beoordelen open vragen'!A3</f>
        <v>6.1.1 	PLAN VAN AANPAK (AANVANG DIENSTVERLENING)</v>
      </c>
      <c r="B3" s="11"/>
      <c r="C3" s="4" t="s">
        <v>6</v>
      </c>
      <c r="D3" s="17"/>
      <c r="E3" s="11"/>
      <c r="F3" s="4" t="s">
        <v>6</v>
      </c>
      <c r="G3" s="17"/>
      <c r="H3" s="11"/>
      <c r="I3" s="4" t="s">
        <v>6</v>
      </c>
      <c r="J3" s="17"/>
    </row>
    <row r="4" spans="1:11" ht="250" customHeight="1" x14ac:dyDescent="0.15">
      <c r="A4" s="60" t="str">
        <f>'Beoordelen open vragen'!A4</f>
        <v xml:space="preserve">Inschrijver dient te beschrijven op maximaal 2 A4 op welke wijze zij bij aanvang (bij de start van de dynamische verificatiefase) van de dienstverlening zich gaat verdiepen in de organisatie van de opdrachtgever en hoe zij haar dienstverlening gaat afstemmen op de uitvoering van de dienstverlening. Inschrijver beschrijft hier minimaal;
•	 Op welke wijze gaat inschrijver zich verdiepen in de organisatie (SVOL en Porteum) van de opdrachtgever? Inschrijver beschrijft daarbij minimaal hoe zij vanuit een partnerschap met een langdurige insteek zich gaat verdiepen over de verschillende scholen in cultuur, behoefte, aard van het onderwijs en plaats van de school in de samenleving;
•	 Een realistisch tijdspad binnen de gestelde termijnen van deze aanbesteding (wanneer doet inschrijver wat in de eerste fase van de dynamische verificatie); 
•	 Communicatieplan (met wie wil de inschrijver op welk niveau en wanneer welke communicatie laten plaatsvinden om de juiste voorbereidingen te treffen, voordat de dynamische verificatiefase van start gaat);
•	 Een verwachte inzet (in uren en welke functionaris(sen)) van de opdrachtgever zelf;
•	 Op welke wijze borgt inschrijver dat de medewerkers die de dienstverlening gaan uitvoeren volledig op de hoogte zijn van de uitgangspunten van deze aanbesteding?;
•	 Welke risico’s ziet inschrijver gedurende de dynamische verificatiefase en welke beheersmaatregelen gaat zij treffen of het succesvol te kunnen afronden. </v>
      </c>
      <c r="B4" s="11"/>
      <c r="C4" s="81" t="s">
        <v>4</v>
      </c>
      <c r="D4" s="82"/>
      <c r="E4" s="11"/>
      <c r="F4" s="81" t="s">
        <v>4</v>
      </c>
      <c r="G4" s="82"/>
      <c r="H4" s="11"/>
      <c r="I4" s="81" t="s">
        <v>4</v>
      </c>
      <c r="J4" s="82"/>
    </row>
    <row r="5" spans="1:11" ht="20" customHeight="1" x14ac:dyDescent="0.15">
      <c r="A5" s="13" t="str">
        <f>'Beoordelen open vragen'!A5</f>
        <v>6.1.2 	GOED WERKGEVERSCHAP</v>
      </c>
      <c r="B5" s="11"/>
      <c r="C5" s="4" t="s">
        <v>6</v>
      </c>
      <c r="D5" s="18"/>
      <c r="E5" s="11"/>
      <c r="F5" s="4" t="s">
        <v>6</v>
      </c>
      <c r="G5" s="18"/>
      <c r="H5" s="11"/>
      <c r="I5" s="4" t="s">
        <v>6</v>
      </c>
      <c r="J5" s="18"/>
    </row>
    <row r="6" spans="1:11" ht="161" customHeight="1" x14ac:dyDescent="0.15">
      <c r="A6" s="60" t="str">
        <f>'Beoordelen open vragen'!A6</f>
        <v>Inschrijver dient te beschrijven op maximaal 2 A4 op welke wijze zij invulling geef aan goed werkgeverschap gericht op haar eigen en toekomstige medewerkers in deze vraag gericht op Onderwijzend Personeel (OP). Het doel van deze vraag is dat opdrachtgever van inschrijver wil weten hoe aantrekkelijk zij als werkgever is in combinatie met de opdrachtgever en beschrijft hierbij minimaal de volgende punten;
1.	 Communicatie (middelen/ frequentie) met potentiële OP-kandidaten, ofwel de kandidatenmarkt;
2.	 Communicatie (middelen/ frequentie) met OP-medewerkers onder contract bij de inschrijver;
3.	 Ontwikkeling (deskundigheidsbevordering) van OP-medewerkers onder contract van de opdrachtnemer en OP-medewerkers van de opdrachtgever (daarbij tevens lettend op een eigen opleidingsprogramma);
4.	 Ontwikkeling potentiële OP-kandidaten (bijvoorbeeld kandidaten zonder de juiste bevoegdheid).</v>
      </c>
      <c r="B6" s="11"/>
      <c r="C6" s="81" t="s">
        <v>4</v>
      </c>
      <c r="D6" s="82"/>
      <c r="E6" s="11"/>
      <c r="F6" s="81" t="s">
        <v>4</v>
      </c>
      <c r="G6" s="82"/>
      <c r="H6" s="11"/>
      <c r="I6" s="81" t="s">
        <v>4</v>
      </c>
      <c r="J6" s="82"/>
    </row>
    <row r="7" spans="1:11" ht="20" customHeight="1" x14ac:dyDescent="0.15">
      <c r="A7" s="13" t="str">
        <f>'Beoordelen open vragen'!A7</f>
        <v>6.1.3	 AANPAK WERVING- EN SELECTIEPROCES EN DATABASE</v>
      </c>
      <c r="B7" s="11"/>
      <c r="C7" s="4" t="s">
        <v>6</v>
      </c>
      <c r="D7" s="18"/>
      <c r="E7" s="11"/>
      <c r="F7" s="4" t="s">
        <v>6</v>
      </c>
      <c r="G7" s="18"/>
      <c r="H7" s="11"/>
      <c r="I7" s="4" t="s">
        <v>6</v>
      </c>
      <c r="J7" s="18"/>
    </row>
    <row r="8" spans="1:11" ht="213" customHeight="1" x14ac:dyDescent="0.15">
      <c r="A8" s="60" t="str">
        <f>'Beoordelen open vragen'!A8</f>
        <v xml:space="preserve">Inschrijver dient te beschrijven op maximaal 3 A4 (toe te voegen op TenderNed) welke werkwijze zij hanteert bij of voorafgaand van een aanvraag voor onderwijzend personeel voor een Voortgezet Onderwijsorganisatie. Inschrijver beschrijft hierbij minimaal;
•	 welke bronnen en middelen zet inschrijver in voor de werving;
•	 het intakeproces met de aanvrager; 
•	 de wijze van werven en selecteren, toetsing CV, competenties, bevoegdheid; 
•	 het voorstellen van geschikte kandidaten (waarbij inschrijver duidelijk aangeeft in welke mate de vertegenwoordiger van de inschrijver die de kandidaat voorstelt de kandidaat kent, kan adviseren over inzet op de specifieke school en aandachtspunten); 
•	 Op welke wijze inschrijver een zoekopdracht afsluit in geval van niet kunnen vervullen van de vacature en bij invullen van de vacature (monitoren of de plaatsing ook daadwerkelijk aan de verwachtingen van aanvragen en de kandidaat is verlopen).
Hierin wordt er verwacht dat de inschrijver duidelijk beschrijft wat de rol van de aanbestedende dienst in deze procedure is. </v>
      </c>
      <c r="B8" s="11"/>
      <c r="C8" s="81" t="s">
        <v>4</v>
      </c>
      <c r="D8" s="82"/>
      <c r="E8" s="11"/>
      <c r="F8" s="81" t="s">
        <v>4</v>
      </c>
      <c r="G8" s="82"/>
      <c r="H8" s="11"/>
      <c r="I8" s="81" t="s">
        <v>4</v>
      </c>
      <c r="J8" s="82"/>
    </row>
    <row r="9" spans="1:11" ht="20" customHeight="1" x14ac:dyDescent="0.15">
      <c r="A9" s="13" t="str">
        <f>'Beoordelen open vragen'!A9</f>
        <v>6.1.4 	TEAM ACCOUNT-/ SUCCESMANAGEMENT/ PARTNERSCHAP</v>
      </c>
      <c r="B9" s="11"/>
      <c r="C9" s="4" t="s">
        <v>6</v>
      </c>
      <c r="D9" s="18"/>
      <c r="E9" s="11"/>
      <c r="F9" s="4" t="s">
        <v>6</v>
      </c>
      <c r="G9" s="18"/>
      <c r="H9" s="11"/>
      <c r="I9" s="4" t="s">
        <v>6</v>
      </c>
      <c r="J9" s="18"/>
    </row>
    <row r="10" spans="1:11" ht="188" customHeight="1" x14ac:dyDescent="0.15">
      <c r="A10" s="60" t="str">
        <f>'Beoordelen open vragen'!A10:B10</f>
        <v>Inschrijver dient te beschrijven op maximaal 3 A4 hoe zij invulling denkt te gaan geven aan account-/ succesmanagement, ofwel partnerschap na direct bij aanvang van de dynamische verificatie. Belangrijk hierbij is op welke wijze inschrijver gaat samenwerken met de opdrachtgever om in de regio als werkgevers een nog sterkere propositie te verkrijgen.  In de beantwoording beschrijft inschrijver minimaal het volgende: 
•	 op welke wijze wil de inschrijver invulling geven aan een hecht partnerschap tussen SVOL, verschillend onderwijsniveau, verschillende scholen, de opdrachtnemer en kandidaten?;
•	 op welke wijze wil zij in de regio invulling geven aan een gezamenlijke sterke propositie?;
•	 welk niveau (kwalitatief: welke ervaring / kwantitatief; hoeveel account managers) accountmanagement en middelen wil inschrijver hiervoor inzetten?;
•	 hoe borgt u de continuïteit van het accountteam/ kennis van de organisatie en behoefte van de opdrachtgever bij verzuim of vertrek van deze medewerkers?;
•	 op welke wijze wilt u de individuele scholen van SVOL hierbij betrekken?</v>
      </c>
      <c r="B10" s="11"/>
      <c r="C10" s="81" t="s">
        <v>4</v>
      </c>
      <c r="D10" s="82"/>
      <c r="E10" s="11"/>
      <c r="F10" s="81" t="s">
        <v>4</v>
      </c>
      <c r="G10" s="82"/>
      <c r="H10" s="11"/>
      <c r="I10" s="81" t="s">
        <v>4</v>
      </c>
      <c r="J10" s="82"/>
    </row>
    <row r="11" spans="1:11" ht="20" customHeight="1" x14ac:dyDescent="0.15">
      <c r="A11" s="13" t="str">
        <f>'Beoordelen open vragen'!A11</f>
        <v>6.1.5	 PARTNERPARTIJEN</v>
      </c>
      <c r="B11" s="11"/>
      <c r="C11" s="4" t="s">
        <v>6</v>
      </c>
      <c r="D11" s="18"/>
      <c r="E11" s="11"/>
      <c r="F11" s="4" t="s">
        <v>6</v>
      </c>
      <c r="G11" s="18"/>
      <c r="H11" s="11"/>
      <c r="I11" s="4" t="s">
        <v>6</v>
      </c>
      <c r="J11" s="18"/>
    </row>
    <row r="12" spans="1:11" ht="274" customHeight="1" x14ac:dyDescent="0.15">
      <c r="A12" s="60" t="str">
        <f>'Beoordelen open vragen'!A12</f>
        <v>Inschrijver dient te beschrijven op maximaal 2 A4 op welke wijze zij invulling geeft aan de makelaarsfunctie (ROL 1 en ROL 2, zie aanbestedingsdocument hoofdstuk 1.3) zodra zij zelf niet of niet tijdig kan leveren. 
De beantwoording moet zich richten op de volgende drie groepen;
-	OP en OOP (onderwijs ondersteunend personeel tot schaal 9);
-	Specialistische functies zoals P&amp;O/ financiële/ ICT-medewerkers;
-	Managers en directeuren.
Inschrijver beschrijft daarbij minimaal;
-	Welke en hoeveel partnerpartijen zij zelf daarbij heeft;
-	op welke wijze inschrijver bestaande partnerpartijen van de opdrachtgever wil inzetten;
-	op welke wijze zij waarborgt dat de partnerpartij geen commercieel nadeel ondervindt van deze makelaarsfunctie;
-	op welke wijze zij om gaat met weerstanden van een derde tegen een makelaarsfunctie, met als hoogste doel een snelle invulling te geven aan een vacature van de opdrachtgever;
-	welke borging zij biedt in het proces van de wensen van de bestuurder met betrekking tot het aanstellen van interim schooldirecteuren/ managers;
-	welke risico’s zij ziet en welke beheersmaatregelen zij hier tegen gaat treffen.</v>
      </c>
      <c r="B12" s="11"/>
      <c r="C12" s="81" t="s">
        <v>4</v>
      </c>
      <c r="D12" s="82"/>
      <c r="E12" s="11"/>
      <c r="F12" s="81" t="s">
        <v>4</v>
      </c>
      <c r="G12" s="82"/>
      <c r="H12" s="11"/>
      <c r="I12" s="81" t="s">
        <v>4</v>
      </c>
      <c r="J12" s="82"/>
    </row>
    <row r="13" spans="1:11" ht="20" customHeight="1" x14ac:dyDescent="0.15">
      <c r="A13" s="19"/>
      <c r="B13" s="20"/>
      <c r="C13" s="21"/>
      <c r="D13" s="21"/>
      <c r="E13" s="20"/>
      <c r="F13" s="21"/>
      <c r="G13" s="21"/>
      <c r="H13" s="20"/>
      <c r="I13" s="21"/>
      <c r="J13" s="22"/>
    </row>
    <row r="14" spans="1:11" ht="20" customHeight="1" x14ac:dyDescent="0.15"/>
    <row r="15" spans="1:11" ht="20" customHeight="1" x14ac:dyDescent="0.15">
      <c r="A15" s="23" t="str">
        <f>'Beoordelen interview'!A1</f>
        <v xml:space="preserve">Interview sleutelfunctionarissen </v>
      </c>
      <c r="B15" s="10"/>
      <c r="C15" s="79"/>
      <c r="D15" s="80"/>
      <c r="E15" s="10"/>
      <c r="F15" s="79"/>
      <c r="G15" s="80"/>
      <c r="H15" s="10"/>
      <c r="I15" s="79"/>
      <c r="J15" s="80"/>
    </row>
    <row r="16" spans="1:11" ht="20" customHeight="1" x14ac:dyDescent="0.15">
      <c r="A16" s="83" t="str">
        <f>'Beoordelen interview'!A4:B4</f>
        <v>Vraag 1</v>
      </c>
      <c r="B16" s="11"/>
      <c r="C16" s="4" t="s">
        <v>6</v>
      </c>
      <c r="D16" s="18"/>
      <c r="E16" s="11"/>
      <c r="F16" s="4" t="s">
        <v>6</v>
      </c>
      <c r="G16" s="18"/>
      <c r="H16" s="11"/>
      <c r="I16" s="4" t="s">
        <v>6</v>
      </c>
      <c r="J16" s="18"/>
    </row>
    <row r="17" spans="1:10" ht="150" customHeight="1" x14ac:dyDescent="0.15">
      <c r="A17" s="84"/>
      <c r="B17" s="11"/>
      <c r="C17" s="81" t="s">
        <v>4</v>
      </c>
      <c r="D17" s="82"/>
      <c r="E17" s="11"/>
      <c r="F17" s="81" t="s">
        <v>4</v>
      </c>
      <c r="G17" s="82"/>
      <c r="H17" s="11"/>
      <c r="I17" s="81" t="s">
        <v>4</v>
      </c>
      <c r="J17" s="82"/>
    </row>
    <row r="18" spans="1:10" ht="20" customHeight="1" x14ac:dyDescent="0.15">
      <c r="A18" s="83" t="str">
        <f>'Beoordelen interview'!A5:B5</f>
        <v>Vraag 2</v>
      </c>
      <c r="B18" s="11"/>
      <c r="C18" s="4" t="s">
        <v>6</v>
      </c>
      <c r="D18" s="18"/>
      <c r="E18" s="11"/>
      <c r="F18" s="4" t="s">
        <v>6</v>
      </c>
      <c r="G18" s="18"/>
      <c r="H18" s="11"/>
      <c r="I18" s="4" t="s">
        <v>6</v>
      </c>
      <c r="J18" s="18"/>
    </row>
    <row r="19" spans="1:10" ht="150" customHeight="1" x14ac:dyDescent="0.15">
      <c r="A19" s="84"/>
      <c r="B19" s="11"/>
      <c r="C19" s="81" t="s">
        <v>4</v>
      </c>
      <c r="D19" s="82"/>
      <c r="E19" s="11"/>
      <c r="F19" s="81" t="s">
        <v>4</v>
      </c>
      <c r="G19" s="82"/>
      <c r="H19" s="11"/>
      <c r="I19" s="81" t="s">
        <v>4</v>
      </c>
      <c r="J19" s="82"/>
    </row>
    <row r="20" spans="1:10" ht="20" customHeight="1" x14ac:dyDescent="0.15">
      <c r="A20" s="83" t="str">
        <f>'Beoordelen interview'!A6:B6</f>
        <v>Vraag 3</v>
      </c>
      <c r="B20" s="11"/>
      <c r="C20" s="4" t="s">
        <v>6</v>
      </c>
      <c r="D20" s="18"/>
      <c r="E20" s="11"/>
      <c r="F20" s="4" t="s">
        <v>6</v>
      </c>
      <c r="G20" s="18"/>
      <c r="H20" s="11"/>
      <c r="I20" s="4" t="s">
        <v>6</v>
      </c>
      <c r="J20" s="18"/>
    </row>
    <row r="21" spans="1:10" ht="150" customHeight="1" x14ac:dyDescent="0.15">
      <c r="A21" s="84"/>
      <c r="B21" s="11"/>
      <c r="C21" s="81" t="s">
        <v>4</v>
      </c>
      <c r="D21" s="82"/>
      <c r="E21" s="11"/>
      <c r="F21" s="81" t="s">
        <v>4</v>
      </c>
      <c r="G21" s="82"/>
      <c r="H21" s="11"/>
      <c r="I21" s="81" t="s">
        <v>4</v>
      </c>
      <c r="J21" s="82"/>
    </row>
    <row r="22" spans="1:10" ht="20" customHeight="1" x14ac:dyDescent="0.15">
      <c r="A22" s="83" t="str">
        <f>'Beoordelen interview'!A7:B7</f>
        <v>Vraag 4</v>
      </c>
      <c r="B22" s="11"/>
      <c r="C22" s="4" t="s">
        <v>6</v>
      </c>
      <c r="D22" s="18"/>
      <c r="E22" s="11"/>
      <c r="F22" s="4" t="s">
        <v>6</v>
      </c>
      <c r="G22" s="18"/>
      <c r="H22" s="11"/>
      <c r="I22" s="4" t="s">
        <v>6</v>
      </c>
      <c r="J22" s="18"/>
    </row>
    <row r="23" spans="1:10" ht="150" customHeight="1" x14ac:dyDescent="0.15">
      <c r="A23" s="84"/>
      <c r="B23" s="11"/>
      <c r="C23" s="81" t="s">
        <v>4</v>
      </c>
      <c r="D23" s="82"/>
      <c r="E23" s="11"/>
      <c r="F23" s="81" t="s">
        <v>4</v>
      </c>
      <c r="G23" s="82"/>
      <c r="H23" s="11"/>
      <c r="I23" s="81" t="s">
        <v>4</v>
      </c>
      <c r="J23" s="82"/>
    </row>
    <row r="24" spans="1:10" ht="20" customHeight="1" x14ac:dyDescent="0.15">
      <c r="A24" s="19"/>
      <c r="B24" s="20"/>
      <c r="C24" s="21"/>
      <c r="D24" s="21"/>
      <c r="E24" s="20"/>
      <c r="F24" s="21"/>
      <c r="G24" s="21"/>
      <c r="H24" s="20"/>
      <c r="I24" s="21"/>
      <c r="J24" s="22"/>
    </row>
  </sheetData>
  <sheetProtection algorithmName="SHA-512" hashValue="gMnIL64hMzXI8+JCKBahiyC38bI4kV4BF8FqFhbWFHnSVfpV2xpzaHWIKmV+eG0iiJfR69CbteY3WPlUV3vTtQ==" saltValue="nz5U7bzEOW+rFJlxPPWNmQ==" spinCount="100000" sheet="1" objects="1" scenarios="1"/>
  <mergeCells count="40">
    <mergeCell ref="C10:D10"/>
    <mergeCell ref="I12:J12"/>
    <mergeCell ref="I6:J6"/>
    <mergeCell ref="F12:G12"/>
    <mergeCell ref="C12:D12"/>
    <mergeCell ref="I1:J1"/>
    <mergeCell ref="I8:J8"/>
    <mergeCell ref="I10:J10"/>
    <mergeCell ref="C2:D2"/>
    <mergeCell ref="I2:J2"/>
    <mergeCell ref="C1:D1"/>
    <mergeCell ref="F1:G1"/>
    <mergeCell ref="F8:G8"/>
    <mergeCell ref="F10:G10"/>
    <mergeCell ref="F2:G2"/>
    <mergeCell ref="C4:D4"/>
    <mergeCell ref="F4:G4"/>
    <mergeCell ref="I4:J4"/>
    <mergeCell ref="F6:G6"/>
    <mergeCell ref="C6:D6"/>
    <mergeCell ref="C8:D8"/>
    <mergeCell ref="C15:D15"/>
    <mergeCell ref="F15:G15"/>
    <mergeCell ref="A16:A17"/>
    <mergeCell ref="C17:D17"/>
    <mergeCell ref="F17:G17"/>
    <mergeCell ref="A22:A23"/>
    <mergeCell ref="C23:D23"/>
    <mergeCell ref="F23:G23"/>
    <mergeCell ref="A18:A19"/>
    <mergeCell ref="C19:D19"/>
    <mergeCell ref="F19:G19"/>
    <mergeCell ref="A20:A21"/>
    <mergeCell ref="C21:D21"/>
    <mergeCell ref="F21:G21"/>
    <mergeCell ref="I15:J15"/>
    <mergeCell ref="I17:J17"/>
    <mergeCell ref="I19:J19"/>
    <mergeCell ref="I21:J21"/>
    <mergeCell ref="I23:J23"/>
  </mergeCells>
  <dataValidations count="1">
    <dataValidation type="list" errorStyle="warning" allowBlank="1" showErrorMessage="1" error="Voer juiste waarde in. " sqref="C5 F5 I5 C7 F7 I7 C9 F9 I9 C11 F11 I11 C3 F3 I3 C16 F22 C18 I16 I18 C20 I20 C22 F16 F18 F20 I22" xr:uid="{00000000-0002-0000-0100-000000000000}">
      <formula1>SCORE</formula1>
    </dataValidation>
  </dataValidations>
  <pageMargins left="0.7" right="0.7" top="0.75" bottom="0.75" header="0.3" footer="0.3"/>
  <pageSetup paperSize="8"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4"/>
  <sheetViews>
    <sheetView showGridLines="0" zoomScale="85" zoomScaleNormal="85" zoomScalePageLayoutView="85" workbookViewId="0">
      <pane ySplit="1" topLeftCell="A2" activePane="bottomLeft" state="frozen"/>
      <selection pane="bottomLeft" activeCell="C3" sqref="C3"/>
    </sheetView>
  </sheetViews>
  <sheetFormatPr baseColWidth="10" defaultColWidth="8.83203125" defaultRowHeight="13" x14ac:dyDescent="0.15"/>
  <cols>
    <col min="1" max="1" width="100.83203125" style="1" customWidth="1"/>
    <col min="2" max="2" width="2.83203125" style="24" customWidth="1"/>
    <col min="3" max="3" width="25.83203125" style="25" customWidth="1"/>
    <col min="4" max="4" width="3.83203125" style="25" customWidth="1"/>
    <col min="5" max="5" width="2.83203125" style="25" customWidth="1"/>
    <col min="6" max="6" width="25.83203125" style="25" customWidth="1"/>
    <col min="7" max="7" width="3.83203125" style="25" customWidth="1"/>
    <col min="8" max="8" width="2.83203125" style="25" customWidth="1"/>
    <col min="9" max="9" width="25.83203125" style="1" customWidth="1"/>
    <col min="10" max="10" width="3.83203125" style="1" customWidth="1"/>
    <col min="11" max="11" width="11.6640625" style="1" bestFit="1" customWidth="1"/>
    <col min="12" max="16384" width="8.83203125" style="1"/>
  </cols>
  <sheetData>
    <row r="1" spans="1:11" ht="50" customHeight="1" x14ac:dyDescent="0.2">
      <c r="A1" s="14" t="s">
        <v>2</v>
      </c>
      <c r="B1" s="5"/>
      <c r="C1" s="85" t="s">
        <v>40</v>
      </c>
      <c r="D1" s="86"/>
      <c r="E1" s="5"/>
      <c r="F1" s="85" t="s">
        <v>41</v>
      </c>
      <c r="G1" s="86"/>
      <c r="H1" s="5"/>
      <c r="I1" s="85" t="s">
        <v>42</v>
      </c>
      <c r="J1" s="86"/>
      <c r="K1" s="15"/>
    </row>
    <row r="2" spans="1:11" ht="30" customHeight="1" x14ac:dyDescent="0.15">
      <c r="A2" s="16" t="s">
        <v>33</v>
      </c>
      <c r="B2" s="10"/>
      <c r="C2" s="87" t="s">
        <v>16</v>
      </c>
      <c r="D2" s="88"/>
      <c r="E2" s="10"/>
      <c r="F2" s="87" t="s">
        <v>16</v>
      </c>
      <c r="G2" s="88"/>
      <c r="H2" s="10"/>
      <c r="I2" s="87" t="s">
        <v>16</v>
      </c>
      <c r="J2" s="88"/>
    </row>
    <row r="3" spans="1:11" ht="20" customHeight="1" x14ac:dyDescent="0.15">
      <c r="A3" s="13" t="str">
        <f>'Beoordelen open vragen'!A3</f>
        <v>6.1.1 	PLAN VAN AANPAK (AANVANG DIENSTVERLENING)</v>
      </c>
      <c r="B3" s="11"/>
      <c r="C3" s="4" t="s">
        <v>6</v>
      </c>
      <c r="D3" s="17"/>
      <c r="E3" s="11"/>
      <c r="F3" s="4" t="s">
        <v>6</v>
      </c>
      <c r="G3" s="17"/>
      <c r="H3" s="11"/>
      <c r="I3" s="4" t="s">
        <v>6</v>
      </c>
      <c r="J3" s="17"/>
    </row>
    <row r="4" spans="1:11" ht="250" customHeight="1" x14ac:dyDescent="0.15">
      <c r="A4" s="60" t="str">
        <f>'Beoordelen open vragen'!A4</f>
        <v xml:space="preserve">Inschrijver dient te beschrijven op maximaal 2 A4 op welke wijze zij bij aanvang (bij de start van de dynamische verificatiefase) van de dienstverlening zich gaat verdiepen in de organisatie van de opdrachtgever en hoe zij haar dienstverlening gaat afstemmen op de uitvoering van de dienstverlening. Inschrijver beschrijft hier minimaal;
•	 Op welke wijze gaat inschrijver zich verdiepen in de organisatie (SVOL en Porteum) van de opdrachtgever? Inschrijver beschrijft daarbij minimaal hoe zij vanuit een partnerschap met een langdurige insteek zich gaat verdiepen over de verschillende scholen in cultuur, behoefte, aard van het onderwijs en plaats van de school in de samenleving;
•	 Een realistisch tijdspad binnen de gestelde termijnen van deze aanbesteding (wanneer doet inschrijver wat in de eerste fase van de dynamische verificatie); 
•	 Communicatieplan (met wie wil de inschrijver op welk niveau en wanneer welke communicatie laten plaatsvinden om de juiste voorbereidingen te treffen, voordat de dynamische verificatiefase van start gaat);
•	 Een verwachte inzet (in uren en welke functionaris(sen)) van de opdrachtgever zelf;
•	 Op welke wijze borgt inschrijver dat de medewerkers die de dienstverlening gaan uitvoeren volledig op de hoogte zijn van de uitgangspunten van deze aanbesteding?;
•	 Welke risico’s ziet inschrijver gedurende de dynamische verificatiefase en welke beheersmaatregelen gaat zij treffen of het succesvol te kunnen afronden. </v>
      </c>
      <c r="B4" s="11"/>
      <c r="C4" s="81" t="s">
        <v>4</v>
      </c>
      <c r="D4" s="82"/>
      <c r="E4" s="11"/>
      <c r="F4" s="81" t="s">
        <v>4</v>
      </c>
      <c r="G4" s="82"/>
      <c r="H4" s="11"/>
      <c r="I4" s="81" t="s">
        <v>4</v>
      </c>
      <c r="J4" s="82"/>
    </row>
    <row r="5" spans="1:11" ht="20" customHeight="1" x14ac:dyDescent="0.15">
      <c r="A5" s="13" t="str">
        <f>'Beoordelen open vragen'!A5</f>
        <v>6.1.2 	GOED WERKGEVERSCHAP</v>
      </c>
      <c r="B5" s="11"/>
      <c r="C5" s="4" t="s">
        <v>6</v>
      </c>
      <c r="D5" s="18"/>
      <c r="E5" s="11"/>
      <c r="F5" s="4" t="s">
        <v>6</v>
      </c>
      <c r="G5" s="18"/>
      <c r="H5" s="11"/>
      <c r="I5" s="4" t="s">
        <v>6</v>
      </c>
      <c r="J5" s="18"/>
    </row>
    <row r="6" spans="1:11" ht="161" customHeight="1" x14ac:dyDescent="0.15">
      <c r="A6" s="60" t="str">
        <f>'Beoordelen open vragen'!A6</f>
        <v>Inschrijver dient te beschrijven op maximaal 2 A4 op welke wijze zij invulling geef aan goed werkgeverschap gericht op haar eigen en toekomstige medewerkers in deze vraag gericht op Onderwijzend Personeel (OP). Het doel van deze vraag is dat opdrachtgever van inschrijver wil weten hoe aantrekkelijk zij als werkgever is in combinatie met de opdrachtgever en beschrijft hierbij minimaal de volgende punten;
1.	 Communicatie (middelen/ frequentie) met potentiële OP-kandidaten, ofwel de kandidatenmarkt;
2.	 Communicatie (middelen/ frequentie) met OP-medewerkers onder contract bij de inschrijver;
3.	 Ontwikkeling (deskundigheidsbevordering) van OP-medewerkers onder contract van de opdrachtnemer en OP-medewerkers van de opdrachtgever (daarbij tevens lettend op een eigen opleidingsprogramma);
4.	 Ontwikkeling potentiële OP-kandidaten (bijvoorbeeld kandidaten zonder de juiste bevoegdheid).</v>
      </c>
      <c r="B6" s="11"/>
      <c r="C6" s="81" t="s">
        <v>4</v>
      </c>
      <c r="D6" s="82"/>
      <c r="E6" s="11"/>
      <c r="F6" s="81" t="s">
        <v>4</v>
      </c>
      <c r="G6" s="82"/>
      <c r="H6" s="11"/>
      <c r="I6" s="81" t="s">
        <v>4</v>
      </c>
      <c r="J6" s="82"/>
    </row>
    <row r="7" spans="1:11" ht="20" customHeight="1" x14ac:dyDescent="0.15">
      <c r="A7" s="13" t="str">
        <f>'Beoordelen open vragen'!A7</f>
        <v>6.1.3	 AANPAK WERVING- EN SELECTIEPROCES EN DATABASE</v>
      </c>
      <c r="B7" s="11"/>
      <c r="C7" s="4" t="s">
        <v>6</v>
      </c>
      <c r="D7" s="18"/>
      <c r="E7" s="11"/>
      <c r="F7" s="4" t="s">
        <v>6</v>
      </c>
      <c r="G7" s="18"/>
      <c r="H7" s="11"/>
      <c r="I7" s="4" t="s">
        <v>6</v>
      </c>
      <c r="J7" s="18"/>
    </row>
    <row r="8" spans="1:11" ht="213" customHeight="1" x14ac:dyDescent="0.15">
      <c r="A8" s="60" t="str">
        <f>'Beoordelen open vragen'!A8</f>
        <v xml:space="preserve">Inschrijver dient te beschrijven op maximaal 3 A4 (toe te voegen op TenderNed) welke werkwijze zij hanteert bij of voorafgaand van een aanvraag voor onderwijzend personeel voor een Voortgezet Onderwijsorganisatie. Inschrijver beschrijft hierbij minimaal;
•	 welke bronnen en middelen zet inschrijver in voor de werving;
•	 het intakeproces met de aanvrager; 
•	 de wijze van werven en selecteren, toetsing CV, competenties, bevoegdheid; 
•	 het voorstellen van geschikte kandidaten (waarbij inschrijver duidelijk aangeeft in welke mate de vertegenwoordiger van de inschrijver die de kandidaat voorstelt de kandidaat kent, kan adviseren over inzet op de specifieke school en aandachtspunten); 
•	 Op welke wijze inschrijver een zoekopdracht afsluit in geval van niet kunnen vervullen van de vacature en bij invullen van de vacature (monitoren of de plaatsing ook daadwerkelijk aan de verwachtingen van aanvragen en de kandidaat is verlopen).
Hierin wordt er verwacht dat de inschrijver duidelijk beschrijft wat de rol van de aanbestedende dienst in deze procedure is. </v>
      </c>
      <c r="B8" s="11"/>
      <c r="C8" s="81" t="s">
        <v>4</v>
      </c>
      <c r="D8" s="82"/>
      <c r="E8" s="11"/>
      <c r="F8" s="81" t="s">
        <v>4</v>
      </c>
      <c r="G8" s="82"/>
      <c r="H8" s="11"/>
      <c r="I8" s="81" t="s">
        <v>4</v>
      </c>
      <c r="J8" s="82"/>
    </row>
    <row r="9" spans="1:11" ht="20" customHeight="1" x14ac:dyDescent="0.15">
      <c r="A9" s="13" t="str">
        <f>'Beoordelen open vragen'!A9</f>
        <v>6.1.4 	TEAM ACCOUNT-/ SUCCESMANAGEMENT/ PARTNERSCHAP</v>
      </c>
      <c r="B9" s="11"/>
      <c r="C9" s="4" t="s">
        <v>6</v>
      </c>
      <c r="D9" s="18"/>
      <c r="E9" s="11"/>
      <c r="F9" s="4" t="s">
        <v>6</v>
      </c>
      <c r="G9" s="18"/>
      <c r="H9" s="11"/>
      <c r="I9" s="4" t="s">
        <v>6</v>
      </c>
      <c r="J9" s="18"/>
    </row>
    <row r="10" spans="1:11" ht="188" customHeight="1" x14ac:dyDescent="0.15">
      <c r="A10" s="60" t="str">
        <f>'Beoordelen open vragen'!A10:B10</f>
        <v>Inschrijver dient te beschrijven op maximaal 3 A4 hoe zij invulling denkt te gaan geven aan account-/ succesmanagement, ofwel partnerschap na direct bij aanvang van de dynamische verificatie. Belangrijk hierbij is op welke wijze inschrijver gaat samenwerken met de opdrachtgever om in de regio als werkgevers een nog sterkere propositie te verkrijgen.  In de beantwoording beschrijft inschrijver minimaal het volgende: 
•	 op welke wijze wil de inschrijver invulling geven aan een hecht partnerschap tussen SVOL, verschillend onderwijsniveau, verschillende scholen, de opdrachtnemer en kandidaten?;
•	 op welke wijze wil zij in de regio invulling geven aan een gezamenlijke sterke propositie?;
•	 welk niveau (kwalitatief: welke ervaring / kwantitatief; hoeveel account managers) accountmanagement en middelen wil inschrijver hiervoor inzetten?;
•	 hoe borgt u de continuïteit van het accountteam/ kennis van de organisatie en behoefte van de opdrachtgever bij verzuim of vertrek van deze medewerkers?;
•	 op welke wijze wilt u de individuele scholen van SVOL hierbij betrekken?</v>
      </c>
      <c r="B10" s="11"/>
      <c r="C10" s="81" t="s">
        <v>4</v>
      </c>
      <c r="D10" s="82"/>
      <c r="E10" s="11"/>
      <c r="F10" s="81" t="s">
        <v>4</v>
      </c>
      <c r="G10" s="82"/>
      <c r="H10" s="11"/>
      <c r="I10" s="81" t="s">
        <v>4</v>
      </c>
      <c r="J10" s="82"/>
    </row>
    <row r="11" spans="1:11" ht="20" customHeight="1" x14ac:dyDescent="0.15">
      <c r="A11" s="13" t="str">
        <f>'Beoordelen open vragen'!A11</f>
        <v>6.1.5	 PARTNERPARTIJEN</v>
      </c>
      <c r="B11" s="11"/>
      <c r="C11" s="4" t="s">
        <v>6</v>
      </c>
      <c r="D11" s="18"/>
      <c r="E11" s="11"/>
      <c r="F11" s="4" t="s">
        <v>6</v>
      </c>
      <c r="G11" s="18"/>
      <c r="H11" s="11"/>
      <c r="I11" s="4" t="s">
        <v>6</v>
      </c>
      <c r="J11" s="18"/>
    </row>
    <row r="12" spans="1:11" ht="274" customHeight="1" x14ac:dyDescent="0.15">
      <c r="A12" s="60" t="str">
        <f>'Beoordelen open vragen'!A12</f>
        <v>Inschrijver dient te beschrijven op maximaal 2 A4 op welke wijze zij invulling geeft aan de makelaarsfunctie (ROL 1 en ROL 2, zie aanbestedingsdocument hoofdstuk 1.3) zodra zij zelf niet of niet tijdig kan leveren. 
De beantwoording moet zich richten op de volgende drie groepen;
-	OP en OOP (onderwijs ondersteunend personeel tot schaal 9);
-	Specialistische functies zoals P&amp;O/ financiële/ ICT-medewerkers;
-	Managers en directeuren.
Inschrijver beschrijft daarbij minimaal;
-	Welke en hoeveel partnerpartijen zij zelf daarbij heeft;
-	op welke wijze inschrijver bestaande partnerpartijen van de opdrachtgever wil inzetten;
-	op welke wijze zij waarborgt dat de partnerpartij geen commercieel nadeel ondervindt van deze makelaarsfunctie;
-	op welke wijze zij om gaat met weerstanden van een derde tegen een makelaarsfunctie, met als hoogste doel een snelle invulling te geven aan een vacature van de opdrachtgever;
-	welke borging zij biedt in het proces van de wensen van de bestuurder met betrekking tot het aanstellen van interim schooldirecteuren/ managers;
-	welke risico’s zij ziet en welke beheersmaatregelen zij hier tegen gaat treffen.</v>
      </c>
      <c r="B12" s="11"/>
      <c r="C12" s="81" t="s">
        <v>4</v>
      </c>
      <c r="D12" s="82"/>
      <c r="E12" s="11"/>
      <c r="F12" s="81" t="s">
        <v>4</v>
      </c>
      <c r="G12" s="82"/>
      <c r="H12" s="11"/>
      <c r="I12" s="81" t="s">
        <v>4</v>
      </c>
      <c r="J12" s="82"/>
    </row>
    <row r="13" spans="1:11" ht="20" customHeight="1" x14ac:dyDescent="0.15">
      <c r="A13" s="19"/>
      <c r="B13" s="20"/>
      <c r="C13" s="21"/>
      <c r="D13" s="21"/>
      <c r="E13" s="20"/>
      <c r="F13" s="21"/>
      <c r="G13" s="21"/>
      <c r="H13" s="20"/>
      <c r="I13" s="21"/>
      <c r="J13" s="22"/>
    </row>
    <row r="14" spans="1:11" ht="20" customHeight="1" x14ac:dyDescent="0.15"/>
    <row r="15" spans="1:11" ht="20" customHeight="1" x14ac:dyDescent="0.15">
      <c r="A15" s="23" t="str">
        <f>'Beoordelen interview'!A1</f>
        <v xml:space="preserve">Interview sleutelfunctionarissen </v>
      </c>
      <c r="B15" s="10"/>
      <c r="C15" s="79"/>
      <c r="D15" s="80"/>
      <c r="E15" s="10"/>
      <c r="F15" s="79"/>
      <c r="G15" s="80"/>
      <c r="H15" s="10"/>
      <c r="I15" s="79"/>
      <c r="J15" s="80"/>
    </row>
    <row r="16" spans="1:11" ht="20" customHeight="1" x14ac:dyDescent="0.15">
      <c r="A16" s="83" t="str">
        <f>'Beoordelen interview'!A4:B4</f>
        <v>Vraag 1</v>
      </c>
      <c r="B16" s="11"/>
      <c r="C16" s="4" t="s">
        <v>6</v>
      </c>
      <c r="D16" s="18"/>
      <c r="E16" s="11"/>
      <c r="F16" s="4" t="s">
        <v>6</v>
      </c>
      <c r="G16" s="18"/>
      <c r="H16" s="11"/>
      <c r="I16" s="4" t="s">
        <v>6</v>
      </c>
      <c r="J16" s="18"/>
    </row>
    <row r="17" spans="1:10" ht="150" customHeight="1" x14ac:dyDescent="0.15">
      <c r="A17" s="84"/>
      <c r="B17" s="11"/>
      <c r="C17" s="81" t="s">
        <v>4</v>
      </c>
      <c r="D17" s="82"/>
      <c r="E17" s="11"/>
      <c r="F17" s="81" t="s">
        <v>4</v>
      </c>
      <c r="G17" s="82"/>
      <c r="H17" s="11"/>
      <c r="I17" s="81" t="s">
        <v>4</v>
      </c>
      <c r="J17" s="82"/>
    </row>
    <row r="18" spans="1:10" ht="20" customHeight="1" x14ac:dyDescent="0.15">
      <c r="A18" s="83" t="str">
        <f>'Beoordelen interview'!A5:B5</f>
        <v>Vraag 2</v>
      </c>
      <c r="B18" s="11"/>
      <c r="C18" s="4" t="s">
        <v>6</v>
      </c>
      <c r="D18" s="18"/>
      <c r="E18" s="11"/>
      <c r="F18" s="4" t="s">
        <v>6</v>
      </c>
      <c r="G18" s="18"/>
      <c r="H18" s="11"/>
      <c r="I18" s="4" t="s">
        <v>6</v>
      </c>
      <c r="J18" s="18"/>
    </row>
    <row r="19" spans="1:10" ht="150" customHeight="1" x14ac:dyDescent="0.15">
      <c r="A19" s="84"/>
      <c r="B19" s="11"/>
      <c r="C19" s="81" t="s">
        <v>4</v>
      </c>
      <c r="D19" s="82"/>
      <c r="E19" s="11"/>
      <c r="F19" s="81" t="s">
        <v>4</v>
      </c>
      <c r="G19" s="82"/>
      <c r="H19" s="11"/>
      <c r="I19" s="81" t="s">
        <v>4</v>
      </c>
      <c r="J19" s="82"/>
    </row>
    <row r="20" spans="1:10" ht="20" customHeight="1" x14ac:dyDescent="0.15">
      <c r="A20" s="83" t="str">
        <f>'Beoordelen interview'!A6:B6</f>
        <v>Vraag 3</v>
      </c>
      <c r="B20" s="11"/>
      <c r="C20" s="4" t="s">
        <v>6</v>
      </c>
      <c r="D20" s="18"/>
      <c r="E20" s="11"/>
      <c r="F20" s="4" t="s">
        <v>6</v>
      </c>
      <c r="G20" s="18"/>
      <c r="H20" s="11"/>
      <c r="I20" s="4" t="s">
        <v>6</v>
      </c>
      <c r="J20" s="18"/>
    </row>
    <row r="21" spans="1:10" ht="150" customHeight="1" x14ac:dyDescent="0.15">
      <c r="A21" s="84"/>
      <c r="B21" s="11"/>
      <c r="C21" s="81" t="s">
        <v>4</v>
      </c>
      <c r="D21" s="82"/>
      <c r="E21" s="11"/>
      <c r="F21" s="81" t="s">
        <v>4</v>
      </c>
      <c r="G21" s="82"/>
      <c r="H21" s="11"/>
      <c r="I21" s="81" t="s">
        <v>4</v>
      </c>
      <c r="J21" s="82"/>
    </row>
    <row r="22" spans="1:10" ht="20" customHeight="1" x14ac:dyDescent="0.15">
      <c r="A22" s="83" t="str">
        <f>'Beoordelen interview'!A7:B7</f>
        <v>Vraag 4</v>
      </c>
      <c r="B22" s="11"/>
      <c r="C22" s="4" t="s">
        <v>6</v>
      </c>
      <c r="D22" s="18"/>
      <c r="E22" s="11"/>
      <c r="F22" s="4" t="s">
        <v>6</v>
      </c>
      <c r="G22" s="18"/>
      <c r="H22" s="11"/>
      <c r="I22" s="4" t="s">
        <v>6</v>
      </c>
      <c r="J22" s="18"/>
    </row>
    <row r="23" spans="1:10" ht="150" customHeight="1" x14ac:dyDescent="0.15">
      <c r="A23" s="84"/>
      <c r="B23" s="11"/>
      <c r="C23" s="81" t="s">
        <v>4</v>
      </c>
      <c r="D23" s="82"/>
      <c r="E23" s="11"/>
      <c r="F23" s="81" t="s">
        <v>4</v>
      </c>
      <c r="G23" s="82"/>
      <c r="H23" s="11"/>
      <c r="I23" s="81" t="s">
        <v>4</v>
      </c>
      <c r="J23" s="82"/>
    </row>
    <row r="24" spans="1:10" ht="20" customHeight="1" x14ac:dyDescent="0.15">
      <c r="A24" s="19"/>
      <c r="B24" s="20"/>
      <c r="C24" s="21"/>
      <c r="D24" s="21"/>
      <c r="E24" s="20"/>
      <c r="F24" s="21"/>
      <c r="G24" s="21"/>
      <c r="H24" s="20"/>
      <c r="I24" s="21"/>
      <c r="J24" s="22"/>
    </row>
  </sheetData>
  <sheetProtection algorithmName="SHA-512" hashValue="ZLe1zw955SxZLrBdAlybZv6gVJWr66wY0Pqm5lnDcmDbJGrCkEjJi6FVu227/xY7GOEV5VRAawfk5VKWj09QhA==" saltValue="hcUC0w3RmNxi1qPmDIOLXQ==" spinCount="100000" sheet="1" objects="1" scenarios="1"/>
  <mergeCells count="40">
    <mergeCell ref="F10:G10"/>
    <mergeCell ref="C12:D12"/>
    <mergeCell ref="F12:G12"/>
    <mergeCell ref="I12:J12"/>
    <mergeCell ref="I10:J10"/>
    <mergeCell ref="C10:D10"/>
    <mergeCell ref="C4:D4"/>
    <mergeCell ref="F4:G4"/>
    <mergeCell ref="I1:J1"/>
    <mergeCell ref="C1:D1"/>
    <mergeCell ref="F1:G1"/>
    <mergeCell ref="C2:D2"/>
    <mergeCell ref="F2:G2"/>
    <mergeCell ref="I2:J2"/>
    <mergeCell ref="I4:J4"/>
    <mergeCell ref="C6:D6"/>
    <mergeCell ref="F6:G6"/>
    <mergeCell ref="F8:G8"/>
    <mergeCell ref="I8:J8"/>
    <mergeCell ref="I6:J6"/>
    <mergeCell ref="C8:D8"/>
    <mergeCell ref="C15:D15"/>
    <mergeCell ref="F15:G15"/>
    <mergeCell ref="I15:J15"/>
    <mergeCell ref="A16:A17"/>
    <mergeCell ref="C17:D17"/>
    <mergeCell ref="F17:G17"/>
    <mergeCell ref="I17:J17"/>
    <mergeCell ref="A22:A23"/>
    <mergeCell ref="C23:D23"/>
    <mergeCell ref="F23:G23"/>
    <mergeCell ref="I23:J23"/>
    <mergeCell ref="A18:A19"/>
    <mergeCell ref="C19:D19"/>
    <mergeCell ref="F19:G19"/>
    <mergeCell ref="I19:J19"/>
    <mergeCell ref="A20:A21"/>
    <mergeCell ref="C21:D21"/>
    <mergeCell ref="F21:G21"/>
    <mergeCell ref="I21:J21"/>
  </mergeCells>
  <dataValidations count="1">
    <dataValidation type="list" errorStyle="warning" allowBlank="1" showErrorMessage="1" error="Voer juiste waarde in. " sqref="C5 F5 I5 C7 F7 I7 C9 F9 I9 C11 F11 I11 C3 F3 I3 C16 F22 C18 I16 I18 C20 I20 C22 F16 F18 F20 I22" xr:uid="{5D9A9385-4B10-4B48-82C4-A80EDE74A3EF}">
      <formula1>SCORE</formula1>
    </dataValidation>
  </dataValidations>
  <pageMargins left="0.7" right="0.7" top="0.75" bottom="0.75" header="0.3" footer="0.3"/>
  <pageSetup paperSize="8" scale="4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24"/>
  <sheetViews>
    <sheetView showGridLines="0" zoomScale="86" zoomScaleNormal="85" zoomScalePageLayoutView="85" workbookViewId="0">
      <pane ySplit="1" topLeftCell="A2" activePane="bottomLeft" state="frozen"/>
      <selection pane="bottomLeft" activeCell="B24" sqref="A24:XFD27"/>
    </sheetView>
  </sheetViews>
  <sheetFormatPr baseColWidth="10" defaultColWidth="8.83203125" defaultRowHeight="13" x14ac:dyDescent="0.15"/>
  <cols>
    <col min="1" max="1" width="100.83203125" style="1" customWidth="1"/>
    <col min="2" max="2" width="2.83203125" style="24" customWidth="1"/>
    <col min="3" max="3" width="25.83203125" style="25" customWidth="1"/>
    <col min="4" max="4" width="3.83203125" style="25" customWidth="1"/>
    <col min="5" max="5" width="2.83203125" style="25" customWidth="1"/>
    <col min="6" max="6" width="25.83203125" style="25" customWidth="1"/>
    <col min="7" max="7" width="3.83203125" style="25" customWidth="1"/>
    <col min="8" max="8" width="2.83203125" style="25" customWidth="1"/>
    <col min="9" max="9" width="25.83203125" style="1" customWidth="1"/>
    <col min="10" max="10" width="3.83203125" style="1" customWidth="1"/>
    <col min="11" max="11" width="11.6640625" style="1" bestFit="1" customWidth="1"/>
    <col min="12" max="16384" width="8.83203125" style="1"/>
  </cols>
  <sheetData>
    <row r="1" spans="1:11" ht="50" customHeight="1" x14ac:dyDescent="0.2">
      <c r="A1" s="14" t="s">
        <v>3</v>
      </c>
      <c r="B1" s="5"/>
      <c r="C1" s="85" t="s">
        <v>40</v>
      </c>
      <c r="D1" s="86"/>
      <c r="E1" s="5"/>
      <c r="F1" s="85" t="s">
        <v>41</v>
      </c>
      <c r="G1" s="86"/>
      <c r="H1" s="5"/>
      <c r="I1" s="85" t="s">
        <v>42</v>
      </c>
      <c r="J1" s="86"/>
      <c r="K1" s="15"/>
    </row>
    <row r="2" spans="1:11" ht="30" customHeight="1" x14ac:dyDescent="0.15">
      <c r="A2" s="16" t="s">
        <v>33</v>
      </c>
      <c r="B2" s="10"/>
      <c r="C2" s="87" t="s">
        <v>16</v>
      </c>
      <c r="D2" s="88"/>
      <c r="E2" s="10"/>
      <c r="F2" s="87" t="s">
        <v>16</v>
      </c>
      <c r="G2" s="88"/>
      <c r="H2" s="10"/>
      <c r="I2" s="87" t="s">
        <v>16</v>
      </c>
      <c r="J2" s="88"/>
    </row>
    <row r="3" spans="1:11" ht="20" customHeight="1" x14ac:dyDescent="0.15">
      <c r="A3" s="13" t="str">
        <f>'Beoordelen open vragen'!A3</f>
        <v>6.1.1 	PLAN VAN AANPAK (AANVANG DIENSTVERLENING)</v>
      </c>
      <c r="B3" s="11"/>
      <c r="C3" s="4" t="s">
        <v>6</v>
      </c>
      <c r="D3" s="17"/>
      <c r="E3" s="11"/>
      <c r="F3" s="4" t="s">
        <v>6</v>
      </c>
      <c r="G3" s="17"/>
      <c r="H3" s="11"/>
      <c r="I3" s="4" t="s">
        <v>6</v>
      </c>
      <c r="J3" s="17"/>
    </row>
    <row r="4" spans="1:11" ht="250" customHeight="1" x14ac:dyDescent="0.15">
      <c r="A4" s="60" t="str">
        <f>'Beoordelen open vragen'!A4</f>
        <v xml:space="preserve">Inschrijver dient te beschrijven op maximaal 2 A4 op welke wijze zij bij aanvang (bij de start van de dynamische verificatiefase) van de dienstverlening zich gaat verdiepen in de organisatie van de opdrachtgever en hoe zij haar dienstverlening gaat afstemmen op de uitvoering van de dienstverlening. Inschrijver beschrijft hier minimaal;
•	 Op welke wijze gaat inschrijver zich verdiepen in de organisatie (SVOL en Porteum) van de opdrachtgever? Inschrijver beschrijft daarbij minimaal hoe zij vanuit een partnerschap met een langdurige insteek zich gaat verdiepen over de verschillende scholen in cultuur, behoefte, aard van het onderwijs en plaats van de school in de samenleving;
•	 Een realistisch tijdspad binnen de gestelde termijnen van deze aanbesteding (wanneer doet inschrijver wat in de eerste fase van de dynamische verificatie); 
•	 Communicatieplan (met wie wil de inschrijver op welk niveau en wanneer welke communicatie laten plaatsvinden om de juiste voorbereidingen te treffen, voordat de dynamische verificatiefase van start gaat);
•	 Een verwachte inzet (in uren en welke functionaris(sen)) van de opdrachtgever zelf;
•	 Op welke wijze borgt inschrijver dat de medewerkers die de dienstverlening gaan uitvoeren volledig op de hoogte zijn van de uitgangspunten van deze aanbesteding?;
•	 Welke risico’s ziet inschrijver gedurende de dynamische verificatiefase en welke beheersmaatregelen gaat zij treffen of het succesvol te kunnen afronden. </v>
      </c>
      <c r="B4" s="11"/>
      <c r="C4" s="81" t="s">
        <v>4</v>
      </c>
      <c r="D4" s="82"/>
      <c r="E4" s="11"/>
      <c r="F4" s="81" t="s">
        <v>4</v>
      </c>
      <c r="G4" s="82"/>
      <c r="H4" s="11"/>
      <c r="I4" s="81" t="s">
        <v>4</v>
      </c>
      <c r="J4" s="82"/>
    </row>
    <row r="5" spans="1:11" ht="20" customHeight="1" x14ac:dyDescent="0.15">
      <c r="A5" s="13" t="str">
        <f>'Beoordelen open vragen'!A5</f>
        <v>6.1.2 	GOED WERKGEVERSCHAP</v>
      </c>
      <c r="B5" s="11"/>
      <c r="C5" s="4" t="s">
        <v>6</v>
      </c>
      <c r="D5" s="18"/>
      <c r="E5" s="11"/>
      <c r="F5" s="4" t="s">
        <v>6</v>
      </c>
      <c r="G5" s="18"/>
      <c r="H5" s="11"/>
      <c r="I5" s="4" t="s">
        <v>6</v>
      </c>
      <c r="J5" s="18"/>
    </row>
    <row r="6" spans="1:11" ht="161" customHeight="1" x14ac:dyDescent="0.15">
      <c r="A6" s="60" t="str">
        <f>'Beoordelen open vragen'!A6</f>
        <v>Inschrijver dient te beschrijven op maximaal 2 A4 op welke wijze zij invulling geef aan goed werkgeverschap gericht op haar eigen en toekomstige medewerkers in deze vraag gericht op Onderwijzend Personeel (OP). Het doel van deze vraag is dat opdrachtgever van inschrijver wil weten hoe aantrekkelijk zij als werkgever is in combinatie met de opdrachtgever en beschrijft hierbij minimaal de volgende punten;
1.	 Communicatie (middelen/ frequentie) met potentiële OP-kandidaten, ofwel de kandidatenmarkt;
2.	 Communicatie (middelen/ frequentie) met OP-medewerkers onder contract bij de inschrijver;
3.	 Ontwikkeling (deskundigheidsbevordering) van OP-medewerkers onder contract van de opdrachtnemer en OP-medewerkers van de opdrachtgever (daarbij tevens lettend op een eigen opleidingsprogramma);
4.	 Ontwikkeling potentiële OP-kandidaten (bijvoorbeeld kandidaten zonder de juiste bevoegdheid).</v>
      </c>
      <c r="B6" s="11"/>
      <c r="C6" s="81" t="s">
        <v>4</v>
      </c>
      <c r="D6" s="82"/>
      <c r="E6" s="11"/>
      <c r="F6" s="81" t="s">
        <v>4</v>
      </c>
      <c r="G6" s="82"/>
      <c r="H6" s="11"/>
      <c r="I6" s="81" t="s">
        <v>4</v>
      </c>
      <c r="J6" s="82"/>
    </row>
    <row r="7" spans="1:11" ht="20" customHeight="1" x14ac:dyDescent="0.15">
      <c r="A7" s="13" t="str">
        <f>'Beoordelen open vragen'!A7</f>
        <v>6.1.3	 AANPAK WERVING- EN SELECTIEPROCES EN DATABASE</v>
      </c>
      <c r="B7" s="11"/>
      <c r="C7" s="4" t="s">
        <v>6</v>
      </c>
      <c r="D7" s="18"/>
      <c r="E7" s="11"/>
      <c r="F7" s="4" t="s">
        <v>6</v>
      </c>
      <c r="G7" s="18"/>
      <c r="H7" s="11"/>
      <c r="I7" s="4" t="s">
        <v>6</v>
      </c>
      <c r="J7" s="18"/>
    </row>
    <row r="8" spans="1:11" ht="213" customHeight="1" x14ac:dyDescent="0.15">
      <c r="A8" s="60" t="str">
        <f>'Beoordelen open vragen'!A8</f>
        <v xml:space="preserve">Inschrijver dient te beschrijven op maximaal 3 A4 (toe te voegen op TenderNed) welke werkwijze zij hanteert bij of voorafgaand van een aanvraag voor onderwijzend personeel voor een Voortgezet Onderwijsorganisatie. Inschrijver beschrijft hierbij minimaal;
•	 welke bronnen en middelen zet inschrijver in voor de werving;
•	 het intakeproces met de aanvrager; 
•	 de wijze van werven en selecteren, toetsing CV, competenties, bevoegdheid; 
•	 het voorstellen van geschikte kandidaten (waarbij inschrijver duidelijk aangeeft in welke mate de vertegenwoordiger van de inschrijver die de kandidaat voorstelt de kandidaat kent, kan adviseren over inzet op de specifieke school en aandachtspunten); 
•	 Op welke wijze inschrijver een zoekopdracht afsluit in geval van niet kunnen vervullen van de vacature en bij invullen van de vacature (monitoren of de plaatsing ook daadwerkelijk aan de verwachtingen van aanvragen en de kandidaat is verlopen).
Hierin wordt er verwacht dat de inschrijver duidelijk beschrijft wat de rol van de aanbestedende dienst in deze procedure is. </v>
      </c>
      <c r="B8" s="11"/>
      <c r="C8" s="81" t="s">
        <v>4</v>
      </c>
      <c r="D8" s="82"/>
      <c r="E8" s="11"/>
      <c r="F8" s="81" t="s">
        <v>4</v>
      </c>
      <c r="G8" s="82"/>
      <c r="H8" s="11"/>
      <c r="I8" s="81" t="s">
        <v>4</v>
      </c>
      <c r="J8" s="82"/>
    </row>
    <row r="9" spans="1:11" ht="20" customHeight="1" x14ac:dyDescent="0.15">
      <c r="A9" s="13" t="str">
        <f>'Beoordelen open vragen'!A9</f>
        <v>6.1.4 	TEAM ACCOUNT-/ SUCCESMANAGEMENT/ PARTNERSCHAP</v>
      </c>
      <c r="B9" s="11"/>
      <c r="C9" s="4" t="s">
        <v>6</v>
      </c>
      <c r="D9" s="18"/>
      <c r="E9" s="11"/>
      <c r="F9" s="4" t="s">
        <v>6</v>
      </c>
      <c r="G9" s="18"/>
      <c r="H9" s="11"/>
      <c r="I9" s="4" t="s">
        <v>6</v>
      </c>
      <c r="J9" s="18"/>
    </row>
    <row r="10" spans="1:11" ht="188" customHeight="1" x14ac:dyDescent="0.15">
      <c r="A10" s="60" t="str">
        <f>'Beoordelen open vragen'!A10:B10</f>
        <v>Inschrijver dient te beschrijven op maximaal 3 A4 hoe zij invulling denkt te gaan geven aan account-/ succesmanagement, ofwel partnerschap na direct bij aanvang van de dynamische verificatie. Belangrijk hierbij is op welke wijze inschrijver gaat samenwerken met de opdrachtgever om in de regio als werkgevers een nog sterkere propositie te verkrijgen.  In de beantwoording beschrijft inschrijver minimaal het volgende: 
•	 op welke wijze wil de inschrijver invulling geven aan een hecht partnerschap tussen SVOL, verschillend onderwijsniveau, verschillende scholen, de opdrachtnemer en kandidaten?;
•	 op welke wijze wil zij in de regio invulling geven aan een gezamenlijke sterke propositie?;
•	 welk niveau (kwalitatief: welke ervaring / kwantitatief; hoeveel account managers) accountmanagement en middelen wil inschrijver hiervoor inzetten?;
•	 hoe borgt u de continuïteit van het accountteam/ kennis van de organisatie en behoefte van de opdrachtgever bij verzuim of vertrek van deze medewerkers?;
•	 op welke wijze wilt u de individuele scholen van SVOL hierbij betrekken?</v>
      </c>
      <c r="B10" s="11"/>
      <c r="C10" s="81" t="s">
        <v>4</v>
      </c>
      <c r="D10" s="82"/>
      <c r="E10" s="11"/>
      <c r="F10" s="81" t="s">
        <v>4</v>
      </c>
      <c r="G10" s="82"/>
      <c r="H10" s="11"/>
      <c r="I10" s="81" t="s">
        <v>4</v>
      </c>
      <c r="J10" s="82"/>
    </row>
    <row r="11" spans="1:11" ht="20" customHeight="1" x14ac:dyDescent="0.15">
      <c r="A11" s="13" t="str">
        <f>'Beoordelen open vragen'!A11</f>
        <v>6.1.5	 PARTNERPARTIJEN</v>
      </c>
      <c r="B11" s="11"/>
      <c r="C11" s="4" t="s">
        <v>6</v>
      </c>
      <c r="D11" s="18"/>
      <c r="E11" s="11"/>
      <c r="F11" s="4" t="s">
        <v>6</v>
      </c>
      <c r="G11" s="18"/>
      <c r="H11" s="11"/>
      <c r="I11" s="4" t="s">
        <v>6</v>
      </c>
      <c r="J11" s="18"/>
    </row>
    <row r="12" spans="1:11" ht="274" customHeight="1" x14ac:dyDescent="0.15">
      <c r="A12" s="60" t="str">
        <f>'Beoordelen open vragen'!A12</f>
        <v>Inschrijver dient te beschrijven op maximaal 2 A4 op welke wijze zij invulling geeft aan de makelaarsfunctie (ROL 1 en ROL 2, zie aanbestedingsdocument hoofdstuk 1.3) zodra zij zelf niet of niet tijdig kan leveren. 
De beantwoording moet zich richten op de volgende drie groepen;
-	OP en OOP (onderwijs ondersteunend personeel tot schaal 9);
-	Specialistische functies zoals P&amp;O/ financiële/ ICT-medewerkers;
-	Managers en directeuren.
Inschrijver beschrijft daarbij minimaal;
-	Welke en hoeveel partnerpartijen zij zelf daarbij heeft;
-	op welke wijze inschrijver bestaande partnerpartijen van de opdrachtgever wil inzetten;
-	op welke wijze zij waarborgt dat de partnerpartij geen commercieel nadeel ondervindt van deze makelaarsfunctie;
-	op welke wijze zij om gaat met weerstanden van een derde tegen een makelaarsfunctie, met als hoogste doel een snelle invulling te geven aan een vacature van de opdrachtgever;
-	welke borging zij biedt in het proces van de wensen van de bestuurder met betrekking tot het aanstellen van interim schooldirecteuren/ managers;
-	welke risico’s zij ziet en welke beheersmaatregelen zij hier tegen gaat treffen.</v>
      </c>
      <c r="B12" s="11"/>
      <c r="C12" s="81" t="s">
        <v>4</v>
      </c>
      <c r="D12" s="82"/>
      <c r="E12" s="11"/>
      <c r="F12" s="81" t="s">
        <v>4</v>
      </c>
      <c r="G12" s="82"/>
      <c r="H12" s="11"/>
      <c r="I12" s="81" t="s">
        <v>4</v>
      </c>
      <c r="J12" s="82"/>
    </row>
    <row r="13" spans="1:11" ht="20" customHeight="1" x14ac:dyDescent="0.15">
      <c r="A13" s="19"/>
      <c r="B13" s="20"/>
      <c r="C13" s="21"/>
      <c r="D13" s="21"/>
      <c r="E13" s="20"/>
      <c r="F13" s="21"/>
      <c r="G13" s="21"/>
      <c r="H13" s="20"/>
      <c r="I13" s="21"/>
      <c r="J13" s="22"/>
    </row>
    <row r="14" spans="1:11" ht="20" customHeight="1" x14ac:dyDescent="0.15"/>
    <row r="15" spans="1:11" ht="20" customHeight="1" x14ac:dyDescent="0.15">
      <c r="A15" s="23" t="str">
        <f>'Beoordelen interview'!A1</f>
        <v xml:space="preserve">Interview sleutelfunctionarissen </v>
      </c>
      <c r="B15" s="10"/>
      <c r="C15" s="79"/>
      <c r="D15" s="80"/>
      <c r="E15" s="10"/>
      <c r="F15" s="79"/>
      <c r="G15" s="80"/>
      <c r="H15" s="10"/>
      <c r="I15" s="79"/>
      <c r="J15" s="80"/>
    </row>
    <row r="16" spans="1:11" ht="20" customHeight="1" x14ac:dyDescent="0.15">
      <c r="A16" s="83" t="str">
        <f>'Beoordelen interview'!A4:B4</f>
        <v>Vraag 1</v>
      </c>
      <c r="B16" s="11"/>
      <c r="C16" s="4" t="s">
        <v>6</v>
      </c>
      <c r="D16" s="18"/>
      <c r="E16" s="11"/>
      <c r="F16" s="4" t="s">
        <v>6</v>
      </c>
      <c r="G16" s="18"/>
      <c r="H16" s="11"/>
      <c r="I16" s="4" t="s">
        <v>6</v>
      </c>
      <c r="J16" s="18"/>
    </row>
    <row r="17" spans="1:10" ht="150" customHeight="1" x14ac:dyDescent="0.15">
      <c r="A17" s="84"/>
      <c r="B17" s="11"/>
      <c r="C17" s="81" t="s">
        <v>4</v>
      </c>
      <c r="D17" s="82"/>
      <c r="E17" s="11"/>
      <c r="F17" s="81" t="s">
        <v>4</v>
      </c>
      <c r="G17" s="82"/>
      <c r="H17" s="11"/>
      <c r="I17" s="81" t="s">
        <v>4</v>
      </c>
      <c r="J17" s="82"/>
    </row>
    <row r="18" spans="1:10" ht="20" customHeight="1" x14ac:dyDescent="0.15">
      <c r="A18" s="83" t="str">
        <f>'Beoordelen interview'!A5:B5</f>
        <v>Vraag 2</v>
      </c>
      <c r="B18" s="11"/>
      <c r="C18" s="4" t="s">
        <v>6</v>
      </c>
      <c r="D18" s="18"/>
      <c r="E18" s="11"/>
      <c r="F18" s="4" t="s">
        <v>6</v>
      </c>
      <c r="G18" s="18"/>
      <c r="H18" s="11"/>
      <c r="I18" s="4" t="s">
        <v>6</v>
      </c>
      <c r="J18" s="18"/>
    </row>
    <row r="19" spans="1:10" ht="150" customHeight="1" x14ac:dyDescent="0.15">
      <c r="A19" s="84"/>
      <c r="B19" s="11"/>
      <c r="C19" s="81" t="s">
        <v>4</v>
      </c>
      <c r="D19" s="82"/>
      <c r="E19" s="11"/>
      <c r="F19" s="81" t="s">
        <v>4</v>
      </c>
      <c r="G19" s="82"/>
      <c r="H19" s="11"/>
      <c r="I19" s="81" t="s">
        <v>4</v>
      </c>
      <c r="J19" s="82"/>
    </row>
    <row r="20" spans="1:10" ht="20" customHeight="1" x14ac:dyDescent="0.15">
      <c r="A20" s="83" t="str">
        <f>'Beoordelen interview'!A6:B6</f>
        <v>Vraag 3</v>
      </c>
      <c r="B20" s="11"/>
      <c r="C20" s="4" t="s">
        <v>6</v>
      </c>
      <c r="D20" s="18"/>
      <c r="E20" s="11"/>
      <c r="F20" s="4" t="s">
        <v>6</v>
      </c>
      <c r="G20" s="18"/>
      <c r="H20" s="11"/>
      <c r="I20" s="4" t="s">
        <v>6</v>
      </c>
      <c r="J20" s="18"/>
    </row>
    <row r="21" spans="1:10" ht="150" customHeight="1" x14ac:dyDescent="0.15">
      <c r="A21" s="84"/>
      <c r="B21" s="11"/>
      <c r="C21" s="81" t="s">
        <v>4</v>
      </c>
      <c r="D21" s="82"/>
      <c r="E21" s="11"/>
      <c r="F21" s="81" t="s">
        <v>4</v>
      </c>
      <c r="G21" s="82"/>
      <c r="H21" s="11"/>
      <c r="I21" s="81" t="s">
        <v>4</v>
      </c>
      <c r="J21" s="82"/>
    </row>
    <row r="22" spans="1:10" ht="20" customHeight="1" x14ac:dyDescent="0.15">
      <c r="A22" s="83" t="str">
        <f>'Beoordelen interview'!A7:B7</f>
        <v>Vraag 4</v>
      </c>
      <c r="B22" s="11"/>
      <c r="C22" s="4" t="s">
        <v>6</v>
      </c>
      <c r="D22" s="18"/>
      <c r="E22" s="11"/>
      <c r="F22" s="4" t="s">
        <v>6</v>
      </c>
      <c r="G22" s="18"/>
      <c r="H22" s="11"/>
      <c r="I22" s="4" t="s">
        <v>6</v>
      </c>
      <c r="J22" s="18"/>
    </row>
    <row r="23" spans="1:10" ht="150" customHeight="1" x14ac:dyDescent="0.15">
      <c r="A23" s="84"/>
      <c r="B23" s="11"/>
      <c r="C23" s="81" t="s">
        <v>4</v>
      </c>
      <c r="D23" s="82"/>
      <c r="E23" s="11"/>
      <c r="F23" s="81" t="s">
        <v>4</v>
      </c>
      <c r="G23" s="82"/>
      <c r="H23" s="11"/>
      <c r="I23" s="81" t="s">
        <v>4</v>
      </c>
      <c r="J23" s="82"/>
    </row>
    <row r="24" spans="1:10" ht="20" customHeight="1" x14ac:dyDescent="0.15">
      <c r="A24" s="19"/>
      <c r="B24" s="20"/>
      <c r="C24" s="21"/>
      <c r="D24" s="21"/>
      <c r="E24" s="20"/>
      <c r="F24" s="21"/>
      <c r="G24" s="21"/>
      <c r="H24" s="20"/>
      <c r="I24" s="21"/>
      <c r="J24" s="22"/>
    </row>
  </sheetData>
  <sheetProtection algorithmName="SHA-512" hashValue="aeWe7X6pOxk1FiSZgPkyVjpFzB0T6Im3uRsghoUlLQyVQSvkKKJ7gyM2LIxB+lA0SLQmBnb9vgQXV+Kz4m15Gg==" saltValue="GGyNTXR+cFAJzqhzarsjOg==" spinCount="100000" sheet="1" objects="1" scenarios="1"/>
  <mergeCells count="40">
    <mergeCell ref="F10:G10"/>
    <mergeCell ref="C12:D12"/>
    <mergeCell ref="F12:G12"/>
    <mergeCell ref="I12:J12"/>
    <mergeCell ref="I10:J10"/>
    <mergeCell ref="C10:D10"/>
    <mergeCell ref="C4:D4"/>
    <mergeCell ref="F4:G4"/>
    <mergeCell ref="I1:J1"/>
    <mergeCell ref="C1:D1"/>
    <mergeCell ref="F1:G1"/>
    <mergeCell ref="C2:D2"/>
    <mergeCell ref="F2:G2"/>
    <mergeCell ref="I2:J2"/>
    <mergeCell ref="I4:J4"/>
    <mergeCell ref="C6:D6"/>
    <mergeCell ref="F6:G6"/>
    <mergeCell ref="F8:G8"/>
    <mergeCell ref="I8:J8"/>
    <mergeCell ref="I6:J6"/>
    <mergeCell ref="C8:D8"/>
    <mergeCell ref="C15:D15"/>
    <mergeCell ref="F15:G15"/>
    <mergeCell ref="I15:J15"/>
    <mergeCell ref="A16:A17"/>
    <mergeCell ref="C17:D17"/>
    <mergeCell ref="F17:G17"/>
    <mergeCell ref="I17:J17"/>
    <mergeCell ref="A22:A23"/>
    <mergeCell ref="C23:D23"/>
    <mergeCell ref="F23:G23"/>
    <mergeCell ref="I23:J23"/>
    <mergeCell ref="A18:A19"/>
    <mergeCell ref="C19:D19"/>
    <mergeCell ref="F19:G19"/>
    <mergeCell ref="I19:J19"/>
    <mergeCell ref="A20:A21"/>
    <mergeCell ref="C21:D21"/>
    <mergeCell ref="F21:G21"/>
    <mergeCell ref="I21:J21"/>
  </mergeCells>
  <dataValidations count="1">
    <dataValidation type="list" errorStyle="warning" allowBlank="1" showErrorMessage="1" error="Voer juiste waarde in. " sqref="C5 F5 I5 C7 F7 I7 C9 F9 I9 C11 F11 I11 C3 F3 I3 C16 F22 C18 I16 I18 C20 I20 C22 F16 F18 F20 I22" xr:uid="{0389A4CF-960B-FD49-813D-054BBB90BEBC}">
      <formula1>SCORE</formula1>
    </dataValidation>
  </dataValidations>
  <pageMargins left="0.7" right="0.7" top="0.75" bottom="0.75" header="0.3" footer="0.3"/>
  <pageSetup paperSize="8"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pageSetUpPr fitToPage="1"/>
  </sheetPr>
  <dimension ref="A1:K53"/>
  <sheetViews>
    <sheetView showGridLines="0" tabSelected="1" topLeftCell="B15" zoomScale="80" zoomScaleNormal="80" workbookViewId="0">
      <selection activeCell="J54" sqref="J54"/>
    </sheetView>
  </sheetViews>
  <sheetFormatPr baseColWidth="10" defaultColWidth="8.83203125" defaultRowHeight="15" x14ac:dyDescent="0.2"/>
  <cols>
    <col min="1" max="1" width="65.6640625" customWidth="1"/>
    <col min="2" max="2" width="15.6640625" customWidth="1"/>
    <col min="3" max="3" width="2" customWidth="1"/>
    <col min="4" max="4" width="26.1640625" customWidth="1"/>
    <col min="5" max="5" width="55.5" customWidth="1"/>
    <col min="6" max="6" width="1.83203125" customWidth="1"/>
    <col min="7" max="7" width="26.1640625" customWidth="1"/>
    <col min="8" max="8" width="53.5" customWidth="1"/>
    <col min="9" max="9" width="2" customWidth="1"/>
    <col min="10" max="10" width="26.1640625" customWidth="1"/>
    <col min="11" max="11" width="54.5" customWidth="1"/>
  </cols>
  <sheetData>
    <row r="1" spans="1:11" ht="40" customHeight="1" x14ac:dyDescent="0.2">
      <c r="A1" s="107" t="s">
        <v>25</v>
      </c>
      <c r="B1" s="108"/>
      <c r="C1" s="5"/>
      <c r="D1" s="109"/>
      <c r="E1" s="109"/>
      <c r="F1" s="26"/>
      <c r="G1" s="103"/>
      <c r="H1" s="104"/>
      <c r="I1" s="27"/>
      <c r="J1" s="103"/>
      <c r="K1" s="104"/>
    </row>
    <row r="2" spans="1:11" ht="28" customHeight="1" x14ac:dyDescent="0.2">
      <c r="A2" s="105" t="s">
        <v>33</v>
      </c>
      <c r="B2" s="106"/>
      <c r="C2" s="28"/>
      <c r="D2" s="29" t="str">
        <f>'Beoordelaar 1'!C1</f>
        <v>Inschrijver 1</v>
      </c>
      <c r="E2" s="66" t="s">
        <v>55</v>
      </c>
      <c r="F2" s="64"/>
      <c r="G2" s="29" t="str">
        <f>'Beoordelaar 1'!F1</f>
        <v>Inschrijver 2</v>
      </c>
      <c r="H2" s="66" t="s">
        <v>55</v>
      </c>
      <c r="I2" s="65"/>
      <c r="J2" s="29" t="str">
        <f>'Beoordelaar 1'!I1</f>
        <v>Inschrijver 3</v>
      </c>
      <c r="K2" s="66" t="s">
        <v>55</v>
      </c>
    </row>
    <row r="3" spans="1:11" ht="18" customHeight="1" x14ac:dyDescent="0.2">
      <c r="A3" s="99" t="str">
        <f>'Beoordelen open vragen'!A3</f>
        <v>6.1.1 	PLAN VAN AANPAK (AANVANG DIENSTVERLENING)</v>
      </c>
      <c r="B3" s="30" t="s">
        <v>12</v>
      </c>
      <c r="C3" s="28"/>
      <c r="D3" s="31" t="str">
        <f>'Beoordelaar 1'!C3</f>
        <v>SCORE</v>
      </c>
      <c r="E3" s="91" t="s">
        <v>34</v>
      </c>
      <c r="F3" s="28"/>
      <c r="G3" s="31" t="str">
        <f>'Beoordelaar 1'!F3</f>
        <v>SCORE</v>
      </c>
      <c r="H3" s="91" t="s">
        <v>34</v>
      </c>
      <c r="I3" s="32"/>
      <c r="J3" s="31" t="str">
        <f>'Beoordelaar 1'!I3</f>
        <v>SCORE</v>
      </c>
      <c r="K3" s="91" t="s">
        <v>34</v>
      </c>
    </row>
    <row r="4" spans="1:11" ht="18" customHeight="1" x14ac:dyDescent="0.2">
      <c r="A4" s="100"/>
      <c r="B4" s="30" t="s">
        <v>13</v>
      </c>
      <c r="C4" s="28"/>
      <c r="D4" s="31" t="str">
        <f>'Beoordelaar 2'!C3</f>
        <v>SCORE</v>
      </c>
      <c r="E4" s="91"/>
      <c r="F4" s="28"/>
      <c r="G4" s="31" t="str">
        <f>'Beoordelaar 2'!F3</f>
        <v>SCORE</v>
      </c>
      <c r="H4" s="91"/>
      <c r="I4" s="32"/>
      <c r="J4" s="31" t="str">
        <f>'Beoordelaar 2'!I3</f>
        <v>SCORE</v>
      </c>
      <c r="K4" s="91"/>
    </row>
    <row r="5" spans="1:11" ht="18" customHeight="1" x14ac:dyDescent="0.2">
      <c r="A5" s="100"/>
      <c r="B5" s="30" t="s">
        <v>14</v>
      </c>
      <c r="C5" s="28"/>
      <c r="D5" s="31" t="str">
        <f>'Beoordelaar 3'!C3</f>
        <v>SCORE</v>
      </c>
      <c r="E5" s="91"/>
      <c r="F5" s="28"/>
      <c r="G5" s="31" t="str">
        <f>'Beoordelaar 3'!F3</f>
        <v>SCORE</v>
      </c>
      <c r="H5" s="91"/>
      <c r="I5" s="32"/>
      <c r="J5" s="31" t="str">
        <f>'Beoordelaar 3'!I3</f>
        <v>SCORE</v>
      </c>
      <c r="K5" s="91"/>
    </row>
    <row r="6" spans="1:11" ht="20" customHeight="1" x14ac:dyDescent="0.2">
      <c r="A6" s="97" t="s">
        <v>5</v>
      </c>
      <c r="B6" s="98"/>
      <c r="C6" s="28"/>
      <c r="D6" s="33" t="s">
        <v>6</v>
      </c>
      <c r="E6" s="91"/>
      <c r="F6" s="28"/>
      <c r="G6" s="33" t="s">
        <v>6</v>
      </c>
      <c r="H6" s="91"/>
      <c r="I6" s="32"/>
      <c r="J6" s="33" t="s">
        <v>6</v>
      </c>
      <c r="K6" s="91"/>
    </row>
    <row r="7" spans="1:11" ht="20" customHeight="1" x14ac:dyDescent="0.2">
      <c r="A7" s="101"/>
      <c r="B7" s="102"/>
      <c r="C7" s="34"/>
      <c r="D7" s="67" t="str">
        <f>IF(D6="Uitmuntend","€ 5.000",IF(D6="Goed","€ 2.500",IF(D6="Voldoende","€ 1.000",IF(D6="Matig","€ 0",IF(D6="Onvoldoende","UITSLUITING"," ")))))</f>
        <v xml:space="preserve"> </v>
      </c>
      <c r="E7" s="92"/>
      <c r="F7" s="34"/>
      <c r="G7" s="67" t="str">
        <f>IF(G6="Uitmuntend","€ 5.000",IF(G6="Goed","€ 2.500",IF(G6="Voldoende","€ 1.000",IF(G6="Matig","€ 0",IF(G6="Onvoldoende","UITSLUITING"," ")))))</f>
        <v xml:space="preserve"> </v>
      </c>
      <c r="H7" s="92"/>
      <c r="I7" s="35"/>
      <c r="J7" s="67" t="str">
        <f>IF(J6="Uitmuntend","€ 5.000",IF(J6="Goed","€ 2.500",IF(J6="Voldoende","€ 1.000",IF(J6="Matig","€ 0",IF(J6="Onvoldoende","UITSLUITING"," ")))))</f>
        <v xml:space="preserve"> </v>
      </c>
      <c r="K7" s="92"/>
    </row>
    <row r="8" spans="1:11" ht="18" customHeight="1" x14ac:dyDescent="0.2">
      <c r="A8" s="99" t="str">
        <f>'Beoordelen open vragen'!A5</f>
        <v>6.1.2 	GOED WERKGEVERSCHAP</v>
      </c>
      <c r="B8" s="30" t="str">
        <f>B3</f>
        <v>Beoordelaar 1</v>
      </c>
      <c r="C8" s="28"/>
      <c r="D8" s="31" t="str">
        <f>'Beoordelaar 1'!C5</f>
        <v>SCORE</v>
      </c>
      <c r="E8" s="91" t="s">
        <v>34</v>
      </c>
      <c r="F8" s="28"/>
      <c r="G8" s="31" t="str">
        <f>'Beoordelaar 1'!F5</f>
        <v>SCORE</v>
      </c>
      <c r="H8" s="91" t="s">
        <v>34</v>
      </c>
      <c r="I8" s="32"/>
      <c r="J8" s="31" t="str">
        <f>'Beoordelaar 1'!I5</f>
        <v>SCORE</v>
      </c>
      <c r="K8" s="91" t="s">
        <v>34</v>
      </c>
    </row>
    <row r="9" spans="1:11" ht="18" customHeight="1" x14ac:dyDescent="0.2">
      <c r="A9" s="100"/>
      <c r="B9" s="30" t="str">
        <f>B4</f>
        <v>Beoordelaar 2</v>
      </c>
      <c r="C9" s="28"/>
      <c r="D9" s="31" t="str">
        <f>'Beoordelaar 2'!C5</f>
        <v>SCORE</v>
      </c>
      <c r="E9" s="91"/>
      <c r="F9" s="28"/>
      <c r="G9" s="31" t="str">
        <f>'Beoordelaar 2'!F5</f>
        <v>SCORE</v>
      </c>
      <c r="H9" s="91"/>
      <c r="I9" s="32"/>
      <c r="J9" s="31" t="str">
        <f>'Beoordelaar 2'!I5</f>
        <v>SCORE</v>
      </c>
      <c r="K9" s="91"/>
    </row>
    <row r="10" spans="1:11" ht="18" customHeight="1" x14ac:dyDescent="0.2">
      <c r="A10" s="100"/>
      <c r="B10" s="30" t="str">
        <f>B5</f>
        <v>Beoordelaar 3</v>
      </c>
      <c r="C10" s="28"/>
      <c r="D10" s="31" t="str">
        <f>'Beoordelaar 3'!C5</f>
        <v>SCORE</v>
      </c>
      <c r="E10" s="91"/>
      <c r="F10" s="28"/>
      <c r="G10" s="31" t="str">
        <f>'Beoordelaar 3'!F5</f>
        <v>SCORE</v>
      </c>
      <c r="H10" s="91"/>
      <c r="I10" s="32"/>
      <c r="J10" s="31" t="str">
        <f>'Beoordelaar 3'!I5</f>
        <v>SCORE</v>
      </c>
      <c r="K10" s="91"/>
    </row>
    <row r="11" spans="1:11" ht="20" customHeight="1" x14ac:dyDescent="0.2">
      <c r="A11" s="97"/>
      <c r="B11" s="98"/>
      <c r="C11" s="28"/>
      <c r="D11" s="33" t="s">
        <v>16</v>
      </c>
      <c r="E11" s="91"/>
      <c r="F11" s="28"/>
      <c r="G11" s="33" t="s">
        <v>16</v>
      </c>
      <c r="H11" s="91"/>
      <c r="I11" s="32"/>
      <c r="J11" s="33" t="s">
        <v>16</v>
      </c>
      <c r="K11" s="91"/>
    </row>
    <row r="12" spans="1:11" ht="20" customHeight="1" x14ac:dyDescent="0.2">
      <c r="A12" s="101"/>
      <c r="B12" s="102"/>
      <c r="C12" s="34"/>
      <c r="D12" s="67" t="str">
        <f>IF(D11="Uitmuntend","€ 6.000",IF(D11="Goed","€ 3.000",IF(D11="Voldoende","€ 1.200",IF(D11="Matig","€ 0",IF(D11="Onvoldoende","UITSLUITING"," ")))))</f>
        <v xml:space="preserve"> </v>
      </c>
      <c r="E12" s="92"/>
      <c r="F12" s="34"/>
      <c r="G12" s="67" t="str">
        <f>IF(G11="Uitmuntend","€ 6.000",IF(G11="Goed","€ 3.000",IF(G11="Voldoende","€ 1.200",IF(G11="Matig","€ 0",IF(G11="Onvoldoende","UITSLUITING"," ")))))</f>
        <v xml:space="preserve"> </v>
      </c>
      <c r="H12" s="92"/>
      <c r="I12" s="35"/>
      <c r="J12" s="67" t="str">
        <f>IF(J11="Uitmuntend","€ 6.000",IF(J11="Goed","€ 3.000",IF(J11="Voldoende","€ 1.200",IF(J11="Matig","€ 0",IF(J11="Onvoldoende","UITSLUITING"," ")))))</f>
        <v xml:space="preserve"> </v>
      </c>
      <c r="K12" s="92"/>
    </row>
    <row r="13" spans="1:11" ht="18" customHeight="1" x14ac:dyDescent="0.2">
      <c r="A13" s="99" t="str">
        <f>'Beoordelen open vragen'!A7</f>
        <v>6.1.3	 AANPAK WERVING- EN SELECTIEPROCES EN DATABASE</v>
      </c>
      <c r="B13" s="30" t="str">
        <f>B3</f>
        <v>Beoordelaar 1</v>
      </c>
      <c r="C13" s="28"/>
      <c r="D13" s="31" t="str">
        <f>'Beoordelaar 1'!C7</f>
        <v>SCORE</v>
      </c>
      <c r="E13" s="91" t="s">
        <v>34</v>
      </c>
      <c r="F13" s="28"/>
      <c r="G13" s="31" t="str">
        <f>'Beoordelaar 1'!F7</f>
        <v>SCORE</v>
      </c>
      <c r="H13" s="91" t="s">
        <v>34</v>
      </c>
      <c r="I13" s="32"/>
      <c r="J13" s="31" t="str">
        <f>'Beoordelaar 1'!I7</f>
        <v>SCORE</v>
      </c>
      <c r="K13" s="91" t="s">
        <v>34</v>
      </c>
    </row>
    <row r="14" spans="1:11" ht="18" customHeight="1" x14ac:dyDescent="0.2">
      <c r="A14" s="100"/>
      <c r="B14" s="30" t="str">
        <f>B4</f>
        <v>Beoordelaar 2</v>
      </c>
      <c r="C14" s="28"/>
      <c r="D14" s="31" t="str">
        <f>'Beoordelaar 2'!C7</f>
        <v>SCORE</v>
      </c>
      <c r="E14" s="91"/>
      <c r="F14" s="28"/>
      <c r="G14" s="31" t="str">
        <f>'Beoordelaar 2'!F7</f>
        <v>SCORE</v>
      </c>
      <c r="H14" s="91"/>
      <c r="I14" s="32"/>
      <c r="J14" s="31" t="str">
        <f>'Beoordelaar 2'!I7</f>
        <v>SCORE</v>
      </c>
      <c r="K14" s="91"/>
    </row>
    <row r="15" spans="1:11" ht="18" customHeight="1" x14ac:dyDescent="0.2">
      <c r="A15" s="100"/>
      <c r="B15" s="30" t="str">
        <f>B5</f>
        <v>Beoordelaar 3</v>
      </c>
      <c r="C15" s="28"/>
      <c r="D15" s="31" t="str">
        <f>'Beoordelaar 3'!C7</f>
        <v>SCORE</v>
      </c>
      <c r="E15" s="91"/>
      <c r="F15" s="28"/>
      <c r="G15" s="31" t="str">
        <f>'Beoordelaar 3'!F7</f>
        <v>SCORE</v>
      </c>
      <c r="H15" s="91"/>
      <c r="I15" s="32"/>
      <c r="J15" s="31" t="str">
        <f>'Beoordelaar 3'!I7</f>
        <v>SCORE</v>
      </c>
      <c r="K15" s="91"/>
    </row>
    <row r="16" spans="1:11" ht="20" customHeight="1" x14ac:dyDescent="0.2">
      <c r="A16" s="97" t="s">
        <v>5</v>
      </c>
      <c r="B16" s="98"/>
      <c r="C16" s="28"/>
      <c r="D16" s="33" t="s">
        <v>16</v>
      </c>
      <c r="E16" s="91"/>
      <c r="F16" s="28"/>
      <c r="G16" s="33" t="s">
        <v>16</v>
      </c>
      <c r="H16" s="91"/>
      <c r="I16" s="32"/>
      <c r="J16" s="33" t="s">
        <v>16</v>
      </c>
      <c r="K16" s="91"/>
    </row>
    <row r="17" spans="1:11" ht="20" customHeight="1" x14ac:dyDescent="0.2">
      <c r="A17" s="101"/>
      <c r="B17" s="102"/>
      <c r="C17" s="34"/>
      <c r="D17" s="67" t="str">
        <f>IF(D16="Uitmuntend","€ 6.000",IF(D16="Goed","€ 3.000",IF(D16="Voldoende","€ 1.200",IF(D16="Matig","€ 0",IF(D16="Onvoldoende","UITSLUITING"," ")))))</f>
        <v xml:space="preserve"> </v>
      </c>
      <c r="E17" s="92"/>
      <c r="F17" s="34"/>
      <c r="G17" s="67" t="str">
        <f>IF(G16="Uitmuntend","€ 6.000",IF(G16="Goed","€ 3.000",IF(G16="Voldoende","€ 1.200",IF(G16="Matig","€ 0",IF(G16="Onvoldoende","UITSLUITING"," ")))))</f>
        <v xml:space="preserve"> </v>
      </c>
      <c r="H17" s="92"/>
      <c r="I17" s="35"/>
      <c r="J17" s="67" t="str">
        <f>IF(J16="Uitmuntend","€ 6.000",IF(J16="Goed","€ 3.000",IF(J16="Voldoende","€ 1.200",IF(J16="Matig","€ 0",IF(J16="Onvoldoende","UITSLUITING"," ")))))</f>
        <v xml:space="preserve"> </v>
      </c>
      <c r="K17" s="92"/>
    </row>
    <row r="18" spans="1:11" ht="18" customHeight="1" x14ac:dyDescent="0.2">
      <c r="A18" s="99" t="str">
        <f>'Beoordelen open vragen'!A9</f>
        <v>6.1.4 	TEAM ACCOUNT-/ SUCCESMANAGEMENT/ PARTNERSCHAP</v>
      </c>
      <c r="B18" s="30" t="str">
        <f>B3</f>
        <v>Beoordelaar 1</v>
      </c>
      <c r="C18" s="28"/>
      <c r="D18" s="31" t="str">
        <f>'Beoordelaar 1'!C9</f>
        <v>SCORE</v>
      </c>
      <c r="E18" s="91" t="s">
        <v>34</v>
      </c>
      <c r="F18" s="28"/>
      <c r="G18" s="31" t="str">
        <f>'Beoordelaar 1'!F9</f>
        <v>SCORE</v>
      </c>
      <c r="H18" s="91" t="s">
        <v>34</v>
      </c>
      <c r="I18" s="32"/>
      <c r="J18" s="31" t="str">
        <f>'Beoordelaar 1'!I9</f>
        <v>SCORE</v>
      </c>
      <c r="K18" s="91" t="s">
        <v>34</v>
      </c>
    </row>
    <row r="19" spans="1:11" ht="18" customHeight="1" x14ac:dyDescent="0.2">
      <c r="A19" s="100"/>
      <c r="B19" s="30" t="str">
        <f>B4</f>
        <v>Beoordelaar 2</v>
      </c>
      <c r="C19" s="28"/>
      <c r="D19" s="31" t="str">
        <f>'Beoordelaar 2'!C9</f>
        <v>SCORE</v>
      </c>
      <c r="E19" s="91"/>
      <c r="F19" s="28"/>
      <c r="G19" s="31" t="str">
        <f>'Beoordelaar 2'!F9</f>
        <v>SCORE</v>
      </c>
      <c r="H19" s="91"/>
      <c r="I19" s="32"/>
      <c r="J19" s="31" t="str">
        <f>'Beoordelaar 2'!I9</f>
        <v>SCORE</v>
      </c>
      <c r="K19" s="91"/>
    </row>
    <row r="20" spans="1:11" ht="18" customHeight="1" x14ac:dyDescent="0.2">
      <c r="A20" s="100"/>
      <c r="B20" s="30" t="str">
        <f>B5</f>
        <v>Beoordelaar 3</v>
      </c>
      <c r="C20" s="28"/>
      <c r="D20" s="31" t="str">
        <f>'Beoordelaar 3'!C9</f>
        <v>SCORE</v>
      </c>
      <c r="E20" s="91"/>
      <c r="F20" s="28"/>
      <c r="G20" s="31" t="str">
        <f>'Beoordelaar 3'!F9</f>
        <v>SCORE</v>
      </c>
      <c r="H20" s="91"/>
      <c r="I20" s="32"/>
      <c r="J20" s="31" t="str">
        <f>'Beoordelaar 3'!I9</f>
        <v>SCORE</v>
      </c>
      <c r="K20" s="91"/>
    </row>
    <row r="21" spans="1:11" ht="20" customHeight="1" x14ac:dyDescent="0.2">
      <c r="A21" s="97" t="s">
        <v>5</v>
      </c>
      <c r="B21" s="98"/>
      <c r="C21" s="28"/>
      <c r="D21" s="33" t="s">
        <v>16</v>
      </c>
      <c r="E21" s="91"/>
      <c r="F21" s="28"/>
      <c r="G21" s="33" t="s">
        <v>16</v>
      </c>
      <c r="H21" s="91"/>
      <c r="I21" s="32"/>
      <c r="J21" s="33" t="s">
        <v>16</v>
      </c>
      <c r="K21" s="91"/>
    </row>
    <row r="22" spans="1:11" ht="20" customHeight="1" x14ac:dyDescent="0.2">
      <c r="A22" s="101"/>
      <c r="B22" s="102"/>
      <c r="C22" s="34"/>
      <c r="D22" s="67" t="str">
        <f>IF(D21="Uitmuntend","€ 4.000",IF(D21="Goed","€ 2.000",IF(D21="Voldoende","€ 800",IF(D21="Matig","€ 0",IF(D21="Onvoldoende","UITSLUITING"," ")))))</f>
        <v xml:space="preserve"> </v>
      </c>
      <c r="E22" s="92"/>
      <c r="F22" s="34"/>
      <c r="G22" s="67" t="str">
        <f>IF(G21="Uitmuntend","€ 4.000",IF(G21="Goed","€ 2.000",IF(G21="Voldoende","€ 800",IF(G21="Matig","€ 0",IF(G21="Onvoldoende","UITSLUITING"," ")))))</f>
        <v xml:space="preserve"> </v>
      </c>
      <c r="H22" s="92"/>
      <c r="I22" s="35"/>
      <c r="J22" s="67" t="str">
        <f>IF(J21="Uitmuntend","€ 4.000",IF(J21="Goed","€ 2.000",IF(J21="Voldoende","€ 800",IF(J21="Matig","€ 0",IF(J21="Onvoldoende","UITSLUITING"," ")))))</f>
        <v xml:space="preserve"> </v>
      </c>
      <c r="K22" s="92"/>
    </row>
    <row r="23" spans="1:11" ht="18" customHeight="1" x14ac:dyDescent="0.2">
      <c r="A23" s="99" t="str">
        <f>'Beoordelen open vragen'!A11</f>
        <v>6.1.5	 PARTNERPARTIJEN</v>
      </c>
      <c r="B23" s="30" t="str">
        <f>B3</f>
        <v>Beoordelaar 1</v>
      </c>
      <c r="C23" s="28"/>
      <c r="D23" s="31" t="str">
        <f>'Beoordelaar 1'!C11</f>
        <v>SCORE</v>
      </c>
      <c r="E23" s="91" t="s">
        <v>34</v>
      </c>
      <c r="F23" s="28"/>
      <c r="G23" s="31" t="str">
        <f>'Beoordelaar 1'!F11</f>
        <v>SCORE</v>
      </c>
      <c r="H23" s="91" t="s">
        <v>34</v>
      </c>
      <c r="I23" s="32"/>
      <c r="J23" s="31" t="str">
        <f>'Beoordelaar 1'!I11</f>
        <v>SCORE</v>
      </c>
      <c r="K23" s="91" t="s">
        <v>34</v>
      </c>
    </row>
    <row r="24" spans="1:11" ht="18" customHeight="1" x14ac:dyDescent="0.2">
      <c r="A24" s="100"/>
      <c r="B24" s="30" t="str">
        <f>B4</f>
        <v>Beoordelaar 2</v>
      </c>
      <c r="C24" s="28"/>
      <c r="D24" s="31" t="str">
        <f>'Beoordelaar 2'!C11</f>
        <v>SCORE</v>
      </c>
      <c r="E24" s="91"/>
      <c r="F24" s="28"/>
      <c r="G24" s="31" t="str">
        <f>'Beoordelaar 2'!F11</f>
        <v>SCORE</v>
      </c>
      <c r="H24" s="91"/>
      <c r="I24" s="32"/>
      <c r="J24" s="31" t="str">
        <f>'Beoordelaar 2'!I11</f>
        <v>SCORE</v>
      </c>
      <c r="K24" s="91"/>
    </row>
    <row r="25" spans="1:11" ht="18" customHeight="1" x14ac:dyDescent="0.2">
      <c r="A25" s="100"/>
      <c r="B25" s="30" t="str">
        <f>B5</f>
        <v>Beoordelaar 3</v>
      </c>
      <c r="C25" s="28"/>
      <c r="D25" s="31" t="str">
        <f>'Beoordelaar 3'!C11</f>
        <v>SCORE</v>
      </c>
      <c r="E25" s="91"/>
      <c r="F25" s="28"/>
      <c r="G25" s="31" t="str">
        <f>'Beoordelaar 3'!F11</f>
        <v>SCORE</v>
      </c>
      <c r="H25" s="91"/>
      <c r="I25" s="32"/>
      <c r="J25" s="31" t="str">
        <f>'Beoordelaar 3'!I11</f>
        <v>SCORE</v>
      </c>
      <c r="K25" s="91"/>
    </row>
    <row r="26" spans="1:11" ht="19.5" customHeight="1" x14ac:dyDescent="0.2">
      <c r="A26" s="97" t="s">
        <v>5</v>
      </c>
      <c r="B26" s="98"/>
      <c r="C26" s="28"/>
      <c r="D26" s="33" t="s">
        <v>16</v>
      </c>
      <c r="E26" s="91"/>
      <c r="F26" s="28"/>
      <c r="G26" s="33" t="s">
        <v>16</v>
      </c>
      <c r="H26" s="91"/>
      <c r="I26" s="32"/>
      <c r="J26" s="33" t="s">
        <v>16</v>
      </c>
      <c r="K26" s="91"/>
    </row>
    <row r="27" spans="1:11" ht="20" customHeight="1" x14ac:dyDescent="0.2">
      <c r="A27" s="101"/>
      <c r="B27" s="102"/>
      <c r="C27" s="34"/>
      <c r="D27" s="67" t="str">
        <f>IF(D26="Uitmuntend","€ 4.000",IF(D26="Goed","€ 2.000",IF(D26="Voldoende","€ 800",IF(D26="Matig","€ 0",IF(D26="Onvoldoende","UITSLUITING"," ")))))</f>
        <v xml:space="preserve"> </v>
      </c>
      <c r="E27" s="92"/>
      <c r="F27" s="34"/>
      <c r="G27" s="67" t="str">
        <f>IF(G26="Uitmuntend","€ 4.000",IF(G26="Goed","€ 2.000",IF(G26="Voldoende","€ 800",IF(G26="Matig","€ 0",IF(G26="Onvoldoende","UITSLUITING"," ")))))</f>
        <v xml:space="preserve"> </v>
      </c>
      <c r="H27" s="92"/>
      <c r="I27" s="35"/>
      <c r="J27" s="67" t="str">
        <f>IF(J26="Uitmuntend","€ 4.000",IF(J26="Goed","€ 2.000",IF(J26="Voldoende","€ 800",IF(J26="Matig","€ 0",IF(J26="Onvoldoende","UITSLUITING"," ")))))</f>
        <v xml:space="preserve"> </v>
      </c>
      <c r="K27" s="92"/>
    </row>
    <row r="28" spans="1:11" ht="20" customHeight="1" x14ac:dyDescent="0.2">
      <c r="A28" s="37"/>
      <c r="B28" s="37"/>
      <c r="C28" s="38"/>
      <c r="D28" s="38"/>
      <c r="E28" s="38"/>
      <c r="F28" s="38"/>
      <c r="G28" s="38"/>
      <c r="H28" s="38"/>
      <c r="I28" s="38"/>
      <c r="J28" s="38"/>
      <c r="K28" s="38"/>
    </row>
    <row r="29" spans="1:11" s="3" customFormat="1" ht="28" customHeight="1" x14ac:dyDescent="0.2">
      <c r="A29" s="110" t="s">
        <v>15</v>
      </c>
      <c r="B29" s="111"/>
      <c r="C29" s="34"/>
      <c r="D29" s="56" t="e">
        <f>D7+D12+D17+D22+D27</f>
        <v>#VALUE!</v>
      </c>
      <c r="E29" s="57"/>
      <c r="F29" s="34"/>
      <c r="G29" s="56" t="e">
        <f>G7+G12+G17+G22+G27</f>
        <v>#VALUE!</v>
      </c>
      <c r="H29" s="57"/>
      <c r="I29" s="35"/>
      <c r="J29" s="56" t="e">
        <f>J7+J12+J17+J22+J27</f>
        <v>#VALUE!</v>
      </c>
      <c r="K29" s="57"/>
    </row>
    <row r="31" spans="1:11" s="78" customFormat="1" ht="28" customHeight="1" x14ac:dyDescent="0.2">
      <c r="A31" s="74" t="str">
        <f>'Beoordelen interview'!A1</f>
        <v xml:space="preserve">Interview sleutelfunctionarissen </v>
      </c>
      <c r="B31" s="75"/>
      <c r="C31" s="10"/>
      <c r="D31" s="76" t="str">
        <f>D2</f>
        <v>Inschrijver 1</v>
      </c>
      <c r="E31" s="77" t="s">
        <v>24</v>
      </c>
      <c r="G31" s="76" t="str">
        <f>G2</f>
        <v>Inschrijver 2</v>
      </c>
      <c r="H31" s="77" t="s">
        <v>24</v>
      </c>
      <c r="J31" s="76" t="str">
        <f>J2</f>
        <v>Inschrijver 3</v>
      </c>
      <c r="K31" s="77" t="s">
        <v>24</v>
      </c>
    </row>
    <row r="32" spans="1:11" ht="18" customHeight="1" x14ac:dyDescent="0.2">
      <c r="A32" s="89" t="str">
        <f>'Beoordelen interview'!A4:B4</f>
        <v>Vraag 1</v>
      </c>
      <c r="B32" s="36" t="str">
        <f>B3</f>
        <v>Beoordelaar 1</v>
      </c>
      <c r="C32" s="11"/>
      <c r="D32" s="31" t="str">
        <f>'Beoordelaar 1'!C16</f>
        <v>SCORE</v>
      </c>
      <c r="E32" s="91" t="s">
        <v>34</v>
      </c>
      <c r="G32" s="31" t="str">
        <f>'Beoordelaar 1'!F16</f>
        <v>SCORE</v>
      </c>
      <c r="H32" s="91" t="s">
        <v>34</v>
      </c>
      <c r="J32" s="31" t="str">
        <f>'Beoordelaar 1'!I16</f>
        <v>SCORE</v>
      </c>
      <c r="K32" s="91" t="s">
        <v>34</v>
      </c>
    </row>
    <row r="33" spans="1:11" ht="18" customHeight="1" x14ac:dyDescent="0.2">
      <c r="A33" s="90"/>
      <c r="B33" s="36" t="str">
        <f>B4</f>
        <v>Beoordelaar 2</v>
      </c>
      <c r="C33" s="11"/>
      <c r="D33" s="31" t="str">
        <f>'Beoordelaar 2'!C16</f>
        <v>SCORE</v>
      </c>
      <c r="E33" s="91"/>
      <c r="G33" s="31" t="str">
        <f>'Beoordelaar 2'!F16</f>
        <v>SCORE</v>
      </c>
      <c r="H33" s="91"/>
      <c r="J33" s="31" t="str">
        <f>'Beoordelaar 2'!I16</f>
        <v>SCORE</v>
      </c>
      <c r="K33" s="91"/>
    </row>
    <row r="34" spans="1:11" ht="18" customHeight="1" x14ac:dyDescent="0.2">
      <c r="A34" s="90"/>
      <c r="B34" s="36" t="str">
        <f>B5</f>
        <v>Beoordelaar 3</v>
      </c>
      <c r="C34" s="11"/>
      <c r="D34" s="31" t="str">
        <f>'Beoordelaar 3'!C16</f>
        <v>SCORE</v>
      </c>
      <c r="E34" s="91"/>
      <c r="G34" s="31" t="str">
        <f>'Beoordelaar 3'!F16</f>
        <v>SCORE</v>
      </c>
      <c r="H34" s="91"/>
      <c r="J34" s="31" t="str">
        <f>'Beoordelaar 3'!I16</f>
        <v>SCORE</v>
      </c>
      <c r="K34" s="91"/>
    </row>
    <row r="35" spans="1:11" ht="20" customHeight="1" x14ac:dyDescent="0.2">
      <c r="A35" s="93" t="s">
        <v>5</v>
      </c>
      <c r="B35" s="93"/>
      <c r="C35" s="11"/>
      <c r="D35" s="39" t="s">
        <v>6</v>
      </c>
      <c r="E35" s="91"/>
      <c r="G35" s="39" t="s">
        <v>6</v>
      </c>
      <c r="H35" s="91"/>
      <c r="J35" s="39" t="s">
        <v>6</v>
      </c>
      <c r="K35" s="91"/>
    </row>
    <row r="36" spans="1:11" ht="20" customHeight="1" x14ac:dyDescent="0.2">
      <c r="A36" s="94"/>
      <c r="B36" s="94"/>
      <c r="C36" s="11"/>
      <c r="D36" s="68" t="str">
        <f>IF(D35="Uitmuntend","€ 5.000",IF(D35="Goed","€ 2.500",IF(D35="Voldoende","€ 1.000",IF(D35="Matig","€ 0",IF(D35="Onvoldoende","KO"," ")))))</f>
        <v xml:space="preserve"> </v>
      </c>
      <c r="E36" s="92"/>
      <c r="G36" s="68" t="str">
        <f>IF(G35="Uitmuntend","€ 5.000",IF(G35="Goed","€ 2.500",IF(G35="Voldoende","€ 1.000",IF(G35="Matig","€ 0",IF(G35="Onvoldoende","KO"," ")))))</f>
        <v xml:space="preserve"> </v>
      </c>
      <c r="H36" s="92"/>
      <c r="J36" s="68" t="str">
        <f>IF(J35="Uitmuntend","€ 5.000",IF(J35="Goed","€ 2.500",IF(J35="Voldoende","€ 1.000",IF(J35="Matig","€ 0",IF(J35="Onvoldoende","KO"," ")))))</f>
        <v xml:space="preserve"> </v>
      </c>
      <c r="K36" s="92"/>
    </row>
    <row r="37" spans="1:11" ht="18" customHeight="1" x14ac:dyDescent="0.2">
      <c r="A37" s="89" t="str">
        <f>'Beoordelen interview'!A5:B5</f>
        <v>Vraag 2</v>
      </c>
      <c r="B37" s="36" t="str">
        <f>B3</f>
        <v>Beoordelaar 1</v>
      </c>
      <c r="C37" s="11"/>
      <c r="D37" s="31" t="str">
        <f>'Beoordelaar 1'!C18</f>
        <v>SCORE</v>
      </c>
      <c r="E37" s="91" t="s">
        <v>34</v>
      </c>
      <c r="G37" s="31" t="str">
        <f>'Beoordelaar 1'!F18</f>
        <v>SCORE</v>
      </c>
      <c r="H37" s="91" t="s">
        <v>34</v>
      </c>
      <c r="J37" s="31" t="str">
        <f>'Beoordelaar 1'!I18</f>
        <v>SCORE</v>
      </c>
      <c r="K37" s="91" t="s">
        <v>34</v>
      </c>
    </row>
    <row r="38" spans="1:11" ht="18" customHeight="1" x14ac:dyDescent="0.2">
      <c r="A38" s="90"/>
      <c r="B38" s="36" t="str">
        <f>B4</f>
        <v>Beoordelaar 2</v>
      </c>
      <c r="C38" s="11"/>
      <c r="D38" s="31" t="str">
        <f>'Beoordelaar 2'!C18</f>
        <v>SCORE</v>
      </c>
      <c r="E38" s="91"/>
      <c r="G38" s="31" t="str">
        <f>'Beoordelaar 2'!F18</f>
        <v>SCORE</v>
      </c>
      <c r="H38" s="91"/>
      <c r="J38" s="31" t="str">
        <f>'Beoordelaar 2'!I18</f>
        <v>SCORE</v>
      </c>
      <c r="K38" s="91"/>
    </row>
    <row r="39" spans="1:11" ht="18" customHeight="1" x14ac:dyDescent="0.2">
      <c r="A39" s="90"/>
      <c r="B39" s="36" t="str">
        <f>B5</f>
        <v>Beoordelaar 3</v>
      </c>
      <c r="C39" s="11"/>
      <c r="D39" s="31" t="str">
        <f>'Beoordelaar 3'!C18</f>
        <v>SCORE</v>
      </c>
      <c r="E39" s="91"/>
      <c r="G39" s="31" t="str">
        <f>'Beoordelaar 3'!F18</f>
        <v>SCORE</v>
      </c>
      <c r="H39" s="91"/>
      <c r="J39" s="31" t="str">
        <f>'Beoordelaar 3'!I18</f>
        <v>SCORE</v>
      </c>
      <c r="K39" s="91"/>
    </row>
    <row r="40" spans="1:11" ht="20" customHeight="1" x14ac:dyDescent="0.2">
      <c r="A40" s="93" t="s">
        <v>5</v>
      </c>
      <c r="B40" s="93"/>
      <c r="C40" s="11"/>
      <c r="D40" s="39" t="s">
        <v>6</v>
      </c>
      <c r="E40" s="91"/>
      <c r="G40" s="39" t="s">
        <v>6</v>
      </c>
      <c r="H40" s="91"/>
      <c r="J40" s="39" t="s">
        <v>6</v>
      </c>
      <c r="K40" s="91"/>
    </row>
    <row r="41" spans="1:11" ht="20" customHeight="1" x14ac:dyDescent="0.2">
      <c r="A41" s="94"/>
      <c r="B41" s="94"/>
      <c r="C41" s="11"/>
      <c r="D41" s="68" t="str">
        <f>IF(D40="Uitmuntend","€ 3.500",IF(D40="Goed","€ 1.750",IF(D40="Voldoende","€ 700",IF(D40="Matig","€ 0",IF(D40="Onvoldoende","KO"," ")))))</f>
        <v xml:space="preserve"> </v>
      </c>
      <c r="E41" s="92"/>
      <c r="G41" s="68" t="str">
        <f>IF(G40="Uitmuntend","€ 3.500",IF(G40="Goed","€ 1.750",IF(G40="Voldoende","€ 700",IF(G40="Matig","€ 0",IF(G40="Onvoldoende","KO"," ")))))</f>
        <v xml:space="preserve"> </v>
      </c>
      <c r="H41" s="92"/>
      <c r="J41" s="68" t="str">
        <f>IF(J40="Uitmuntend","€ 3.500",IF(J40="Goed","€ 1.750",IF(J40="Voldoende","€ 700",IF(J40="Matig","€ 0",IF(J40="Onvoldoende","KO"," ")))))</f>
        <v xml:space="preserve"> </v>
      </c>
      <c r="K41" s="92"/>
    </row>
    <row r="42" spans="1:11" ht="18" customHeight="1" x14ac:dyDescent="0.2">
      <c r="A42" s="89" t="str">
        <f>'Beoordelen interview'!A6:B6</f>
        <v>Vraag 3</v>
      </c>
      <c r="B42" s="36" t="str">
        <f>B3</f>
        <v>Beoordelaar 1</v>
      </c>
      <c r="C42" s="11"/>
      <c r="D42" s="31" t="str">
        <f>'Beoordelaar 1'!C20</f>
        <v>SCORE</v>
      </c>
      <c r="E42" s="91" t="s">
        <v>34</v>
      </c>
      <c r="G42" s="31" t="str">
        <f>'Beoordelaar 1'!F20</f>
        <v>SCORE</v>
      </c>
      <c r="H42" s="91" t="s">
        <v>34</v>
      </c>
      <c r="J42" s="31" t="str">
        <f>'Beoordelaar 1'!I20</f>
        <v>SCORE</v>
      </c>
      <c r="K42" s="91" t="s">
        <v>34</v>
      </c>
    </row>
    <row r="43" spans="1:11" ht="18" customHeight="1" x14ac:dyDescent="0.2">
      <c r="A43" s="90"/>
      <c r="B43" s="36" t="str">
        <f>B4</f>
        <v>Beoordelaar 2</v>
      </c>
      <c r="C43" s="11"/>
      <c r="D43" s="31" t="str">
        <f>'Beoordelaar 2'!C20</f>
        <v>SCORE</v>
      </c>
      <c r="E43" s="91"/>
      <c r="G43" s="31" t="str">
        <f>'Beoordelaar 2'!F20</f>
        <v>SCORE</v>
      </c>
      <c r="H43" s="91"/>
      <c r="J43" s="31" t="str">
        <f>'Beoordelaar 2'!I20</f>
        <v>SCORE</v>
      </c>
      <c r="K43" s="91"/>
    </row>
    <row r="44" spans="1:11" ht="18" customHeight="1" x14ac:dyDescent="0.2">
      <c r="A44" s="90"/>
      <c r="B44" s="36" t="str">
        <f>B5</f>
        <v>Beoordelaar 3</v>
      </c>
      <c r="C44" s="11"/>
      <c r="D44" s="31" t="str">
        <f>'Beoordelaar 3'!C20</f>
        <v>SCORE</v>
      </c>
      <c r="E44" s="91"/>
      <c r="G44" s="31" t="str">
        <f>'Beoordelaar 3'!F20</f>
        <v>SCORE</v>
      </c>
      <c r="H44" s="91"/>
      <c r="J44" s="31" t="str">
        <f>'Beoordelaar 3'!I20</f>
        <v>SCORE</v>
      </c>
      <c r="K44" s="91"/>
    </row>
    <row r="45" spans="1:11" ht="20" customHeight="1" x14ac:dyDescent="0.2">
      <c r="A45" s="93" t="s">
        <v>5</v>
      </c>
      <c r="B45" s="93"/>
      <c r="C45" s="11"/>
      <c r="D45" s="39" t="s">
        <v>6</v>
      </c>
      <c r="E45" s="91"/>
      <c r="G45" s="39" t="s">
        <v>6</v>
      </c>
      <c r="H45" s="91"/>
      <c r="J45" s="39" t="s">
        <v>6</v>
      </c>
      <c r="K45" s="91"/>
    </row>
    <row r="46" spans="1:11" ht="20" customHeight="1" x14ac:dyDescent="0.2">
      <c r="A46" s="94"/>
      <c r="B46" s="94"/>
      <c r="C46" s="11"/>
      <c r="D46" s="68" t="str">
        <f>IF(D45="Uitmuntend","€ 3.500",IF(D45="Goed","€ 1.750",IF(D45="Voldoende","€ 700",IF(D45="Matig","€ 0",IF(D45="Onvoldoende","KO"," ")))))</f>
        <v xml:space="preserve"> </v>
      </c>
      <c r="E46" s="92"/>
      <c r="G46" s="68" t="str">
        <f>IF(G45="Uitmuntend","€ 3.500",IF(G45="Goed","€ 1.750",IF(G45="Voldoende","€ 700",IF(G45="Matig","€ 0",IF(G45="Onvoldoende","KO"," ")))))</f>
        <v xml:space="preserve"> </v>
      </c>
      <c r="H46" s="92"/>
      <c r="J46" s="68" t="str">
        <f>IF(J45="Uitmuntend","€ 3.500",IF(J45="Goed","€ 1.750",IF(J45="Voldoende","€ 700",IF(J45="Matig","€ 0",IF(J45="Onvoldoende","KO"," ")))))</f>
        <v xml:space="preserve"> </v>
      </c>
      <c r="K46" s="92"/>
    </row>
    <row r="47" spans="1:11" ht="18" customHeight="1" x14ac:dyDescent="0.2">
      <c r="A47" s="89" t="str">
        <f>'Beoordelen interview'!A7:B7</f>
        <v>Vraag 4</v>
      </c>
      <c r="B47" s="36" t="str">
        <f>B3</f>
        <v>Beoordelaar 1</v>
      </c>
      <c r="C47" s="11"/>
      <c r="D47" s="31" t="str">
        <f>'Beoordelaar 1'!C22</f>
        <v>SCORE</v>
      </c>
      <c r="E47" s="91" t="s">
        <v>34</v>
      </c>
      <c r="G47" s="31" t="str">
        <f>'Beoordelaar 1'!F22</f>
        <v>SCORE</v>
      </c>
      <c r="H47" s="91" t="s">
        <v>34</v>
      </c>
      <c r="J47" s="31" t="str">
        <f>'Beoordelaar 1'!I22</f>
        <v>SCORE</v>
      </c>
      <c r="K47" s="91" t="s">
        <v>34</v>
      </c>
    </row>
    <row r="48" spans="1:11" ht="18" customHeight="1" x14ac:dyDescent="0.2">
      <c r="A48" s="90"/>
      <c r="B48" s="36" t="str">
        <f>B4</f>
        <v>Beoordelaar 2</v>
      </c>
      <c r="C48" s="11"/>
      <c r="D48" s="31" t="str">
        <f>'Beoordelaar 2'!C22</f>
        <v>SCORE</v>
      </c>
      <c r="E48" s="91"/>
      <c r="G48" s="31" t="str">
        <f>'Beoordelaar 2'!F22</f>
        <v>SCORE</v>
      </c>
      <c r="H48" s="91"/>
      <c r="J48" s="31" t="str">
        <f>'Beoordelaar 2'!I22</f>
        <v>SCORE</v>
      </c>
      <c r="K48" s="91"/>
    </row>
    <row r="49" spans="1:11" ht="18" customHeight="1" x14ac:dyDescent="0.2">
      <c r="A49" s="90"/>
      <c r="B49" s="36" t="str">
        <f>B5</f>
        <v>Beoordelaar 3</v>
      </c>
      <c r="C49" s="11"/>
      <c r="D49" s="31" t="str">
        <f>'Beoordelaar 3'!C22</f>
        <v>SCORE</v>
      </c>
      <c r="E49" s="91"/>
      <c r="G49" s="31" t="str">
        <f>'Beoordelaar 3'!F22</f>
        <v>SCORE</v>
      </c>
      <c r="H49" s="91"/>
      <c r="J49" s="31" t="str">
        <f>'Beoordelaar 3'!I22</f>
        <v>SCORE</v>
      </c>
      <c r="K49" s="91"/>
    </row>
    <row r="50" spans="1:11" ht="20" customHeight="1" x14ac:dyDescent="0.2">
      <c r="A50" s="93" t="s">
        <v>5</v>
      </c>
      <c r="B50" s="93"/>
      <c r="C50" s="11"/>
      <c r="D50" s="39" t="s">
        <v>6</v>
      </c>
      <c r="E50" s="91"/>
      <c r="G50" s="39" t="s">
        <v>6</v>
      </c>
      <c r="H50" s="91"/>
      <c r="J50" s="39" t="s">
        <v>6</v>
      </c>
      <c r="K50" s="91"/>
    </row>
    <row r="51" spans="1:11" ht="20" customHeight="1" x14ac:dyDescent="0.2">
      <c r="A51" s="94"/>
      <c r="B51" s="94"/>
      <c r="C51" s="11"/>
      <c r="D51" s="68" t="str">
        <f>IF(D50="Uitmuntend","€ 3.000",IF(D50="Goed","€ 1.500",IF(D50="Voldoende","€ 600",IF(D50="Matig","€ 0",IF(D50="Onvoldoende","KO"," ")))))</f>
        <v xml:space="preserve"> </v>
      </c>
      <c r="E51" s="92"/>
      <c r="G51" s="68" t="str">
        <f>IF(G50="Uitmuntend","€ 3.000",IF(G50="Goed","€ 1.500",IF(G50="Voldoende","€ 600",IF(G50="Matig","€ 0",IF(G50="Onvoldoende","KO"," ")))))</f>
        <v xml:space="preserve"> </v>
      </c>
      <c r="H51" s="92"/>
      <c r="J51" s="68" t="str">
        <f>IF(J50="Uitmuntend","€ 3.000",IF(J50="Goed","€ 1.500",IF(J50="Voldoende","€ 600",IF(J50="Matig","€ 0",IF(J50="Onvoldoende","KO"," ")))))</f>
        <v xml:space="preserve"> </v>
      </c>
      <c r="K51" s="92"/>
    </row>
    <row r="52" spans="1:11" ht="20" customHeight="1" x14ac:dyDescent="0.2"/>
    <row r="53" spans="1:11" ht="30" customHeight="1" x14ac:dyDescent="0.2">
      <c r="A53" s="95" t="s">
        <v>43</v>
      </c>
      <c r="B53" s="96"/>
      <c r="C53" s="11"/>
      <c r="D53" s="56" t="e">
        <f>D36+D41+D46+D51</f>
        <v>#VALUE!</v>
      </c>
      <c r="E53" s="57"/>
      <c r="G53" s="56" t="e">
        <f>G36+G41+G46+G51</f>
        <v>#VALUE!</v>
      </c>
      <c r="H53" s="57"/>
      <c r="J53" s="56" t="e">
        <f>J36+J41+J46+J51</f>
        <v>#VALUE!</v>
      </c>
      <c r="K53" s="57"/>
    </row>
  </sheetData>
  <sheetProtection algorithmName="SHA-512" hashValue="rPKNZsGHlnip8j5vP1T2cm52NnjxygXV9J2V8c8OBqwHbpTdy+oKtS1vWJfALFw6857Vaz/f9symXw2AMIqGXg==" saltValue="v7TPkzI6fG9e6u3cYfxZKQ==" spinCount="100000" sheet="1" objects="1" scenarios="1"/>
  <mergeCells count="61">
    <mergeCell ref="A29:B29"/>
    <mergeCell ref="A26:B26"/>
    <mergeCell ref="A21:B21"/>
    <mergeCell ref="A22:B22"/>
    <mergeCell ref="A27:B27"/>
    <mergeCell ref="A23:A25"/>
    <mergeCell ref="J1:K1"/>
    <mergeCell ref="G1:H1"/>
    <mergeCell ref="H3:H7"/>
    <mergeCell ref="H8:H12"/>
    <mergeCell ref="A2:B2"/>
    <mergeCell ref="A1:B1"/>
    <mergeCell ref="D1:E1"/>
    <mergeCell ref="A11:B11"/>
    <mergeCell ref="A12:B12"/>
    <mergeCell ref="A7:B7"/>
    <mergeCell ref="A3:A5"/>
    <mergeCell ref="A8:A10"/>
    <mergeCell ref="H13:H17"/>
    <mergeCell ref="A53:B53"/>
    <mergeCell ref="A50:B50"/>
    <mergeCell ref="A51:B51"/>
    <mergeCell ref="A41:B41"/>
    <mergeCell ref="E3:E7"/>
    <mergeCell ref="E8:E12"/>
    <mergeCell ref="E13:E17"/>
    <mergeCell ref="E18:E22"/>
    <mergeCell ref="E23:E27"/>
    <mergeCell ref="A35:B35"/>
    <mergeCell ref="A36:B36"/>
    <mergeCell ref="A6:B6"/>
    <mergeCell ref="A16:B16"/>
    <mergeCell ref="A13:A15"/>
    <mergeCell ref="A17:B17"/>
    <mergeCell ref="A18:A20"/>
    <mergeCell ref="H18:H22"/>
    <mergeCell ref="H23:H27"/>
    <mergeCell ref="K3:K7"/>
    <mergeCell ref="K8:K12"/>
    <mergeCell ref="K13:K17"/>
    <mergeCell ref="K18:K22"/>
    <mergeCell ref="K23:K27"/>
    <mergeCell ref="K32:K36"/>
    <mergeCell ref="K37:K41"/>
    <mergeCell ref="K42:K46"/>
    <mergeCell ref="K47:K51"/>
    <mergeCell ref="H32:H36"/>
    <mergeCell ref="H37:H41"/>
    <mergeCell ref="H42:H46"/>
    <mergeCell ref="H47:H51"/>
    <mergeCell ref="A32:A34"/>
    <mergeCell ref="A37:A39"/>
    <mergeCell ref="E42:E46"/>
    <mergeCell ref="E47:E51"/>
    <mergeCell ref="A45:B45"/>
    <mergeCell ref="A46:B46"/>
    <mergeCell ref="E37:E41"/>
    <mergeCell ref="A40:B40"/>
    <mergeCell ref="A42:A44"/>
    <mergeCell ref="A47:A49"/>
    <mergeCell ref="E32:E36"/>
  </mergeCells>
  <dataValidations count="1">
    <dataValidation type="list" errorStyle="warning" allowBlank="1" showErrorMessage="1" sqref="I21:J21 I26:J26 I16:J16 G50 D50 D45 D40 D35 G45 F26:G26 G40 G35 D6 D11 D16 D21 D26 F21:G21 F11:G11 F6:G6 F16:G16 I6:J6 I11:J11 J50 J45 J40 J35" xr:uid="{00000000-0002-0000-0400-000000000000}">
      <formula1>SCORE</formula1>
    </dataValidation>
  </dataValidations>
  <pageMargins left="0.7" right="0.7" top="0.75" bottom="0.75" header="0.3" footer="0.3"/>
  <pageSetup paperSize="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17024-C0F0-B44E-941B-87D79D3F4AD4}">
  <dimension ref="A1:G19"/>
  <sheetViews>
    <sheetView showGridLines="0" zoomScale="90" zoomScaleNormal="90" workbookViewId="0">
      <selection activeCell="C18" sqref="C18"/>
    </sheetView>
  </sheetViews>
  <sheetFormatPr baseColWidth="10" defaultRowHeight="15" x14ac:dyDescent="0.2"/>
  <cols>
    <col min="1" max="1" width="96.5" customWidth="1"/>
    <col min="2" max="2" width="2.83203125" customWidth="1"/>
    <col min="3" max="3" width="28.83203125" customWidth="1"/>
    <col min="4" max="4" width="2.83203125" customWidth="1"/>
    <col min="5" max="5" width="28.83203125" customWidth="1"/>
    <col min="6" max="6" width="2.83203125" customWidth="1"/>
    <col min="7" max="7" width="28.83203125" customWidth="1"/>
  </cols>
  <sheetData>
    <row r="1" spans="1:7" ht="30" customHeight="1" x14ac:dyDescent="0.2">
      <c r="A1" s="40" t="s">
        <v>26</v>
      </c>
      <c r="B1" s="41"/>
      <c r="C1" s="42"/>
      <c r="D1" s="41"/>
      <c r="E1" s="42"/>
      <c r="F1" s="41"/>
      <c r="G1" s="42"/>
    </row>
    <row r="2" spans="1:7" ht="30" customHeight="1" x14ac:dyDescent="0.2">
      <c r="A2" s="43" t="s">
        <v>27</v>
      </c>
      <c r="B2" s="41"/>
      <c r="C2" s="44" t="str">
        <f>'Beoordelaar 1'!C1:D1</f>
        <v>Inschrijver 1</v>
      </c>
      <c r="D2" s="45"/>
      <c r="E2" s="44" t="str">
        <f>'Beoordelaar 1'!F1</f>
        <v>Inschrijver 2</v>
      </c>
      <c r="F2" s="45"/>
      <c r="G2" s="44" t="str">
        <f>'Beoordelaar 1'!I1</f>
        <v>Inschrijver 3</v>
      </c>
    </row>
    <row r="3" spans="1:7" s="2" customFormat="1" ht="35" customHeight="1" x14ac:dyDescent="0.2">
      <c r="A3" s="46" t="s">
        <v>31</v>
      </c>
      <c r="B3" s="41"/>
      <c r="C3" s="47" t="e">
        <f>Consensus!D29</f>
        <v>#VALUE!</v>
      </c>
      <c r="D3" s="45"/>
      <c r="E3" s="47" t="e">
        <f>Consensus!G29</f>
        <v>#VALUE!</v>
      </c>
      <c r="F3" s="45"/>
      <c r="G3" s="47" t="e">
        <f>Consensus!J29</f>
        <v>#VALUE!</v>
      </c>
    </row>
    <row r="4" spans="1:7" s="2" customFormat="1" ht="35" customHeight="1" x14ac:dyDescent="0.2">
      <c r="A4" s="46" t="s">
        <v>32</v>
      </c>
      <c r="B4" s="41"/>
      <c r="C4" s="48" t="e">
        <f>Consensus!D53</f>
        <v>#VALUE!</v>
      </c>
      <c r="D4" s="45"/>
      <c r="E4" s="48" t="e">
        <f>Consensus!G53</f>
        <v>#VALUE!</v>
      </c>
      <c r="F4" s="45"/>
      <c r="G4" s="48" t="e">
        <f>Consensus!J53</f>
        <v>#VALUE!</v>
      </c>
    </row>
    <row r="5" spans="1:7" ht="30" customHeight="1" x14ac:dyDescent="0.2">
      <c r="A5" s="49" t="s">
        <v>28</v>
      </c>
      <c r="B5" s="41"/>
      <c r="C5" s="50" t="e">
        <f>C3+C4</f>
        <v>#VALUE!</v>
      </c>
      <c r="D5" s="45"/>
      <c r="E5" s="50" t="e">
        <f>E3+E4</f>
        <v>#VALUE!</v>
      </c>
      <c r="F5" s="45"/>
      <c r="G5" s="50" t="e">
        <f>G3+G4</f>
        <v>#VALUE!</v>
      </c>
    </row>
    <row r="6" spans="1:7" ht="15" customHeight="1" x14ac:dyDescent="0.2"/>
    <row r="7" spans="1:7" ht="30" customHeight="1" x14ac:dyDescent="0.2">
      <c r="A7" s="51" t="s">
        <v>29</v>
      </c>
      <c r="B7" s="41"/>
      <c r="C7" s="52">
        <v>0</v>
      </c>
      <c r="D7" s="45"/>
      <c r="E7" s="52">
        <v>0</v>
      </c>
      <c r="F7" s="45"/>
      <c r="G7" s="52">
        <v>0</v>
      </c>
    </row>
    <row r="9" spans="1:7" ht="30" customHeight="1" x14ac:dyDescent="0.2">
      <c r="A9" s="53" t="s">
        <v>30</v>
      </c>
      <c r="B9" s="41"/>
      <c r="C9" s="54" t="e">
        <f>C7-C5</f>
        <v>#VALUE!</v>
      </c>
      <c r="D9" s="55"/>
      <c r="E9" s="54" t="e">
        <f>E7-E5</f>
        <v>#VALUE!</v>
      </c>
      <c r="F9" s="55"/>
      <c r="G9" s="54" t="e">
        <f>G7-G5</f>
        <v>#VALUE!</v>
      </c>
    </row>
    <row r="16" spans="1:7" ht="16" x14ac:dyDescent="0.2">
      <c r="C16" s="9"/>
    </row>
    <row r="17" spans="3:3" ht="16" x14ac:dyDescent="0.2">
      <c r="C17" s="9"/>
    </row>
    <row r="18" spans="3:3" ht="16" x14ac:dyDescent="0.2">
      <c r="C18" s="9"/>
    </row>
    <row r="19" spans="3:3" ht="16" x14ac:dyDescent="0.2">
      <c r="C19" s="9"/>
    </row>
  </sheetData>
  <sheetProtection algorithmName="SHA-512" hashValue="EE5F5zgKDO8dYObPqRLjLPqUdRd250ik914WcYImuo/OK26G9VhRnzV1I4vUfTI9MiV24Aw/5M5gESF5/kp64Q==" saltValue="L/C5eKwfn49cLazzA5LyS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7</vt:i4>
      </vt:variant>
      <vt:variant>
        <vt:lpstr>Benoemde bereiken</vt:lpstr>
      </vt:variant>
      <vt:variant>
        <vt:i4>1</vt:i4>
      </vt:variant>
    </vt:vector>
  </HeadingPairs>
  <TitlesOfParts>
    <vt:vector size="8" baseType="lpstr">
      <vt:lpstr>Beoordelen open vragen</vt:lpstr>
      <vt:lpstr>Beoordelen interview</vt:lpstr>
      <vt:lpstr>Beoordelaar 1</vt:lpstr>
      <vt:lpstr>Beoordelaar 2</vt:lpstr>
      <vt:lpstr>Beoordelaar 3</vt:lpstr>
      <vt:lpstr>Consensus</vt:lpstr>
      <vt:lpstr>Eindscores</vt:lpstr>
      <vt:lpstr>SCORE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Copyright BiC!
RV LOO 25-6</dc:description>
  <cp:lastModifiedBy/>
  <dcterms:created xsi:type="dcterms:W3CDTF">2006-09-16T00:00:00Z</dcterms:created>
  <dcterms:modified xsi:type="dcterms:W3CDTF">2020-12-16T08:57:52Z</dcterms:modified>
  <cp:category/>
</cp:coreProperties>
</file>