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filterPrivacy="1" codeName="ThisWorkbook" autoCompressPictures="0"/>
  <xr:revisionPtr revIDLastSave="0" documentId="13_ncr:1_{6718536E-1CCD-7849-821D-CC6606586402}" xr6:coauthVersionLast="45" xr6:coauthVersionMax="45" xr10:uidLastSave="{00000000-0000-0000-0000-000000000000}"/>
  <bookViews>
    <workbookView xWindow="28800" yWindow="600" windowWidth="37280" windowHeight="19920" activeTab="5" xr2:uid="{00000000-000D-0000-FFFF-FFFF00000000}"/>
  </bookViews>
  <sheets>
    <sheet name="Beoordelen 1. Open vragen" sheetId="21" r:id="rId1"/>
    <sheet name="Beoordelen 2. Interview" sheetId="23" r:id="rId2"/>
    <sheet name="Beoordelaar 1" sheetId="7" r:id="rId3"/>
    <sheet name="Beoordelaar 2" sheetId="15" r:id="rId4"/>
    <sheet name="Beoordelaar 3" sheetId="16" r:id="rId5"/>
    <sheet name="Consensus" sheetId="9" r:id="rId6"/>
    <sheet name="Eindscores" sheetId="19" r:id="rId7"/>
  </sheets>
  <definedNames>
    <definedName name="SCORE">'Beoordelen 1. Open vragen'!$B$14:$G$14</definedName>
  </definedName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19" l="1"/>
  <c r="E9" i="19"/>
  <c r="C9" i="19"/>
  <c r="D29" i="9"/>
  <c r="G29" i="9"/>
  <c r="J29" i="9"/>
  <c r="J53" i="9"/>
  <c r="G53" i="9"/>
  <c r="D53" i="9"/>
  <c r="J51" i="9"/>
  <c r="G51" i="9"/>
  <c r="D51" i="9"/>
  <c r="J46" i="9"/>
  <c r="G46" i="9"/>
  <c r="D46" i="9"/>
  <c r="J41" i="9"/>
  <c r="G41" i="9"/>
  <c r="D41" i="9"/>
  <c r="J36" i="9"/>
  <c r="G36" i="9"/>
  <c r="D36" i="9"/>
  <c r="J22" i="9"/>
  <c r="G22" i="9"/>
  <c r="D22" i="9"/>
  <c r="J17" i="9"/>
  <c r="G17" i="9"/>
  <c r="D17" i="9"/>
  <c r="J7" i="9"/>
  <c r="G7" i="9"/>
  <c r="D7" i="9"/>
  <c r="J25" i="9"/>
  <c r="J24" i="9"/>
  <c r="J23" i="9"/>
  <c r="G25" i="9"/>
  <c r="G24" i="9"/>
  <c r="G23" i="9"/>
  <c r="D25" i="9"/>
  <c r="D24" i="9"/>
  <c r="D23" i="9"/>
  <c r="J27" i="9"/>
  <c r="G27" i="9"/>
  <c r="D27" i="9"/>
  <c r="A23" i="9"/>
  <c r="J49" i="9"/>
  <c r="J48" i="9"/>
  <c r="J44" i="9"/>
  <c r="J43" i="9"/>
  <c r="J39" i="9"/>
  <c r="J38" i="9"/>
  <c r="J33" i="9"/>
  <c r="J34" i="9"/>
  <c r="J32" i="9"/>
  <c r="G49" i="9"/>
  <c r="G48" i="9"/>
  <c r="G44" i="9"/>
  <c r="G43" i="9"/>
  <c r="G39" i="9"/>
  <c r="G38" i="9"/>
  <c r="G34" i="9"/>
  <c r="G33" i="9"/>
  <c r="G32" i="9"/>
  <c r="D49" i="9"/>
  <c r="D48" i="9"/>
  <c r="D47" i="9"/>
  <c r="D44" i="9"/>
  <c r="D43" i="9"/>
  <c r="D39" i="9"/>
  <c r="D38" i="9"/>
  <c r="D34" i="9"/>
  <c r="D33" i="9"/>
  <c r="D32" i="9"/>
  <c r="A21" i="16"/>
  <c r="A19" i="16"/>
  <c r="A17" i="16"/>
  <c r="A15" i="16"/>
  <c r="A14" i="16"/>
  <c r="A11" i="16"/>
  <c r="A9" i="16"/>
  <c r="A7" i="16"/>
  <c r="A5" i="16"/>
  <c r="A3" i="16"/>
  <c r="A2" i="16"/>
  <c r="A21" i="15"/>
  <c r="A19" i="15"/>
  <c r="A17" i="15"/>
  <c r="A15" i="15"/>
  <c r="A14" i="15"/>
  <c r="A11" i="15"/>
  <c r="A9" i="15"/>
  <c r="A7" i="15"/>
  <c r="A5" i="15"/>
  <c r="A3" i="15"/>
  <c r="A2" i="15"/>
  <c r="A11" i="7"/>
  <c r="D18" i="21"/>
  <c r="E18" i="21"/>
  <c r="C4" i="19"/>
  <c r="J12" i="9"/>
  <c r="G12" i="9"/>
  <c r="D12" i="9"/>
  <c r="C3" i="19"/>
  <c r="J47" i="9"/>
  <c r="J42" i="9"/>
  <c r="J37" i="9"/>
  <c r="J20" i="9"/>
  <c r="J19" i="9"/>
  <c r="J18" i="9"/>
  <c r="J15" i="9"/>
  <c r="J14" i="9"/>
  <c r="J13" i="9"/>
  <c r="J10" i="9"/>
  <c r="J9" i="9"/>
  <c r="J8" i="9"/>
  <c r="J5" i="9"/>
  <c r="J4" i="9"/>
  <c r="J3" i="9"/>
  <c r="J1" i="9"/>
  <c r="G47" i="9"/>
  <c r="G42" i="9"/>
  <c r="G37" i="9"/>
  <c r="G20" i="9"/>
  <c r="G19" i="9"/>
  <c r="G18" i="9"/>
  <c r="G15" i="9"/>
  <c r="G14" i="9"/>
  <c r="G13" i="9"/>
  <c r="G10" i="9"/>
  <c r="G9" i="9"/>
  <c r="G8" i="9"/>
  <c r="G5" i="9"/>
  <c r="G4" i="9"/>
  <c r="G3" i="9"/>
  <c r="G1" i="9"/>
  <c r="D20" i="9"/>
  <c r="A2" i="7"/>
  <c r="D5" i="23"/>
  <c r="E5" i="23"/>
  <c r="D6" i="23"/>
  <c r="E6" i="23"/>
  <c r="D7" i="23"/>
  <c r="E7" i="23"/>
  <c r="D4" i="23"/>
  <c r="E4" i="23"/>
  <c r="A15" i="7"/>
  <c r="D15" i="21"/>
  <c r="E15" i="21"/>
  <c r="D12" i="21"/>
  <c r="E12" i="21"/>
  <c r="D9" i="21"/>
  <c r="E9" i="21"/>
  <c r="D6" i="21"/>
  <c r="E6" i="21"/>
  <c r="D19" i="9"/>
  <c r="D18" i="9"/>
  <c r="A18" i="9"/>
  <c r="A9" i="7"/>
  <c r="A14" i="7"/>
  <c r="A3" i="19"/>
  <c r="A2" i="9"/>
  <c r="D42" i="9"/>
  <c r="D37" i="9"/>
  <c r="D15" i="9"/>
  <c r="D14" i="9"/>
  <c r="D13" i="9"/>
  <c r="D10" i="9"/>
  <c r="D9" i="9"/>
  <c r="D8" i="9"/>
  <c r="D5" i="9"/>
  <c r="D4" i="9"/>
  <c r="D3" i="9"/>
  <c r="G2" i="19"/>
  <c r="E2" i="19"/>
  <c r="C2" i="19"/>
  <c r="D1" i="9"/>
  <c r="A4" i="19"/>
  <c r="A47" i="9"/>
  <c r="A42" i="9"/>
  <c r="A37" i="9"/>
  <c r="A32" i="9"/>
  <c r="A13" i="9"/>
  <c r="A8" i="9"/>
  <c r="A3" i="9"/>
  <c r="A31" i="9"/>
  <c r="A21" i="7"/>
  <c r="A19" i="7"/>
  <c r="A17" i="7"/>
  <c r="A3" i="7"/>
  <c r="A7" i="7"/>
  <c r="A5" i="7"/>
  <c r="G4" i="19"/>
  <c r="C5" i="19"/>
  <c r="E4" i="19"/>
  <c r="E3" i="19"/>
  <c r="E5" i="19"/>
  <c r="G3" i="19"/>
  <c r="G5" i="19"/>
</calcChain>
</file>

<file path=xl/sharedStrings.xml><?xml version="1.0" encoding="utf-8"?>
<sst xmlns="http://schemas.openxmlformats.org/spreadsheetml/2006/main" count="364" uniqueCount="56">
  <si>
    <t>Beoordelaar 1: &lt;&lt;&gt;&gt;</t>
  </si>
  <si>
    <t>Beoordelaar 2: &lt;&lt;&gt;&gt;</t>
  </si>
  <si>
    <t>Beoordelaar 3: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</si>
  <si>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</si>
  <si>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</si>
  <si>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</si>
  <si>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</si>
  <si>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</si>
  <si>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</si>
  <si>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</si>
  <si>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</si>
  <si>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</si>
  <si>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</si>
  <si>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</si>
  <si>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</si>
  <si>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</si>
  <si>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</si>
  <si>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</si>
  <si>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</si>
  <si>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Inschrijver 1</t>
  </si>
  <si>
    <t>Inschrijver 2</t>
  </si>
  <si>
    <t>Inschrijver 3</t>
  </si>
  <si>
    <t>Goed</t>
  </si>
  <si>
    <t>Voldoende</t>
  </si>
  <si>
    <t>Matig</t>
  </si>
  <si>
    <t>Onvoldoende</t>
  </si>
  <si>
    <t>Motivatie consensus:</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</si>
  <si>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Alle antwoorden van een inschrijver dienen realistisch en uitvoerbaar te zijn. Een honorering van de antwoorden zal nimmer leiden tot een verplichte afname van datgene wat inschrijver heeft ingediend. </t>
  </si>
  <si>
    <t>KNOCK OUT</t>
  </si>
  <si>
    <t xml:space="preserve">De inschrijver zal op het ondersteuningsbureau van de aanbestedende dienst (in Amsterdam) haar beantwoording op de open vragen toelichten. De beoordelaars zullen aan inschrijver verdiepingsvragen stellen, aan de hand van de beantwoording die bij de inschrijving is ingediend en de toelichting. Inschrijver zorgt ervoor dat zij deze toelichting laat uitvoeren door een eigen medewerker die zodanig bekwaam is dat vragen over de inhoud van de beantwoording van de open vragen eenvoudig beantwoord kunnen worden en die zelf na een eventuele voorgenomen gunning de implementatie zal gaan verzorgen. </t>
  </si>
  <si>
    <t>Totale score 1. Open vragen:</t>
  </si>
  <si>
    <t xml:space="preserve">1B.	TOELICHTING BEANTWOORDING </t>
  </si>
  <si>
    <t>1A.	BEANTWOORDING OPEN VRAGEN</t>
  </si>
  <si>
    <t>Consensus (1A en 1B)</t>
  </si>
  <si>
    <t>Totaal behaalde waarde 2. Interview sleutelfunctionarissen:</t>
  </si>
  <si>
    <t>Te behalen waarde bij</t>
  </si>
  <si>
    <t>FICTIEVE EINDWAARDE (prijs -/- kwaliteit):</t>
  </si>
  <si>
    <t>Totaalwaarde criterium kwaliteit</t>
  </si>
  <si>
    <t>Inschrijver beschrijft op maximaal 2 A4 (toe te voegen via TenderNed) op welke wijze zij ervoor zorgt dat zij goedkeuring krijgt voor de uitgevoerde werkzaamheden nadat zij deze voor opdrachtgever heeft uitvoert.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t>
  </si>
  <si>
    <t>2. Plan van aanpak Keuring &amp; Onderhoud</t>
  </si>
  <si>
    <t>1. Goedkeuring oplevering</t>
  </si>
  <si>
    <t>3. Implementatie</t>
  </si>
  <si>
    <t>4. Toekomst vakgebied</t>
  </si>
  <si>
    <t>1. interviewvraag 1.</t>
  </si>
  <si>
    <t>2. interviewvraag 2.</t>
  </si>
  <si>
    <t>3. interviewvraag 3.</t>
  </si>
  <si>
    <t>4. interviewvraag 4.</t>
  </si>
  <si>
    <t xml:space="preserve">De inschrijver zal na een korte pauze vervolgens vier vragen gesteld krijgen die op voorhand zijn vastgesteld en voor iedere inschrijver gelijk zijn. Deze vragen zijn opgesteld VOOR publicatie van deze aanbesteding en in bewaring gesteld bij het begeleidende adviesbureau. </t>
  </si>
  <si>
    <t>2.	INTERVIEWVRAGEN SLEUTELFUNCTIONARISSEN (1 t/m 4)</t>
  </si>
  <si>
    <t>De exacte vragen worden niet bekendgemaakt.</t>
  </si>
  <si>
    <t>1.	OPEN VRAGEN (1 t/m 5)</t>
  </si>
  <si>
    <t>Inschrijver beschrijft op maximaal 1 A4 (toe te voegen via TenderNed) op welke wijze zij invulling geeft aan de volgende situatie: een school heeft een vaatwasser vervangen maar heeft dit niet gemeld. Hoe borgt inschrijver de keuring en daarmee de veiligheid?</t>
  </si>
  <si>
    <t>5. Veiligheid</t>
  </si>
  <si>
    <t>Inschrijver beschrijft op maximaal 4 A4 (toe te voegen via TenderNed) hoe zij de omschreven keuringen en het onderhoud van arbeidsmiddelen aanpakt. Inschrijver beschrijft daarbij minimaal:
-	Wat verstaat de inschrijver onder het keuren van arbeidsmiddelen;
-	Op welke wijze gaat inschrijver om met weerstanden op een locatie om toegang te krijgen tot de werkruimtes?
-	Hoe gaat inschrijver om met afgekeurde arbeidsmiddelen en de daarbij behorende onderdelen?
-	Op welke wijze voorkomt inschrijver zoekwerk naar arbeidsmiddelen in kasten en lokalen om ALLE aanwezige arbeidsmiddelen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t>
  </si>
  <si>
    <t>Inschrijver beschrijft op maximaal 2 A4 (toe te voegen via TenderNed) op welke wijze zij een overgang van de huidige situatie voor het keuren van arbeidsmiddelen gaat oppakken om te garanderen dat de keuringen voor de zomervakantie 2021 (regio Noord)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t>
  </si>
  <si>
    <t xml:space="preserve">Inschrijver beschrijft op maximaal 1 A4 (toe te voegen via TenderNed) op welke wijze inschrijver de leerlingen van de scholen van ZAAM kunnen betrekken bij de uitvoering van deze onderhavige opdracht en op welke wijze inschrijver haar meerwaarde biedt bij het enthousiasmeren van VO-leerlingen van de ZAAM scholen voor dit vakgebied, zodat in de toekomst een tekort aan personeel op verschillende niveaus kan worden geminimaliseerd.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</si>
</sst>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0"/>
      <color theme="0"/>
      <name val="Verdana"/>
      <family val="2"/>
    </font>
    <font>
      <b/>
      <sz val="18"/>
      <color theme="0"/>
      <name val="Verdana"/>
      <family val="2"/>
    </font>
    <font>
      <sz val="9"/>
      <color rgb="FF000000"/>
      <name val="Verdana"/>
      <family val="2"/>
    </font>
    <font>
      <b/>
      <sz val="9"/>
      <color rgb="FF000000"/>
      <name val="Verdana"/>
      <family val="2"/>
    </font>
  </fonts>
  <fills count="11">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BBB59"/>
        <bgColor rgb="FF000000"/>
      </patternFill>
    </fill>
    <fill>
      <patternFill patternType="solid">
        <fgColor rgb="FFC4D79B"/>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10">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2" borderId="3" xfId="0" applyNumberFormat="1" applyFont="1" applyFill="1" applyBorder="1" applyAlignment="1" applyProtection="1">
      <alignment horizontal="center" vertical="center"/>
    </xf>
    <xf numFmtId="0" fontId="2" fillId="2" borderId="0" xfId="0" applyFont="1" applyFill="1" applyProtection="1"/>
    <xf numFmtId="165" fontId="3" fillId="2" borderId="4"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1" fillId="0" borderId="0" xfId="0" applyFont="1"/>
    <xf numFmtId="166" fontId="2" fillId="2" borderId="7" xfId="0" applyNumberFormat="1" applyFont="1" applyFill="1" applyBorder="1" applyAlignment="1" applyProtection="1">
      <alignment horizontal="left" vertical="center" wrapText="1" indent="1"/>
    </xf>
    <xf numFmtId="0" fontId="12" fillId="0" borderId="0" xfId="0" applyFont="1"/>
    <xf numFmtId="167" fontId="4" fillId="2" borderId="7" xfId="0" applyNumberFormat="1" applyFont="1" applyFill="1" applyBorder="1" applyAlignment="1" applyProtection="1">
      <alignment horizontal="left" vertical="center"/>
    </xf>
    <xf numFmtId="0" fontId="0" fillId="0" borderId="0" xfId="0" applyProtection="1"/>
    <xf numFmtId="0" fontId="0" fillId="0" borderId="0" xfId="0" applyFont="1"/>
    <xf numFmtId="0" fontId="15" fillId="0" borderId="0" xfId="0" applyFont="1"/>
    <xf numFmtId="0" fontId="13"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166" fontId="13" fillId="8"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4" fillId="4" borderId="2" xfId="0" applyFont="1" applyFill="1" applyBorder="1" applyAlignment="1" applyProtection="1">
      <alignment horizontal="left" vertical="center" indent="1"/>
      <protection locked="0"/>
    </xf>
    <xf numFmtId="0" fontId="1" fillId="3" borderId="2" xfId="0" applyFont="1" applyFill="1" applyBorder="1" applyAlignment="1" applyProtection="1">
      <alignment horizontal="left" vertical="center" indent="1"/>
    </xf>
    <xf numFmtId="0" fontId="2" fillId="4" borderId="2" xfId="0" applyFont="1" applyFill="1" applyBorder="1" applyAlignment="1" applyProtection="1"/>
    <xf numFmtId="0" fontId="2" fillId="4" borderId="4" xfId="0" applyFont="1" applyFill="1" applyBorder="1" applyAlignment="1" applyProtection="1"/>
    <xf numFmtId="0" fontId="2" fillId="4" borderId="7" xfId="0" applyFont="1" applyFill="1" applyBorder="1" applyAlignment="1" applyProtection="1"/>
    <xf numFmtId="0" fontId="2" fillId="4" borderId="3" xfId="0" applyFont="1" applyFill="1" applyBorder="1" applyAlignment="1" applyProtection="1"/>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2" fillId="8" borderId="1" xfId="0" applyFont="1" applyFill="1" applyBorder="1" applyAlignment="1">
      <alignment horizontal="center" vertical="center"/>
    </xf>
    <xf numFmtId="0" fontId="8" fillId="8" borderId="1" xfId="0" applyFont="1" applyFill="1" applyBorder="1" applyAlignment="1" applyProtection="1">
      <alignment horizontal="center" vertical="center" wrapText="1"/>
      <protection locked="0"/>
    </xf>
    <xf numFmtId="166" fontId="16" fillId="4" borderId="6" xfId="0" applyNumberFormat="1" applyFont="1" applyFill="1" applyBorder="1" applyAlignment="1" applyProtection="1">
      <alignment vertical="center" wrapText="1"/>
    </xf>
    <xf numFmtId="166" fontId="16" fillId="4" borderId="10" xfId="0" applyNumberFormat="1" applyFont="1" applyFill="1" applyBorder="1" applyAlignment="1" applyProtection="1">
      <alignment vertical="center" wrapText="1"/>
    </xf>
    <xf numFmtId="0" fontId="10" fillId="3" borderId="2" xfId="0" applyFont="1" applyFill="1" applyBorder="1" applyAlignment="1">
      <alignment vertical="center"/>
    </xf>
    <xf numFmtId="0" fontId="10" fillId="3" borderId="4"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167" fontId="4" fillId="4" borderId="1" xfId="0" applyNumberFormat="1" applyFont="1" applyFill="1" applyBorder="1" applyAlignment="1">
      <alignment horizontal="center" vertical="center"/>
    </xf>
    <xf numFmtId="0" fontId="1" fillId="8" borderId="1" xfId="0" applyFont="1" applyFill="1" applyBorder="1" applyAlignment="1">
      <alignment vertical="center" wrapText="1"/>
    </xf>
    <xf numFmtId="166" fontId="1" fillId="8" borderId="8" xfId="0" applyNumberFormat="1" applyFont="1" applyFill="1" applyBorder="1" applyAlignment="1">
      <alignment horizontal="center" vertical="center" wrapText="1"/>
    </xf>
    <xf numFmtId="166" fontId="1" fillId="8" borderId="1" xfId="0" applyNumberFormat="1" applyFont="1" applyFill="1" applyBorder="1" applyAlignment="1">
      <alignment horizontal="center" vertical="center" wrapText="1"/>
    </xf>
    <xf numFmtId="166" fontId="1" fillId="3" borderId="1" xfId="0" applyNumberFormat="1" applyFont="1" applyFill="1" applyBorder="1" applyAlignment="1" applyProtection="1">
      <alignment horizontal="center" vertical="center"/>
      <protection locked="0"/>
    </xf>
    <xf numFmtId="0" fontId="18" fillId="9" borderId="7" xfId="0" applyFont="1" applyFill="1" applyBorder="1" applyAlignment="1">
      <alignment horizontal="center" vertical="center" wrapText="1"/>
    </xf>
    <xf numFmtId="0" fontId="19" fillId="9" borderId="9" xfId="0" applyFont="1" applyFill="1" applyBorder="1" applyAlignment="1">
      <alignment horizontal="center" vertical="center" wrapText="1"/>
    </xf>
    <xf numFmtId="166" fontId="18" fillId="10" borderId="9" xfId="0" applyNumberFormat="1" applyFont="1" applyFill="1" applyBorder="1" applyAlignment="1">
      <alignment horizontal="center" vertical="center"/>
    </xf>
    <xf numFmtId="0" fontId="3" fillId="7" borderId="5"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8"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2" fillId="7" borderId="5" xfId="0" applyFont="1" applyFill="1" applyBorder="1" applyAlignment="1" applyProtection="1">
      <alignment horizontal="left" vertical="center" wrapText="1" indent="1"/>
    </xf>
    <xf numFmtId="0" fontId="2" fillId="7" borderId="6" xfId="0" applyFont="1" applyFill="1" applyBorder="1" applyAlignment="1" applyProtection="1">
      <alignment horizontal="left" vertical="center" wrapText="1" indent="1"/>
    </xf>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protection locked="0"/>
    </xf>
    <xf numFmtId="165" fontId="4" fillId="4" borderId="2"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protection locked="0"/>
    </xf>
    <xf numFmtId="165" fontId="3" fillId="3" borderId="4"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3" fillId="3" borderId="2" xfId="0" applyNumberFormat="1" applyFont="1" applyFill="1" applyBorder="1" applyAlignment="1" applyProtection="1">
      <alignment horizontal="center" vertical="center"/>
    </xf>
    <xf numFmtId="164" fontId="2" fillId="6"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right" vertical="center" wrapText="1"/>
    </xf>
    <xf numFmtId="0" fontId="2" fillId="8" borderId="8" xfId="0" applyFont="1" applyFill="1" applyBorder="1" applyAlignment="1">
      <alignment horizontal="left" vertical="center" wrapText="1"/>
    </xf>
    <xf numFmtId="0" fontId="2" fillId="8" borderId="7" xfId="0" applyFont="1" applyFill="1" applyBorder="1" applyAlignment="1">
      <alignment horizontal="left" vertical="center" wrapText="1"/>
    </xf>
    <xf numFmtId="0" fontId="10" fillId="4"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7"/>
  <sheetViews>
    <sheetView showGridLines="0" topLeftCell="A6" zoomScale="92" workbookViewId="0">
      <selection activeCell="G18" sqref="G18"/>
    </sheetView>
  </sheetViews>
  <sheetFormatPr baseColWidth="10" defaultRowHeight="15" x14ac:dyDescent="0.2"/>
  <cols>
    <col min="1" max="1" width="80.83203125" customWidth="1"/>
    <col min="2" max="2" width="21.83203125" customWidth="1"/>
    <col min="3" max="7" width="23.33203125" customWidth="1"/>
    <col min="8" max="15" width="10.83203125" style="20"/>
  </cols>
  <sheetData>
    <row r="1" spans="1:7" ht="33" customHeight="1" thickBot="1" x14ac:dyDescent="0.25">
      <c r="A1" s="73" t="s">
        <v>50</v>
      </c>
      <c r="B1" s="74"/>
      <c r="C1" s="74"/>
      <c r="D1" s="74"/>
      <c r="E1" s="74"/>
      <c r="F1" s="74"/>
      <c r="G1" s="75"/>
    </row>
    <row r="2" spans="1:7" ht="30" customHeight="1" thickBot="1" x14ac:dyDescent="0.25">
      <c r="A2" s="67" t="s">
        <v>32</v>
      </c>
      <c r="B2" s="69"/>
      <c r="C2" s="67" t="s">
        <v>31</v>
      </c>
      <c r="D2" s="68"/>
      <c r="E2" s="68"/>
      <c r="F2" s="68"/>
      <c r="G2" s="69"/>
    </row>
    <row r="3" spans="1:7" ht="118" customHeight="1" thickBot="1" x14ac:dyDescent="0.25">
      <c r="A3" s="76" t="s">
        <v>27</v>
      </c>
      <c r="B3" s="77"/>
      <c r="C3" s="70" t="s">
        <v>29</v>
      </c>
      <c r="D3" s="71"/>
      <c r="E3" s="71"/>
      <c r="F3" s="71"/>
      <c r="G3" s="72"/>
    </row>
    <row r="4" spans="1:7" ht="20" customHeight="1" x14ac:dyDescent="0.2">
      <c r="A4" s="78" t="s">
        <v>40</v>
      </c>
      <c r="B4" s="79"/>
      <c r="C4" s="58" t="s">
        <v>35</v>
      </c>
      <c r="D4" s="22" t="s">
        <v>35</v>
      </c>
      <c r="E4" s="22" t="s">
        <v>35</v>
      </c>
      <c r="F4" s="22" t="s">
        <v>35</v>
      </c>
      <c r="G4" s="22" t="s">
        <v>35</v>
      </c>
    </row>
    <row r="5" spans="1:7" s="21" customFormat="1" ht="18" customHeight="1" x14ac:dyDescent="0.2">
      <c r="A5" s="63"/>
      <c r="B5" s="80"/>
      <c r="C5" s="59" t="s">
        <v>10</v>
      </c>
      <c r="D5" s="24" t="s">
        <v>22</v>
      </c>
      <c r="E5" s="23" t="s">
        <v>23</v>
      </c>
      <c r="F5" s="23" t="s">
        <v>24</v>
      </c>
      <c r="G5" s="23" t="s">
        <v>25</v>
      </c>
    </row>
    <row r="6" spans="1:7" ht="90" customHeight="1" x14ac:dyDescent="0.2">
      <c r="A6" s="65" t="s">
        <v>38</v>
      </c>
      <c r="B6" s="66"/>
      <c r="C6" s="60">
        <v>12500</v>
      </c>
      <c r="D6" s="26">
        <f>C6/2</f>
        <v>6250</v>
      </c>
      <c r="E6" s="26">
        <f>D6/2</f>
        <v>3125</v>
      </c>
      <c r="F6" s="26">
        <v>0</v>
      </c>
      <c r="G6" s="26" t="s">
        <v>28</v>
      </c>
    </row>
    <row r="7" spans="1:7" ht="20" customHeight="1" x14ac:dyDescent="0.2">
      <c r="A7" s="61" t="s">
        <v>39</v>
      </c>
      <c r="B7" s="62"/>
      <c r="C7" s="58" t="s">
        <v>35</v>
      </c>
      <c r="D7" s="25" t="s">
        <v>35</v>
      </c>
      <c r="E7" s="25" t="s">
        <v>35</v>
      </c>
      <c r="F7" s="25" t="s">
        <v>35</v>
      </c>
      <c r="G7" s="25" t="s">
        <v>35</v>
      </c>
    </row>
    <row r="8" spans="1:7" s="21" customFormat="1" ht="18" customHeight="1" x14ac:dyDescent="0.2">
      <c r="A8" s="63"/>
      <c r="B8" s="64"/>
      <c r="C8" s="59" t="s">
        <v>10</v>
      </c>
      <c r="D8" s="24" t="s">
        <v>22</v>
      </c>
      <c r="E8" s="23" t="s">
        <v>23</v>
      </c>
      <c r="F8" s="23" t="s">
        <v>24</v>
      </c>
      <c r="G8" s="23" t="s">
        <v>25</v>
      </c>
    </row>
    <row r="9" spans="1:7" ht="163" customHeight="1" x14ac:dyDescent="0.2">
      <c r="A9" s="65" t="s">
        <v>53</v>
      </c>
      <c r="B9" s="66"/>
      <c r="C9" s="60">
        <v>15000</v>
      </c>
      <c r="D9" s="26">
        <f>C9/2</f>
        <v>7500</v>
      </c>
      <c r="E9" s="26">
        <f>D9/2</f>
        <v>3750</v>
      </c>
      <c r="F9" s="26">
        <v>0</v>
      </c>
      <c r="G9" s="26" t="s">
        <v>28</v>
      </c>
    </row>
    <row r="10" spans="1:7" ht="20" customHeight="1" x14ac:dyDescent="0.2">
      <c r="A10" s="61" t="s">
        <v>41</v>
      </c>
      <c r="B10" s="62"/>
      <c r="C10" s="58" t="s">
        <v>35</v>
      </c>
      <c r="D10" s="25" t="s">
        <v>35</v>
      </c>
      <c r="E10" s="25" t="s">
        <v>35</v>
      </c>
      <c r="F10" s="25" t="s">
        <v>35</v>
      </c>
      <c r="G10" s="25" t="s">
        <v>35</v>
      </c>
    </row>
    <row r="11" spans="1:7" s="21" customFormat="1" ht="20" customHeight="1" x14ac:dyDescent="0.2">
      <c r="A11" s="63"/>
      <c r="B11" s="64"/>
      <c r="C11" s="59" t="s">
        <v>10</v>
      </c>
      <c r="D11" s="24" t="s">
        <v>22</v>
      </c>
      <c r="E11" s="23" t="s">
        <v>23</v>
      </c>
      <c r="F11" s="23" t="s">
        <v>24</v>
      </c>
      <c r="G11" s="23" t="s">
        <v>25</v>
      </c>
    </row>
    <row r="12" spans="1:7" ht="116" customHeight="1" x14ac:dyDescent="0.2">
      <c r="A12" s="65" t="s">
        <v>54</v>
      </c>
      <c r="B12" s="66"/>
      <c r="C12" s="60">
        <v>10000</v>
      </c>
      <c r="D12" s="26">
        <f>C12/2</f>
        <v>5000</v>
      </c>
      <c r="E12" s="26">
        <f>D12/2</f>
        <v>2500</v>
      </c>
      <c r="F12" s="26">
        <v>0</v>
      </c>
      <c r="G12" s="26" t="s">
        <v>28</v>
      </c>
    </row>
    <row r="13" spans="1:7" ht="20" customHeight="1" x14ac:dyDescent="0.2">
      <c r="A13" s="61" t="s">
        <v>42</v>
      </c>
      <c r="B13" s="62"/>
      <c r="C13" s="58" t="s">
        <v>35</v>
      </c>
      <c r="D13" s="25" t="s">
        <v>35</v>
      </c>
      <c r="E13" s="25" t="s">
        <v>35</v>
      </c>
      <c r="F13" s="25" t="s">
        <v>35</v>
      </c>
      <c r="G13" s="25" t="s">
        <v>35</v>
      </c>
    </row>
    <row r="14" spans="1:7" s="21" customFormat="1" ht="20" customHeight="1" x14ac:dyDescent="0.2">
      <c r="A14" s="63"/>
      <c r="B14" s="64"/>
      <c r="C14" s="59" t="s">
        <v>10</v>
      </c>
      <c r="D14" s="24" t="s">
        <v>22</v>
      </c>
      <c r="E14" s="23" t="s">
        <v>23</v>
      </c>
      <c r="F14" s="23" t="s">
        <v>24</v>
      </c>
      <c r="G14" s="23" t="s">
        <v>25</v>
      </c>
    </row>
    <row r="15" spans="1:7" ht="96" customHeight="1" x14ac:dyDescent="0.2">
      <c r="A15" s="65" t="s">
        <v>55</v>
      </c>
      <c r="B15" s="66"/>
      <c r="C15" s="60">
        <v>7500</v>
      </c>
      <c r="D15" s="26">
        <f>C15/2</f>
        <v>3750</v>
      </c>
      <c r="E15" s="26">
        <f>D15/2</f>
        <v>1875</v>
      </c>
      <c r="F15" s="26">
        <v>0</v>
      </c>
      <c r="G15" s="26" t="s">
        <v>28</v>
      </c>
    </row>
    <row r="16" spans="1:7" ht="20" customHeight="1" x14ac:dyDescent="0.2">
      <c r="A16" s="61" t="s">
        <v>52</v>
      </c>
      <c r="B16" s="62"/>
      <c r="C16" s="58" t="s">
        <v>35</v>
      </c>
      <c r="D16" s="25" t="s">
        <v>35</v>
      </c>
      <c r="E16" s="25" t="s">
        <v>35</v>
      </c>
      <c r="F16" s="25" t="s">
        <v>35</v>
      </c>
      <c r="G16" s="25" t="s">
        <v>35</v>
      </c>
    </row>
    <row r="17" spans="1:7" s="21" customFormat="1" ht="20" customHeight="1" x14ac:dyDescent="0.2">
      <c r="A17" s="63"/>
      <c r="B17" s="64"/>
      <c r="C17" s="59" t="s">
        <v>10</v>
      </c>
      <c r="D17" s="24" t="s">
        <v>22</v>
      </c>
      <c r="E17" s="23" t="s">
        <v>23</v>
      </c>
      <c r="F17" s="23" t="s">
        <v>24</v>
      </c>
      <c r="G17" s="23" t="s">
        <v>25</v>
      </c>
    </row>
    <row r="18" spans="1:7" ht="108" customHeight="1" x14ac:dyDescent="0.2">
      <c r="A18" s="65" t="s">
        <v>51</v>
      </c>
      <c r="B18" s="66"/>
      <c r="C18" s="60">
        <v>5000</v>
      </c>
      <c r="D18" s="26">
        <f>C18/2</f>
        <v>2500</v>
      </c>
      <c r="E18" s="26">
        <f>D18/2</f>
        <v>1250</v>
      </c>
      <c r="F18" s="26">
        <v>0</v>
      </c>
      <c r="G18" s="26" t="s">
        <v>28</v>
      </c>
    </row>
    <row r="19" spans="1:7" x14ac:dyDescent="0.2">
      <c r="A19" s="20"/>
      <c r="B19" s="20"/>
      <c r="C19" s="20"/>
      <c r="D19" s="20"/>
      <c r="E19" s="20"/>
      <c r="F19" s="20"/>
      <c r="G19" s="20"/>
    </row>
    <row r="20" spans="1:7" x14ac:dyDescent="0.2">
      <c r="A20" s="20"/>
      <c r="B20" s="20"/>
      <c r="C20" s="20"/>
      <c r="D20" s="20"/>
      <c r="E20" s="20"/>
      <c r="F20" s="20"/>
      <c r="G20" s="20"/>
    </row>
    <row r="21" spans="1:7" x14ac:dyDescent="0.2">
      <c r="A21" s="20"/>
      <c r="B21" s="20"/>
      <c r="C21" s="20"/>
      <c r="D21" s="20"/>
      <c r="E21" s="20"/>
      <c r="F21" s="20"/>
      <c r="G21" s="20"/>
    </row>
    <row r="22" spans="1:7" x14ac:dyDescent="0.2">
      <c r="A22" s="20"/>
      <c r="B22" s="20"/>
      <c r="C22" s="20"/>
      <c r="D22" s="20"/>
      <c r="E22" s="20"/>
      <c r="F22" s="20"/>
      <c r="G22" s="20"/>
    </row>
    <row r="23" spans="1:7" x14ac:dyDescent="0.2">
      <c r="A23" s="20"/>
      <c r="B23" s="20"/>
      <c r="C23" s="20"/>
      <c r="D23" s="20"/>
      <c r="E23" s="20"/>
      <c r="F23" s="20"/>
      <c r="G23" s="20"/>
    </row>
    <row r="24" spans="1:7" x14ac:dyDescent="0.2">
      <c r="A24" s="20"/>
      <c r="B24" s="20"/>
      <c r="C24" s="20"/>
      <c r="D24" s="20"/>
      <c r="E24" s="20"/>
      <c r="F24" s="20"/>
      <c r="G24" s="20"/>
    </row>
    <row r="25" spans="1:7" x14ac:dyDescent="0.2">
      <c r="A25" s="20"/>
      <c r="B25" s="20"/>
      <c r="C25" s="20"/>
      <c r="D25" s="20"/>
      <c r="E25" s="20"/>
      <c r="F25" s="20"/>
      <c r="G25" s="20"/>
    </row>
    <row r="26" spans="1:7" x14ac:dyDescent="0.2">
      <c r="A26" s="20"/>
      <c r="B26" s="20"/>
      <c r="C26" s="20"/>
      <c r="D26" s="20"/>
      <c r="E26" s="20"/>
      <c r="F26" s="20"/>
      <c r="G26" s="20"/>
    </row>
    <row r="27" spans="1:7" x14ac:dyDescent="0.2">
      <c r="A27" s="20"/>
      <c r="B27" s="20"/>
      <c r="C27" s="20"/>
      <c r="D27" s="20"/>
      <c r="E27" s="20"/>
      <c r="F27" s="20"/>
      <c r="G27" s="20"/>
    </row>
  </sheetData>
  <sheetProtection algorithmName="SHA-512" hashValue="qAq5+UVwVA07z48xWKpRwnTcu3lpl2KKiXdYtWmuJCQ+6BUlKDr7ED5TaVKKN+AQ20XypjRxdKGTumucFn6/CQ==" saltValue="WvDlURBDCnJNqbhIyloLpw==" spinCount="100000" sheet="1" objects="1" scenarios="1"/>
  <mergeCells count="15">
    <mergeCell ref="A16:B17"/>
    <mergeCell ref="A18:B18"/>
    <mergeCell ref="C2:G2"/>
    <mergeCell ref="C3:G3"/>
    <mergeCell ref="A1:G1"/>
    <mergeCell ref="A12:B12"/>
    <mergeCell ref="A6:B6"/>
    <mergeCell ref="A3:B3"/>
    <mergeCell ref="A2:B2"/>
    <mergeCell ref="A9:B9"/>
    <mergeCell ref="A15:B15"/>
    <mergeCell ref="A4:B5"/>
    <mergeCell ref="A7:B8"/>
    <mergeCell ref="A10:B11"/>
    <mergeCell ref="A13: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7"/>
  <sheetViews>
    <sheetView showGridLines="0" workbookViewId="0">
      <selection activeCell="G8" sqref="G8"/>
    </sheetView>
  </sheetViews>
  <sheetFormatPr baseColWidth="10" defaultRowHeight="15" x14ac:dyDescent="0.2"/>
  <cols>
    <col min="1" max="1" width="90.83203125" customWidth="1"/>
    <col min="2" max="2" width="21.83203125" customWidth="1"/>
    <col min="3" max="7" width="15.83203125" customWidth="1"/>
  </cols>
  <sheetData>
    <row r="1" spans="1:7" ht="30" customHeight="1" x14ac:dyDescent="0.2">
      <c r="A1" s="84" t="s">
        <v>48</v>
      </c>
      <c r="B1" s="85"/>
    </row>
    <row r="2" spans="1:7" ht="50" customHeight="1" x14ac:dyDescent="0.2">
      <c r="A2" s="83" t="s">
        <v>47</v>
      </c>
      <c r="B2" s="83"/>
    </row>
    <row r="3" spans="1:7" ht="35" customHeight="1" x14ac:dyDescent="0.2">
      <c r="A3" s="81" t="s">
        <v>49</v>
      </c>
      <c r="B3" s="82"/>
      <c r="C3" s="27" t="s">
        <v>14</v>
      </c>
      <c r="D3" s="27" t="s">
        <v>15</v>
      </c>
      <c r="E3" s="27" t="s">
        <v>16</v>
      </c>
      <c r="F3" s="27" t="s">
        <v>17</v>
      </c>
      <c r="G3" s="27" t="s">
        <v>18</v>
      </c>
    </row>
    <row r="4" spans="1:7" ht="20" customHeight="1" x14ac:dyDescent="0.2">
      <c r="A4" s="65" t="s">
        <v>43</v>
      </c>
      <c r="B4" s="66"/>
      <c r="C4" s="26">
        <v>2500</v>
      </c>
      <c r="D4" s="26">
        <f>C4/2</f>
        <v>1250</v>
      </c>
      <c r="E4" s="26">
        <f>D4/2</f>
        <v>625</v>
      </c>
      <c r="F4" s="26">
        <v>0</v>
      </c>
      <c r="G4" s="26" t="s">
        <v>28</v>
      </c>
    </row>
    <row r="5" spans="1:7" ht="20" customHeight="1" x14ac:dyDescent="0.2">
      <c r="A5" s="65" t="s">
        <v>44</v>
      </c>
      <c r="B5" s="66"/>
      <c r="C5" s="26">
        <v>2500</v>
      </c>
      <c r="D5" s="26">
        <f t="shared" ref="D5:E7" si="0">C5/2</f>
        <v>1250</v>
      </c>
      <c r="E5" s="26">
        <f t="shared" si="0"/>
        <v>625</v>
      </c>
      <c r="F5" s="26">
        <v>0</v>
      </c>
      <c r="G5" s="26" t="s">
        <v>28</v>
      </c>
    </row>
    <row r="6" spans="1:7" ht="20" customHeight="1" x14ac:dyDescent="0.2">
      <c r="A6" s="65" t="s">
        <v>45</v>
      </c>
      <c r="B6" s="66"/>
      <c r="C6" s="26">
        <v>2500</v>
      </c>
      <c r="D6" s="26">
        <f t="shared" si="0"/>
        <v>1250</v>
      </c>
      <c r="E6" s="26">
        <f t="shared" si="0"/>
        <v>625</v>
      </c>
      <c r="F6" s="26">
        <v>0</v>
      </c>
      <c r="G6" s="26" t="s">
        <v>28</v>
      </c>
    </row>
    <row r="7" spans="1:7" ht="20" customHeight="1" x14ac:dyDescent="0.2">
      <c r="A7" s="65" t="s">
        <v>46</v>
      </c>
      <c r="B7" s="66"/>
      <c r="C7" s="26">
        <v>2500</v>
      </c>
      <c r="D7" s="26">
        <f t="shared" si="0"/>
        <v>1250</v>
      </c>
      <c r="E7" s="26">
        <f t="shared" si="0"/>
        <v>625</v>
      </c>
      <c r="F7" s="26">
        <v>0</v>
      </c>
      <c r="G7" s="26" t="s">
        <v>28</v>
      </c>
    </row>
  </sheetData>
  <sheetProtection algorithmName="SHA-512" hashValue="SEM5m95VcQU8v102rCtGL/uRQo9F5HJkwLAKP7TkKBLHL3OowjK3VYRnGmRSFaRB6S0PyaO0wewI7mVB4/rf7w==" saltValue="m0ipo4huaYuSRqFjsPmZdw==" spinCount="100000" sheet="1" objects="1" scenarios="1"/>
  <mergeCells count="7">
    <mergeCell ref="A7:B7"/>
    <mergeCell ref="A3:B3"/>
    <mergeCell ref="A2:B2"/>
    <mergeCell ref="A1:B1"/>
    <mergeCell ref="A4:B4"/>
    <mergeCell ref="A5:B5"/>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4"/>
  <sheetViews>
    <sheetView showGridLines="0" zoomScale="90" zoomScaleNormal="90" zoomScalePageLayoutView="85" workbookViewId="0">
      <pane ySplit="1" topLeftCell="A4" activePane="bottomLeft" state="frozen"/>
      <selection pane="bottomLeft" activeCell="A15" sqref="A15:A16"/>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8" t="s">
        <v>0</v>
      </c>
      <c r="B1" s="11"/>
      <c r="C1" s="93" t="s">
        <v>19</v>
      </c>
      <c r="D1" s="92"/>
      <c r="E1" s="11"/>
      <c r="F1" s="91" t="s">
        <v>20</v>
      </c>
      <c r="G1" s="92"/>
      <c r="H1" s="11"/>
      <c r="I1" s="91" t="s">
        <v>21</v>
      </c>
      <c r="J1" s="92"/>
      <c r="K1" s="2"/>
    </row>
    <row r="2" spans="1:11" ht="40" customHeight="1" x14ac:dyDescent="0.15">
      <c r="A2" s="29" t="str">
        <f>'Beoordelen 1. Open vragen'!A1:G1</f>
        <v>1.	OPEN VRAGEN (1 t/m 5)</v>
      </c>
      <c r="B2" s="8"/>
      <c r="C2" s="94"/>
      <c r="D2" s="95"/>
      <c r="E2" s="8"/>
      <c r="F2" s="94"/>
      <c r="G2" s="95"/>
      <c r="H2" s="8"/>
      <c r="I2" s="94"/>
      <c r="J2" s="95"/>
    </row>
    <row r="3" spans="1:11" ht="20" customHeight="1" x14ac:dyDescent="0.15">
      <c r="A3" s="86" t="str">
        <f>'Beoordelen 1. Open vragen'!A6</f>
        <v>Inschrijver beschrijft op maximaal 2 A4 (toe te voegen via TenderNed) op welke wijze zij ervoor zorgt dat zij goedkeuring krijgt voor de uitgevoerde werkzaamheden nadat zij deze voor opdrachtgever heeft uitvoert.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8</v>
      </c>
      <c r="D3" s="5"/>
      <c r="E3" s="9"/>
      <c r="F3" s="7" t="s">
        <v>8</v>
      </c>
      <c r="G3" s="5"/>
      <c r="H3" s="9"/>
      <c r="I3" s="7" t="s">
        <v>8</v>
      </c>
      <c r="J3" s="5"/>
    </row>
    <row r="4" spans="1:11" ht="140" customHeight="1" x14ac:dyDescent="0.15">
      <c r="A4" s="87"/>
      <c r="B4" s="9"/>
      <c r="C4" s="88" t="s">
        <v>3</v>
      </c>
      <c r="D4" s="89"/>
      <c r="E4" s="9"/>
      <c r="F4" s="90" t="s">
        <v>3</v>
      </c>
      <c r="G4" s="89"/>
      <c r="H4" s="9"/>
      <c r="I4" s="90" t="s">
        <v>3</v>
      </c>
      <c r="J4" s="89"/>
    </row>
    <row r="5" spans="1:11" ht="20" customHeight="1" x14ac:dyDescent="0.15">
      <c r="A5" s="86" t="str">
        <f>'Beoordelen 1. Open vragen'!A9</f>
        <v>Inschrijver beschrijft op maximaal 4 A4 (toe te voegen via TenderNed) hoe zij de omschreven keuringen en het onderhoud van arbeidsmiddelen aanpakt. Inschrijver beschrijft daarbij minimaal:
-	Wat verstaat de inschrijver onder het keuren van arbeidsmiddelen;
-	Op welke wijze gaat inschrijver om met weerstanden op een locatie om toegang te krijgen tot de werkruimtes?
-	Hoe gaat inschrijver om met afgekeurde arbeidsmiddelen en de daarbij behorende onderdelen?
-	Op welke wijze voorkomt inschrijver zoekwerk naar arbeidsmiddelen in kasten en lokalen om ALLE aanwezige arbeidsmiddelen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8</v>
      </c>
      <c r="D5" s="5"/>
      <c r="E5" s="9"/>
      <c r="F5" s="7" t="s">
        <v>8</v>
      </c>
      <c r="G5" s="5"/>
      <c r="H5" s="9"/>
      <c r="I5" s="7" t="s">
        <v>8</v>
      </c>
      <c r="J5" s="5"/>
    </row>
    <row r="6" spans="1:11" ht="161" customHeight="1" x14ac:dyDescent="0.15">
      <c r="A6" s="87"/>
      <c r="B6" s="9"/>
      <c r="C6" s="88" t="s">
        <v>3</v>
      </c>
      <c r="D6" s="89"/>
      <c r="E6" s="9"/>
      <c r="F6" s="90" t="s">
        <v>3</v>
      </c>
      <c r="G6" s="89"/>
      <c r="H6" s="9"/>
      <c r="I6" s="90" t="s">
        <v>3</v>
      </c>
      <c r="J6" s="89"/>
    </row>
    <row r="7" spans="1:11" ht="20" customHeight="1" x14ac:dyDescent="0.15">
      <c r="A7" s="86" t="str">
        <f>'Beoordelen 1. Open vragen'!A12</f>
        <v>Inschrijver beschrijft op maximaal 2 A4 (toe te voegen via TenderNed) op welke wijze zij een overgang van de huidige situatie voor het keuren van arbeidsmiddelen gaat oppakken om te garanderen dat de keuringen voor de zomervakantie 2021 (regio Noord)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8</v>
      </c>
      <c r="D7" s="5"/>
      <c r="E7" s="9"/>
      <c r="F7" s="7" t="s">
        <v>8</v>
      </c>
      <c r="G7" s="5"/>
      <c r="H7" s="9"/>
      <c r="I7" s="7" t="s">
        <v>8</v>
      </c>
      <c r="J7" s="5"/>
    </row>
    <row r="8" spans="1:11" ht="140" customHeight="1" x14ac:dyDescent="0.15">
      <c r="A8" s="87"/>
      <c r="B8" s="9"/>
      <c r="C8" s="88" t="s">
        <v>3</v>
      </c>
      <c r="D8" s="89"/>
      <c r="E8" s="9"/>
      <c r="F8" s="90" t="s">
        <v>3</v>
      </c>
      <c r="G8" s="89"/>
      <c r="H8" s="9"/>
      <c r="I8" s="90" t="s">
        <v>3</v>
      </c>
      <c r="J8" s="89"/>
    </row>
    <row r="9" spans="1:11" ht="20" customHeight="1" x14ac:dyDescent="0.15">
      <c r="A9" s="86" t="str">
        <f>'Beoordelen 1. Open vragen'!A15</f>
        <v xml:space="preserve">Inschrijver beschrijft op maximaal 1 A4 (toe te voegen via TenderNed) op welke wijze inschrijver de leerlingen van de scholen van ZAAM kunnen betrekken bij de uitvoering van deze onderhavige opdracht en op welke wijze inschrijver haar meerwaarde biedt bij het enthousiasmeren van VO-leerlingen van de ZAAM scholen voor dit vakgebied, zodat in de toekomst een tekort aan personeel op verschillende niveaus kan worden geminimaliseerd. </v>
      </c>
      <c r="B9" s="9"/>
      <c r="C9" s="7" t="s">
        <v>8</v>
      </c>
      <c r="D9" s="5"/>
      <c r="E9" s="9"/>
      <c r="F9" s="7" t="s">
        <v>8</v>
      </c>
      <c r="G9" s="5"/>
      <c r="H9" s="9"/>
      <c r="I9" s="7" t="s">
        <v>8</v>
      </c>
      <c r="J9" s="5"/>
    </row>
    <row r="10" spans="1:11" ht="140" customHeight="1" x14ac:dyDescent="0.15">
      <c r="A10" s="87"/>
      <c r="B10" s="9"/>
      <c r="C10" s="88" t="s">
        <v>3</v>
      </c>
      <c r="D10" s="89"/>
      <c r="E10" s="9"/>
      <c r="F10" s="90" t="s">
        <v>3</v>
      </c>
      <c r="G10" s="89"/>
      <c r="H10" s="9"/>
      <c r="I10" s="90" t="s">
        <v>3</v>
      </c>
      <c r="J10" s="89"/>
    </row>
    <row r="11" spans="1:11" ht="20" customHeight="1" x14ac:dyDescent="0.15">
      <c r="A11" s="86" t="str">
        <f>'Beoordelen 1. Open vragen'!A18</f>
        <v>Inschrijver beschrijft op maximaal 1 A4 (toe te voegen via TenderNed) op welke wijze zij invulling geeft aan de volgende situatie: een school heeft een vaatwasser vervangen maar heeft dit niet gemeld. Hoe borgt inschrijver de keuring en daarmee de veiligheid?</v>
      </c>
      <c r="B11" s="9"/>
      <c r="C11" s="7" t="s">
        <v>8</v>
      </c>
      <c r="D11" s="5"/>
      <c r="E11" s="9"/>
      <c r="F11" s="7" t="s">
        <v>8</v>
      </c>
      <c r="G11" s="5"/>
      <c r="H11" s="9"/>
      <c r="I11" s="7" t="s">
        <v>8</v>
      </c>
      <c r="J11" s="5"/>
    </row>
    <row r="12" spans="1:11" ht="140" customHeight="1" x14ac:dyDescent="0.15">
      <c r="A12" s="87"/>
      <c r="B12" s="9"/>
      <c r="C12" s="88" t="s">
        <v>3</v>
      </c>
      <c r="D12" s="89"/>
      <c r="E12" s="9"/>
      <c r="F12" s="90" t="s">
        <v>3</v>
      </c>
      <c r="G12" s="89"/>
      <c r="H12" s="9"/>
      <c r="I12" s="90" t="s">
        <v>3</v>
      </c>
      <c r="J12" s="89"/>
    </row>
    <row r="13" spans="1:11" ht="20" customHeight="1" x14ac:dyDescent="0.15">
      <c r="A13" s="30"/>
      <c r="B13" s="10"/>
      <c r="C13" s="31"/>
      <c r="D13" s="31"/>
      <c r="E13" s="32"/>
      <c r="F13" s="31"/>
      <c r="G13" s="31"/>
      <c r="H13" s="10"/>
      <c r="I13" s="31"/>
      <c r="J13" s="33"/>
    </row>
    <row r="14" spans="1:11" ht="40" customHeight="1" x14ac:dyDescent="0.15">
      <c r="A14" s="29" t="str">
        <f>'Beoordelen 2. Interview'!A1:B1</f>
        <v>2.	INTERVIEWVRAGEN SLEUTELFUNCTIONARISSEN (1 t/m 4)</v>
      </c>
      <c r="B14" s="8"/>
      <c r="C14" s="96"/>
      <c r="D14" s="95"/>
      <c r="E14" s="8"/>
      <c r="F14" s="96"/>
      <c r="G14" s="95"/>
      <c r="H14" s="8"/>
      <c r="I14" s="96"/>
      <c r="J14" s="95"/>
    </row>
    <row r="15" spans="1:11" ht="20" customHeight="1" x14ac:dyDescent="0.15">
      <c r="A15" s="86" t="str">
        <f>'Beoordelen 2. Interview'!A4:B4</f>
        <v>1. interviewvraag 1.</v>
      </c>
      <c r="B15" s="9"/>
      <c r="C15" s="7" t="s">
        <v>8</v>
      </c>
      <c r="D15" s="5"/>
      <c r="E15" s="9"/>
      <c r="F15" s="7" t="s">
        <v>8</v>
      </c>
      <c r="G15" s="5"/>
      <c r="H15" s="9"/>
      <c r="I15" s="7" t="s">
        <v>8</v>
      </c>
      <c r="J15" s="5"/>
    </row>
    <row r="16" spans="1:11" ht="130" customHeight="1" x14ac:dyDescent="0.15">
      <c r="A16" s="87"/>
      <c r="B16" s="9"/>
      <c r="C16" s="88" t="s">
        <v>3</v>
      </c>
      <c r="D16" s="89"/>
      <c r="E16" s="9"/>
      <c r="F16" s="90" t="s">
        <v>3</v>
      </c>
      <c r="G16" s="89"/>
      <c r="H16" s="9"/>
      <c r="I16" s="90" t="s">
        <v>3</v>
      </c>
      <c r="J16" s="89"/>
    </row>
    <row r="17" spans="1:10" ht="20" customHeight="1" x14ac:dyDescent="0.15">
      <c r="A17" s="86" t="str">
        <f>'Beoordelen 2. Interview'!A5:B5</f>
        <v>2. interviewvraag 2.</v>
      </c>
      <c r="B17" s="9"/>
      <c r="C17" s="7" t="s">
        <v>8</v>
      </c>
      <c r="D17" s="5"/>
      <c r="E17" s="9"/>
      <c r="F17" s="7" t="s">
        <v>8</v>
      </c>
      <c r="G17" s="5"/>
      <c r="H17" s="9"/>
      <c r="I17" s="7" t="s">
        <v>8</v>
      </c>
      <c r="J17" s="5"/>
    </row>
    <row r="18" spans="1:10" ht="130" customHeight="1" x14ac:dyDescent="0.15">
      <c r="A18" s="87"/>
      <c r="B18" s="9"/>
      <c r="C18" s="88" t="s">
        <v>3</v>
      </c>
      <c r="D18" s="89"/>
      <c r="E18" s="9"/>
      <c r="F18" s="90" t="s">
        <v>3</v>
      </c>
      <c r="G18" s="89"/>
      <c r="H18" s="9"/>
      <c r="I18" s="90" t="s">
        <v>3</v>
      </c>
      <c r="J18" s="89"/>
    </row>
    <row r="19" spans="1:10" ht="20" customHeight="1" x14ac:dyDescent="0.15">
      <c r="A19" s="86" t="str">
        <f>'Beoordelen 2. Interview'!A6:B6</f>
        <v>3. interviewvraag 3.</v>
      </c>
      <c r="B19" s="9"/>
      <c r="C19" s="7" t="s">
        <v>8</v>
      </c>
      <c r="D19" s="5"/>
      <c r="E19" s="9"/>
      <c r="F19" s="7" t="s">
        <v>8</v>
      </c>
      <c r="G19" s="5"/>
      <c r="H19" s="9"/>
      <c r="I19" s="7" t="s">
        <v>8</v>
      </c>
      <c r="J19" s="5"/>
    </row>
    <row r="20" spans="1:10" ht="130" customHeight="1" x14ac:dyDescent="0.15">
      <c r="A20" s="87"/>
      <c r="B20" s="9"/>
      <c r="C20" s="88" t="s">
        <v>3</v>
      </c>
      <c r="D20" s="89"/>
      <c r="E20" s="9"/>
      <c r="F20" s="90" t="s">
        <v>3</v>
      </c>
      <c r="G20" s="89"/>
      <c r="H20" s="9"/>
      <c r="I20" s="90" t="s">
        <v>3</v>
      </c>
      <c r="J20" s="89"/>
    </row>
    <row r="21" spans="1:10" ht="20" customHeight="1" x14ac:dyDescent="0.15">
      <c r="A21" s="86" t="str">
        <f>'Beoordelen 2. Interview'!A7:B7</f>
        <v>4. interviewvraag 4.</v>
      </c>
      <c r="B21" s="9"/>
      <c r="C21" s="7" t="s">
        <v>8</v>
      </c>
      <c r="D21" s="5"/>
      <c r="E21" s="9"/>
      <c r="F21" s="7" t="s">
        <v>8</v>
      </c>
      <c r="G21" s="5"/>
      <c r="H21" s="9"/>
      <c r="I21" s="7" t="s">
        <v>8</v>
      </c>
      <c r="J21" s="5"/>
    </row>
    <row r="22" spans="1:10" ht="130" customHeight="1" x14ac:dyDescent="0.15">
      <c r="A22" s="87"/>
      <c r="B22" s="9"/>
      <c r="C22" s="88" t="s">
        <v>3</v>
      </c>
      <c r="D22" s="89"/>
      <c r="E22" s="9"/>
      <c r="F22" s="90" t="s">
        <v>3</v>
      </c>
      <c r="G22" s="89"/>
      <c r="H22" s="9"/>
      <c r="I22" s="90" t="s">
        <v>3</v>
      </c>
      <c r="J22" s="89"/>
    </row>
    <row r="23" spans="1:10" ht="20" customHeight="1" x14ac:dyDescent="0.15">
      <c r="A23" s="30"/>
      <c r="B23" s="10"/>
      <c r="C23" s="31"/>
      <c r="D23" s="31"/>
      <c r="E23" s="10"/>
      <c r="F23" s="31"/>
      <c r="G23" s="31"/>
      <c r="H23" s="10"/>
      <c r="I23" s="31"/>
      <c r="J23" s="33"/>
    </row>
    <row r="24" spans="1:10" x14ac:dyDescent="0.15">
      <c r="A24" s="6"/>
      <c r="B24" s="4"/>
      <c r="H24" s="3"/>
    </row>
  </sheetData>
  <sheetProtection algorithmName="SHA-512" hashValue="vpu5b9DF5lEQi4xvnBZUBi/NJ2q+RCfUsDQwX/hD7o9AegvwwZpXzXUQRDzMoXPy5HzUlD73BtwxGcTa20/7zQ==" saltValue="/Om2yH/9piUO++8R4L8eQA==" spinCount="100000" sheet="1" objects="1" scenarios="1"/>
  <mergeCells count="45">
    <mergeCell ref="C14:D14"/>
    <mergeCell ref="F14:G14"/>
    <mergeCell ref="I14:J14"/>
    <mergeCell ref="A21:A22"/>
    <mergeCell ref="A11:A12"/>
    <mergeCell ref="C12:D12"/>
    <mergeCell ref="F12:G12"/>
    <mergeCell ref="I12:J12"/>
    <mergeCell ref="C22:D22"/>
    <mergeCell ref="F22:G22"/>
    <mergeCell ref="I22:J22"/>
    <mergeCell ref="A17:A18"/>
    <mergeCell ref="C18:D18"/>
    <mergeCell ref="F18:G18"/>
    <mergeCell ref="I18:J18"/>
    <mergeCell ref="A19:A20"/>
    <mergeCell ref="C20:D20"/>
    <mergeCell ref="F20:G20"/>
    <mergeCell ref="I20:J20"/>
    <mergeCell ref="A15:A16"/>
    <mergeCell ref="C16:D16"/>
    <mergeCell ref="F16:G16"/>
    <mergeCell ref="I16:J16"/>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F3 I3 C5 F5 I5 C7 F7 I7 C15 F15 I15 C17 F17 I17 C19 F19 I19 C21 F21 I21 I9 F9 C9 I11 F11 C11"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showGridLines="0" zoomScale="90" zoomScaleNormal="90" zoomScalePageLayoutView="85" workbookViewId="0">
      <pane ySplit="1" topLeftCell="A7" activePane="bottomLeft" state="frozen"/>
      <selection pane="bottomLeft" activeCell="B11" sqref="A11:XFD14"/>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8" t="s">
        <v>1</v>
      </c>
      <c r="B1" s="11"/>
      <c r="C1" s="93" t="s">
        <v>19</v>
      </c>
      <c r="D1" s="92"/>
      <c r="E1" s="11"/>
      <c r="F1" s="91" t="s">
        <v>20</v>
      </c>
      <c r="G1" s="92"/>
      <c r="H1" s="11"/>
      <c r="I1" s="91" t="s">
        <v>21</v>
      </c>
      <c r="J1" s="92"/>
      <c r="K1" s="2"/>
    </row>
    <row r="2" spans="1:11" ht="40" customHeight="1" x14ac:dyDescent="0.15">
      <c r="A2" s="29" t="str">
        <f>'Beoordelen 1. Open vragen'!A1:G1</f>
        <v>1.	OPEN VRAGEN (1 t/m 5)</v>
      </c>
      <c r="B2" s="8"/>
      <c r="C2" s="94"/>
      <c r="D2" s="95"/>
      <c r="E2" s="8"/>
      <c r="F2" s="94"/>
      <c r="G2" s="95"/>
      <c r="H2" s="8"/>
      <c r="I2" s="94"/>
      <c r="J2" s="95"/>
    </row>
    <row r="3" spans="1:11" ht="20" customHeight="1" x14ac:dyDescent="0.15">
      <c r="A3" s="86" t="str">
        <f>'Beoordelen 1. Open vragen'!A6</f>
        <v>Inschrijver beschrijft op maximaal 2 A4 (toe te voegen via TenderNed) op welke wijze zij ervoor zorgt dat zij goedkeuring krijgt voor de uitgevoerde werkzaamheden nadat zij deze voor opdrachtgever heeft uitvoert.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8</v>
      </c>
      <c r="D3" s="5"/>
      <c r="E3" s="9"/>
      <c r="F3" s="7" t="s">
        <v>8</v>
      </c>
      <c r="G3" s="5"/>
      <c r="H3" s="9"/>
      <c r="I3" s="7" t="s">
        <v>8</v>
      </c>
      <c r="J3" s="5"/>
    </row>
    <row r="4" spans="1:11" ht="140" customHeight="1" x14ac:dyDescent="0.15">
      <c r="A4" s="87"/>
      <c r="B4" s="9"/>
      <c r="C4" s="88" t="s">
        <v>3</v>
      </c>
      <c r="D4" s="89"/>
      <c r="E4" s="9"/>
      <c r="F4" s="90" t="s">
        <v>3</v>
      </c>
      <c r="G4" s="89"/>
      <c r="H4" s="9"/>
      <c r="I4" s="90" t="s">
        <v>3</v>
      </c>
      <c r="J4" s="89"/>
    </row>
    <row r="5" spans="1:11" ht="20" customHeight="1" x14ac:dyDescent="0.15">
      <c r="A5" s="86" t="str">
        <f>'Beoordelen 1. Open vragen'!A9</f>
        <v>Inschrijver beschrijft op maximaal 4 A4 (toe te voegen via TenderNed) hoe zij de omschreven keuringen en het onderhoud van arbeidsmiddelen aanpakt. Inschrijver beschrijft daarbij minimaal:
-	Wat verstaat de inschrijver onder het keuren van arbeidsmiddelen;
-	Op welke wijze gaat inschrijver om met weerstanden op een locatie om toegang te krijgen tot de werkruimtes?
-	Hoe gaat inschrijver om met afgekeurde arbeidsmiddelen en de daarbij behorende onderdelen?
-	Op welke wijze voorkomt inschrijver zoekwerk naar arbeidsmiddelen in kasten en lokalen om ALLE aanwezige arbeidsmiddelen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8</v>
      </c>
      <c r="D5" s="5"/>
      <c r="E5" s="9"/>
      <c r="F5" s="7" t="s">
        <v>8</v>
      </c>
      <c r="G5" s="5"/>
      <c r="H5" s="9"/>
      <c r="I5" s="7" t="s">
        <v>8</v>
      </c>
      <c r="J5" s="5"/>
    </row>
    <row r="6" spans="1:11" ht="154" customHeight="1" x14ac:dyDescent="0.15">
      <c r="A6" s="87"/>
      <c r="B6" s="9"/>
      <c r="C6" s="88" t="s">
        <v>3</v>
      </c>
      <c r="D6" s="89"/>
      <c r="E6" s="9"/>
      <c r="F6" s="90" t="s">
        <v>3</v>
      </c>
      <c r="G6" s="89"/>
      <c r="H6" s="9"/>
      <c r="I6" s="90" t="s">
        <v>3</v>
      </c>
      <c r="J6" s="89"/>
    </row>
    <row r="7" spans="1:11" ht="20" customHeight="1" x14ac:dyDescent="0.15">
      <c r="A7" s="86" t="str">
        <f>'Beoordelen 1. Open vragen'!A12</f>
        <v>Inschrijver beschrijft op maximaal 2 A4 (toe te voegen via TenderNed) op welke wijze zij een overgang van de huidige situatie voor het keuren van arbeidsmiddelen gaat oppakken om te garanderen dat de keuringen voor de zomervakantie 2021 (regio Noord)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8</v>
      </c>
      <c r="D7" s="5"/>
      <c r="E7" s="9"/>
      <c r="F7" s="7" t="s">
        <v>8</v>
      </c>
      <c r="G7" s="5"/>
      <c r="H7" s="9"/>
      <c r="I7" s="7" t="s">
        <v>8</v>
      </c>
      <c r="J7" s="5"/>
    </row>
    <row r="8" spans="1:11" ht="140" customHeight="1" x14ac:dyDescent="0.15">
      <c r="A8" s="87"/>
      <c r="B8" s="9"/>
      <c r="C8" s="88" t="s">
        <v>3</v>
      </c>
      <c r="D8" s="89"/>
      <c r="E8" s="9"/>
      <c r="F8" s="90" t="s">
        <v>3</v>
      </c>
      <c r="G8" s="89"/>
      <c r="H8" s="9"/>
      <c r="I8" s="90" t="s">
        <v>3</v>
      </c>
      <c r="J8" s="89"/>
    </row>
    <row r="9" spans="1:11" ht="20" customHeight="1" x14ac:dyDescent="0.15">
      <c r="A9" s="86" t="str">
        <f>'Beoordelen 1. Open vragen'!A15</f>
        <v xml:space="preserve">Inschrijver beschrijft op maximaal 1 A4 (toe te voegen via TenderNed) op welke wijze inschrijver de leerlingen van de scholen van ZAAM kunnen betrekken bij de uitvoering van deze onderhavige opdracht en op welke wijze inschrijver haar meerwaarde biedt bij het enthousiasmeren van VO-leerlingen van de ZAAM scholen voor dit vakgebied, zodat in de toekomst een tekort aan personeel op verschillende niveaus kan worden geminimaliseerd. </v>
      </c>
      <c r="B9" s="9"/>
      <c r="C9" s="7" t="s">
        <v>8</v>
      </c>
      <c r="D9" s="5"/>
      <c r="E9" s="9"/>
      <c r="F9" s="7" t="s">
        <v>8</v>
      </c>
      <c r="G9" s="5"/>
      <c r="H9" s="9"/>
      <c r="I9" s="7" t="s">
        <v>8</v>
      </c>
      <c r="J9" s="5"/>
    </row>
    <row r="10" spans="1:11" ht="140" customHeight="1" x14ac:dyDescent="0.15">
      <c r="A10" s="87"/>
      <c r="B10" s="9"/>
      <c r="C10" s="88" t="s">
        <v>3</v>
      </c>
      <c r="D10" s="89"/>
      <c r="E10" s="9"/>
      <c r="F10" s="90" t="s">
        <v>3</v>
      </c>
      <c r="G10" s="89"/>
      <c r="H10" s="9"/>
      <c r="I10" s="90" t="s">
        <v>3</v>
      </c>
      <c r="J10" s="89"/>
    </row>
    <row r="11" spans="1:11" ht="20" customHeight="1" x14ac:dyDescent="0.15">
      <c r="A11" s="86" t="str">
        <f>'Beoordelen 1. Open vragen'!A18</f>
        <v>Inschrijver beschrijft op maximaal 1 A4 (toe te voegen via TenderNed) op welke wijze zij invulling geeft aan de volgende situatie: een school heeft een vaatwasser vervangen maar heeft dit niet gemeld. Hoe borgt inschrijver de keuring en daarmee de veiligheid?</v>
      </c>
      <c r="B11" s="9"/>
      <c r="C11" s="7" t="s">
        <v>8</v>
      </c>
      <c r="D11" s="5"/>
      <c r="E11" s="9"/>
      <c r="F11" s="7" t="s">
        <v>8</v>
      </c>
      <c r="G11" s="5"/>
      <c r="H11" s="9"/>
      <c r="I11" s="7" t="s">
        <v>8</v>
      </c>
      <c r="J11" s="5"/>
    </row>
    <row r="12" spans="1:11" ht="140" customHeight="1" x14ac:dyDescent="0.15">
      <c r="A12" s="87"/>
      <c r="B12" s="9"/>
      <c r="C12" s="88" t="s">
        <v>3</v>
      </c>
      <c r="D12" s="89"/>
      <c r="E12" s="9"/>
      <c r="F12" s="90" t="s">
        <v>3</v>
      </c>
      <c r="G12" s="89"/>
      <c r="H12" s="9"/>
      <c r="I12" s="90" t="s">
        <v>3</v>
      </c>
      <c r="J12" s="89"/>
    </row>
    <row r="13" spans="1:11" ht="20" customHeight="1" x14ac:dyDescent="0.15">
      <c r="A13" s="30"/>
      <c r="B13" s="10"/>
      <c r="C13" s="31"/>
      <c r="D13" s="31"/>
      <c r="E13" s="32"/>
      <c r="F13" s="31"/>
      <c r="G13" s="31"/>
      <c r="H13" s="10"/>
      <c r="I13" s="31"/>
      <c r="J13" s="33"/>
    </row>
    <row r="14" spans="1:11" ht="40" customHeight="1" x14ac:dyDescent="0.15">
      <c r="A14" s="29" t="str">
        <f>'Beoordelen 2. Interview'!A1:B1</f>
        <v>2.	INTERVIEWVRAGEN SLEUTELFUNCTIONARISSEN (1 t/m 4)</v>
      </c>
      <c r="B14" s="8"/>
      <c r="C14" s="96"/>
      <c r="D14" s="95"/>
      <c r="E14" s="8"/>
      <c r="F14" s="96"/>
      <c r="G14" s="95"/>
      <c r="H14" s="8"/>
      <c r="I14" s="96"/>
      <c r="J14" s="95"/>
    </row>
    <row r="15" spans="1:11" ht="20" customHeight="1" x14ac:dyDescent="0.15">
      <c r="A15" s="86" t="str">
        <f>'Beoordelen 2. Interview'!A4:B4</f>
        <v>1. interviewvraag 1.</v>
      </c>
      <c r="B15" s="9"/>
      <c r="C15" s="7" t="s">
        <v>8</v>
      </c>
      <c r="D15" s="5"/>
      <c r="E15" s="9"/>
      <c r="F15" s="7" t="s">
        <v>8</v>
      </c>
      <c r="G15" s="5"/>
      <c r="H15" s="9"/>
      <c r="I15" s="7" t="s">
        <v>8</v>
      </c>
      <c r="J15" s="5"/>
    </row>
    <row r="16" spans="1:11" ht="130" customHeight="1" x14ac:dyDescent="0.15">
      <c r="A16" s="87"/>
      <c r="B16" s="9"/>
      <c r="C16" s="88" t="s">
        <v>3</v>
      </c>
      <c r="D16" s="89"/>
      <c r="E16" s="9"/>
      <c r="F16" s="90" t="s">
        <v>3</v>
      </c>
      <c r="G16" s="89"/>
      <c r="H16" s="9"/>
      <c r="I16" s="90" t="s">
        <v>3</v>
      </c>
      <c r="J16" s="89"/>
    </row>
    <row r="17" spans="1:10" ht="20" customHeight="1" x14ac:dyDescent="0.15">
      <c r="A17" s="86" t="str">
        <f>'Beoordelen 2. Interview'!A5:B5</f>
        <v>2. interviewvraag 2.</v>
      </c>
      <c r="B17" s="9"/>
      <c r="C17" s="7" t="s">
        <v>8</v>
      </c>
      <c r="D17" s="5"/>
      <c r="E17" s="9"/>
      <c r="F17" s="7" t="s">
        <v>8</v>
      </c>
      <c r="G17" s="5"/>
      <c r="H17" s="9"/>
      <c r="I17" s="7" t="s">
        <v>8</v>
      </c>
      <c r="J17" s="5"/>
    </row>
    <row r="18" spans="1:10" ht="130" customHeight="1" x14ac:dyDescent="0.15">
      <c r="A18" s="87"/>
      <c r="B18" s="9"/>
      <c r="C18" s="88" t="s">
        <v>3</v>
      </c>
      <c r="D18" s="89"/>
      <c r="E18" s="9"/>
      <c r="F18" s="90" t="s">
        <v>3</v>
      </c>
      <c r="G18" s="89"/>
      <c r="H18" s="9"/>
      <c r="I18" s="90" t="s">
        <v>3</v>
      </c>
      <c r="J18" s="89"/>
    </row>
    <row r="19" spans="1:10" ht="20" customHeight="1" x14ac:dyDescent="0.15">
      <c r="A19" s="86" t="str">
        <f>'Beoordelen 2. Interview'!A6:B6</f>
        <v>3. interviewvraag 3.</v>
      </c>
      <c r="B19" s="9"/>
      <c r="C19" s="7" t="s">
        <v>8</v>
      </c>
      <c r="D19" s="5"/>
      <c r="E19" s="9"/>
      <c r="F19" s="7" t="s">
        <v>8</v>
      </c>
      <c r="G19" s="5"/>
      <c r="H19" s="9"/>
      <c r="I19" s="7" t="s">
        <v>8</v>
      </c>
      <c r="J19" s="5"/>
    </row>
    <row r="20" spans="1:10" ht="130" customHeight="1" x14ac:dyDescent="0.15">
      <c r="A20" s="87"/>
      <c r="B20" s="9"/>
      <c r="C20" s="88" t="s">
        <v>3</v>
      </c>
      <c r="D20" s="89"/>
      <c r="E20" s="9"/>
      <c r="F20" s="90" t="s">
        <v>3</v>
      </c>
      <c r="G20" s="89"/>
      <c r="H20" s="9"/>
      <c r="I20" s="90" t="s">
        <v>3</v>
      </c>
      <c r="J20" s="89"/>
    </row>
    <row r="21" spans="1:10" ht="20" customHeight="1" x14ac:dyDescent="0.15">
      <c r="A21" s="86" t="str">
        <f>'Beoordelen 2. Interview'!A7:B7</f>
        <v>4. interviewvraag 4.</v>
      </c>
      <c r="B21" s="9"/>
      <c r="C21" s="7" t="s">
        <v>8</v>
      </c>
      <c r="D21" s="5"/>
      <c r="E21" s="9"/>
      <c r="F21" s="7" t="s">
        <v>8</v>
      </c>
      <c r="G21" s="5"/>
      <c r="H21" s="9"/>
      <c r="I21" s="7" t="s">
        <v>8</v>
      </c>
      <c r="J21" s="5"/>
    </row>
    <row r="22" spans="1:10" ht="130" customHeight="1" x14ac:dyDescent="0.15">
      <c r="A22" s="87"/>
      <c r="B22" s="9"/>
      <c r="C22" s="88" t="s">
        <v>3</v>
      </c>
      <c r="D22" s="89"/>
      <c r="E22" s="9"/>
      <c r="F22" s="90" t="s">
        <v>3</v>
      </c>
      <c r="G22" s="89"/>
      <c r="H22" s="9"/>
      <c r="I22" s="90" t="s">
        <v>3</v>
      </c>
      <c r="J22" s="89"/>
    </row>
    <row r="23" spans="1:10" ht="20" customHeight="1" x14ac:dyDescent="0.15">
      <c r="A23" s="30"/>
      <c r="B23" s="10"/>
      <c r="C23" s="31"/>
      <c r="D23" s="31"/>
      <c r="E23" s="10"/>
      <c r="F23" s="31"/>
      <c r="G23" s="31"/>
      <c r="H23" s="10"/>
      <c r="I23" s="31"/>
      <c r="J23" s="33"/>
    </row>
    <row r="24" spans="1:10" x14ac:dyDescent="0.15">
      <c r="A24" s="6"/>
      <c r="B24" s="4"/>
      <c r="H24" s="3"/>
    </row>
  </sheetData>
  <sheetProtection algorithmName="SHA-512" hashValue="ojLyTBxerXl2tUxhyLwp93pbOSahOF3Tryhwqm4XapsvvkhX8Z7IeW5PC5QIwuxKIqx/nLPyhNwyq6tTKxA0Jw==" saltValue="UxbsLD1DvPNrbOQvAzHmmw==" spinCount="100000" sheet="1" objects="1" scenarios="1"/>
  <mergeCells count="45">
    <mergeCell ref="A21:A22"/>
    <mergeCell ref="C22:D22"/>
    <mergeCell ref="F22:G22"/>
    <mergeCell ref="I22:J22"/>
    <mergeCell ref="A19:A20"/>
    <mergeCell ref="C20:D20"/>
    <mergeCell ref="F20:G20"/>
    <mergeCell ref="I20:J20"/>
    <mergeCell ref="C18:D18"/>
    <mergeCell ref="F18:G18"/>
    <mergeCell ref="I18:J18"/>
    <mergeCell ref="A11:A12"/>
    <mergeCell ref="C12:D12"/>
    <mergeCell ref="F12:G12"/>
    <mergeCell ref="I12:J12"/>
    <mergeCell ref="C14:D14"/>
    <mergeCell ref="F14:G14"/>
    <mergeCell ref="I14:J14"/>
    <mergeCell ref="A15:A16"/>
    <mergeCell ref="C16:D16"/>
    <mergeCell ref="F16:G16"/>
    <mergeCell ref="I16:J16"/>
    <mergeCell ref="A17:A18"/>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F3 I3 C5 F5 I5 C7 F7 I7 C15 F15 I15 C17 F17 I17 C19 F19 I19 C21 F21 I21 I9 F9 C9 I11 F11 C11" xr:uid="{F4848ECE-A5D1-3A4B-BD19-EEC898D5DEA2}">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showGridLines="0" zoomScale="90" zoomScaleNormal="90" zoomScalePageLayoutView="85" workbookViewId="0">
      <pane ySplit="1" topLeftCell="A10" activePane="bottomLeft" state="frozen"/>
      <selection pane="bottomLeft" activeCell="B11" sqref="A11:XFD14"/>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8" t="s">
        <v>2</v>
      </c>
      <c r="B1" s="11"/>
      <c r="C1" s="93" t="s">
        <v>19</v>
      </c>
      <c r="D1" s="92"/>
      <c r="E1" s="11"/>
      <c r="F1" s="91" t="s">
        <v>20</v>
      </c>
      <c r="G1" s="92"/>
      <c r="H1" s="11"/>
      <c r="I1" s="91" t="s">
        <v>21</v>
      </c>
      <c r="J1" s="92"/>
      <c r="K1" s="2"/>
    </row>
    <row r="2" spans="1:11" ht="40" customHeight="1" x14ac:dyDescent="0.15">
      <c r="A2" s="29" t="str">
        <f>'Beoordelen 1. Open vragen'!A1:G1</f>
        <v>1.	OPEN VRAGEN (1 t/m 5)</v>
      </c>
      <c r="B2" s="8"/>
      <c r="C2" s="94"/>
      <c r="D2" s="95"/>
      <c r="E2" s="8"/>
      <c r="F2" s="94"/>
      <c r="G2" s="95"/>
      <c r="H2" s="8"/>
      <c r="I2" s="94"/>
      <c r="J2" s="95"/>
    </row>
    <row r="3" spans="1:11" ht="20" customHeight="1" x14ac:dyDescent="0.15">
      <c r="A3" s="86" t="str">
        <f>'Beoordelen 1. Open vragen'!A6</f>
        <v>Inschrijver beschrijft op maximaal 2 A4 (toe te voegen via TenderNed) op welke wijze zij ervoor zorgt dat zij goedkeuring krijgt voor de uitgevoerde werkzaamheden nadat zij deze voor opdrachtgever heeft uitvoert.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8</v>
      </c>
      <c r="D3" s="5"/>
      <c r="E3" s="9"/>
      <c r="F3" s="7" t="s">
        <v>8</v>
      </c>
      <c r="G3" s="5"/>
      <c r="H3" s="9"/>
      <c r="I3" s="7" t="s">
        <v>8</v>
      </c>
      <c r="J3" s="5"/>
    </row>
    <row r="4" spans="1:11" ht="140" customHeight="1" x14ac:dyDescent="0.15">
      <c r="A4" s="87"/>
      <c r="B4" s="9"/>
      <c r="C4" s="88" t="s">
        <v>3</v>
      </c>
      <c r="D4" s="89"/>
      <c r="E4" s="9"/>
      <c r="F4" s="90" t="s">
        <v>3</v>
      </c>
      <c r="G4" s="89"/>
      <c r="H4" s="9"/>
      <c r="I4" s="90" t="s">
        <v>3</v>
      </c>
      <c r="J4" s="89"/>
    </row>
    <row r="5" spans="1:11" ht="20" customHeight="1" x14ac:dyDescent="0.15">
      <c r="A5" s="86" t="str">
        <f>'Beoordelen 1. Open vragen'!A9</f>
        <v>Inschrijver beschrijft op maximaal 4 A4 (toe te voegen via TenderNed) hoe zij de omschreven keuringen en het onderhoud van arbeidsmiddelen aanpakt. Inschrijver beschrijft daarbij minimaal:
-	Wat verstaat de inschrijver onder het keuren van arbeidsmiddelen;
-	Op welke wijze gaat inschrijver om met weerstanden op een locatie om toegang te krijgen tot de werkruimtes?
-	Hoe gaat inschrijver om met afgekeurde arbeidsmiddelen en de daarbij behorende onderdelen?
-	Op welke wijze voorkomt inschrijver zoekwerk naar arbeidsmiddelen in kasten en lokalen om ALLE aanwezige arbeidsmiddelen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8</v>
      </c>
      <c r="D5" s="5"/>
      <c r="E5" s="9"/>
      <c r="F5" s="7" t="s">
        <v>8</v>
      </c>
      <c r="G5" s="5"/>
      <c r="H5" s="9"/>
      <c r="I5" s="7" t="s">
        <v>8</v>
      </c>
      <c r="J5" s="5"/>
    </row>
    <row r="6" spans="1:11" ht="158" customHeight="1" x14ac:dyDescent="0.15">
      <c r="A6" s="87"/>
      <c r="B6" s="9"/>
      <c r="C6" s="88" t="s">
        <v>3</v>
      </c>
      <c r="D6" s="89"/>
      <c r="E6" s="9"/>
      <c r="F6" s="90" t="s">
        <v>3</v>
      </c>
      <c r="G6" s="89"/>
      <c r="H6" s="9"/>
      <c r="I6" s="90" t="s">
        <v>3</v>
      </c>
      <c r="J6" s="89"/>
    </row>
    <row r="7" spans="1:11" ht="20" customHeight="1" x14ac:dyDescent="0.15">
      <c r="A7" s="86" t="str">
        <f>'Beoordelen 1. Open vragen'!A12</f>
        <v>Inschrijver beschrijft op maximaal 2 A4 (toe te voegen via TenderNed) op welke wijze zij een overgang van de huidige situatie voor het keuren van arbeidsmiddelen gaat oppakken om te garanderen dat de keuringen voor de zomervakantie 2021 (regio Noord)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8</v>
      </c>
      <c r="D7" s="5"/>
      <c r="E7" s="9"/>
      <c r="F7" s="7" t="s">
        <v>8</v>
      </c>
      <c r="G7" s="5"/>
      <c r="H7" s="9"/>
      <c r="I7" s="7" t="s">
        <v>8</v>
      </c>
      <c r="J7" s="5"/>
    </row>
    <row r="8" spans="1:11" ht="140" customHeight="1" x14ac:dyDescent="0.15">
      <c r="A8" s="87"/>
      <c r="B8" s="9"/>
      <c r="C8" s="88" t="s">
        <v>3</v>
      </c>
      <c r="D8" s="89"/>
      <c r="E8" s="9"/>
      <c r="F8" s="90" t="s">
        <v>3</v>
      </c>
      <c r="G8" s="89"/>
      <c r="H8" s="9"/>
      <c r="I8" s="90" t="s">
        <v>3</v>
      </c>
      <c r="J8" s="89"/>
    </row>
    <row r="9" spans="1:11" ht="20" customHeight="1" x14ac:dyDescent="0.15">
      <c r="A9" s="86" t="str">
        <f>'Beoordelen 1. Open vragen'!A15</f>
        <v xml:space="preserve">Inschrijver beschrijft op maximaal 1 A4 (toe te voegen via TenderNed) op welke wijze inschrijver de leerlingen van de scholen van ZAAM kunnen betrekken bij de uitvoering van deze onderhavige opdracht en op welke wijze inschrijver haar meerwaarde biedt bij het enthousiasmeren van VO-leerlingen van de ZAAM scholen voor dit vakgebied, zodat in de toekomst een tekort aan personeel op verschillende niveaus kan worden geminimaliseerd. </v>
      </c>
      <c r="B9" s="9"/>
      <c r="C9" s="7" t="s">
        <v>8</v>
      </c>
      <c r="D9" s="5"/>
      <c r="E9" s="9"/>
      <c r="F9" s="7" t="s">
        <v>8</v>
      </c>
      <c r="G9" s="5"/>
      <c r="H9" s="9"/>
      <c r="I9" s="7" t="s">
        <v>8</v>
      </c>
      <c r="J9" s="5"/>
    </row>
    <row r="10" spans="1:11" ht="140" customHeight="1" x14ac:dyDescent="0.15">
      <c r="A10" s="87"/>
      <c r="B10" s="9"/>
      <c r="C10" s="88" t="s">
        <v>3</v>
      </c>
      <c r="D10" s="89"/>
      <c r="E10" s="9"/>
      <c r="F10" s="90" t="s">
        <v>3</v>
      </c>
      <c r="G10" s="89"/>
      <c r="H10" s="9"/>
      <c r="I10" s="90" t="s">
        <v>3</v>
      </c>
      <c r="J10" s="89"/>
    </row>
    <row r="11" spans="1:11" ht="20" customHeight="1" x14ac:dyDescent="0.15">
      <c r="A11" s="86" t="str">
        <f>'Beoordelen 1. Open vragen'!A18</f>
        <v>Inschrijver beschrijft op maximaal 1 A4 (toe te voegen via TenderNed) op welke wijze zij invulling geeft aan de volgende situatie: een school heeft een vaatwasser vervangen maar heeft dit niet gemeld. Hoe borgt inschrijver de keuring en daarmee de veiligheid?</v>
      </c>
      <c r="B11" s="9"/>
      <c r="C11" s="7" t="s">
        <v>8</v>
      </c>
      <c r="D11" s="5"/>
      <c r="E11" s="9"/>
      <c r="F11" s="7" t="s">
        <v>8</v>
      </c>
      <c r="G11" s="5"/>
      <c r="H11" s="9"/>
      <c r="I11" s="7" t="s">
        <v>8</v>
      </c>
      <c r="J11" s="5"/>
    </row>
    <row r="12" spans="1:11" ht="140" customHeight="1" x14ac:dyDescent="0.15">
      <c r="A12" s="87"/>
      <c r="B12" s="9"/>
      <c r="C12" s="88" t="s">
        <v>3</v>
      </c>
      <c r="D12" s="89"/>
      <c r="E12" s="9"/>
      <c r="F12" s="90" t="s">
        <v>3</v>
      </c>
      <c r="G12" s="89"/>
      <c r="H12" s="9"/>
      <c r="I12" s="90" t="s">
        <v>3</v>
      </c>
      <c r="J12" s="89"/>
    </row>
    <row r="13" spans="1:11" ht="20" customHeight="1" x14ac:dyDescent="0.15">
      <c r="A13" s="30"/>
      <c r="B13" s="10"/>
      <c r="C13" s="31"/>
      <c r="D13" s="31"/>
      <c r="E13" s="32"/>
      <c r="F13" s="31"/>
      <c r="G13" s="31"/>
      <c r="H13" s="10"/>
      <c r="I13" s="31"/>
      <c r="J13" s="33"/>
    </row>
    <row r="14" spans="1:11" ht="40" customHeight="1" x14ac:dyDescent="0.15">
      <c r="A14" s="29" t="str">
        <f>'Beoordelen 2. Interview'!A1:B1</f>
        <v>2.	INTERVIEWVRAGEN SLEUTELFUNCTIONARISSEN (1 t/m 4)</v>
      </c>
      <c r="B14" s="8"/>
      <c r="C14" s="96"/>
      <c r="D14" s="95"/>
      <c r="E14" s="8"/>
      <c r="F14" s="96"/>
      <c r="G14" s="95"/>
      <c r="H14" s="8"/>
      <c r="I14" s="96"/>
      <c r="J14" s="95"/>
    </row>
    <row r="15" spans="1:11" ht="20" customHeight="1" x14ac:dyDescent="0.15">
      <c r="A15" s="86" t="str">
        <f>'Beoordelen 2. Interview'!A4:B4</f>
        <v>1. interviewvraag 1.</v>
      </c>
      <c r="B15" s="9"/>
      <c r="C15" s="7" t="s">
        <v>8</v>
      </c>
      <c r="D15" s="5"/>
      <c r="E15" s="9"/>
      <c r="F15" s="7" t="s">
        <v>8</v>
      </c>
      <c r="G15" s="5"/>
      <c r="H15" s="9"/>
      <c r="I15" s="7" t="s">
        <v>8</v>
      </c>
      <c r="J15" s="5"/>
    </row>
    <row r="16" spans="1:11" ht="130" customHeight="1" x14ac:dyDescent="0.15">
      <c r="A16" s="87"/>
      <c r="B16" s="9"/>
      <c r="C16" s="88" t="s">
        <v>3</v>
      </c>
      <c r="D16" s="89"/>
      <c r="E16" s="9"/>
      <c r="F16" s="90" t="s">
        <v>3</v>
      </c>
      <c r="G16" s="89"/>
      <c r="H16" s="9"/>
      <c r="I16" s="90" t="s">
        <v>3</v>
      </c>
      <c r="J16" s="89"/>
    </row>
    <row r="17" spans="1:10" ht="20" customHeight="1" x14ac:dyDescent="0.15">
      <c r="A17" s="86" t="str">
        <f>'Beoordelen 2. Interview'!A5:B5</f>
        <v>2. interviewvraag 2.</v>
      </c>
      <c r="B17" s="9"/>
      <c r="C17" s="7" t="s">
        <v>8</v>
      </c>
      <c r="D17" s="5"/>
      <c r="E17" s="9"/>
      <c r="F17" s="7" t="s">
        <v>8</v>
      </c>
      <c r="G17" s="5"/>
      <c r="H17" s="9"/>
      <c r="I17" s="7" t="s">
        <v>8</v>
      </c>
      <c r="J17" s="5"/>
    </row>
    <row r="18" spans="1:10" ht="130" customHeight="1" x14ac:dyDescent="0.15">
      <c r="A18" s="87"/>
      <c r="B18" s="9"/>
      <c r="C18" s="88" t="s">
        <v>3</v>
      </c>
      <c r="D18" s="89"/>
      <c r="E18" s="9"/>
      <c r="F18" s="90" t="s">
        <v>3</v>
      </c>
      <c r="G18" s="89"/>
      <c r="H18" s="9"/>
      <c r="I18" s="90" t="s">
        <v>3</v>
      </c>
      <c r="J18" s="89"/>
    </row>
    <row r="19" spans="1:10" ht="20" customHeight="1" x14ac:dyDescent="0.15">
      <c r="A19" s="86" t="str">
        <f>'Beoordelen 2. Interview'!A6:B6</f>
        <v>3. interviewvraag 3.</v>
      </c>
      <c r="B19" s="9"/>
      <c r="C19" s="7" t="s">
        <v>8</v>
      </c>
      <c r="D19" s="5"/>
      <c r="E19" s="9"/>
      <c r="F19" s="7" t="s">
        <v>8</v>
      </c>
      <c r="G19" s="5"/>
      <c r="H19" s="9"/>
      <c r="I19" s="7" t="s">
        <v>8</v>
      </c>
      <c r="J19" s="5"/>
    </row>
    <row r="20" spans="1:10" ht="130" customHeight="1" x14ac:dyDescent="0.15">
      <c r="A20" s="87"/>
      <c r="B20" s="9"/>
      <c r="C20" s="88" t="s">
        <v>3</v>
      </c>
      <c r="D20" s="89"/>
      <c r="E20" s="9"/>
      <c r="F20" s="90" t="s">
        <v>3</v>
      </c>
      <c r="G20" s="89"/>
      <c r="H20" s="9"/>
      <c r="I20" s="90" t="s">
        <v>3</v>
      </c>
      <c r="J20" s="89"/>
    </row>
    <row r="21" spans="1:10" ht="20" customHeight="1" x14ac:dyDescent="0.15">
      <c r="A21" s="86" t="str">
        <f>'Beoordelen 2. Interview'!A7:B7</f>
        <v>4. interviewvraag 4.</v>
      </c>
      <c r="B21" s="9"/>
      <c r="C21" s="7" t="s">
        <v>8</v>
      </c>
      <c r="D21" s="5"/>
      <c r="E21" s="9"/>
      <c r="F21" s="7" t="s">
        <v>8</v>
      </c>
      <c r="G21" s="5"/>
      <c r="H21" s="9"/>
      <c r="I21" s="7" t="s">
        <v>8</v>
      </c>
      <c r="J21" s="5"/>
    </row>
    <row r="22" spans="1:10" ht="130" customHeight="1" x14ac:dyDescent="0.15">
      <c r="A22" s="87"/>
      <c r="B22" s="9"/>
      <c r="C22" s="88" t="s">
        <v>3</v>
      </c>
      <c r="D22" s="89"/>
      <c r="E22" s="9"/>
      <c r="F22" s="90" t="s">
        <v>3</v>
      </c>
      <c r="G22" s="89"/>
      <c r="H22" s="9"/>
      <c r="I22" s="90" t="s">
        <v>3</v>
      </c>
      <c r="J22" s="89"/>
    </row>
    <row r="23" spans="1:10" ht="20" customHeight="1" x14ac:dyDescent="0.15">
      <c r="A23" s="30"/>
      <c r="B23" s="10"/>
      <c r="C23" s="31"/>
      <c r="D23" s="31"/>
      <c r="E23" s="10"/>
      <c r="F23" s="31"/>
      <c r="G23" s="31"/>
      <c r="H23" s="10"/>
      <c r="I23" s="31"/>
      <c r="J23" s="33"/>
    </row>
    <row r="24" spans="1:10" x14ac:dyDescent="0.15">
      <c r="A24" s="6"/>
      <c r="B24" s="4"/>
      <c r="H24" s="3"/>
    </row>
  </sheetData>
  <sheetProtection algorithmName="SHA-512" hashValue="fuMWRwsDZIRMdlZWjiLiYt9szltGRW2WbuKq0Ud3A1/kBpjff/BH6lZzYWBw9tufXQshntNO/yLQUmdl2Ukqog==" saltValue="aYDJ2/828RBF8Od2W67kvg==" spinCount="100000" sheet="1" objects="1" scenarios="1"/>
  <mergeCells count="45">
    <mergeCell ref="A21:A22"/>
    <mergeCell ref="C22:D22"/>
    <mergeCell ref="F22:G22"/>
    <mergeCell ref="I22:J22"/>
    <mergeCell ref="A19:A20"/>
    <mergeCell ref="C20:D20"/>
    <mergeCell ref="F20:G20"/>
    <mergeCell ref="I20:J20"/>
    <mergeCell ref="C18:D18"/>
    <mergeCell ref="F18:G18"/>
    <mergeCell ref="I18:J18"/>
    <mergeCell ref="A11:A12"/>
    <mergeCell ref="C12:D12"/>
    <mergeCell ref="F12:G12"/>
    <mergeCell ref="I12:J12"/>
    <mergeCell ref="C14:D14"/>
    <mergeCell ref="F14:G14"/>
    <mergeCell ref="I14:J14"/>
    <mergeCell ref="A15:A16"/>
    <mergeCell ref="C16:D16"/>
    <mergeCell ref="F16:G16"/>
    <mergeCell ref="I16:J16"/>
    <mergeCell ref="A17:A18"/>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F3 I3 C5 F5 I5 C7 F7 I7 C15 F15 I15 C17 F17 I17 C19 F19 I19 C21 F21 I21 I9 F9 C9 I11 F11 C11" xr:uid="{5B1C0436-FF7B-D445-BC3E-807B42E1C320}">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54"/>
  <sheetViews>
    <sheetView showGridLines="0" tabSelected="1" zoomScaleNormal="100" workbookViewId="0">
      <pane ySplit="1" topLeftCell="A25" activePane="bottomLeft" state="frozen"/>
      <selection pane="bottomLeft" activeCell="G36" sqref="G36"/>
    </sheetView>
  </sheetViews>
  <sheetFormatPr baseColWidth="10" defaultColWidth="8.83203125" defaultRowHeight="15" x14ac:dyDescent="0.2"/>
  <cols>
    <col min="1" max="1" width="80.83203125" customWidth="1"/>
    <col min="2" max="2" width="15.6640625" customWidth="1"/>
    <col min="3" max="3" width="2.83203125" style="6" customWidth="1"/>
    <col min="4" max="5" width="28.83203125" customWidth="1"/>
    <col min="6" max="6" width="2.83203125" style="6" customWidth="1"/>
    <col min="7" max="8" width="28.83203125" customWidth="1"/>
    <col min="9" max="9" width="2.83203125" style="6" customWidth="1"/>
    <col min="10" max="11" width="28.83203125" customWidth="1"/>
  </cols>
  <sheetData>
    <row r="1" spans="1:11" ht="40" customHeight="1" x14ac:dyDescent="0.2">
      <c r="A1" s="106" t="s">
        <v>9</v>
      </c>
      <c r="B1" s="107"/>
      <c r="C1" s="11"/>
      <c r="D1" s="108" t="str">
        <f>'Beoordelaar 1'!C1</f>
        <v>Inschrijver 1</v>
      </c>
      <c r="E1" s="109"/>
      <c r="F1" s="12"/>
      <c r="G1" s="108" t="str">
        <f>'Beoordelaar 1'!F1</f>
        <v>Inschrijver 2</v>
      </c>
      <c r="H1" s="109"/>
      <c r="I1" s="12"/>
      <c r="J1" s="108" t="str">
        <f>'Beoordelaar 1'!I1</f>
        <v>Inschrijver 3</v>
      </c>
      <c r="K1" s="109"/>
    </row>
    <row r="2" spans="1:11" ht="36" customHeight="1" x14ac:dyDescent="0.2">
      <c r="A2" s="34" t="str">
        <f>'Beoordelen 1. Open vragen'!A1:G1</f>
        <v>1.	OPEN VRAGEN (1 t/m 5)</v>
      </c>
      <c r="B2" s="35"/>
      <c r="C2" s="8"/>
      <c r="D2" s="36"/>
      <c r="E2" s="37" t="s">
        <v>26</v>
      </c>
      <c r="F2" s="13"/>
      <c r="G2" s="36"/>
      <c r="H2" s="37" t="s">
        <v>26</v>
      </c>
      <c r="I2" s="13"/>
      <c r="J2" s="36"/>
      <c r="K2" s="37" t="s">
        <v>26</v>
      </c>
    </row>
    <row r="3" spans="1:11" ht="55" customHeight="1" x14ac:dyDescent="0.2">
      <c r="A3" s="99" t="str">
        <f>'Beoordelen 1. Open vragen'!A6:B6</f>
        <v>Inschrijver beschrijft op maximaal 2 A4 (toe te voegen via TenderNed) op welke wijze zij ervoor zorgt dat zij goedkeuring krijgt voor de uitgevoerde werkzaamheden nadat zij deze voor opdrachtgever heeft uitvoert.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40" t="s">
        <v>5</v>
      </c>
      <c r="C3" s="9"/>
      <c r="D3" s="38" t="str">
        <f>'Beoordelaar 1'!C3</f>
        <v>Score:</v>
      </c>
      <c r="E3" s="97" t="s">
        <v>3</v>
      </c>
      <c r="F3" s="9"/>
      <c r="G3" s="38" t="str">
        <f>'Beoordelaar 1'!F3</f>
        <v>Score:</v>
      </c>
      <c r="H3" s="97" t="s">
        <v>3</v>
      </c>
      <c r="I3" s="9"/>
      <c r="J3" s="38" t="str">
        <f>'Beoordelaar 1'!I3</f>
        <v>Score:</v>
      </c>
      <c r="K3" s="97" t="s">
        <v>3</v>
      </c>
    </row>
    <row r="4" spans="1:11" ht="55" customHeight="1" x14ac:dyDescent="0.2">
      <c r="A4" s="100"/>
      <c r="B4" s="40" t="s">
        <v>6</v>
      </c>
      <c r="C4" s="9"/>
      <c r="D4" s="38" t="str">
        <f>'Beoordelaar 2'!C3</f>
        <v>Score:</v>
      </c>
      <c r="E4" s="97"/>
      <c r="F4" s="9"/>
      <c r="G4" s="38" t="str">
        <f>'Beoordelaar 2'!F3</f>
        <v>Score:</v>
      </c>
      <c r="H4" s="97"/>
      <c r="I4" s="9"/>
      <c r="J4" s="38" t="str">
        <f>'Beoordelaar 2'!I3</f>
        <v>Score:</v>
      </c>
      <c r="K4" s="97"/>
    </row>
    <row r="5" spans="1:11" ht="55" customHeight="1" x14ac:dyDescent="0.2">
      <c r="A5" s="100"/>
      <c r="B5" s="40" t="s">
        <v>7</v>
      </c>
      <c r="C5" s="9"/>
      <c r="D5" s="38" t="str">
        <f>'Beoordelaar 3'!C3</f>
        <v>Score:</v>
      </c>
      <c r="E5" s="97"/>
      <c r="F5" s="9"/>
      <c r="G5" s="38" t="str">
        <f>'Beoordelaar 3'!F3</f>
        <v>Score:</v>
      </c>
      <c r="H5" s="97"/>
      <c r="I5" s="9"/>
      <c r="J5" s="38" t="str">
        <f>'Beoordelaar 3'!I3</f>
        <v>Score:</v>
      </c>
      <c r="K5" s="97"/>
    </row>
    <row r="6" spans="1:11" ht="20" customHeight="1" x14ac:dyDescent="0.2">
      <c r="A6" s="102" t="s">
        <v>33</v>
      </c>
      <c r="B6" s="102"/>
      <c r="C6" s="9"/>
      <c r="D6" s="41" t="s">
        <v>8</v>
      </c>
      <c r="E6" s="97"/>
      <c r="F6" s="9"/>
      <c r="G6" s="41" t="s">
        <v>8</v>
      </c>
      <c r="H6" s="97"/>
      <c r="I6" s="9"/>
      <c r="J6" s="41" t="s">
        <v>8</v>
      </c>
      <c r="K6" s="97"/>
    </row>
    <row r="7" spans="1:11" ht="20" customHeight="1" x14ac:dyDescent="0.2">
      <c r="A7" s="101"/>
      <c r="B7" s="101"/>
      <c r="C7" s="9"/>
      <c r="D7" s="39" t="str">
        <f>IF(D6="Uitmuntend","€ 12.500",IF(D6="Goed","€ 6.250",IF(D6="Voldoende","€ 3.125",IF(D6="Matig","€ 0",IF(D6="Onvoldoende","KNOCK OUT"," ")))))</f>
        <v xml:space="preserve"> </v>
      </c>
      <c r="E7" s="97"/>
      <c r="F7" s="9"/>
      <c r="G7" s="39" t="str">
        <f>IF(G6="Uitmuntend","€ 12.500",IF(G6="Goed","€ 6.250",IF(G6="Voldoende","€ 3.125",IF(G6="Matig","€ 0",IF(G6="Onvoldoende","KNOCK OUT"," ")))))</f>
        <v xml:space="preserve"> </v>
      </c>
      <c r="H7" s="97"/>
      <c r="I7" s="9"/>
      <c r="J7" s="39" t="str">
        <f>IF(J6="Uitmuntend","€ 12.500",IF(J6="Goed","€ 6.250",IF(J6="Voldoende","€ 3.125",IF(J6="Matig","€ 0",IF(J6="Onvoldoende","KNOCK OUT"," ")))))</f>
        <v xml:space="preserve"> </v>
      </c>
      <c r="K7" s="97"/>
    </row>
    <row r="8" spans="1:11" ht="61" customHeight="1" x14ac:dyDescent="0.2">
      <c r="A8" s="99" t="str">
        <f>'Beoordelen 1. Open vragen'!A9:B9</f>
        <v>Inschrijver beschrijft op maximaal 4 A4 (toe te voegen via TenderNed) hoe zij de omschreven keuringen en het onderhoud van arbeidsmiddelen aanpakt. Inschrijver beschrijft daarbij minimaal:
-	Wat verstaat de inschrijver onder het keuren van arbeidsmiddelen;
-	Op welke wijze gaat inschrijver om met weerstanden op een locatie om toegang te krijgen tot de werkruimtes?
-	Hoe gaat inschrijver om met afgekeurde arbeidsmiddelen en de daarbij behorende onderdelen?
-	Op welke wijze voorkomt inschrijver zoekwerk naar arbeidsmiddelen in kasten en lokalen om ALLE aanwezige arbeidsmiddelen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8" s="40" t="s">
        <v>5</v>
      </c>
      <c r="C8" s="9"/>
      <c r="D8" s="38" t="str">
        <f>'Beoordelaar 1'!C5</f>
        <v>Score:</v>
      </c>
      <c r="E8" s="97" t="s">
        <v>3</v>
      </c>
      <c r="F8" s="9"/>
      <c r="G8" s="38" t="str">
        <f>'Beoordelaar 1'!F5</f>
        <v>Score:</v>
      </c>
      <c r="H8" s="97" t="s">
        <v>3</v>
      </c>
      <c r="I8" s="9"/>
      <c r="J8" s="38" t="str">
        <f>'Beoordelaar 1'!I5</f>
        <v>Score:</v>
      </c>
      <c r="K8" s="97" t="s">
        <v>3</v>
      </c>
    </row>
    <row r="9" spans="1:11" ht="77" customHeight="1" x14ac:dyDescent="0.2">
      <c r="A9" s="100"/>
      <c r="B9" s="40" t="s">
        <v>6</v>
      </c>
      <c r="C9" s="9"/>
      <c r="D9" s="38" t="str">
        <f>'Beoordelaar 2'!C5</f>
        <v>Score:</v>
      </c>
      <c r="E9" s="97"/>
      <c r="F9" s="9"/>
      <c r="G9" s="38" t="str">
        <f>'Beoordelaar 2'!F5</f>
        <v>Score:</v>
      </c>
      <c r="H9" s="97"/>
      <c r="I9" s="9"/>
      <c r="J9" s="38" t="str">
        <f>'Beoordelaar 2'!I5</f>
        <v>Score:</v>
      </c>
      <c r="K9" s="97"/>
    </row>
    <row r="10" spans="1:11" ht="74" customHeight="1" x14ac:dyDescent="0.2">
      <c r="A10" s="100"/>
      <c r="B10" s="40" t="s">
        <v>7</v>
      </c>
      <c r="C10" s="9"/>
      <c r="D10" s="38" t="str">
        <f>'Beoordelaar 3'!C5</f>
        <v>Score:</v>
      </c>
      <c r="E10" s="97"/>
      <c r="F10" s="9"/>
      <c r="G10" s="38" t="str">
        <f>'Beoordelaar 3'!F5</f>
        <v>Score:</v>
      </c>
      <c r="H10" s="97"/>
      <c r="I10" s="9"/>
      <c r="J10" s="38" t="str">
        <f>'Beoordelaar 3'!I5</f>
        <v>Score:</v>
      </c>
      <c r="K10" s="97"/>
    </row>
    <row r="11" spans="1:11" ht="20" customHeight="1" x14ac:dyDescent="0.2">
      <c r="A11" s="102" t="s">
        <v>33</v>
      </c>
      <c r="B11" s="102"/>
      <c r="C11" s="9"/>
      <c r="D11" s="41" t="s">
        <v>8</v>
      </c>
      <c r="E11" s="97"/>
      <c r="F11" s="9"/>
      <c r="G11" s="41" t="s">
        <v>8</v>
      </c>
      <c r="H11" s="97"/>
      <c r="I11" s="9"/>
      <c r="J11" s="41" t="s">
        <v>8</v>
      </c>
      <c r="K11" s="97"/>
    </row>
    <row r="12" spans="1:11" ht="20" customHeight="1" x14ac:dyDescent="0.2">
      <c r="A12" s="101"/>
      <c r="B12" s="101"/>
      <c r="C12" s="9"/>
      <c r="D12" s="39" t="str">
        <f>IF(D11="Uitmuntend","€ 15.000",IF(D11="Goed","€ 7.500",IF(D11="Voldoende","€ 3.750",IF(D11="Matig","€ 0",IF(D11="Onvoldoende","KNOCK OUT"," ")))))</f>
        <v xml:space="preserve"> </v>
      </c>
      <c r="E12" s="97"/>
      <c r="F12" s="9"/>
      <c r="G12" s="39" t="str">
        <f>IF(G11="Uitmuntend","€ 15.000",IF(G11="Goed","€ 7.500",IF(G11="Voldoende","€ 3.750",IF(G11="Matig","€ 0",IF(G11="Onvoldoende","KNOCK OUT"," ")))))</f>
        <v xml:space="preserve"> </v>
      </c>
      <c r="H12" s="97"/>
      <c r="I12" s="9"/>
      <c r="J12" s="39" t="str">
        <f>IF(J11="Uitmuntend","€ 15.000",IF(J11="Goed","€ 7.500",IF(J11="Voldoende","€ 3.750",IF(J11="Matig","€ 0",IF(J11="Onvoldoende","KNOCK OUT"," ")))))</f>
        <v xml:space="preserve"> </v>
      </c>
      <c r="K12" s="97"/>
    </row>
    <row r="13" spans="1:11" ht="57" customHeight="1" x14ac:dyDescent="0.2">
      <c r="A13" s="99" t="str">
        <f>'Beoordelen 1. Open vragen'!A12:B12</f>
        <v>Inschrijver beschrijft op maximaal 2 A4 (toe te voegen via TenderNed) op welke wijze zij een overgang van de huidige situatie voor het keuren van arbeidsmiddelen gaat oppakken om te garanderen dat de keuringen voor de zomervakantie 2021 (regio Noord)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13" s="40" t="s">
        <v>5</v>
      </c>
      <c r="C13" s="9"/>
      <c r="D13" s="38" t="str">
        <f>'Beoordelaar 1'!C7</f>
        <v>Score:</v>
      </c>
      <c r="E13" s="97" t="s">
        <v>3</v>
      </c>
      <c r="F13" s="9"/>
      <c r="G13" s="38" t="str">
        <f>'Beoordelaar 1'!F7</f>
        <v>Score:</v>
      </c>
      <c r="H13" s="97" t="s">
        <v>3</v>
      </c>
      <c r="I13" s="9"/>
      <c r="J13" s="38" t="str">
        <f>'Beoordelaar 1'!I7</f>
        <v>Score:</v>
      </c>
      <c r="K13" s="97" t="s">
        <v>3</v>
      </c>
    </row>
    <row r="14" spans="1:11" ht="57" customHeight="1" x14ac:dyDescent="0.2">
      <c r="A14" s="100"/>
      <c r="B14" s="40" t="s">
        <v>6</v>
      </c>
      <c r="C14" s="9"/>
      <c r="D14" s="38" t="str">
        <f>'Beoordelaar 2'!C7</f>
        <v>Score:</v>
      </c>
      <c r="E14" s="97"/>
      <c r="F14" s="9"/>
      <c r="G14" s="38" t="str">
        <f>'Beoordelaar 2'!F7</f>
        <v>Score:</v>
      </c>
      <c r="H14" s="97"/>
      <c r="I14" s="9"/>
      <c r="J14" s="38" t="str">
        <f>'Beoordelaar 2'!I7</f>
        <v>Score:</v>
      </c>
      <c r="K14" s="97"/>
    </row>
    <row r="15" spans="1:11" ht="57" customHeight="1" x14ac:dyDescent="0.2">
      <c r="A15" s="100"/>
      <c r="B15" s="40" t="s">
        <v>7</v>
      </c>
      <c r="C15" s="9"/>
      <c r="D15" s="38" t="str">
        <f>'Beoordelaar 3'!C7</f>
        <v>Score:</v>
      </c>
      <c r="E15" s="97"/>
      <c r="F15" s="9"/>
      <c r="G15" s="38" t="str">
        <f>'Beoordelaar 3'!F7</f>
        <v>Score:</v>
      </c>
      <c r="H15" s="97"/>
      <c r="I15" s="9"/>
      <c r="J15" s="38" t="str">
        <f>'Beoordelaar 3'!I7</f>
        <v>Score:</v>
      </c>
      <c r="K15" s="97"/>
    </row>
    <row r="16" spans="1:11" ht="20" customHeight="1" x14ac:dyDescent="0.2">
      <c r="A16" s="102" t="s">
        <v>33</v>
      </c>
      <c r="B16" s="102"/>
      <c r="C16" s="9"/>
      <c r="D16" s="41" t="s">
        <v>8</v>
      </c>
      <c r="E16" s="97"/>
      <c r="F16" s="9"/>
      <c r="G16" s="41" t="s">
        <v>8</v>
      </c>
      <c r="H16" s="97"/>
      <c r="I16" s="9"/>
      <c r="J16" s="41" t="s">
        <v>8</v>
      </c>
      <c r="K16" s="97"/>
    </row>
    <row r="17" spans="1:11" ht="20" customHeight="1" x14ac:dyDescent="0.2">
      <c r="A17" s="101"/>
      <c r="B17" s="101"/>
      <c r="C17" s="9"/>
      <c r="D17" s="39" t="str">
        <f>IF(D16="Uitmuntend","€ 10.000",IF(D16="Goed","€ 5.000",IF(D16="Voldoende","€ 2.500",IF(D16="Matig","€ 0",IF(D16="Onvoldoende","KNOCK OUT"," ")))))</f>
        <v xml:space="preserve"> </v>
      </c>
      <c r="E17" s="97"/>
      <c r="F17" s="9"/>
      <c r="G17" s="39" t="str">
        <f>IF(G16="Uitmuntend","€ 10.000",IF(G16="Goed","€ 5.000",IF(G16="Voldoende","€ 2.500",IF(G16="Matig","€ 0",IF(G16="Onvoldoende","KNOCK OUT"," ")))))</f>
        <v xml:space="preserve"> </v>
      </c>
      <c r="H17" s="97"/>
      <c r="I17" s="9"/>
      <c r="J17" s="39" t="str">
        <f>IF(J16="Uitmuntend","€ 10.000",IF(J16="Goed","€ 5.000",IF(J16="Voldoende","€ 2.500",IF(J16="Matig","€ 0",IF(J16="Onvoldoende","KNOCK OUT"," ")))))</f>
        <v xml:space="preserve"> </v>
      </c>
      <c r="K17" s="97"/>
    </row>
    <row r="18" spans="1:11" ht="57" customHeight="1" x14ac:dyDescent="0.2">
      <c r="A18" s="99" t="str">
        <f>'Beoordelen 1. Open vragen'!A15:B15</f>
        <v xml:space="preserve">Inschrijver beschrijft op maximaal 1 A4 (toe te voegen via TenderNed) op welke wijze inschrijver de leerlingen van de scholen van ZAAM kunnen betrekken bij de uitvoering van deze onderhavige opdracht en op welke wijze inschrijver haar meerwaarde biedt bij het enthousiasmeren van VO-leerlingen van de ZAAM scholen voor dit vakgebied, zodat in de toekomst een tekort aan personeel op verschillende niveaus kan worden geminimaliseerd. </v>
      </c>
      <c r="B18" s="40" t="s">
        <v>5</v>
      </c>
      <c r="C18" s="9"/>
      <c r="D18" s="38" t="str">
        <f>'Beoordelaar 1'!C9</f>
        <v>Score:</v>
      </c>
      <c r="E18" s="103" t="s">
        <v>3</v>
      </c>
      <c r="F18" s="9"/>
      <c r="G18" s="38" t="str">
        <f>'Beoordelaar 1'!F9</f>
        <v>Score:</v>
      </c>
      <c r="H18" s="103" t="s">
        <v>3</v>
      </c>
      <c r="I18" s="9"/>
      <c r="J18" s="38" t="str">
        <f>'Beoordelaar 1'!I9</f>
        <v>Score:</v>
      </c>
      <c r="K18" s="103" t="s">
        <v>3</v>
      </c>
    </row>
    <row r="19" spans="1:11" ht="57" customHeight="1" x14ac:dyDescent="0.2">
      <c r="A19" s="100"/>
      <c r="B19" s="40" t="s">
        <v>6</v>
      </c>
      <c r="C19" s="9"/>
      <c r="D19" s="38" t="str">
        <f>'Beoordelaar 2'!C9</f>
        <v>Score:</v>
      </c>
      <c r="E19" s="104"/>
      <c r="F19" s="9"/>
      <c r="G19" s="38" t="str">
        <f>'Beoordelaar 2'!F9</f>
        <v>Score:</v>
      </c>
      <c r="H19" s="104"/>
      <c r="I19" s="9"/>
      <c r="J19" s="38" t="str">
        <f>'Beoordelaar 2'!I9</f>
        <v>Score:</v>
      </c>
      <c r="K19" s="104"/>
    </row>
    <row r="20" spans="1:11" ht="57" customHeight="1" x14ac:dyDescent="0.2">
      <c r="A20" s="100"/>
      <c r="B20" s="40" t="s">
        <v>7</v>
      </c>
      <c r="C20" s="9"/>
      <c r="D20" s="38" t="str">
        <f>'Beoordelaar 3'!C9</f>
        <v>Score:</v>
      </c>
      <c r="E20" s="104"/>
      <c r="F20" s="9"/>
      <c r="G20" s="38" t="str">
        <f>'Beoordelaar 3'!F9</f>
        <v>Score:</v>
      </c>
      <c r="H20" s="104"/>
      <c r="I20" s="9"/>
      <c r="J20" s="38" t="str">
        <f>'Beoordelaar 3'!I9</f>
        <v>Score:</v>
      </c>
      <c r="K20" s="104"/>
    </row>
    <row r="21" spans="1:11" ht="20" customHeight="1" x14ac:dyDescent="0.2">
      <c r="A21" s="102" t="s">
        <v>33</v>
      </c>
      <c r="B21" s="102"/>
      <c r="C21" s="9"/>
      <c r="D21" s="41" t="s">
        <v>8</v>
      </c>
      <c r="E21" s="104"/>
      <c r="F21" s="9"/>
      <c r="G21" s="41" t="s">
        <v>8</v>
      </c>
      <c r="H21" s="104"/>
      <c r="I21" s="9"/>
      <c r="J21" s="41" t="s">
        <v>8</v>
      </c>
      <c r="K21" s="104"/>
    </row>
    <row r="22" spans="1:11" ht="20" customHeight="1" x14ac:dyDescent="0.2">
      <c r="A22" s="101"/>
      <c r="B22" s="101"/>
      <c r="C22" s="9"/>
      <c r="D22" s="39" t="str">
        <f>IF(D21="Uitmuntend","€ 7.500",IF(D21="Goed","€ 3.750",IF(D21="Voldoende","€ 1.875",IF(D21="Matig","€ 0",IF(D21="Onvoldoende","KNOCK OUT"," ")))))</f>
        <v xml:space="preserve"> </v>
      </c>
      <c r="E22" s="105"/>
      <c r="F22" s="9"/>
      <c r="G22" s="39" t="str">
        <f>IF(G21="Uitmuntend","€ 7.500",IF(G21="Goed","€ 3.750",IF(G21="Voldoende","€ 1.875",IF(G21="Matig","€ 0",IF(G21="Onvoldoende","KNOCK OUT"," ")))))</f>
        <v xml:space="preserve"> </v>
      </c>
      <c r="H22" s="105"/>
      <c r="I22" s="9"/>
      <c r="J22" s="39" t="str">
        <f>IF(J21="Uitmuntend","€ 7.500",IF(J21="Goed","€ 3.750",IF(J21="Voldoende","€ 1.875",IF(J21="Matig","€ 0",IF(J21="Onvoldoende","KNOCK OUT"," ")))))</f>
        <v xml:space="preserve"> </v>
      </c>
      <c r="K22" s="105"/>
    </row>
    <row r="23" spans="1:11" ht="57" customHeight="1" x14ac:dyDescent="0.2">
      <c r="A23" s="99" t="str">
        <f>'Beoordelen 1. Open vragen'!A18:B18</f>
        <v>Inschrijver beschrijft op maximaal 1 A4 (toe te voegen via TenderNed) op welke wijze zij invulling geeft aan de volgende situatie: een school heeft een vaatwasser vervangen maar heeft dit niet gemeld. Hoe borgt inschrijver de keuring en daarmee de veiligheid?</v>
      </c>
      <c r="B23" s="40" t="s">
        <v>5</v>
      </c>
      <c r="C23" s="9"/>
      <c r="D23" s="38" t="str">
        <f>'Beoordelaar 1'!C11</f>
        <v>Score:</v>
      </c>
      <c r="E23" s="103" t="s">
        <v>3</v>
      </c>
      <c r="F23" s="9"/>
      <c r="G23" s="38" t="str">
        <f>'Beoordelaar 1'!F11</f>
        <v>Score:</v>
      </c>
      <c r="H23" s="103" t="s">
        <v>3</v>
      </c>
      <c r="I23" s="9"/>
      <c r="J23" s="38" t="str">
        <f>'Beoordelaar 1'!I11</f>
        <v>Score:</v>
      </c>
      <c r="K23" s="103" t="s">
        <v>3</v>
      </c>
    </row>
    <row r="24" spans="1:11" ht="57" customHeight="1" x14ac:dyDescent="0.2">
      <c r="A24" s="100"/>
      <c r="B24" s="40" t="s">
        <v>6</v>
      </c>
      <c r="C24" s="9"/>
      <c r="D24" s="38" t="str">
        <f>'Beoordelaar 2'!C11</f>
        <v>Score:</v>
      </c>
      <c r="E24" s="104"/>
      <c r="F24" s="9"/>
      <c r="G24" s="38" t="str">
        <f>'Beoordelaar 2'!F11</f>
        <v>Score:</v>
      </c>
      <c r="H24" s="104"/>
      <c r="I24" s="9"/>
      <c r="J24" s="38" t="str">
        <f>'Beoordelaar 2'!I11</f>
        <v>Score:</v>
      </c>
      <c r="K24" s="104"/>
    </row>
    <row r="25" spans="1:11" ht="57" customHeight="1" x14ac:dyDescent="0.2">
      <c r="A25" s="100"/>
      <c r="B25" s="40" t="s">
        <v>7</v>
      </c>
      <c r="C25" s="9"/>
      <c r="D25" s="38" t="str">
        <f>'Beoordelaar 3'!C11</f>
        <v>Score:</v>
      </c>
      <c r="E25" s="104"/>
      <c r="F25" s="9"/>
      <c r="G25" s="38" t="str">
        <f>'Beoordelaar 3'!F11</f>
        <v>Score:</v>
      </c>
      <c r="H25" s="104"/>
      <c r="I25" s="9"/>
      <c r="J25" s="38" t="str">
        <f>'Beoordelaar 3'!I11</f>
        <v>Score:</v>
      </c>
      <c r="K25" s="104"/>
    </row>
    <row r="26" spans="1:11" ht="20" customHeight="1" x14ac:dyDescent="0.2">
      <c r="A26" s="102" t="s">
        <v>33</v>
      </c>
      <c r="B26" s="102"/>
      <c r="C26" s="9"/>
      <c r="D26" s="41" t="s">
        <v>8</v>
      </c>
      <c r="E26" s="104"/>
      <c r="F26" s="9"/>
      <c r="G26" s="41" t="s">
        <v>8</v>
      </c>
      <c r="H26" s="104"/>
      <c r="I26" s="9"/>
      <c r="J26" s="41" t="s">
        <v>8</v>
      </c>
      <c r="K26" s="104"/>
    </row>
    <row r="27" spans="1:11" ht="20" customHeight="1" x14ac:dyDescent="0.2">
      <c r="A27" s="101"/>
      <c r="B27" s="101"/>
      <c r="C27" s="9"/>
      <c r="D27" s="39" t="str">
        <f>IF(D26="Uitmuntend","€ 5.000",IF(D26="Goed","€ 2.500",IF(D26="Voldoende","€ 1.250",IF(D26="Matig","€ 0",IF(D26="Onvoldoende","KNOCK OUT"," ")))))</f>
        <v xml:space="preserve"> </v>
      </c>
      <c r="E27" s="105"/>
      <c r="F27" s="9"/>
      <c r="G27" s="39" t="str">
        <f>IF(G26="Uitmuntend","€ 5.000",IF(G26="Goed","€ 2.500",IF(G26="Voldoende","€ 1.250",IF(G26="Matig","€ 0",IF(G26="Onvoldoende","KNOCK OUT"," ")))))</f>
        <v xml:space="preserve"> </v>
      </c>
      <c r="H27" s="105"/>
      <c r="I27" s="9"/>
      <c r="J27" s="39" t="str">
        <f>IF(J26="Uitmuntend","€ 5.000",IF(J26="Goed","€ 2.500",IF(J26="Voldoende","€ 1.250",IF(J26="Matig","€ 0",IF(J26="Onvoldoende","KNOCK OUT"," ")))))</f>
        <v xml:space="preserve"> </v>
      </c>
      <c r="K27" s="105"/>
    </row>
    <row r="28" spans="1:11" ht="20" customHeight="1" x14ac:dyDescent="0.2">
      <c r="C28"/>
      <c r="F28"/>
      <c r="I28"/>
    </row>
    <row r="29" spans="1:11" ht="30" customHeight="1" x14ac:dyDescent="0.2">
      <c r="A29" s="98" t="s">
        <v>30</v>
      </c>
      <c r="B29" s="98"/>
      <c r="C29" s="9"/>
      <c r="D29" s="42" t="e">
        <f>D7+D12+D17+D27+D22</f>
        <v>#VALUE!</v>
      </c>
      <c r="E29" s="43"/>
      <c r="F29" s="16"/>
      <c r="G29" s="42" t="e">
        <f>G7+G12+G17+G22+G27</f>
        <v>#VALUE!</v>
      </c>
      <c r="H29" s="43"/>
      <c r="I29" s="16"/>
      <c r="J29" s="42" t="e">
        <f>J7+J12+J17+J27+J22</f>
        <v>#VALUE!</v>
      </c>
      <c r="K29" s="43"/>
    </row>
    <row r="30" spans="1:11" ht="15" customHeight="1" x14ac:dyDescent="0.2">
      <c r="A30" s="15"/>
      <c r="B30" s="15"/>
      <c r="C30" s="15"/>
      <c r="D30" s="15"/>
      <c r="E30" s="15"/>
      <c r="F30" s="15"/>
      <c r="G30" s="15"/>
      <c r="H30" s="15"/>
      <c r="I30" s="15"/>
      <c r="J30" s="15"/>
      <c r="K30" s="15"/>
    </row>
    <row r="31" spans="1:11" ht="33" customHeight="1" x14ac:dyDescent="0.2">
      <c r="A31" s="44" t="str">
        <f>'Beoordelen 2. Interview'!A1:B1</f>
        <v>2.	INTERVIEWVRAGEN SLEUTELFUNCTIONARISSEN (1 t/m 4)</v>
      </c>
      <c r="B31" s="45"/>
      <c r="C31" s="8"/>
      <c r="D31" s="36"/>
      <c r="E31" s="37" t="s">
        <v>26</v>
      </c>
      <c r="F31" s="13"/>
      <c r="G31" s="36"/>
      <c r="H31" s="37" t="s">
        <v>26</v>
      </c>
      <c r="I31" s="13"/>
      <c r="J31" s="36"/>
      <c r="K31" s="37" t="s">
        <v>26</v>
      </c>
    </row>
    <row r="32" spans="1:11" ht="18" customHeight="1" x14ac:dyDescent="0.2">
      <c r="A32" s="99" t="str">
        <f>'Beoordelen 2. Interview'!A4:B4</f>
        <v>1. interviewvraag 1.</v>
      </c>
      <c r="B32" s="40" t="s">
        <v>5</v>
      </c>
      <c r="C32" s="9"/>
      <c r="D32" s="38" t="str">
        <f>'Beoordelaar 1'!C15</f>
        <v>Score:</v>
      </c>
      <c r="E32" s="97" t="s">
        <v>3</v>
      </c>
      <c r="F32" s="9"/>
      <c r="G32" s="38" t="str">
        <f>'Beoordelaar 1'!F15</f>
        <v>Score:</v>
      </c>
      <c r="H32" s="97" t="s">
        <v>3</v>
      </c>
      <c r="I32" s="9"/>
      <c r="J32" s="38" t="str">
        <f>'Beoordelaar 1'!I15</f>
        <v>Score:</v>
      </c>
      <c r="K32" s="97" t="s">
        <v>3</v>
      </c>
    </row>
    <row r="33" spans="1:11" ht="18" customHeight="1" x14ac:dyDescent="0.2">
      <c r="A33" s="100"/>
      <c r="B33" s="40" t="s">
        <v>6</v>
      </c>
      <c r="C33" s="9"/>
      <c r="D33" s="38" t="str">
        <f>'Beoordelaar 2'!C15</f>
        <v>Score:</v>
      </c>
      <c r="E33" s="97"/>
      <c r="F33" s="9"/>
      <c r="G33" s="38" t="str">
        <f>'Beoordelaar 2'!F15</f>
        <v>Score:</v>
      </c>
      <c r="H33" s="97"/>
      <c r="I33" s="9"/>
      <c r="J33" s="38" t="str">
        <f>'Beoordelaar 2'!I15</f>
        <v>Score:</v>
      </c>
      <c r="K33" s="97"/>
    </row>
    <row r="34" spans="1:11" ht="18" customHeight="1" x14ac:dyDescent="0.2">
      <c r="A34" s="100"/>
      <c r="B34" s="40" t="s">
        <v>7</v>
      </c>
      <c r="C34" s="9"/>
      <c r="D34" s="38" t="str">
        <f>'Beoordelaar 3'!C15</f>
        <v>Score:</v>
      </c>
      <c r="E34" s="97"/>
      <c r="F34" s="9"/>
      <c r="G34" s="38" t="str">
        <f>'Beoordelaar 3'!F15</f>
        <v>Score:</v>
      </c>
      <c r="H34" s="97"/>
      <c r="I34" s="9"/>
      <c r="J34" s="38" t="str">
        <f>'Beoordelaar 3'!I15</f>
        <v>Score:</v>
      </c>
      <c r="K34" s="97"/>
    </row>
    <row r="35" spans="1:11" ht="20" customHeight="1" x14ac:dyDescent="0.2">
      <c r="A35" s="102" t="s">
        <v>4</v>
      </c>
      <c r="B35" s="102"/>
      <c r="C35" s="9"/>
      <c r="D35" s="41" t="s">
        <v>8</v>
      </c>
      <c r="E35" s="97"/>
      <c r="F35" s="9"/>
      <c r="G35" s="41" t="s">
        <v>8</v>
      </c>
      <c r="H35" s="97"/>
      <c r="I35" s="9"/>
      <c r="J35" s="41" t="s">
        <v>8</v>
      </c>
      <c r="K35" s="97"/>
    </row>
    <row r="36" spans="1:11" ht="20" customHeight="1" x14ac:dyDescent="0.2">
      <c r="A36" s="101"/>
      <c r="B36" s="101"/>
      <c r="C36" s="9"/>
      <c r="D36" s="39" t="str">
        <f>IF(D35="Uitmuntend","€ 2.500",IF(D35="Goed","€ 1.250",IF(D35="Voldoende","€ 625",IF(D35="Matig","€ 0",IF(D35="Onvoldoende","KNOCK OUT"," ")))))</f>
        <v xml:space="preserve"> </v>
      </c>
      <c r="E36" s="97"/>
      <c r="F36" s="9"/>
      <c r="G36" s="39" t="str">
        <f>IF(G35="Uitmuntend","€ 2.500",IF(G35="Goed","€ 1.250",IF(G35="Voldoende","€ 625",IF(G35="Matig","€ 0",IF(G35="Onvoldoende","KNOCK OUT"," ")))))</f>
        <v xml:space="preserve"> </v>
      </c>
      <c r="H36" s="97"/>
      <c r="I36" s="9"/>
      <c r="J36" s="39" t="str">
        <f>IF(J35="Uitmuntend","€ 2.500",IF(J35="Goed","€ 1.250",IF(J35="Voldoende","€ 625",IF(J35="Matig","€ 0",IF(J35="Onvoldoende","KNOCK OUT"," ")))))</f>
        <v xml:space="preserve"> </v>
      </c>
      <c r="K36" s="97"/>
    </row>
    <row r="37" spans="1:11" ht="18" customHeight="1" x14ac:dyDescent="0.2">
      <c r="A37" s="99" t="str">
        <f>'Beoordelen 2. Interview'!A5:B5</f>
        <v>2. interviewvraag 2.</v>
      </c>
      <c r="B37" s="40" t="s">
        <v>5</v>
      </c>
      <c r="C37" s="9"/>
      <c r="D37" s="38" t="str">
        <f>'Beoordelaar 1'!C17</f>
        <v>Score:</v>
      </c>
      <c r="E37" s="97" t="s">
        <v>3</v>
      </c>
      <c r="F37" s="9"/>
      <c r="G37" s="38" t="str">
        <f>'Beoordelaar 1'!F17</f>
        <v>Score:</v>
      </c>
      <c r="H37" s="97" t="s">
        <v>3</v>
      </c>
      <c r="I37" s="9"/>
      <c r="J37" s="38" t="str">
        <f>'Beoordelaar 1'!I17</f>
        <v>Score:</v>
      </c>
      <c r="K37" s="97" t="s">
        <v>3</v>
      </c>
    </row>
    <row r="38" spans="1:11" ht="18" customHeight="1" x14ac:dyDescent="0.2">
      <c r="A38" s="100"/>
      <c r="B38" s="40" t="s">
        <v>6</v>
      </c>
      <c r="C38" s="9"/>
      <c r="D38" s="38" t="str">
        <f>'Beoordelaar 2'!C17</f>
        <v>Score:</v>
      </c>
      <c r="E38" s="97"/>
      <c r="F38" s="9"/>
      <c r="G38" s="38" t="str">
        <f>'Beoordelaar 2'!F17</f>
        <v>Score:</v>
      </c>
      <c r="H38" s="97"/>
      <c r="I38" s="9"/>
      <c r="J38" s="38" t="str">
        <f>'Beoordelaar 2'!I17</f>
        <v>Score:</v>
      </c>
      <c r="K38" s="97"/>
    </row>
    <row r="39" spans="1:11" ht="18" customHeight="1" x14ac:dyDescent="0.2">
      <c r="A39" s="100"/>
      <c r="B39" s="40" t="s">
        <v>7</v>
      </c>
      <c r="C39" s="9"/>
      <c r="D39" s="38" t="str">
        <f>'Beoordelaar 3'!C17</f>
        <v>Score:</v>
      </c>
      <c r="E39" s="97"/>
      <c r="F39" s="9"/>
      <c r="G39" s="38" t="str">
        <f>'Beoordelaar 3'!F17</f>
        <v>Score:</v>
      </c>
      <c r="H39" s="97"/>
      <c r="I39" s="9"/>
      <c r="J39" s="38" t="str">
        <f>'Beoordelaar 3'!I17</f>
        <v>Score:</v>
      </c>
      <c r="K39" s="97"/>
    </row>
    <row r="40" spans="1:11" ht="20" customHeight="1" x14ac:dyDescent="0.2">
      <c r="A40" s="102" t="s">
        <v>4</v>
      </c>
      <c r="B40" s="102"/>
      <c r="C40" s="9"/>
      <c r="D40" s="41" t="s">
        <v>8</v>
      </c>
      <c r="E40" s="97"/>
      <c r="F40" s="9"/>
      <c r="G40" s="41" t="s">
        <v>8</v>
      </c>
      <c r="H40" s="97"/>
      <c r="I40" s="9"/>
      <c r="J40" s="41" t="s">
        <v>8</v>
      </c>
      <c r="K40" s="97"/>
    </row>
    <row r="41" spans="1:11" ht="20" customHeight="1" x14ac:dyDescent="0.2">
      <c r="A41" s="101"/>
      <c r="B41" s="101"/>
      <c r="C41" s="9"/>
      <c r="D41" s="39" t="str">
        <f>IF(D40="Uitmuntend","€ 2.500",IF(D40="Goed","€ 1.250",IF(D40="Voldoende","€ 625",IF(D40="Matig","€ 0",IF(D40="Onvoldoende","KNOCK OUT"," ")))))</f>
        <v xml:space="preserve"> </v>
      </c>
      <c r="E41" s="97"/>
      <c r="F41" s="9"/>
      <c r="G41" s="39" t="str">
        <f>IF(G40="Uitmuntend","€ 2.500",IF(G40="Goed","€ 1.250",IF(G40="Voldoende","€ 625",IF(G40="Matig","€ 0",IF(G40="Onvoldoende","KNOCK OUT"," ")))))</f>
        <v xml:space="preserve"> </v>
      </c>
      <c r="H41" s="97"/>
      <c r="I41" s="9"/>
      <c r="J41" s="39" t="str">
        <f>IF(J40="Uitmuntend","€ 2.500",IF(J40="Goed","€ 1.250",IF(J40="Voldoende","€ 625",IF(J40="Matig","€ 0",IF(J40="Onvoldoende","KNOCK OUT"," ")))))</f>
        <v xml:space="preserve"> </v>
      </c>
      <c r="K41" s="97"/>
    </row>
    <row r="42" spans="1:11" ht="18" customHeight="1" x14ac:dyDescent="0.2">
      <c r="A42" s="99" t="str">
        <f>'Beoordelen 2. Interview'!A6:B6</f>
        <v>3. interviewvraag 3.</v>
      </c>
      <c r="B42" s="40" t="s">
        <v>5</v>
      </c>
      <c r="C42" s="9"/>
      <c r="D42" s="38" t="str">
        <f>'Beoordelaar 1'!C19</f>
        <v>Score:</v>
      </c>
      <c r="E42" s="97" t="s">
        <v>3</v>
      </c>
      <c r="F42" s="9"/>
      <c r="G42" s="38" t="str">
        <f>'Beoordelaar 1'!F19</f>
        <v>Score:</v>
      </c>
      <c r="H42" s="97" t="s">
        <v>3</v>
      </c>
      <c r="I42" s="9"/>
      <c r="J42" s="38" t="str">
        <f>'Beoordelaar 1'!I19</f>
        <v>Score:</v>
      </c>
      <c r="K42" s="97" t="s">
        <v>3</v>
      </c>
    </row>
    <row r="43" spans="1:11" ht="18" customHeight="1" x14ac:dyDescent="0.2">
      <c r="A43" s="100"/>
      <c r="B43" s="40" t="s">
        <v>6</v>
      </c>
      <c r="C43" s="9"/>
      <c r="D43" s="38" t="str">
        <f>'Beoordelaar 2'!C19</f>
        <v>Score:</v>
      </c>
      <c r="E43" s="97"/>
      <c r="F43" s="9"/>
      <c r="G43" s="38" t="str">
        <f>'Beoordelaar 2'!F19</f>
        <v>Score:</v>
      </c>
      <c r="H43" s="97"/>
      <c r="I43" s="9"/>
      <c r="J43" s="38" t="str">
        <f>'Beoordelaar 2'!I19</f>
        <v>Score:</v>
      </c>
      <c r="K43" s="97"/>
    </row>
    <row r="44" spans="1:11" ht="18" customHeight="1" x14ac:dyDescent="0.2">
      <c r="A44" s="100"/>
      <c r="B44" s="40" t="s">
        <v>7</v>
      </c>
      <c r="C44" s="9"/>
      <c r="D44" s="38" t="str">
        <f>'Beoordelaar 3'!C19</f>
        <v>Score:</v>
      </c>
      <c r="E44" s="97"/>
      <c r="F44" s="9"/>
      <c r="G44" s="38" t="str">
        <f>'Beoordelaar 3'!F19</f>
        <v>Score:</v>
      </c>
      <c r="H44" s="97"/>
      <c r="I44" s="9"/>
      <c r="J44" s="38" t="str">
        <f>'Beoordelaar 3'!I19</f>
        <v>Score:</v>
      </c>
      <c r="K44" s="97"/>
    </row>
    <row r="45" spans="1:11" ht="20" customHeight="1" x14ac:dyDescent="0.2">
      <c r="A45" s="102" t="s">
        <v>4</v>
      </c>
      <c r="B45" s="102"/>
      <c r="C45" s="9"/>
      <c r="D45" s="41" t="s">
        <v>8</v>
      </c>
      <c r="E45" s="97"/>
      <c r="F45" s="9"/>
      <c r="G45" s="41" t="s">
        <v>8</v>
      </c>
      <c r="H45" s="97"/>
      <c r="I45" s="9"/>
      <c r="J45" s="41" t="s">
        <v>8</v>
      </c>
      <c r="K45" s="97"/>
    </row>
    <row r="46" spans="1:11" ht="20" customHeight="1" x14ac:dyDescent="0.2">
      <c r="A46" s="101"/>
      <c r="B46" s="101"/>
      <c r="C46" s="9"/>
      <c r="D46" s="39" t="str">
        <f>IF(D45="Uitmuntend","€ 2.500",IF(D45="Goed","€ 1.250",IF(D45="Voldoende","€ 625",IF(D45="Matig","€ 0",IF(D45="Onvoldoende","KNOCK OUT"," ")))))</f>
        <v xml:space="preserve"> </v>
      </c>
      <c r="E46" s="97"/>
      <c r="F46" s="9"/>
      <c r="G46" s="39" t="str">
        <f>IF(G45="Uitmuntend","€ 2.500",IF(G45="Goed","€ 1.250",IF(G45="Voldoende","€ 625",IF(G45="Matig","€ 0",IF(G45="Onvoldoende","KNOCK OUT"," ")))))</f>
        <v xml:space="preserve"> </v>
      </c>
      <c r="H46" s="97"/>
      <c r="I46" s="9"/>
      <c r="J46" s="39" t="str">
        <f>IF(J45="Uitmuntend","€ 2.500",IF(J45="Goed","€ 1.250",IF(J45="Voldoende","€ 625",IF(J45="Matig","€ 0",IF(J45="Onvoldoende","KNOCK OUT"," ")))))</f>
        <v xml:space="preserve"> </v>
      </c>
      <c r="K46" s="97"/>
    </row>
    <row r="47" spans="1:11" ht="18" customHeight="1" x14ac:dyDescent="0.2">
      <c r="A47" s="99" t="str">
        <f>'Beoordelen 2. Interview'!A7:B7</f>
        <v>4. interviewvraag 4.</v>
      </c>
      <c r="B47" s="40" t="s">
        <v>5</v>
      </c>
      <c r="C47" s="9"/>
      <c r="D47" s="38" t="str">
        <f>'Beoordelaar 1'!C21</f>
        <v>Score:</v>
      </c>
      <c r="E47" s="97" t="s">
        <v>3</v>
      </c>
      <c r="F47" s="9"/>
      <c r="G47" s="38" t="str">
        <f>'Beoordelaar 1'!F21</f>
        <v>Score:</v>
      </c>
      <c r="H47" s="97" t="s">
        <v>3</v>
      </c>
      <c r="I47" s="9"/>
      <c r="J47" s="38" t="str">
        <f>'Beoordelaar 1'!I21</f>
        <v>Score:</v>
      </c>
      <c r="K47" s="97" t="s">
        <v>3</v>
      </c>
    </row>
    <row r="48" spans="1:11" ht="18" customHeight="1" x14ac:dyDescent="0.2">
      <c r="A48" s="100"/>
      <c r="B48" s="40" t="s">
        <v>6</v>
      </c>
      <c r="C48" s="9"/>
      <c r="D48" s="38" t="str">
        <f>'Beoordelaar 2'!C21</f>
        <v>Score:</v>
      </c>
      <c r="E48" s="97"/>
      <c r="F48" s="9"/>
      <c r="G48" s="38" t="str">
        <f>'Beoordelaar 2'!F21</f>
        <v>Score:</v>
      </c>
      <c r="H48" s="97"/>
      <c r="I48" s="9"/>
      <c r="J48" s="38" t="str">
        <f>'Beoordelaar 2'!I21</f>
        <v>Score:</v>
      </c>
      <c r="K48" s="97"/>
    </row>
    <row r="49" spans="1:11" ht="18" customHeight="1" x14ac:dyDescent="0.2">
      <c r="A49" s="100"/>
      <c r="B49" s="40" t="s">
        <v>7</v>
      </c>
      <c r="C49" s="9"/>
      <c r="D49" s="38" t="str">
        <f>'Beoordelaar 3'!C21</f>
        <v>Score:</v>
      </c>
      <c r="E49" s="97"/>
      <c r="F49" s="9"/>
      <c r="G49" s="38" t="str">
        <f>'Beoordelaar 3'!F21</f>
        <v>Score:</v>
      </c>
      <c r="H49" s="97"/>
      <c r="I49" s="9"/>
      <c r="J49" s="38" t="str">
        <f>'Beoordelaar 3'!I21</f>
        <v>Score:</v>
      </c>
      <c r="K49" s="97"/>
    </row>
    <row r="50" spans="1:11" ht="20" customHeight="1" x14ac:dyDescent="0.2">
      <c r="A50" s="102" t="s">
        <v>4</v>
      </c>
      <c r="B50" s="102"/>
      <c r="C50" s="9"/>
      <c r="D50" s="41" t="s">
        <v>8</v>
      </c>
      <c r="E50" s="97"/>
      <c r="F50" s="9"/>
      <c r="G50" s="41" t="s">
        <v>8</v>
      </c>
      <c r="H50" s="97"/>
      <c r="I50" s="9"/>
      <c r="J50" s="41" t="s">
        <v>8</v>
      </c>
      <c r="K50" s="97"/>
    </row>
    <row r="51" spans="1:11" ht="20" customHeight="1" x14ac:dyDescent="0.2">
      <c r="A51" s="101"/>
      <c r="B51" s="101"/>
      <c r="C51" s="9"/>
      <c r="D51" s="39" t="str">
        <f>IF(D50="Uitmuntend","€ 2.500",IF(D50="Goed","€ 1.250",IF(D50="Voldoende","€ 625",IF(D50="Matig","€ 0",IF(D50="Onvoldoende","KNOCK OUT"," ")))))</f>
        <v xml:space="preserve"> </v>
      </c>
      <c r="E51" s="97"/>
      <c r="F51" s="9"/>
      <c r="G51" s="39" t="str">
        <f>IF(G50="Uitmuntend","€ 2.500",IF(G50="Goed","€ 1.250",IF(G50="Voldoende","€ 625",IF(G50="Matig","€ 0",IF(G50="Onvoldoende","KNOCK OUT"," ")))))</f>
        <v xml:space="preserve"> </v>
      </c>
      <c r="H51" s="97"/>
      <c r="I51" s="9"/>
      <c r="J51" s="39" t="str">
        <f>IF(J50="Uitmuntend","€ 2.500",IF(J50="Goed","€ 1.250",IF(J50="Voldoende","€ 625",IF(J50="Matig","€ 0",IF(J50="Onvoldoende","KNOCK OUT"," ")))))</f>
        <v xml:space="preserve"> </v>
      </c>
      <c r="K51" s="97"/>
    </row>
    <row r="52" spans="1:11" ht="20" customHeight="1" x14ac:dyDescent="0.2">
      <c r="C52"/>
      <c r="D52" s="19"/>
      <c r="E52" s="19"/>
      <c r="F52" s="19"/>
      <c r="G52" s="19"/>
      <c r="H52" s="19"/>
      <c r="I52" s="19"/>
      <c r="J52" s="19"/>
      <c r="K52" s="19"/>
    </row>
    <row r="53" spans="1:11" ht="30" customHeight="1" x14ac:dyDescent="0.2">
      <c r="A53" s="98" t="s">
        <v>34</v>
      </c>
      <c r="B53" s="98"/>
      <c r="C53" s="9"/>
      <c r="D53" s="42" t="e">
        <f>D36+D41+D46+D51</f>
        <v>#VALUE!</v>
      </c>
      <c r="E53" s="43"/>
      <c r="F53" s="16"/>
      <c r="G53" s="42" t="e">
        <f>G36+G41+G46+G51</f>
        <v>#VALUE!</v>
      </c>
      <c r="H53" s="43"/>
      <c r="I53" s="16"/>
      <c r="J53" s="42" t="e">
        <f>J36+J41+J46+J51</f>
        <v>#VALUE!</v>
      </c>
      <c r="K53" s="43"/>
    </row>
    <row r="54" spans="1:11" ht="15" customHeight="1" x14ac:dyDescent="0.2">
      <c r="A54" s="15"/>
      <c r="B54" s="15"/>
      <c r="C54" s="15"/>
      <c r="D54" s="15"/>
      <c r="E54" s="15"/>
      <c r="F54" s="15"/>
      <c r="G54" s="15"/>
      <c r="H54" s="15"/>
      <c r="I54" s="15"/>
      <c r="J54" s="15"/>
      <c r="K54" s="15"/>
    </row>
  </sheetData>
  <sheetProtection algorithmName="SHA-512" hashValue="7KroTx2t7ns6CeqLNeU8ys4MQZXHu2Xl0g/kzQo2HxavihLdtMIB+K9YIb/kydcJmCIW1a17Sj7BWWfjvjsVGA==" saltValue="JyZltXQdp/oD0qxk92Ay7w==" spinCount="100000" sheet="1" objects="1" scenarios="1"/>
  <mergeCells count="60">
    <mergeCell ref="E23:E27"/>
    <mergeCell ref="H23:H27"/>
    <mergeCell ref="K23:K27"/>
    <mergeCell ref="A26:B26"/>
    <mergeCell ref="A27:B27"/>
    <mergeCell ref="E18:E22"/>
    <mergeCell ref="H18:H22"/>
    <mergeCell ref="K18:K22"/>
    <mergeCell ref="A1:B1"/>
    <mergeCell ref="A35:B35"/>
    <mergeCell ref="A6:B6"/>
    <mergeCell ref="A7:B7"/>
    <mergeCell ref="A11:B11"/>
    <mergeCell ref="A12:B12"/>
    <mergeCell ref="A16:B16"/>
    <mergeCell ref="J1:K1"/>
    <mergeCell ref="G1:H1"/>
    <mergeCell ref="D1:E1"/>
    <mergeCell ref="E3:E7"/>
    <mergeCell ref="H3:H7"/>
    <mergeCell ref="K3:K7"/>
    <mergeCell ref="A41:B41"/>
    <mergeCell ref="A17:B17"/>
    <mergeCell ref="A37:A39"/>
    <mergeCell ref="A18:A20"/>
    <mergeCell ref="A22:B22"/>
    <mergeCell ref="A53:B53"/>
    <mergeCell ref="A29:B29"/>
    <mergeCell ref="A3:A5"/>
    <mergeCell ref="A8:A10"/>
    <mergeCell ref="A13:A15"/>
    <mergeCell ref="A32:A34"/>
    <mergeCell ref="A42:A44"/>
    <mergeCell ref="A47:A49"/>
    <mergeCell ref="A51:B51"/>
    <mergeCell ref="A45:B45"/>
    <mergeCell ref="A46:B46"/>
    <mergeCell ref="A50:B50"/>
    <mergeCell ref="A21:B21"/>
    <mergeCell ref="A23:A25"/>
    <mergeCell ref="A36:B36"/>
    <mergeCell ref="A40:B40"/>
    <mergeCell ref="E8:E12"/>
    <mergeCell ref="E13:E17"/>
    <mergeCell ref="H8:H12"/>
    <mergeCell ref="H13:H17"/>
    <mergeCell ref="K8:K12"/>
    <mergeCell ref="K13:K17"/>
    <mergeCell ref="K32:K36"/>
    <mergeCell ref="K37:K41"/>
    <mergeCell ref="E32:E36"/>
    <mergeCell ref="E37:E41"/>
    <mergeCell ref="H32:H36"/>
    <mergeCell ref="H37:H41"/>
    <mergeCell ref="K42:K46"/>
    <mergeCell ref="K47:K51"/>
    <mergeCell ref="E42:E46"/>
    <mergeCell ref="E47:E51"/>
    <mergeCell ref="H42:H46"/>
    <mergeCell ref="H47:H51"/>
  </mergeCells>
  <dataValidations count="1">
    <dataValidation type="list" errorStyle="warning" allowBlank="1" showErrorMessage="1" sqref="G50 G45 G40 G35 G11 G16 G6 D50 D45 D40 G21 D11 D16 D6 D21 J50 J45 J40 J35 J11 J16 J6 J21 D35 J26 G26 D26" xr:uid="{00000000-0002-0000-0400-000000000000}">
      <formula1>SCORE</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workbookViewId="0">
      <selection activeCell="C6" sqref="C6"/>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6" t="s">
        <v>37</v>
      </c>
      <c r="B1" s="11"/>
      <c r="C1" s="47"/>
      <c r="D1" s="11"/>
      <c r="E1" s="47"/>
      <c r="F1" s="11"/>
      <c r="G1" s="47"/>
    </row>
    <row r="2" spans="1:7" ht="30" customHeight="1" x14ac:dyDescent="0.2">
      <c r="A2" s="48" t="s">
        <v>11</v>
      </c>
      <c r="B2" s="11"/>
      <c r="C2" s="49" t="str">
        <f>'Beoordelaar 1'!C1</f>
        <v>Inschrijver 1</v>
      </c>
      <c r="D2" s="14"/>
      <c r="E2" s="49" t="str">
        <f>'Beoordelaar 1'!F1</f>
        <v>Inschrijver 2</v>
      </c>
      <c r="F2" s="14"/>
      <c r="G2" s="49" t="str">
        <f>'Beoordelaar 1'!I1</f>
        <v>Inschrijver 3</v>
      </c>
    </row>
    <row r="3" spans="1:7" s="1" customFormat="1" ht="35" customHeight="1" x14ac:dyDescent="0.2">
      <c r="A3" s="54" t="str">
        <f>'Beoordelen 1. Open vragen'!A1:G1</f>
        <v>1.	OPEN VRAGEN (1 t/m 5)</v>
      </c>
      <c r="B3" s="11"/>
      <c r="C3" s="55" t="e">
        <f>Consensus!D29</f>
        <v>#VALUE!</v>
      </c>
      <c r="D3" s="14"/>
      <c r="E3" s="55" t="e">
        <f>Consensus!G29</f>
        <v>#VALUE!</v>
      </c>
      <c r="F3" s="14"/>
      <c r="G3" s="55" t="e">
        <f>Consensus!J29</f>
        <v>#VALUE!</v>
      </c>
    </row>
    <row r="4" spans="1:7" s="1" customFormat="1" ht="35" customHeight="1" x14ac:dyDescent="0.2">
      <c r="A4" s="54" t="str">
        <f>'Beoordelen 2. Interview'!A1:B1</f>
        <v>2.	INTERVIEWVRAGEN SLEUTELFUNCTIONARISSEN (1 t/m 4)</v>
      </c>
      <c r="B4" s="11"/>
      <c r="C4" s="56" t="e">
        <f>Consensus!D53</f>
        <v>#VALUE!</v>
      </c>
      <c r="D4" s="14"/>
      <c r="E4" s="56" t="e">
        <f>Consensus!G53</f>
        <v>#VALUE!</v>
      </c>
      <c r="F4" s="14"/>
      <c r="G4" s="56" t="e">
        <f>Consensus!J53</f>
        <v>#VALUE!</v>
      </c>
    </row>
    <row r="5" spans="1:7" ht="30" customHeight="1" x14ac:dyDescent="0.2">
      <c r="A5" s="50" t="s">
        <v>12</v>
      </c>
      <c r="B5" s="11"/>
      <c r="C5" s="51" t="e">
        <f>C3+C4</f>
        <v>#VALUE!</v>
      </c>
      <c r="D5" s="14"/>
      <c r="E5" s="51" t="e">
        <f>E3+E4</f>
        <v>#VALUE!</v>
      </c>
      <c r="F5" s="14"/>
      <c r="G5" s="51" t="e">
        <f>G3+G4</f>
        <v>#VALUE!</v>
      </c>
    </row>
    <row r="6" spans="1:7" ht="15" customHeight="1" x14ac:dyDescent="0.2"/>
    <row r="7" spans="1:7" ht="30" customHeight="1" x14ac:dyDescent="0.2">
      <c r="A7" s="50" t="s">
        <v>13</v>
      </c>
      <c r="B7" s="11"/>
      <c r="C7" s="57">
        <v>0</v>
      </c>
      <c r="D7" s="14"/>
      <c r="E7" s="57">
        <v>0</v>
      </c>
      <c r="F7" s="14"/>
      <c r="G7" s="57">
        <v>0</v>
      </c>
    </row>
    <row r="9" spans="1:7" ht="30" customHeight="1" x14ac:dyDescent="0.2">
      <c r="A9" s="52" t="s">
        <v>36</v>
      </c>
      <c r="B9" s="11"/>
      <c r="C9" s="53" t="e">
        <f>C7-C5</f>
        <v>#VALUE!</v>
      </c>
      <c r="D9" s="18"/>
      <c r="E9" s="53" t="e">
        <f>E7-E5</f>
        <v>#VALUE!</v>
      </c>
      <c r="F9" s="18"/>
      <c r="G9" s="53" t="e">
        <f>G7-G5</f>
        <v>#VALUE!</v>
      </c>
    </row>
    <row r="16" spans="1:7" ht="16" x14ac:dyDescent="0.2">
      <c r="C16" s="17"/>
    </row>
    <row r="17" spans="3:3" ht="16" x14ac:dyDescent="0.2">
      <c r="C17" s="17"/>
    </row>
    <row r="18" spans="3:3" ht="16" x14ac:dyDescent="0.2">
      <c r="C18" s="17"/>
    </row>
    <row r="19" spans="3:3" ht="16" x14ac:dyDescent="0.2">
      <c r="C19" s="17"/>
    </row>
  </sheetData>
  <sheetProtection algorithmName="SHA-512" hashValue="tjuBcd8a0CRUl0Fr6/FvhF6UGoz3oitcXna9xWaTtwvs45BsVu/1kvF3ghkbCCEJ/Vdi9xYXFSzM2ANJpUlOgw==" saltValue="cMDkREmYGMKqIaUJ8Ixh+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1. Open vragen</vt:lpstr>
      <vt:lpstr>Beoordelen 2. Interview</vt:lpstr>
      <vt:lpstr>Beoordelaar 1</vt:lpstr>
      <vt:lpstr>Beoordelaar 2</vt:lpstr>
      <vt:lpstr>Beoordelaar 3</vt:lpstr>
      <vt:lpstr>Consensus</vt:lpstr>
      <vt:lpstr>Eindscores</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2020-09-15T13:53:09Z</dcterms:modified>
</cp:coreProperties>
</file>