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mc:AlternateContent xmlns:mc="http://schemas.openxmlformats.org/markup-compatibility/2006">
    <mc:Choice Requires="x15">
      <x15ac:absPath xmlns:x15ac="http://schemas.microsoft.com/office/spreadsheetml/2010/11/ac" url="\\VDHAABFPS01\Home$\j.veenstra\WERKMAP JV #ALPHA 2020\"/>
    </mc:Choice>
  </mc:AlternateContent>
  <xr:revisionPtr revIDLastSave="0" documentId="8_{836379CD-D6F3-4046-9069-70A53612EF67}" xr6:coauthVersionLast="45" xr6:coauthVersionMax="45" xr10:uidLastSave="{00000000-0000-0000-0000-000000000000}"/>
  <bookViews>
    <workbookView xWindow="-28920" yWindow="-45" windowWidth="29040" windowHeight="15840" tabRatio="959" activeTab="1" xr2:uid="{00000000-000D-0000-FFFF-FFFF00000000}"/>
  </bookViews>
  <sheets>
    <sheet name="Algemene gegevens" sheetId="23" r:id="rId1"/>
    <sheet name="Prijzenblad meubilair" sheetId="24" r:id="rId2"/>
    <sheet name="Prijzenblad ontwerp A" sheetId="25" r:id="rId3"/>
    <sheet name="Prijzenblad ontwerp B" sheetId="26" r:id="rId4"/>
    <sheet name="Algemene eisen" sheetId="11" r:id="rId5"/>
    <sheet name="1. LL stoel PO" sheetId="27" r:id="rId6"/>
    <sheet name="2. LL tafel PO" sheetId="28" r:id="rId7"/>
    <sheet name="3. LL kruk PO" sheetId="29" r:id="rId8"/>
    <sheet name="4. DC bureau" sheetId="30" r:id="rId9"/>
    <sheet name="5. DC stoel" sheetId="31" r:id="rId10"/>
    <sheet name="6. GI Tafel" sheetId="33" r:id="rId11"/>
    <sheet name="7. Kasten" sheetId="32" r:id="rId12"/>
  </sheets>
  <definedNames>
    <definedName name="_xlnm.Print_Area" localSheetId="0">'Algemene gegevens'!$A$1:$L$28</definedName>
    <definedName name="_xlnm.Print_Area" localSheetId="1">'Prijzenblad meubilair'!$B$1:$J$43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0" i="24" l="1"/>
  <c r="H39" i="24"/>
  <c r="H37" i="24"/>
  <c r="I37" i="24" s="1"/>
  <c r="D33" i="24" l="1"/>
  <c r="D32" i="24"/>
  <c r="H20" i="24"/>
  <c r="I20" i="24" s="1"/>
  <c r="H35" i="24" l="1"/>
  <c r="I35" i="24" s="1"/>
  <c r="H34" i="24"/>
  <c r="I34" i="24" s="1"/>
  <c r="I1" i="26" a="1"/>
  <c r="I1" i="26" s="1"/>
  <c r="I1" i="25" a="1"/>
  <c r="I1" i="25" s="1"/>
  <c r="J1" i="24" a="1"/>
  <c r="J1" i="24" s="1"/>
  <c r="H13" i="24" l="1"/>
  <c r="H31" i="24"/>
  <c r="I31" i="24" s="1"/>
  <c r="H32" i="24"/>
  <c r="H33" i="24"/>
  <c r="D26" i="24"/>
  <c r="D25" i="24"/>
  <c r="I33" i="24" l="1"/>
  <c r="I32" i="24"/>
  <c r="H28" i="24"/>
  <c r="I28" i="24" s="1"/>
  <c r="H29" i="24"/>
  <c r="I29" i="24" s="1"/>
  <c r="H30" i="24"/>
  <c r="I30" i="24" s="1"/>
  <c r="H23" i="24"/>
  <c r="I23" i="24" s="1"/>
  <c r="D14" i="24"/>
  <c r="D13" i="24"/>
  <c r="I13" i="24" s="1"/>
  <c r="D12" i="24"/>
  <c r="D10" i="24"/>
  <c r="D9" i="24"/>
  <c r="D8" i="24"/>
  <c r="H9" i="24" l="1"/>
  <c r="I9" i="24" s="1"/>
  <c r="D6" i="24" l="1"/>
  <c r="D5" i="24"/>
  <c r="D4" i="24"/>
  <c r="H40" i="26"/>
  <c r="G40" i="26"/>
  <c r="G39" i="26"/>
  <c r="H39" i="26" s="1"/>
  <c r="G38" i="26"/>
  <c r="H38" i="26" s="1"/>
  <c r="G37" i="26"/>
  <c r="H37" i="26" s="1"/>
  <c r="H36" i="26"/>
  <c r="G36" i="26"/>
  <c r="G35" i="26"/>
  <c r="H35" i="26" s="1"/>
  <c r="G34" i="26"/>
  <c r="H34" i="26" s="1"/>
  <c r="G33" i="26"/>
  <c r="H33" i="26" s="1"/>
  <c r="H32" i="26"/>
  <c r="G32" i="26"/>
  <c r="G31" i="26"/>
  <c r="H31" i="26" s="1"/>
  <c r="G30" i="26"/>
  <c r="H30" i="26" s="1"/>
  <c r="G29" i="26"/>
  <c r="H29" i="26" s="1"/>
  <c r="H28" i="26"/>
  <c r="G28" i="26"/>
  <c r="G27" i="26"/>
  <c r="H27" i="26" s="1"/>
  <c r="H26" i="26"/>
  <c r="G26" i="26"/>
  <c r="G25" i="26"/>
  <c r="H25" i="26" s="1"/>
  <c r="H24" i="26"/>
  <c r="G24" i="26"/>
  <c r="G23" i="26"/>
  <c r="H23" i="26" s="1"/>
  <c r="G22" i="26"/>
  <c r="H22" i="26" s="1"/>
  <c r="G21" i="26"/>
  <c r="H21" i="26" s="1"/>
  <c r="H20" i="26"/>
  <c r="G20" i="26"/>
  <c r="G19" i="26"/>
  <c r="H19" i="26" s="1"/>
  <c r="H18" i="26"/>
  <c r="G18" i="26"/>
  <c r="G17" i="26"/>
  <c r="H17" i="26" s="1"/>
  <c r="H16" i="26"/>
  <c r="G16" i="26"/>
  <c r="G15" i="26"/>
  <c r="H15" i="26" s="1"/>
  <c r="G14" i="26"/>
  <c r="H14" i="26" s="1"/>
  <c r="G13" i="26"/>
  <c r="H13" i="26" s="1"/>
  <c r="H12" i="26"/>
  <c r="G12" i="26"/>
  <c r="G11" i="26"/>
  <c r="H11" i="26" s="1"/>
  <c r="H10" i="26"/>
  <c r="G10" i="26"/>
  <c r="G9" i="26"/>
  <c r="H9" i="26" s="1"/>
  <c r="H8" i="26"/>
  <c r="G8" i="26"/>
  <c r="G7" i="26"/>
  <c r="H7" i="26" s="1"/>
  <c r="G6" i="26"/>
  <c r="H6" i="26" s="1"/>
  <c r="G5" i="26"/>
  <c r="H5" i="26" s="1"/>
  <c r="H4" i="26"/>
  <c r="G4" i="26"/>
  <c r="G5" i="25"/>
  <c r="H5" i="25" s="1"/>
  <c r="G6" i="25"/>
  <c r="H6" i="25" s="1"/>
  <c r="G7" i="25"/>
  <c r="H7" i="25" s="1"/>
  <c r="G8" i="25"/>
  <c r="H8" i="25" s="1"/>
  <c r="G9" i="25"/>
  <c r="H9" i="25" s="1"/>
  <c r="G10" i="25"/>
  <c r="H10" i="25" s="1"/>
  <c r="G11" i="25"/>
  <c r="H11" i="25" s="1"/>
  <c r="G12" i="25"/>
  <c r="H12" i="25" s="1"/>
  <c r="G13" i="25"/>
  <c r="H13" i="25" s="1"/>
  <c r="G14" i="25"/>
  <c r="H14" i="25" s="1"/>
  <c r="G15" i="25"/>
  <c r="H15" i="25" s="1"/>
  <c r="G16" i="25"/>
  <c r="H16" i="25" s="1"/>
  <c r="G17" i="25"/>
  <c r="H17" i="25" s="1"/>
  <c r="G18" i="25"/>
  <c r="H18" i="25" s="1"/>
  <c r="G19" i="25"/>
  <c r="H19" i="25" s="1"/>
  <c r="G20" i="25"/>
  <c r="H20" i="25" s="1"/>
  <c r="G21" i="25"/>
  <c r="H21" i="25" s="1"/>
  <c r="G22" i="25"/>
  <c r="H22" i="25" s="1"/>
  <c r="G23" i="25"/>
  <c r="H23" i="25" s="1"/>
  <c r="G24" i="25"/>
  <c r="H24" i="25" s="1"/>
  <c r="G25" i="25"/>
  <c r="H25" i="25" s="1"/>
  <c r="G26" i="25"/>
  <c r="H26" i="25" s="1"/>
  <c r="G27" i="25"/>
  <c r="H27" i="25" s="1"/>
  <c r="G28" i="25"/>
  <c r="H28" i="25" s="1"/>
  <c r="G29" i="25"/>
  <c r="H29" i="25" s="1"/>
  <c r="G30" i="25"/>
  <c r="H30" i="25" s="1"/>
  <c r="G31" i="25"/>
  <c r="H31" i="25" s="1"/>
  <c r="G32" i="25"/>
  <c r="H32" i="25" s="1"/>
  <c r="G33" i="25"/>
  <c r="H33" i="25" s="1"/>
  <c r="G34" i="25"/>
  <c r="H34" i="25" s="1"/>
  <c r="G35" i="25"/>
  <c r="H35" i="25" s="1"/>
  <c r="G36" i="25"/>
  <c r="H36" i="25" s="1"/>
  <c r="G37" i="25"/>
  <c r="H37" i="25" s="1"/>
  <c r="G38" i="25"/>
  <c r="H38" i="25" s="1"/>
  <c r="G39" i="25"/>
  <c r="H39" i="25" s="1"/>
  <c r="G40" i="25"/>
  <c r="H40" i="25" s="1"/>
  <c r="H4" i="25"/>
  <c r="G4" i="25"/>
  <c r="I40" i="24"/>
  <c r="H42" i="26" l="1"/>
  <c r="H42" i="25"/>
  <c r="H43" i="26" l="1"/>
  <c r="H44" i="26" s="1"/>
  <c r="H43" i="25"/>
  <c r="H44" i="25" s="1"/>
  <c r="I39" i="24"/>
  <c r="H26" i="24"/>
  <c r="I26" i="24" s="1"/>
  <c r="H25" i="24"/>
  <c r="I25" i="24" s="1"/>
  <c r="H22" i="24"/>
  <c r="I22" i="24" s="1"/>
  <c r="H17" i="24"/>
  <c r="I17" i="24" s="1"/>
  <c r="H18" i="24"/>
  <c r="I18" i="24" s="1"/>
  <c r="H19" i="24"/>
  <c r="I19" i="24" s="1"/>
  <c r="H16" i="24"/>
  <c r="I16" i="24" s="1"/>
  <c r="H14" i="24"/>
  <c r="I14" i="24" s="1"/>
  <c r="H12" i="24"/>
  <c r="I12" i="24" s="1"/>
  <c r="H10" i="24"/>
  <c r="I10" i="24" s="1"/>
  <c r="H8" i="24"/>
  <c r="I8" i="24" s="1"/>
  <c r="H5" i="24"/>
  <c r="I5" i="24" s="1"/>
  <c r="H6" i="24"/>
  <c r="I6" i="24" s="1"/>
  <c r="H4" i="24"/>
  <c r="I4" i="24" s="1"/>
  <c r="I41" i="24" l="1"/>
  <c r="I42" i="24" l="1"/>
  <c r="I43" i="2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<sst xmlns="http://schemas.openxmlformats.org/spreadsheetml/2006/main" count="309" uniqueCount="245">
  <si>
    <t>Inschrijfbiljet</t>
  </si>
  <si>
    <t>Volledige naam onderneming (Handelsnaam Kvk)</t>
  </si>
  <si>
    <t>Vestigingsplaats onderneming(Kvk)</t>
  </si>
  <si>
    <t>Kvk-nummer</t>
  </si>
  <si>
    <t>Tekenbevoegde voor contract</t>
  </si>
  <si>
    <t>Functie</t>
  </si>
  <si>
    <t>Tekenbevoegde wijzigingen</t>
  </si>
  <si>
    <t>Contactpersoon offerte</t>
  </si>
  <si>
    <t>Telefoonnummer kantoor</t>
  </si>
  <si>
    <t>Postadres kantoor</t>
  </si>
  <si>
    <t>PC + plaats postadres</t>
  </si>
  <si>
    <t>Mobiel nummer contactpersoon offerte</t>
  </si>
  <si>
    <t>E-mail adres contactpersoon offerte</t>
  </si>
  <si>
    <t>Aangeboden type/model</t>
  </si>
  <si>
    <t>1) d.w.z. dat er minimaal randen, richels, kieren en naden aanwezig moeten zijn.</t>
  </si>
  <si>
    <t>2) d.w.z. dat de gebruikte materialen dusdanig afgewerkt  en/of behandeld te zijn dat dit mogelijk is.</t>
  </si>
  <si>
    <t>Het meubilair dient nieuw te zijn</t>
  </si>
  <si>
    <t>Het meubilair dient vrij te zijn van scherpe randen en scherpe uitsteeksels</t>
  </si>
  <si>
    <t>* bij brand geen toxische of giftige dampen ontstaan</t>
  </si>
  <si>
    <t>* bij normaal gebruik geen allergische reacties ontstaan</t>
  </si>
  <si>
    <t>* bij normaal gebruik geen verwondingen kunnen ontstaan</t>
  </si>
  <si>
    <t>Eventueel bijvoegen link of afbeelding</t>
  </si>
  <si>
    <t>Totaalprijs</t>
  </si>
  <si>
    <t>Kasten zijn voorzien een vlak bovenblad, tenzij uitdrukkelijk anders is verzocht</t>
  </si>
  <si>
    <t>Docentenstoel</t>
  </si>
  <si>
    <t>Het aangeboden meubilair dient multifunctioneel en flexibel inzetbaar te zijn t.b.v. o.a. leerpleinen, pauzes, samen leren, knutselen</t>
  </si>
  <si>
    <t>Het meubilair is gedurende de looptijd van de overeenkomst van onveranderde, goede kwaliteit en voldoet aan de algemene eisen van deugdelijkheid. Hieronder wordt o.a. verstaan (echter niet limitatief):</t>
  </si>
  <si>
    <t>Het meubilair voldoet op het moment van levering aan de van toepassing zijnde (en/of binnen afzienbare tijd te verwachten) NEN-normen.</t>
  </si>
  <si>
    <t>Het meubilair voldoet op het moment van levering aan de van toepassing zijnde  wet- en regelgeving, waaronder ARBO-wetgeving</t>
  </si>
  <si>
    <t>Meubilair dat is voorzien van wielen of anderszins verrijdbaar of verplaatsbaar is, dient stabiel te staan en dient geschikt te zijn voor harde en zachte vloerafwerkingen zonder aanpassingen</t>
  </si>
  <si>
    <t>Alle gebruikte materialen dienen kleurecht te zijn en gebruikte materialen UV-bestendig</t>
  </si>
  <si>
    <t>Horizontale vlakken van meubilair (inclusief tafel- en/of bureaubladen) mogen niet glinsteren of reflecteren</t>
  </si>
  <si>
    <t>Meubilair dient met gangbare, milieuvriendelijke middelen, eenvoudig te reinigen zijn;</t>
  </si>
  <si>
    <t>Netto prijs per stuk</t>
  </si>
  <si>
    <t>Kortingspercentage</t>
  </si>
  <si>
    <t>Bruto prijs per stuk</t>
  </si>
  <si>
    <t>Fictief aantal</t>
  </si>
  <si>
    <t>BTW 21%</t>
  </si>
  <si>
    <t>Totaalprijs inclusief BTW</t>
  </si>
  <si>
    <t>Aantal</t>
  </si>
  <si>
    <t>Artikel omschrijving</t>
  </si>
  <si>
    <t xml:space="preserve">Totaalprijs exclusief BTW </t>
  </si>
  <si>
    <t>Prijzenblad ontwerp A</t>
  </si>
  <si>
    <t>Prijzenblad ontwerp B</t>
  </si>
  <si>
    <t>Procedure</t>
  </si>
  <si>
    <t>Besteknummer</t>
  </si>
  <si>
    <t>Naam opdrachtgever</t>
  </si>
  <si>
    <t>Vestigingsplaats opdrachtgever</t>
  </si>
  <si>
    <t>KvK-nummer</t>
  </si>
  <si>
    <t>Leerlingstoel traditioneel</t>
  </si>
  <si>
    <t>1.1</t>
  </si>
  <si>
    <t>1.2</t>
  </si>
  <si>
    <t>1.3</t>
  </si>
  <si>
    <t>2.1</t>
  </si>
  <si>
    <t>2.2</t>
  </si>
  <si>
    <t>2.3</t>
  </si>
  <si>
    <t>3.1</t>
  </si>
  <si>
    <t>3.2</t>
  </si>
  <si>
    <t>Leerlingstoel t.b.v. werken op één hoogte (D4)</t>
  </si>
  <si>
    <t>Leerlingstoel t.b.v. werken op één hoogte (F6)</t>
  </si>
  <si>
    <t>Leerlingkruk traditioneel</t>
  </si>
  <si>
    <t>Leerlingkruk bewegend zitten</t>
  </si>
  <si>
    <t>Meerprijs: leerlingtafel voorzien van 1x A4 lade</t>
  </si>
  <si>
    <t>Meerprijs: leerlingtafel voorzien van 2x A4 lade</t>
  </si>
  <si>
    <t>De materialisering van het meubilair dient kras-, stoot- en slijtvast te zijn.</t>
  </si>
  <si>
    <t>Eisen Leerlingstoel PO</t>
  </si>
  <si>
    <t>Algemene eisen</t>
  </si>
  <si>
    <t>Leerlingstoel algemeen:</t>
  </si>
  <si>
    <t>Frame voorzien van beschermdoppen ter bescherming van leerlingtafel (frame / blad) bij het aanhangen van de stoel.</t>
  </si>
  <si>
    <t>Stoel voorzien van geintegreerde hoogte-indicatie (A1 t/m F6).</t>
  </si>
  <si>
    <t>Verhoudingen ten aanzien van gewicht en maatvoering zijn in elke uitvoering passend voor de gebruiker.</t>
  </si>
  <si>
    <t>Leerlingstoel traditioneel:</t>
  </si>
  <si>
    <t>Frame leverbaar in 4-poot, hoogtematen A1 t/m F6.</t>
  </si>
  <si>
    <t>Leerlingstoel t.b.v. op gelijke hoogte zitten:</t>
  </si>
  <si>
    <t>Frame leverbaar in 4-poot.</t>
  </si>
  <si>
    <t>Frame leverbaar t.b.v. werken aan tafelhoogte D4 / 64cm.</t>
  </si>
  <si>
    <t>Frame leverbaar t.b.v. werken aan tafelhoogte F6 / 76cm.</t>
  </si>
  <si>
    <t>Frame voorzien van verstelbare voetensteun; voorzien van geintegreerde hoogte-indicatie.</t>
  </si>
  <si>
    <t>Frame uitgevoerd in staal, voorzien van poedercoating, leverbaar in een breed pallet kleuren.</t>
  </si>
  <si>
    <t>Uitstraling van de leerlingstoel is passend bij aan te bieden leerlingtafel.</t>
  </si>
  <si>
    <t>Op te gegeven prijsstelling  geldt voor alle varianten in uitvoering, tenzij nadrukkelijk anders vermeld.</t>
  </si>
  <si>
    <t>Frame voorzien van beschermdoppen ter bescherming van gangbare vloeren, passend bij de situatie op moment van levering.</t>
  </si>
  <si>
    <t>Eisen Leerlingtafel PO</t>
  </si>
  <si>
    <t>Leerlingtafel algemeen:</t>
  </si>
  <si>
    <t>Frame voorzien van beschermstrips op liggende delen; vervangbaar maar niet eenvoudig verwijderbaar.</t>
  </si>
  <si>
    <t>Tafel voorzien van geintegreerde hoogte-indicatie (A1 t/m F6).</t>
  </si>
  <si>
    <t>Uitstraling van de leerlingtafel is passend bij aan te bieden leerlingstoel.</t>
  </si>
  <si>
    <t>Frame voorzien van stelmogelijkheid.</t>
  </si>
  <si>
    <t>Blad blijft gegarandeerd recht en vlak; blad mag niet kromtrekken.</t>
  </si>
  <si>
    <t>3.3</t>
  </si>
  <si>
    <t>Blad bevestiging dusdanig zodat het blad bij veelvuldig verplaatsen en optillen niet loslaat van het frame.</t>
  </si>
  <si>
    <t>Tafel geschikt voor plaatsing van zowel 1 als 2 A4 lade(n) op geleiders; dient tevens achteraf mogelijk te zijn.</t>
  </si>
  <si>
    <t>Opbergmogelijkheden:</t>
  </si>
  <si>
    <t xml:space="preserve">Laden gemonteerd op geleiders, voorzien van uitvalbescherming. </t>
  </si>
  <si>
    <t>Laden minimaal leverbaar in A4 formaat, voorzien van mogelijkheid tot personaliseren.</t>
  </si>
  <si>
    <t>Frame voorzien van afgesloten buis- / kokereinden. Indien voorzien van beschermdoppen; vervangbaar maar niet eenvoudig verwijderbaar.</t>
  </si>
  <si>
    <t>en/of Frame leverbaar in C-poot, hoogtematen B2 t/m F6; frame geschikt voor aanhangen aan leerlingtafel.</t>
  </si>
  <si>
    <t>en/of Frame leverbaar in Z-poot, hoogtematen B2 t/m F6; frame geschikt voor aanhangen aan leerlingtafel.</t>
  </si>
  <si>
    <t>en/of Frame leverbaar in C-poot.</t>
  </si>
  <si>
    <t>en/of Frame leverbaar in Z-poot.</t>
  </si>
  <si>
    <t>Zitting leverbaar in aaneengesloten kuip / schaal, uitgevoerd in krasvast kunststof leverbaar in een breed pallet kleuren.</t>
  </si>
  <si>
    <t>Blad standaard uitgevoerd in afmeting 70x50cm (BxD); leverbaar in afwijkende maatvoeringen.</t>
  </si>
  <si>
    <t>en/of Blad leverbaar in volkern plaatmateriaal, of aantoonbaar vergelijkbaar (12-13mm kern), leverbaar in een breed pallet design / kleuren.</t>
  </si>
  <si>
    <t>Leerlingkruk traditioneel:</t>
  </si>
  <si>
    <t>en/of Zitting leverbaar in krasvast kunststof, leverbaar in een breed pallet kleuren.</t>
  </si>
  <si>
    <t>Zitting leverbaar in krasvast hout, standaard kleurstelling blank; optioneel leverbaar in een breed pallet kleuren.</t>
  </si>
  <si>
    <t>Frame uitgevoerd in 4-poot, hoogtematen A1 t/m F6.</t>
  </si>
  <si>
    <t>Leerlingkruk algemeen:</t>
  </si>
  <si>
    <t>Kruk voorzien van geintegreerde hoogte-indicatie (A1 t/m F6).</t>
  </si>
  <si>
    <t>Uitstraling van de leerlingstoel is passend bij aan te bieden leerlingstoel en leerlingtafel.</t>
  </si>
  <si>
    <t>Kruk stapelbaar, minimaal 4 stuks.</t>
  </si>
  <si>
    <t>Frame uitgevoerd in hoogtemaat F6.</t>
  </si>
  <si>
    <t>Frame voorzien van voetensteunen in relatie tot hoogtematen B2-C3-D4-E5.</t>
  </si>
  <si>
    <t>Eisen Leerlingkruk PO</t>
  </si>
  <si>
    <t>Leerlingstoel PO</t>
  </si>
  <si>
    <t>Leerlingkruk PO</t>
  </si>
  <si>
    <t xml:space="preserve">Frame constructie is dusdanig dat het wijken van de poten gegarandeerd niet voorkomt. </t>
  </si>
  <si>
    <t>Eisen Leerlingkruk PO - Bewegend zitten</t>
  </si>
  <si>
    <t>Kruk uitgevoerd in kunststof, leverbaar in een breed pallet kleuren.</t>
  </si>
  <si>
    <t>Kruk geschikt voor gebruik zonder beschadiging van gangbare vloeren; eventuele bescherming geleverd passend bij de situatie op moment van levering.</t>
  </si>
  <si>
    <t>Kruk leverbaar in diverse hoogtematen, geschikt voor gebruik in het primair onderwijs.</t>
  </si>
  <si>
    <t>Leerlingkruk voorzien van voetensteunen op ongelijke hoogte</t>
  </si>
  <si>
    <t>Leerlingkruk voetensteunen ongelijke hoogtes</t>
  </si>
  <si>
    <t>Eisen Docentenbureau</t>
  </si>
  <si>
    <t>Frame (zithoogte) optioneel elektrisch in hoogte verstelbaar (meerprijs).</t>
  </si>
  <si>
    <t>Frame (zit- / stahoogte) optioneel elektrisch in hoogte verstelbaar (meerprijs).</t>
  </si>
  <si>
    <t>Frame voorzien van gelaste naden; bij voorkeur geen lasurpsen in het zicht, indien in het zicht dan glad afgewerkt.</t>
  </si>
  <si>
    <t>Docentenbureau algemeen:</t>
  </si>
  <si>
    <t>Blad leverbaar in gemelamineerd spaanplaat (18mm kern), voorzien van meekleurende randafwerking, leverbaar in een breed pallet dessign / kleuren.</t>
  </si>
  <si>
    <t>en/of Blad leverbaar in CPL / HPL spaanplaat (18mm kern), voorzien van meekleurende randafwerking, leverbaar in een breed pallet design / kleuren.</t>
  </si>
  <si>
    <r>
      <t xml:space="preserve">en/of Blad leverbaar in CPL / HPL multiplex (18mm kern), voorzien van meekleurende randafwerking </t>
    </r>
    <r>
      <rPr>
        <b/>
        <sz val="11"/>
        <rFont val="Calibri"/>
        <family val="2"/>
        <scheme val="minor"/>
      </rPr>
      <t>OF blank gelakt</t>
    </r>
    <r>
      <rPr>
        <sz val="11"/>
        <rFont val="Calibri"/>
        <family val="2"/>
        <scheme val="minor"/>
      </rPr>
      <t>, leverbaar in een breed pallet design / kleuren.</t>
    </r>
  </si>
  <si>
    <t>Bureau voldoet aan NEN-EN 1335-1, 2 en 3 met uitzondering van de maatvoering van het tafelblad.</t>
  </si>
  <si>
    <t>4.1</t>
  </si>
  <si>
    <t>Frame optioneel te voorzien van (akoestisch) separatiescherm (meerprijs).</t>
  </si>
  <si>
    <t>Uitstraling en uitvoering (productlijn) ook beschikbaar in leerlingtafels, groepstafels en instructietafels.</t>
  </si>
  <si>
    <t>Blad voorzien van kabelklemmen / kabelgoot en tenminste één kabeldoorvoer (positie in overleg te bepalen).</t>
  </si>
  <si>
    <t>Docentenbureau verrijdbaar:</t>
  </si>
  <si>
    <t xml:space="preserve">Blad leverbaar in diverse maatvoeringen, tenminste rond, ovaal en vierkant. </t>
  </si>
  <si>
    <t>4.2</t>
  </si>
  <si>
    <t>4.3</t>
  </si>
  <si>
    <t>Frame in hoogte verstelbaar (zit- / stahoogte) middels gasveer in centrale kolom onder het blad geplaatst.</t>
  </si>
  <si>
    <t>Frame eenvoudig in hoogte verstelbaar middels een handel; geschikt voor dagelijks / veelvuldig gebruik.</t>
  </si>
  <si>
    <t>Meerprijs: elektrisch verstelbaar (zithoogte)</t>
  </si>
  <si>
    <t>Meerprijs: elektrisch verstelbaar (zit- / stahoogte)</t>
  </si>
  <si>
    <t>Leerlingtafel, blad 70x50cm</t>
  </si>
  <si>
    <t xml:space="preserve">Leerlingtafel PO </t>
  </si>
  <si>
    <t xml:space="preserve">Docentenbureau </t>
  </si>
  <si>
    <t>4.4</t>
  </si>
  <si>
    <t>Aangeboden type/model/uitvoering</t>
  </si>
  <si>
    <t>Eisen Docentenstoel</t>
  </si>
  <si>
    <t>Eisen Kasten</t>
  </si>
  <si>
    <t>5.1</t>
  </si>
  <si>
    <t>Vijfteens onderstel, voorzien van harde of zachte wielen, geschikt voor bescherming van gangbare vloeren, passend bij de situatie op moment van levering.</t>
  </si>
  <si>
    <t>Stoel is eenvoudig instelbaar, geschikt voor dagelijks en veelvuldig gebruik.</t>
  </si>
  <si>
    <t>Stoel is tenminste voorzien van de verstelmogelijkheden; zithoogte, hellingshoek, zitdiepte, lendensteun en armsteunen (bereik conform NPR1813).</t>
  </si>
  <si>
    <t>De bureaustoel voldoet volledig en aantoonbaar aan de methode van meting en maatvoering conform NPR1813.</t>
  </si>
  <si>
    <t>5.2</t>
  </si>
  <si>
    <t>Zitting en rugleuning leverbaar in volledig gestoffeerd, in een breed pallet aan stoffensoorten en kleuren.</t>
  </si>
  <si>
    <t>Zitting en rugleuning leverbaar in volledig gestoffeerd (zitting) en netweave (rugleuning), in een breed pallet aan stoffensoorten en kleuren.</t>
  </si>
  <si>
    <t>Docentenstoel, uitvoering netweave rugleuning</t>
  </si>
  <si>
    <t>Docentenstoel, uitvoering volledig gestoffeerd</t>
  </si>
  <si>
    <t>Frame voorzien van harde of zachte wielen, voorzien van rem, geschikt voor bescherming van gangbare vloeren, passend bij de situatie op moment van levering.</t>
  </si>
  <si>
    <t>Uitstraling en uitvoering (productlijn) ook beschikbaar in (docenten-)bureaus, groepstafels en instructietafels.</t>
  </si>
  <si>
    <t>Frame optioneel verrijdbaar d.m.v. harde of zachte wielen, voorzien van rem, geschikt voor bescherming van gangbare vloeren, passend bij de situatie op moment van levering (meerprijs).</t>
  </si>
  <si>
    <t>Eisen Groeps- / instructietafel</t>
  </si>
  <si>
    <t>Uitstraling en uitvoering (productlijn) ook beschikbaar in leerlingtafels en docentenbureaus.</t>
  </si>
  <si>
    <t>Groeps- / instructietafel</t>
  </si>
  <si>
    <t>6.1</t>
  </si>
  <si>
    <t>Blad leverbaar in diverse maatvoeringen; rond, ovaal, rechthoek en vierkant. Vormbladen mogelijk. Bladen in één geheel, tenzij nadrukkelijk anders overeengekomen en vastgelegd.</t>
  </si>
  <si>
    <t>Frame voorzien van beschermdoppen ter bescherming van tafels bij het stapelen in waaiervorm.</t>
  </si>
  <si>
    <t xml:space="preserve">Op te gegeven prijsstelling  geldt voor alle varianten in uitvoering (uitgezonderd bladmateriaal en -afmeting), tenzij nadrukkelijk anders vermeld. </t>
  </si>
  <si>
    <t>Kasten</t>
  </si>
  <si>
    <t>7.1</t>
  </si>
  <si>
    <t>Meubilair buiten kernassortiment</t>
  </si>
  <si>
    <t>8.1</t>
  </si>
  <si>
    <t>Eigen merk / assortiment Inschrijver</t>
  </si>
  <si>
    <t>Overige merken / leveranciers, via Inschrijver</t>
  </si>
  <si>
    <t xml:space="preserve">Overig meubilair; maatwerk ed. </t>
  </si>
  <si>
    <t>Groeps- / instructietafel, blad 140x70cm</t>
  </si>
  <si>
    <t>Groeps- / instructietafel, blad 70x50cm</t>
  </si>
  <si>
    <t>Laden uitwisselbaar met ladenkasten bestemd voor lokaalinrichting.</t>
  </si>
  <si>
    <t>Laden uitgevoerd in kunststof, leverbaar in een breed pallet kleuren.</t>
  </si>
  <si>
    <t>Kunststofladen:</t>
  </si>
  <si>
    <t>Laden leverbaar in A4 formaat, ten minste in twee hoogtematen (hoog / laag), laden voorzien van mogelijkheid tot personaliseren.</t>
  </si>
  <si>
    <t>Ladenkasten:</t>
  </si>
  <si>
    <t>Ladenkasten leverbaar voorzien van geleiders, geschikt voor de laden welke aangeboden worden voor de leerlinglingtafel.</t>
  </si>
  <si>
    <t>Kastenprogramma algemeen:</t>
  </si>
  <si>
    <t>Legborden zijn verstelbaar en voldoende belastbaar; geschikt voor gebruik in het primair onderwijs.</t>
  </si>
  <si>
    <t>Leverbaar in een ruim assortiment open kasten, schuifdeuren, draaideuren, jalouziedeuren en combinaties daarvan.</t>
  </si>
  <si>
    <t>Ladenkasten optioneel leverbaar in verrijdbare uitvoering; voorzien van zwenkwielen, geremd (meerprijs).</t>
  </si>
  <si>
    <t>Lage kasten zijn optioneel leverbaar in verrijdbare uitvoering; voorzien van zwenkwielen, geremd (meerpijs).</t>
  </si>
  <si>
    <t>Gesloten kasten zijn optioneel afsluitbaar; naar keuze gelijk of ongelijksluitend, een loper is leverbaar (meerprijs).</t>
  </si>
  <si>
    <t>Modulair opgebouwd, onderling uitwisselbaar en eenvoudig en passend te combineren tot bijvoorbeeld een kastenwand.</t>
  </si>
  <si>
    <t>Ombouw en deuren leverbaar in ten minste gemelamineerd spaanplaat (18mm kern), voorzien van meekleurende randafwerking, leverbaar in een breed pallet dessign / kleuren.</t>
  </si>
  <si>
    <t>Uitstraling en kleurstelling van het kastenprogramma is passend bij en vormt een geheel met aan te bieden school- en kantoormeubilair.</t>
  </si>
  <si>
    <t>Leverbaar in een ruim assortiment model- / maatvoeringen; indelingen w.o. open vakken / deuren / laden; afmetingen in breedte, diepte en hoogte.</t>
  </si>
  <si>
    <t>Ombouw en legborden buigen gegarandeerd niet door; kasten zijn waarnodig versterkt.</t>
  </si>
  <si>
    <t>Bovenbladen zijn gegarandeerd vlak.</t>
  </si>
  <si>
    <t>Meerprijs: afsluitbaar</t>
  </si>
  <si>
    <t>Meerprijs: verrijdbaar</t>
  </si>
  <si>
    <t>Kast, dubbele draaideur, 5 OH (breedte tussen 80-100cm)</t>
  </si>
  <si>
    <t>Ladenkast, t.b.v. max. 16 A4 laden (hoog) of 32 A4 laden (laag)</t>
  </si>
  <si>
    <t>Meerprijs: A4 laden (laag)</t>
  </si>
  <si>
    <t>Meerprijs: A4 laden (hoog)</t>
  </si>
  <si>
    <t>7.2</t>
  </si>
  <si>
    <t>7.3</t>
  </si>
  <si>
    <t>7.4</t>
  </si>
  <si>
    <t>7.5</t>
  </si>
  <si>
    <t>7.6</t>
  </si>
  <si>
    <t>Ladenkasten leverbaar ten behoeve van ca. 32, 16 of 8 A4 laden (laag) of 16, 8 of 4 A4 laden (hoog) of een combinatie daarvan.</t>
  </si>
  <si>
    <t>6.2</t>
  </si>
  <si>
    <t>Prijzenblad meubilair</t>
  </si>
  <si>
    <t>Europees openbare aanbesteding School- en Kantoormeubilair</t>
  </si>
  <si>
    <t xml:space="preserve">2020-ME3007 </t>
  </si>
  <si>
    <t>Stichting Openbaar Basisonderwijs Hoogezand-Sappemeer (Ultiem)</t>
  </si>
  <si>
    <t>Hoogezand</t>
  </si>
  <si>
    <t>7.7</t>
  </si>
  <si>
    <t>7.8</t>
  </si>
  <si>
    <t>Schuifdeurkast, afmeting gelijk als ladenkast (zie 7.3)</t>
  </si>
  <si>
    <t>Zitting leverbaar in aaneengesloten kuip / schaal, uitgevoerd in krasvast hout, standaard kleurstelling blank; optioneel leverbaar in een breed pallet kleuren.</t>
  </si>
  <si>
    <t>Zitting leverbaar in separate zitting / rugleuning, uitgevoerd in krasvast kunststof, leverbaar in een breed pallet kleuren.</t>
  </si>
  <si>
    <t>Zitting leverbaar in separate zitting / rugleuning, uitgevoerd in krasvast hout, standaard kleurstelling blank; optioneel leverbaar in een breed pallet kleuren.</t>
  </si>
  <si>
    <t>Zitting kuip / schaal, kunststof</t>
  </si>
  <si>
    <t>Specifieke uitvoering</t>
  </si>
  <si>
    <t>Voor alle varianten van de meubellijnen die zijn opgenomen in het Prijzenblad meubilair of ander meubiliar binnen dezelfde meubellijnen als opgenomen in het Prijzenblad meubilair zullen dezelfde kortingspercentages gelden als zijn opgenomen in het Prijzenblad meubilair.</t>
  </si>
  <si>
    <t>Frame leverbaar in C-poot, hoogtematen A1 t/m F6.</t>
  </si>
  <si>
    <t>Frame leverbaar in T-poot, hoogtematen A1 t/m F6.</t>
  </si>
  <si>
    <t>en/of Blad leverbaar in CPL / HPL multiplex (18mm kern), voorzien van meekleurende randafwerking of blank gelakt, leverbaar in een breed pallet design / kleuren.</t>
  </si>
  <si>
    <t>T-poot frame, gemelamineerd blad</t>
  </si>
  <si>
    <t>Kruk stimuleert het bewegend zitten.</t>
  </si>
  <si>
    <t>Docentenbureau:</t>
  </si>
  <si>
    <t>Frame leverbaar in zithoogte; eenvoudig in hoogte verstelbaar middels tenminste een handel; geschikt voor dagelijks / veelvuldig gebruik.</t>
  </si>
  <si>
    <t>Frame leverbaar in zit- / stahoogte; eenvoudig in hoogte verstelbaar middels tenminste een handel; geschikt voor dagelijks / veelvuldig gebruik.</t>
  </si>
  <si>
    <t>4.5</t>
  </si>
  <si>
    <t>Gemelamineerd blad</t>
  </si>
  <si>
    <t>Docentenbureau verrijdbaar (zit- / stahoogte), blad rond 80cm</t>
  </si>
  <si>
    <t>Docentenbureau zithoogte (verstelbaar), blad 140x80cm</t>
  </si>
  <si>
    <t>Docentenbureau zit-/stahoogte (verstelbaar), blad 140x80cm</t>
  </si>
  <si>
    <t>Blad standaard uitgevoerd in afmeting 140x80cm (BxD); leverbaar in afwijkende maatvoeringen.</t>
  </si>
  <si>
    <t>Frame voorzien van beschermstrips of krasvaste coating op liggende delen; beschermstrips vervangbaar maar niet eenvoudig verwijderbaar.</t>
  </si>
  <si>
    <t>9.1</t>
  </si>
  <si>
    <t>9.2</t>
  </si>
  <si>
    <t>Inkoopprijs</t>
  </si>
  <si>
    <t>Opslagpercentage</t>
  </si>
  <si>
    <t>(vermeld hier duidelijk t.b.v. tafelhoogte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</si>
</sst>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0#########"/>
  </numFmts>
  <fonts count="16" x14ac:knownFonts="1">
    <font>
      <sz val="11"/>
      <color theme="1"/>
      <name val="Calibri"/>
      <family val="2"/>
      <scheme val="minor"/>
    </font>
    <font>
      <sz val="11"/>
      <color theme="0"/>
      <name val="Calibri"/>
      <family val="2"/>
      <scheme val="minor"/>
    </font>
    <font>
      <b/>
      <sz val="12"/>
      <color theme="0"/>
      <name val="Calibri"/>
      <family val="2"/>
      <scheme val="minor"/>
    </font>
    <font>
      <b/>
      <i/>
      <sz val="12"/>
      <color theme="0"/>
      <name val="Calibri"/>
      <family val="2"/>
      <scheme val="minor"/>
    </font>
    <font>
      <sz val="11"/>
      <color theme="1"/>
      <name val="Calibri"/>
      <family val="2"/>
    </font>
    <font>
      <sz val="11"/>
      <name val="Calibri"/>
      <family val="2"/>
    </font>
    <font>
      <sz val="20"/>
      <color theme="0"/>
      <name val="Calibri"/>
      <family val="2"/>
      <scheme val="minor"/>
    </font>
    <font>
      <sz val="11"/>
      <name val="Calibri"/>
      <family val="2"/>
      <scheme val="minor"/>
    </font>
    <font>
      <b/>
      <sz val="11"/>
      <color theme="1"/>
      <name val="Calibri"/>
      <family val="2"/>
      <scheme val="minor"/>
    </font>
    <font>
      <sz val="11"/>
      <color rgb="FFFF0000"/>
      <name val="Calibri"/>
      <family val="2"/>
      <scheme val="minor"/>
    </font>
    <font>
      <sz val="12"/>
      <color theme="0"/>
      <name val="Calibri"/>
      <family val="2"/>
      <scheme val="minor"/>
    </font>
    <font>
      <b/>
      <sz val="18"/>
      <color theme="0"/>
      <name val="Calibri"/>
      <family val="2"/>
      <scheme val="minor"/>
    </font>
    <font>
      <b/>
      <sz val="11"/>
      <name val="Calibri"/>
      <family val="2"/>
      <scheme val="minor"/>
    </font>
    <font>
      <b/>
      <sz val="11"/>
      <color rgb="FFFF0000"/>
      <name val="Calibri"/>
      <family val="2"/>
      <scheme val="minor"/>
    </font>
    <font>
      <sz val="11"/>
      <color rgb="FFFF0000"/>
      <name val="Calibri"/>
      <family val="2"/>
    </font>
    <font>
      <b/>
      <i/>
      <sz val="12"/>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002060"/>
        <bgColor indexed="64"/>
      </patternFill>
    </fill>
    <fill>
      <patternFill patternType="solid">
        <fgColor theme="5"/>
        <bgColor indexed="64"/>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s>
  <cellStyleXfs count="1">
    <xf numFmtId="0" fontId="0" fillId="0" borderId="0"/>
  </cellStyleXfs>
  <cellXfs count="147">
    <xf numFmtId="0" fontId="0" fillId="0" borderId="0" xfId="0"/>
    <xf numFmtId="0" fontId="3" fillId="4" borderId="14" xfId="0" applyFont="1" applyFill="1" applyBorder="1" applyProtection="1"/>
    <xf numFmtId="43" fontId="3" fillId="4" borderId="14" xfId="0" applyNumberFormat="1" applyFont="1" applyFill="1" applyBorder="1" applyProtection="1"/>
    <xf numFmtId="0" fontId="3" fillId="4" borderId="14" xfId="0" applyNumberFormat="1" applyFont="1" applyFill="1" applyBorder="1" applyProtection="1"/>
    <xf numFmtId="44" fontId="0" fillId="5" borderId="14" xfId="0" applyNumberFormat="1" applyFill="1" applyBorder="1" applyProtection="1">
      <protection locked="0"/>
    </xf>
    <xf numFmtId="10" fontId="0" fillId="5" borderId="14" xfId="0" applyNumberFormat="1" applyFill="1" applyBorder="1" applyProtection="1">
      <protection locked="0"/>
    </xf>
    <xf numFmtId="0" fontId="0" fillId="0" borderId="0" xfId="0" applyProtection="1"/>
    <xf numFmtId="0" fontId="0" fillId="0" borderId="0" xfId="0" applyAlignment="1" applyProtection="1">
      <alignment horizontal="right"/>
    </xf>
    <xf numFmtId="0" fontId="6" fillId="4" borderId="1" xfId="0" applyFont="1" applyFill="1" applyBorder="1" applyAlignment="1" applyProtection="1">
      <alignment horizontal="left"/>
    </xf>
    <xf numFmtId="0" fontId="1" fillId="4" borderId="2" xfId="0" applyFont="1" applyFill="1" applyBorder="1" applyProtection="1"/>
    <xf numFmtId="0" fontId="0" fillId="0" borderId="0" xfId="0" applyBorder="1" applyProtection="1"/>
    <xf numFmtId="0" fontId="1" fillId="4" borderId="1" xfId="0" applyFont="1" applyFill="1" applyBorder="1" applyAlignment="1" applyProtection="1">
      <alignment horizontal="center"/>
    </xf>
    <xf numFmtId="0" fontId="3" fillId="4" borderId="14" xfId="0" applyNumberFormat="1" applyFont="1" applyFill="1" applyBorder="1" applyAlignment="1" applyProtection="1">
      <alignment horizontal="center"/>
    </xf>
    <xf numFmtId="0" fontId="3" fillId="4" borderId="14" xfId="0" applyNumberFormat="1" applyFont="1" applyFill="1" applyBorder="1" applyAlignment="1" applyProtection="1">
      <alignment horizontal="left"/>
    </xf>
    <xf numFmtId="0" fontId="0" fillId="4" borderId="0" xfId="0" applyFill="1" applyProtection="1"/>
    <xf numFmtId="43" fontId="0" fillId="3" borderId="14" xfId="0" applyNumberFormat="1" applyFill="1" applyBorder="1" applyProtection="1"/>
    <xf numFmtId="0" fontId="0" fillId="0" borderId="3" xfId="0" applyFill="1" applyBorder="1" applyProtection="1"/>
    <xf numFmtId="0" fontId="0" fillId="0" borderId="3" xfId="0" applyNumberFormat="1" applyFill="1" applyBorder="1" applyAlignment="1" applyProtection="1">
      <alignment horizontal="center"/>
    </xf>
    <xf numFmtId="43" fontId="0" fillId="0" borderId="3" xfId="0" applyNumberFormat="1" applyFill="1" applyBorder="1" applyProtection="1"/>
    <xf numFmtId="0" fontId="0" fillId="0" borderId="0" xfId="0" applyFill="1" applyProtection="1"/>
    <xf numFmtId="0" fontId="0" fillId="0" borderId="0" xfId="0" applyNumberFormat="1" applyAlignment="1" applyProtection="1">
      <alignment horizontal="center"/>
    </xf>
    <xf numFmtId="0" fontId="0" fillId="0" borderId="0" xfId="0" applyNumberFormat="1" applyProtection="1"/>
    <xf numFmtId="0" fontId="3" fillId="4" borderId="0" xfId="0" applyFont="1" applyFill="1" applyProtection="1"/>
    <xf numFmtId="10" fontId="3" fillId="4" borderId="14" xfId="0" applyNumberFormat="1" applyFont="1" applyFill="1" applyBorder="1" applyProtection="1"/>
    <xf numFmtId="44" fontId="0" fillId="0" borderId="14" xfId="0" applyNumberFormat="1" applyFill="1" applyBorder="1" applyProtection="1"/>
    <xf numFmtId="44" fontId="3" fillId="4" borderId="14" xfId="0" applyNumberFormat="1" applyFont="1" applyFill="1" applyBorder="1" applyProtection="1"/>
    <xf numFmtId="44" fontId="0" fillId="0" borderId="19" xfId="0" applyNumberFormat="1" applyFill="1" applyBorder="1" applyProtection="1"/>
    <xf numFmtId="44" fontId="0" fillId="0" borderId="3" xfId="0" applyNumberFormat="1" applyFill="1" applyBorder="1" applyProtection="1"/>
    <xf numFmtId="10" fontId="0" fillId="0" borderId="3" xfId="0" applyNumberFormat="1" applyFill="1" applyBorder="1" applyProtection="1"/>
    <xf numFmtId="43" fontId="0" fillId="0" borderId="0" xfId="0" applyNumberFormat="1" applyProtection="1"/>
    <xf numFmtId="10" fontId="0" fillId="0" borderId="0" xfId="0" applyNumberFormat="1" applyProtection="1"/>
    <xf numFmtId="0" fontId="3" fillId="4" borderId="0" xfId="0" applyFont="1" applyFill="1" applyBorder="1" applyProtection="1"/>
    <xf numFmtId="43" fontId="3" fillId="4" borderId="0" xfId="0" applyNumberFormat="1" applyFont="1" applyFill="1" applyBorder="1" applyAlignment="1" applyProtection="1">
      <alignment horizontal="left"/>
    </xf>
    <xf numFmtId="43" fontId="3" fillId="4" borderId="0" xfId="0" applyNumberFormat="1" applyFont="1" applyFill="1" applyBorder="1" applyProtection="1"/>
    <xf numFmtId="0" fontId="3" fillId="4" borderId="20" xfId="0" applyFont="1" applyFill="1" applyBorder="1" applyProtection="1"/>
    <xf numFmtId="0" fontId="3" fillId="4" borderId="3" xfId="0" applyFont="1" applyFill="1" applyBorder="1" applyProtection="1"/>
    <xf numFmtId="43" fontId="3" fillId="4" borderId="3" xfId="0" applyNumberFormat="1" applyFont="1" applyFill="1" applyBorder="1" applyAlignment="1" applyProtection="1">
      <alignment horizontal="left"/>
    </xf>
    <xf numFmtId="43" fontId="3" fillId="4" borderId="3" xfId="0" applyNumberFormat="1" applyFont="1" applyFill="1" applyBorder="1" applyProtection="1"/>
    <xf numFmtId="0" fontId="3" fillId="4" borderId="21" xfId="0" applyFont="1" applyFill="1" applyBorder="1" applyProtection="1"/>
    <xf numFmtId="0" fontId="3" fillId="4" borderId="22" xfId="0" applyFont="1" applyFill="1" applyBorder="1" applyProtection="1"/>
    <xf numFmtId="0" fontId="3" fillId="4" borderId="13" xfId="0" applyFont="1" applyFill="1" applyBorder="1" applyProtection="1"/>
    <xf numFmtId="43" fontId="3" fillId="4" borderId="13" xfId="0" applyNumberFormat="1" applyFont="1" applyFill="1" applyBorder="1" applyAlignment="1" applyProtection="1">
      <alignment horizontal="left"/>
    </xf>
    <xf numFmtId="43" fontId="3" fillId="4" borderId="13" xfId="0" applyNumberFormat="1" applyFont="1" applyFill="1" applyBorder="1" applyProtection="1"/>
    <xf numFmtId="0" fontId="0" fillId="5" borderId="14" xfId="0" applyNumberFormat="1" applyFill="1" applyBorder="1" applyAlignment="1" applyProtection="1">
      <alignment horizontal="center"/>
      <protection locked="0"/>
    </xf>
    <xf numFmtId="0" fontId="3" fillId="4" borderId="14" xfId="0" applyFont="1" applyFill="1" applyBorder="1" applyAlignment="1" applyProtection="1">
      <alignment horizontal="left"/>
    </xf>
    <xf numFmtId="0" fontId="0" fillId="0" borderId="3" xfId="0" applyFill="1" applyBorder="1" applyAlignment="1" applyProtection="1">
      <alignment horizontal="left"/>
    </xf>
    <xf numFmtId="0" fontId="3" fillId="4" borderId="3" xfId="0" applyFont="1" applyFill="1" applyBorder="1" applyAlignment="1" applyProtection="1">
      <alignment horizontal="left"/>
    </xf>
    <xf numFmtId="0" fontId="3" fillId="4" borderId="0" xfId="0" applyFont="1" applyFill="1" applyBorder="1" applyAlignment="1" applyProtection="1">
      <alignment horizontal="left"/>
    </xf>
    <xf numFmtId="0" fontId="3" fillId="4" borderId="13" xfId="0" applyFont="1" applyFill="1" applyBorder="1" applyAlignment="1" applyProtection="1">
      <alignment horizontal="left"/>
    </xf>
    <xf numFmtId="0" fontId="0" fillId="0" borderId="0" xfId="0" applyAlignment="1" applyProtection="1">
      <alignment horizontal="left"/>
    </xf>
    <xf numFmtId="0" fontId="0" fillId="0" borderId="0" xfId="0" applyAlignment="1" applyProtection="1"/>
    <xf numFmtId="0" fontId="1" fillId="4" borderId="0" xfId="0" applyFont="1" applyFill="1" applyProtection="1"/>
    <xf numFmtId="43" fontId="10" fillId="4" borderId="0" xfId="0" applyNumberFormat="1" applyFont="1" applyFill="1" applyProtection="1"/>
    <xf numFmtId="10" fontId="10" fillId="4" borderId="0" xfId="0" applyNumberFormat="1" applyFont="1" applyFill="1" applyProtection="1"/>
    <xf numFmtId="0" fontId="10" fillId="4" borderId="0" xfId="0" applyNumberFormat="1" applyFont="1" applyFill="1" applyProtection="1"/>
    <xf numFmtId="0" fontId="1" fillId="0" borderId="0" xfId="0" applyFont="1" applyProtection="1"/>
    <xf numFmtId="0" fontId="10" fillId="4" borderId="0" xfId="0" applyFont="1" applyFill="1" applyAlignment="1" applyProtection="1">
      <alignment horizontal="right"/>
    </xf>
    <xf numFmtId="0" fontId="10" fillId="4" borderId="0" xfId="0" applyNumberFormat="1" applyFont="1" applyFill="1" applyAlignment="1" applyProtection="1">
      <alignment horizontal="center"/>
    </xf>
    <xf numFmtId="0" fontId="11" fillId="4" borderId="0" xfId="0" applyFont="1" applyFill="1" applyProtection="1"/>
    <xf numFmtId="0" fontId="7" fillId="5" borderId="15" xfId="0" applyFont="1" applyFill="1" applyBorder="1" applyAlignment="1" applyProtection="1">
      <alignment horizontal="left" wrapText="1"/>
      <protection locked="0"/>
    </xf>
    <xf numFmtId="0" fontId="7" fillId="5" borderId="16" xfId="0" applyFont="1" applyFill="1" applyBorder="1" applyAlignment="1" applyProtection="1">
      <alignment horizontal="left" wrapText="1"/>
      <protection locked="0"/>
    </xf>
    <xf numFmtId="0" fontId="7" fillId="5" borderId="17" xfId="0" applyFont="1" applyFill="1" applyBorder="1" applyAlignment="1" applyProtection="1">
      <alignment horizontal="left" wrapText="1"/>
      <protection locked="0"/>
    </xf>
    <xf numFmtId="0" fontId="0" fillId="2" borderId="23" xfId="0" applyFill="1" applyBorder="1" applyAlignment="1" applyProtection="1">
      <alignment horizontal="left"/>
    </xf>
    <xf numFmtId="0" fontId="0" fillId="2" borderId="24" xfId="0" applyFill="1" applyBorder="1" applyAlignment="1" applyProtection="1">
      <alignment horizontal="left"/>
    </xf>
    <xf numFmtId="0" fontId="0" fillId="2" borderId="25" xfId="0" applyFill="1" applyBorder="1" applyAlignment="1" applyProtection="1">
      <alignment horizontal="left"/>
    </xf>
    <xf numFmtId="0" fontId="3" fillId="4" borderId="0" xfId="0" applyFont="1" applyFill="1" applyAlignment="1" applyProtection="1">
      <alignment wrapText="1"/>
    </xf>
    <xf numFmtId="0" fontId="3" fillId="4" borderId="14" xfId="0" applyFont="1" applyFill="1" applyBorder="1" applyAlignment="1" applyProtection="1">
      <alignment wrapText="1"/>
    </xf>
    <xf numFmtId="0" fontId="0" fillId="5" borderId="14" xfId="0" applyFill="1" applyBorder="1" applyAlignment="1" applyProtection="1">
      <alignment wrapText="1"/>
      <protection locked="0"/>
    </xf>
    <xf numFmtId="0" fontId="3" fillId="4" borderId="3" xfId="0" applyFont="1" applyFill="1" applyBorder="1" applyAlignment="1" applyProtection="1">
      <alignment wrapText="1"/>
    </xf>
    <xf numFmtId="0" fontId="3" fillId="4" borderId="0" xfId="0" applyFont="1" applyFill="1" applyBorder="1" applyAlignment="1" applyProtection="1">
      <alignment wrapText="1"/>
    </xf>
    <xf numFmtId="0" fontId="3" fillId="4" borderId="13" xfId="0" applyFont="1" applyFill="1" applyBorder="1" applyAlignment="1" applyProtection="1">
      <alignment wrapText="1"/>
    </xf>
    <xf numFmtId="0" fontId="0" fillId="0" borderId="0" xfId="0" applyAlignment="1" applyProtection="1">
      <alignment wrapText="1"/>
    </xf>
    <xf numFmtId="0" fontId="3" fillId="4" borderId="14" xfId="0" applyFont="1" applyFill="1" applyBorder="1" applyAlignment="1" applyProtection="1">
      <alignment horizontal="left" wrapText="1"/>
    </xf>
    <xf numFmtId="0" fontId="0" fillId="5" borderId="14" xfId="0" applyFill="1" applyBorder="1" applyAlignment="1" applyProtection="1">
      <alignment horizontal="left" wrapText="1"/>
      <protection locked="0"/>
    </xf>
    <xf numFmtId="0" fontId="0" fillId="5" borderId="19" xfId="0" applyFill="1" applyBorder="1" applyAlignment="1" applyProtection="1">
      <alignment horizontal="left" wrapText="1"/>
      <protection locked="0"/>
    </xf>
    <xf numFmtId="0" fontId="3" fillId="4" borderId="3" xfId="0" applyFont="1" applyFill="1" applyBorder="1" applyAlignment="1" applyProtection="1">
      <alignment horizontal="left" wrapText="1"/>
    </xf>
    <xf numFmtId="0" fontId="3" fillId="4" borderId="0" xfId="0" applyFont="1" applyFill="1" applyBorder="1" applyAlignment="1" applyProtection="1">
      <alignment horizontal="left" wrapText="1"/>
    </xf>
    <xf numFmtId="0" fontId="3" fillId="4" borderId="13" xfId="0" applyFont="1" applyFill="1" applyBorder="1" applyAlignment="1" applyProtection="1">
      <alignment horizontal="left" wrapText="1"/>
    </xf>
    <xf numFmtId="0" fontId="0" fillId="0" borderId="0" xfId="0" applyAlignment="1" applyProtection="1">
      <alignment horizontal="left" wrapText="1"/>
    </xf>
    <xf numFmtId="0" fontId="1" fillId="4" borderId="0" xfId="0" applyFont="1" applyFill="1" applyAlignment="1" applyProtection="1"/>
    <xf numFmtId="0" fontId="1" fillId="4" borderId="0" xfId="0" applyFont="1" applyFill="1" applyBorder="1" applyAlignment="1" applyProtection="1"/>
    <xf numFmtId="0" fontId="0" fillId="0" borderId="0" xfId="0" applyFont="1" applyProtection="1"/>
    <xf numFmtId="0" fontId="2" fillId="4" borderId="14" xfId="0" applyFont="1" applyFill="1" applyBorder="1" applyProtection="1"/>
    <xf numFmtId="0" fontId="0" fillId="0" borderId="14" xfId="0" applyFont="1" applyBorder="1" applyProtection="1"/>
    <xf numFmtId="0" fontId="2" fillId="4" borderId="20" xfId="0" applyFont="1" applyFill="1" applyBorder="1" applyProtection="1"/>
    <xf numFmtId="0" fontId="2" fillId="4" borderId="21" xfId="0" applyFont="1" applyFill="1" applyBorder="1" applyProtection="1"/>
    <xf numFmtId="0" fontId="2" fillId="4" borderId="22" xfId="0" applyFont="1" applyFill="1" applyBorder="1" applyProtection="1"/>
    <xf numFmtId="0" fontId="9" fillId="0" borderId="14" xfId="0" applyFont="1" applyFill="1" applyBorder="1" applyProtection="1"/>
    <xf numFmtId="0" fontId="9" fillId="0" borderId="14" xfId="0" applyFont="1" applyBorder="1" applyProtection="1"/>
    <xf numFmtId="0" fontId="0" fillId="4" borderId="0" xfId="0" applyFill="1" applyBorder="1" applyProtection="1"/>
    <xf numFmtId="0" fontId="0" fillId="4" borderId="0" xfId="0" applyFill="1" applyAlignment="1" applyProtection="1">
      <alignment horizontal="left"/>
    </xf>
    <xf numFmtId="0" fontId="2" fillId="4" borderId="0" xfId="0" applyFont="1" applyFill="1" applyProtection="1"/>
    <xf numFmtId="0" fontId="1" fillId="4" borderId="0" xfId="0" applyFont="1" applyFill="1" applyAlignment="1" applyProtection="1">
      <alignment horizontal="left"/>
    </xf>
    <xf numFmtId="0" fontId="8" fillId="0" borderId="0" xfId="0" applyFont="1" applyProtection="1"/>
    <xf numFmtId="0" fontId="4" fillId="0" borderId="0" xfId="0" applyFont="1" applyAlignment="1" applyProtection="1">
      <alignment wrapText="1"/>
    </xf>
    <xf numFmtId="0" fontId="4" fillId="0" borderId="0" xfId="0" applyFont="1" applyAlignment="1" applyProtection="1">
      <alignment vertical="justify"/>
    </xf>
    <xf numFmtId="0" fontId="4" fillId="0" borderId="0" xfId="0" applyFont="1" applyAlignment="1" applyProtection="1">
      <alignment vertical="top" wrapText="1"/>
    </xf>
    <xf numFmtId="0" fontId="12" fillId="0" borderId="0" xfId="0" applyFont="1" applyFill="1" applyProtection="1"/>
    <xf numFmtId="0" fontId="7" fillId="0" borderId="0" xfId="0" applyFont="1" applyFill="1" applyProtection="1"/>
    <xf numFmtId="0" fontId="12" fillId="0" borderId="0" xfId="0" applyFont="1" applyProtection="1"/>
    <xf numFmtId="0" fontId="7" fillId="0" borderId="0" xfId="0" applyFont="1" applyProtection="1"/>
    <xf numFmtId="0" fontId="5" fillId="0" borderId="0" xfId="0" applyFont="1" applyFill="1" applyAlignment="1" applyProtection="1">
      <alignment wrapText="1"/>
    </xf>
    <xf numFmtId="0" fontId="14" fillId="0" borderId="0" xfId="0" applyFont="1" applyAlignment="1" applyProtection="1"/>
    <xf numFmtId="0" fontId="14" fillId="0" borderId="0" xfId="0" applyFont="1" applyFill="1" applyAlignment="1" applyProtection="1"/>
    <xf numFmtId="0" fontId="13" fillId="0" borderId="0" xfId="0" applyFont="1" applyProtection="1"/>
    <xf numFmtId="0" fontId="9" fillId="0" borderId="0" xfId="0" applyFont="1" applyProtection="1"/>
    <xf numFmtId="0" fontId="14" fillId="0" borderId="0" xfId="0" applyFont="1" applyProtection="1"/>
    <xf numFmtId="49" fontId="4" fillId="0" borderId="0" xfId="0" applyNumberFormat="1" applyFont="1" applyAlignment="1" applyProtection="1">
      <alignment horizontal="justify" vertical="center"/>
    </xf>
    <xf numFmtId="49" fontId="4" fillId="0" borderId="0" xfId="0" applyNumberFormat="1" applyFont="1" applyFill="1" applyAlignment="1" applyProtection="1">
      <alignment horizontal="justify" vertical="center" wrapText="1"/>
    </xf>
    <xf numFmtId="49" fontId="4" fillId="0" borderId="0" xfId="0" applyNumberFormat="1" applyFont="1" applyAlignment="1" applyProtection="1">
      <alignment horizontal="justify" vertical="center" wrapText="1"/>
    </xf>
    <xf numFmtId="0" fontId="4" fillId="0" borderId="0" xfId="0" applyFont="1" applyFill="1" applyAlignment="1" applyProtection="1">
      <alignment wrapText="1"/>
    </xf>
    <xf numFmtId="0" fontId="2" fillId="4" borderId="3" xfId="0" applyFont="1" applyFill="1" applyBorder="1" applyProtection="1"/>
    <xf numFmtId="0" fontId="2" fillId="4" borderId="0" xfId="0" applyFont="1" applyFill="1" applyBorder="1" applyProtection="1"/>
    <xf numFmtId="0" fontId="2" fillId="4" borderId="13" xfId="0" applyFont="1" applyFill="1" applyBorder="1" applyProtection="1"/>
    <xf numFmtId="0" fontId="7" fillId="3" borderId="14" xfId="0" applyNumberFormat="1" applyFont="1" applyFill="1" applyBorder="1" applyAlignment="1" applyProtection="1">
      <alignment horizontal="center"/>
    </xf>
    <xf numFmtId="0" fontId="15" fillId="4" borderId="14" xfId="0" applyNumberFormat="1" applyFont="1" applyFill="1" applyBorder="1" applyAlignment="1" applyProtection="1">
      <alignment horizontal="center"/>
    </xf>
    <xf numFmtId="0" fontId="7" fillId="0" borderId="14" xfId="0" applyNumberFormat="1" applyFont="1" applyFill="1" applyBorder="1" applyAlignment="1" applyProtection="1">
      <alignment horizontal="center"/>
    </xf>
    <xf numFmtId="44" fontId="7" fillId="0" borderId="14" xfId="0" applyNumberFormat="1" applyFont="1" applyFill="1" applyBorder="1" applyProtection="1"/>
    <xf numFmtId="0" fontId="7" fillId="0" borderId="14" xfId="0" applyFont="1" applyBorder="1" applyProtection="1"/>
    <xf numFmtId="0" fontId="7" fillId="0" borderId="14" xfId="0" applyFont="1" applyFill="1" applyBorder="1" applyAlignment="1" applyProtection="1">
      <alignment wrapText="1"/>
    </xf>
    <xf numFmtId="0" fontId="7" fillId="0" borderId="18" xfId="0" applyFont="1" applyBorder="1" applyProtection="1"/>
    <xf numFmtId="0" fontId="7" fillId="3" borderId="18" xfId="0" applyNumberFormat="1" applyFont="1" applyFill="1" applyBorder="1" applyAlignment="1" applyProtection="1">
      <alignment horizontal="center"/>
    </xf>
    <xf numFmtId="0" fontId="7" fillId="0" borderId="19" xfId="0" applyFont="1" applyFill="1" applyBorder="1" applyAlignment="1" applyProtection="1">
      <alignment wrapText="1"/>
    </xf>
    <xf numFmtId="0" fontId="7" fillId="0" borderId="14" xfId="0" applyFont="1" applyFill="1" applyBorder="1" applyProtection="1"/>
    <xf numFmtId="0" fontId="4" fillId="0" borderId="0" xfId="0" applyFont="1" applyAlignment="1" applyProtection="1"/>
    <xf numFmtId="0" fontId="8" fillId="0" borderId="0" xfId="0" applyFont="1" applyFill="1" applyProtection="1"/>
    <xf numFmtId="0" fontId="1" fillId="4" borderId="4" xfId="0" applyFont="1" applyFill="1" applyBorder="1" applyAlignment="1" applyProtection="1">
      <alignment horizontal="left" wrapText="1"/>
    </xf>
    <xf numFmtId="0" fontId="1" fillId="4" borderId="5" xfId="0" applyFont="1" applyFill="1" applyBorder="1" applyAlignment="1" applyProtection="1">
      <alignment horizontal="left" wrapText="1"/>
    </xf>
    <xf numFmtId="0" fontId="1" fillId="4" borderId="6" xfId="0" applyFont="1" applyFill="1" applyBorder="1" applyAlignment="1" applyProtection="1">
      <alignment horizontal="left" wrapText="1"/>
    </xf>
    <xf numFmtId="0" fontId="1" fillId="4" borderId="7" xfId="0" applyFont="1" applyFill="1" applyBorder="1" applyAlignment="1" applyProtection="1">
      <alignment horizontal="left" wrapText="1"/>
    </xf>
    <xf numFmtId="0" fontId="1" fillId="4" borderId="8" xfId="0" applyFont="1" applyFill="1" applyBorder="1" applyAlignment="1" applyProtection="1">
      <alignment horizontal="left" wrapText="1"/>
    </xf>
    <xf numFmtId="0" fontId="1" fillId="4" borderId="9" xfId="0" applyFont="1" applyFill="1" applyBorder="1" applyAlignment="1" applyProtection="1">
      <alignment horizontal="left" wrapText="1"/>
    </xf>
    <xf numFmtId="0" fontId="7" fillId="5" borderId="10" xfId="0" applyFont="1" applyFill="1" applyBorder="1" applyAlignment="1" applyProtection="1">
      <alignment horizontal="left" wrapText="1"/>
      <protection locked="0"/>
    </xf>
    <xf numFmtId="0" fontId="7" fillId="5" borderId="11" xfId="0" applyFont="1" applyFill="1" applyBorder="1" applyAlignment="1" applyProtection="1">
      <alignment horizontal="left" wrapText="1"/>
      <protection locked="0"/>
    </xf>
    <xf numFmtId="0" fontId="7" fillId="5" borderId="12" xfId="0" applyFont="1" applyFill="1" applyBorder="1" applyAlignment="1" applyProtection="1">
      <alignment horizontal="left" wrapText="1"/>
      <protection locked="0"/>
    </xf>
    <xf numFmtId="0" fontId="7" fillId="5" borderId="7" xfId="0" applyFont="1" applyFill="1" applyBorder="1" applyAlignment="1" applyProtection="1">
      <alignment horizontal="left" wrapText="1"/>
      <protection locked="0"/>
    </xf>
    <xf numFmtId="0" fontId="7" fillId="5" borderId="8" xfId="0" applyFont="1" applyFill="1" applyBorder="1" applyAlignment="1" applyProtection="1">
      <alignment horizontal="left" wrapText="1"/>
      <protection locked="0"/>
    </xf>
    <xf numFmtId="0" fontId="7" fillId="5" borderId="9" xfId="0" applyFont="1" applyFill="1" applyBorder="1" applyAlignment="1" applyProtection="1">
      <alignment horizontal="left" wrapText="1"/>
      <protection locked="0"/>
    </xf>
    <xf numFmtId="164" fontId="7" fillId="5" borderId="7" xfId="0" applyNumberFormat="1" applyFont="1" applyFill="1" applyBorder="1" applyAlignment="1" applyProtection="1">
      <alignment horizontal="left" wrapText="1"/>
      <protection locked="0"/>
    </xf>
    <xf numFmtId="164" fontId="7" fillId="5" borderId="8" xfId="0" applyNumberFormat="1" applyFont="1" applyFill="1" applyBorder="1" applyAlignment="1" applyProtection="1">
      <alignment horizontal="left" wrapText="1"/>
      <protection locked="0"/>
    </xf>
    <xf numFmtId="164" fontId="7" fillId="5" borderId="9" xfId="0" applyNumberFormat="1" applyFont="1" applyFill="1" applyBorder="1" applyAlignment="1" applyProtection="1">
      <alignment horizontal="left" wrapText="1"/>
      <protection locked="0"/>
    </xf>
    <xf numFmtId="0" fontId="1" fillId="4" borderId="10" xfId="0" applyFont="1" applyFill="1" applyBorder="1" applyAlignment="1" applyProtection="1">
      <alignment horizontal="left" wrapText="1"/>
    </xf>
    <xf numFmtId="0" fontId="1" fillId="4" borderId="11" xfId="0" applyFont="1" applyFill="1" applyBorder="1" applyAlignment="1" applyProtection="1">
      <alignment horizontal="left" wrapText="1"/>
    </xf>
    <xf numFmtId="0" fontId="1" fillId="4" borderId="12" xfId="0" applyFont="1" applyFill="1" applyBorder="1" applyAlignment="1" applyProtection="1">
      <alignment horizontal="left" wrapText="1"/>
    </xf>
    <xf numFmtId="0" fontId="7" fillId="5" borderId="4" xfId="0" applyFont="1" applyFill="1" applyBorder="1" applyAlignment="1" applyProtection="1">
      <alignment horizontal="left" wrapText="1"/>
      <protection locked="0"/>
    </xf>
    <xf numFmtId="0" fontId="7" fillId="5" borderId="5" xfId="0" applyFont="1" applyFill="1" applyBorder="1" applyAlignment="1" applyProtection="1">
      <alignment horizontal="left" wrapText="1"/>
      <protection locked="0"/>
    </xf>
    <xf numFmtId="0" fontId="7" fillId="5" borderId="6" xfId="0" applyFont="1" applyFill="1" applyBorder="1" applyAlignment="1" applyProtection="1">
      <alignment horizontal="left"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sheetPr>
  <dimension ref="A1:G58"/>
  <sheetViews>
    <sheetView showGridLines="0" zoomScaleNormal="100" zoomScaleSheetLayoutView="100" workbookViewId="0">
      <pane ySplit="1" topLeftCell="A2" activePane="bottomLeft" state="frozen"/>
      <selection pane="bottomLeft" activeCell="D12" sqref="D12:G12"/>
    </sheetView>
  </sheetViews>
  <sheetFormatPr defaultColWidth="9.140625" defaultRowHeight="0" customHeight="1" zeroHeight="1" x14ac:dyDescent="0.25"/>
  <cols>
    <col min="1" max="1" width="2.42578125" style="6" customWidth="1"/>
    <col min="2" max="2" width="48.140625" style="7" bestFit="1" customWidth="1"/>
    <col min="3" max="3" width="9.140625" style="6" customWidth="1"/>
    <col min="4" max="4" width="14" style="6" customWidth="1"/>
    <col min="5" max="5" width="4.85546875" style="6" customWidth="1"/>
    <col min="6" max="6" width="23.5703125" style="6" bestFit="1" customWidth="1"/>
    <col min="7" max="7" width="23.7109375" style="6" customWidth="1"/>
    <col min="8" max="16384" width="9.140625" style="6"/>
  </cols>
  <sheetData>
    <row r="1" spans="1:7" ht="26.25" x14ac:dyDescent="0.4">
      <c r="A1" s="14"/>
      <c r="B1" s="8" t="s">
        <v>0</v>
      </c>
      <c r="C1" s="9"/>
      <c r="D1" s="9"/>
      <c r="E1" s="9"/>
      <c r="F1" s="9"/>
      <c r="G1" s="9"/>
    </row>
    <row r="2" spans="1:7" ht="15" x14ac:dyDescent="0.25">
      <c r="A2" s="14"/>
    </row>
    <row r="3" spans="1:7" ht="15" x14ac:dyDescent="0.25">
      <c r="A3" s="14"/>
      <c r="B3" s="62" t="s">
        <v>44</v>
      </c>
      <c r="D3" s="126" t="s">
        <v>212</v>
      </c>
      <c r="E3" s="127"/>
      <c r="F3" s="127"/>
      <c r="G3" s="128"/>
    </row>
    <row r="4" spans="1:7" ht="15" x14ac:dyDescent="0.25">
      <c r="A4" s="14"/>
      <c r="B4" s="63" t="s">
        <v>45</v>
      </c>
      <c r="D4" s="141" t="s">
        <v>213</v>
      </c>
      <c r="E4" s="142"/>
      <c r="F4" s="142"/>
      <c r="G4" s="143"/>
    </row>
    <row r="5" spans="1:7" ht="15" x14ac:dyDescent="0.25">
      <c r="A5" s="14"/>
    </row>
    <row r="6" spans="1:7" ht="15" x14ac:dyDescent="0.25">
      <c r="A6" s="14"/>
      <c r="B6" s="62" t="s">
        <v>46</v>
      </c>
      <c r="D6" s="126" t="s">
        <v>214</v>
      </c>
      <c r="E6" s="127"/>
      <c r="F6" s="127"/>
      <c r="G6" s="128"/>
    </row>
    <row r="7" spans="1:7" ht="15" x14ac:dyDescent="0.25">
      <c r="A7" s="14"/>
      <c r="B7" s="64" t="s">
        <v>47</v>
      </c>
      <c r="D7" s="129" t="s">
        <v>215</v>
      </c>
      <c r="E7" s="130"/>
      <c r="F7" s="130"/>
      <c r="G7" s="131"/>
    </row>
    <row r="8" spans="1:7" ht="15" x14ac:dyDescent="0.25">
      <c r="A8" s="14"/>
      <c r="B8" s="63" t="s">
        <v>48</v>
      </c>
      <c r="D8" s="141">
        <v>70111537</v>
      </c>
      <c r="E8" s="142"/>
      <c r="F8" s="142"/>
      <c r="G8" s="143"/>
    </row>
    <row r="9" spans="1:7" ht="15" x14ac:dyDescent="0.25">
      <c r="A9" s="14"/>
    </row>
    <row r="10" spans="1:7" ht="15" x14ac:dyDescent="0.25">
      <c r="A10" s="14"/>
      <c r="B10" s="62" t="s">
        <v>1</v>
      </c>
      <c r="D10" s="144"/>
      <c r="E10" s="145"/>
      <c r="F10" s="145"/>
      <c r="G10" s="146"/>
    </row>
    <row r="11" spans="1:7" ht="15" x14ac:dyDescent="0.25">
      <c r="A11" s="14"/>
      <c r="B11" s="64" t="s">
        <v>2</v>
      </c>
      <c r="D11" s="135"/>
      <c r="E11" s="136"/>
      <c r="F11" s="136"/>
      <c r="G11" s="137"/>
    </row>
    <row r="12" spans="1:7" ht="15" x14ac:dyDescent="0.25">
      <c r="A12" s="14"/>
      <c r="B12" s="64" t="s">
        <v>3</v>
      </c>
      <c r="D12" s="135"/>
      <c r="E12" s="136"/>
      <c r="F12" s="136"/>
      <c r="G12" s="137"/>
    </row>
    <row r="13" spans="1:7" ht="15" x14ac:dyDescent="0.25">
      <c r="A13" s="14"/>
      <c r="B13" s="64" t="s">
        <v>4</v>
      </c>
      <c r="D13" s="135"/>
      <c r="E13" s="136"/>
      <c r="F13" s="136"/>
      <c r="G13" s="137"/>
    </row>
    <row r="14" spans="1:7" ht="15" x14ac:dyDescent="0.25">
      <c r="A14" s="14"/>
      <c r="B14" s="64" t="s">
        <v>5</v>
      </c>
      <c r="D14" s="135"/>
      <c r="E14" s="136"/>
      <c r="F14" s="136"/>
      <c r="G14" s="137"/>
    </row>
    <row r="15" spans="1:7" ht="15" x14ac:dyDescent="0.25">
      <c r="A15" s="14"/>
      <c r="B15" s="64" t="s">
        <v>6</v>
      </c>
      <c r="D15" s="135"/>
      <c r="E15" s="136"/>
      <c r="F15" s="136"/>
      <c r="G15" s="137"/>
    </row>
    <row r="16" spans="1:7" ht="15" x14ac:dyDescent="0.25">
      <c r="A16" s="14"/>
      <c r="B16" s="63" t="s">
        <v>5</v>
      </c>
      <c r="D16" s="132"/>
      <c r="E16" s="133"/>
      <c r="F16" s="133"/>
      <c r="G16" s="134"/>
    </row>
    <row r="17" spans="1:7" ht="15" x14ac:dyDescent="0.25">
      <c r="A17" s="14"/>
      <c r="B17" s="49"/>
    </row>
    <row r="18" spans="1:7" ht="15" x14ac:dyDescent="0.25">
      <c r="A18" s="14"/>
      <c r="B18" s="62" t="s">
        <v>7</v>
      </c>
      <c r="D18" s="144"/>
      <c r="E18" s="145"/>
      <c r="F18" s="145"/>
      <c r="G18" s="146"/>
    </row>
    <row r="19" spans="1:7" ht="15" x14ac:dyDescent="0.25">
      <c r="A19" s="14"/>
      <c r="B19" s="64" t="s">
        <v>5</v>
      </c>
      <c r="D19" s="59"/>
      <c r="E19" s="60"/>
      <c r="F19" s="60"/>
      <c r="G19" s="61"/>
    </row>
    <row r="20" spans="1:7" ht="15" x14ac:dyDescent="0.25">
      <c r="A20" s="14"/>
      <c r="B20" s="64" t="s">
        <v>8</v>
      </c>
      <c r="D20" s="138"/>
      <c r="E20" s="139"/>
      <c r="F20" s="139"/>
      <c r="G20" s="140"/>
    </row>
    <row r="21" spans="1:7" ht="15" x14ac:dyDescent="0.25">
      <c r="A21" s="14"/>
      <c r="B21" s="64" t="s">
        <v>9</v>
      </c>
      <c r="D21" s="135"/>
      <c r="E21" s="136"/>
      <c r="F21" s="136"/>
      <c r="G21" s="137"/>
    </row>
    <row r="22" spans="1:7" ht="15" x14ac:dyDescent="0.25">
      <c r="A22" s="14"/>
      <c r="B22" s="64" t="s">
        <v>10</v>
      </c>
      <c r="D22" s="135"/>
      <c r="E22" s="136"/>
      <c r="F22" s="136"/>
      <c r="G22" s="137"/>
    </row>
    <row r="23" spans="1:7" ht="15" x14ac:dyDescent="0.25">
      <c r="A23" s="14"/>
      <c r="B23" s="64" t="s">
        <v>11</v>
      </c>
      <c r="D23" s="138"/>
      <c r="E23" s="139"/>
      <c r="F23" s="139"/>
      <c r="G23" s="140"/>
    </row>
    <row r="24" spans="1:7" ht="15" x14ac:dyDescent="0.25">
      <c r="A24" s="14"/>
      <c r="B24" s="63" t="s">
        <v>12</v>
      </c>
      <c r="D24" s="132"/>
      <c r="E24" s="133"/>
      <c r="F24" s="133"/>
      <c r="G24" s="134"/>
    </row>
    <row r="25" spans="1:7" ht="15" x14ac:dyDescent="0.25">
      <c r="A25" s="14"/>
    </row>
    <row r="26" spans="1:7" ht="15" x14ac:dyDescent="0.25">
      <c r="A26" s="14"/>
      <c r="B26" s="11"/>
      <c r="C26" s="9"/>
      <c r="D26" s="9"/>
      <c r="E26" s="9"/>
      <c r="F26" s="9"/>
      <c r="G26" s="9"/>
    </row>
    <row r="27" spans="1:7" ht="15"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sheetData>
  <sheetProtection algorithmName="SHA-512" hashValue="Qcd++rg3ZwcuZAbjKfJuk0dus8bobQs4uvF6NVG56XoB0ExhF0tt7vmcPWy2uzOO/GtpYKhn+T+SSFAdV//SlQ==" saltValue="NYvLC4SEpB6mbmjCZtRGmg==" spinCount="100000" sheet="1" objects="1" scenarios="1"/>
  <mergeCells count="18">
    <mergeCell ref="D12:G12"/>
    <mergeCell ref="D13:G13"/>
    <mergeCell ref="D3:G3"/>
    <mergeCell ref="D6:G6"/>
    <mergeCell ref="D7:G7"/>
    <mergeCell ref="D24:G24"/>
    <mergeCell ref="D21:G21"/>
    <mergeCell ref="D22:G22"/>
    <mergeCell ref="D23:G23"/>
    <mergeCell ref="D4:G4"/>
    <mergeCell ref="D8:G8"/>
    <mergeCell ref="D16:G16"/>
    <mergeCell ref="D18:G18"/>
    <mergeCell ref="D14:G14"/>
    <mergeCell ref="D15:G15"/>
    <mergeCell ref="D20:G20"/>
    <mergeCell ref="D10:G10"/>
    <mergeCell ref="D11:G11"/>
  </mergeCells>
  <pageMargins left="0.7" right="0.7" top="0.75" bottom="0.75" header="0.3" footer="0.3"/>
  <pageSetup paperSize="9" scale="8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580F9-1046-4A8B-A4C2-77379EE896A2}">
  <sheetPr>
    <tabColor theme="5"/>
  </sheetPr>
  <dimension ref="A1:B14"/>
  <sheetViews>
    <sheetView showGridLines="0" zoomScale="85" zoomScaleNormal="85" workbookViewId="0">
      <pane ySplit="1" topLeftCell="A2" activePane="bottomLeft" state="frozen"/>
      <selection activeCell="D12" sqref="D12:G12"/>
      <selection pane="bottomLeft" activeCell="B1" sqref="B1"/>
    </sheetView>
  </sheetViews>
  <sheetFormatPr defaultRowHeight="15" x14ac:dyDescent="0.25"/>
  <cols>
    <col min="1" max="1" width="3.7109375" style="49" customWidth="1"/>
    <col min="2" max="2" width="200.7109375" style="6" customWidth="1"/>
    <col min="3" max="3" width="9.140625" style="6"/>
    <col min="4" max="4" width="98.42578125" style="6" customWidth="1"/>
    <col min="5" max="16384" width="9.140625" style="6"/>
  </cols>
  <sheetData>
    <row r="1" spans="1:2" s="19" customFormat="1" ht="15.75" x14ac:dyDescent="0.25">
      <c r="A1" s="90"/>
      <c r="B1" s="91" t="s">
        <v>149</v>
      </c>
    </row>
    <row r="2" spans="1:2" s="19" customFormat="1" x14ac:dyDescent="0.25">
      <c r="A2" s="92">
        <v>1</v>
      </c>
      <c r="B2" s="98" t="s">
        <v>152</v>
      </c>
    </row>
    <row r="3" spans="1:2" x14ac:dyDescent="0.25">
      <c r="A3" s="92">
        <v>2</v>
      </c>
      <c r="B3" s="98" t="s">
        <v>157</v>
      </c>
    </row>
    <row r="4" spans="1:2" x14ac:dyDescent="0.25">
      <c r="A4" s="92">
        <v>3</v>
      </c>
      <c r="B4" s="98" t="s">
        <v>158</v>
      </c>
    </row>
    <row r="5" spans="1:2" x14ac:dyDescent="0.25">
      <c r="A5" s="92">
        <v>4</v>
      </c>
      <c r="B5" s="98" t="s">
        <v>154</v>
      </c>
    </row>
    <row r="6" spans="1:2" x14ac:dyDescent="0.25">
      <c r="A6" s="92">
        <v>5</v>
      </c>
      <c r="B6" s="98" t="s">
        <v>153</v>
      </c>
    </row>
    <row r="7" spans="1:2" x14ac:dyDescent="0.25">
      <c r="A7" s="92">
        <v>6</v>
      </c>
      <c r="B7" s="101" t="s">
        <v>155</v>
      </c>
    </row>
    <row r="13" spans="1:2" x14ac:dyDescent="0.25">
      <c r="B13" s="98"/>
    </row>
    <row r="14" spans="1:2" x14ac:dyDescent="0.25">
      <c r="B14" s="98"/>
    </row>
  </sheetData>
  <sheetProtection algorithmName="SHA-512" hashValue="rDCdpPoaXgkrmVpk8Ntgpf8xywUaFnMxOJipQeQxKDJJIcTAS3GwqJwywhnogD9NwymTiy1xUAUFVSgDjnVQyA==" saltValue="m3zm94EuXVb27ufypur7dg=="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8E1B6-01B1-4F88-9991-F7DA4BA12038}">
  <sheetPr>
    <tabColor theme="5"/>
  </sheetPr>
  <dimension ref="A1:D37"/>
  <sheetViews>
    <sheetView showGridLines="0" zoomScale="85" zoomScaleNormal="85" workbookViewId="0">
      <pane ySplit="1" topLeftCell="A2" activePane="bottomLeft" state="frozen"/>
      <selection activeCell="D12" sqref="D12:G12"/>
      <selection pane="bottomLeft" activeCell="B1" sqref="B1"/>
    </sheetView>
  </sheetViews>
  <sheetFormatPr defaultRowHeight="15" x14ac:dyDescent="0.25"/>
  <cols>
    <col min="1" max="1" width="3.7109375" style="49" customWidth="1"/>
    <col min="2" max="2" width="200.7109375" style="6" customWidth="1"/>
    <col min="3" max="3" width="9.140625" style="6"/>
    <col min="4" max="4" width="98.42578125" style="6" customWidth="1"/>
    <col min="5" max="16384" width="9.140625" style="6"/>
  </cols>
  <sheetData>
    <row r="1" spans="1:2" s="19" customFormat="1" ht="15.75" x14ac:dyDescent="0.25">
      <c r="A1" s="90"/>
      <c r="B1" s="91" t="s">
        <v>164</v>
      </c>
    </row>
    <row r="2" spans="1:2" s="19" customFormat="1" x14ac:dyDescent="0.25">
      <c r="A2" s="92">
        <v>1</v>
      </c>
      <c r="B2" s="6" t="s">
        <v>78</v>
      </c>
    </row>
    <row r="3" spans="1:2" x14ac:dyDescent="0.25">
      <c r="A3" s="92">
        <v>2</v>
      </c>
      <c r="B3" s="6" t="s">
        <v>126</v>
      </c>
    </row>
    <row r="4" spans="1:2" x14ac:dyDescent="0.25">
      <c r="A4" s="92">
        <v>3</v>
      </c>
      <c r="B4" s="6" t="s">
        <v>81</v>
      </c>
    </row>
    <row r="5" spans="1:2" x14ac:dyDescent="0.25">
      <c r="A5" s="92">
        <v>4</v>
      </c>
      <c r="B5" s="6" t="s">
        <v>169</v>
      </c>
    </row>
    <row r="6" spans="1:2" x14ac:dyDescent="0.25">
      <c r="A6" s="92">
        <v>5</v>
      </c>
      <c r="B6" s="100" t="s">
        <v>95</v>
      </c>
    </row>
    <row r="7" spans="1:2" x14ac:dyDescent="0.25">
      <c r="A7" s="92">
        <v>6</v>
      </c>
      <c r="B7" s="100" t="s">
        <v>87</v>
      </c>
    </row>
    <row r="8" spans="1:2" x14ac:dyDescent="0.25">
      <c r="A8" s="92">
        <v>7</v>
      </c>
      <c r="B8" s="100" t="s">
        <v>163</v>
      </c>
    </row>
    <row r="9" spans="1:2" x14ac:dyDescent="0.25">
      <c r="A9" s="92">
        <v>8</v>
      </c>
      <c r="B9" s="98" t="s">
        <v>106</v>
      </c>
    </row>
    <row r="10" spans="1:2" x14ac:dyDescent="0.25">
      <c r="A10" s="92">
        <v>9</v>
      </c>
      <c r="B10" s="6" t="s">
        <v>85</v>
      </c>
    </row>
    <row r="11" spans="1:2" x14ac:dyDescent="0.25">
      <c r="A11" s="92">
        <v>10</v>
      </c>
      <c r="B11" s="100" t="s">
        <v>168</v>
      </c>
    </row>
    <row r="12" spans="1:2" x14ac:dyDescent="0.25">
      <c r="A12" s="92">
        <v>11</v>
      </c>
      <c r="B12" s="98" t="s">
        <v>128</v>
      </c>
    </row>
    <row r="13" spans="1:2" x14ac:dyDescent="0.25">
      <c r="A13" s="92">
        <v>12</v>
      </c>
      <c r="B13" s="98" t="s">
        <v>129</v>
      </c>
    </row>
    <row r="14" spans="1:2" x14ac:dyDescent="0.25">
      <c r="A14" s="92">
        <v>13</v>
      </c>
      <c r="B14" s="98" t="s">
        <v>130</v>
      </c>
    </row>
    <row r="15" spans="1:2" x14ac:dyDescent="0.25">
      <c r="A15" s="92">
        <v>14</v>
      </c>
      <c r="B15" s="98" t="s">
        <v>102</v>
      </c>
    </row>
    <row r="16" spans="1:2" x14ac:dyDescent="0.25">
      <c r="A16" s="92">
        <v>15</v>
      </c>
      <c r="B16" s="98" t="s">
        <v>90</v>
      </c>
    </row>
    <row r="17" spans="1:4" x14ac:dyDescent="0.25">
      <c r="A17" s="92">
        <v>16</v>
      </c>
      <c r="B17" s="98" t="s">
        <v>88</v>
      </c>
    </row>
    <row r="18" spans="1:4" x14ac:dyDescent="0.25">
      <c r="A18" s="92">
        <v>17</v>
      </c>
      <c r="B18" s="94" t="s">
        <v>170</v>
      </c>
    </row>
    <row r="19" spans="1:4" x14ac:dyDescent="0.25">
      <c r="A19" s="92">
        <v>18</v>
      </c>
      <c r="B19" s="107" t="s">
        <v>165</v>
      </c>
    </row>
    <row r="20" spans="1:4" x14ac:dyDescent="0.25">
      <c r="B20" s="107"/>
      <c r="D20" s="98"/>
    </row>
    <row r="21" spans="1:4" x14ac:dyDescent="0.25">
      <c r="B21" s="98"/>
      <c r="D21" s="98"/>
    </row>
    <row r="22" spans="1:4" x14ac:dyDescent="0.25">
      <c r="B22" s="98"/>
      <c r="D22" s="107"/>
    </row>
    <row r="23" spans="1:4" x14ac:dyDescent="0.25">
      <c r="A23" s="98"/>
    </row>
    <row r="24" spans="1:4" x14ac:dyDescent="0.25">
      <c r="B24" s="94"/>
      <c r="C24" s="98"/>
      <c r="D24" s="98"/>
    </row>
    <row r="25" spans="1:4" x14ac:dyDescent="0.25">
      <c r="D25" s="100"/>
    </row>
    <row r="26" spans="1:4" x14ac:dyDescent="0.25">
      <c r="D26" s="100"/>
    </row>
    <row r="27" spans="1:4" x14ac:dyDescent="0.25">
      <c r="B27" s="94"/>
      <c r="D27" s="98"/>
    </row>
    <row r="28" spans="1:4" x14ac:dyDescent="0.25">
      <c r="D28" s="98"/>
    </row>
    <row r="29" spans="1:4" x14ac:dyDescent="0.25">
      <c r="D29" s="98"/>
    </row>
    <row r="30" spans="1:4" x14ac:dyDescent="0.25">
      <c r="D30" s="100"/>
    </row>
    <row r="31" spans="1:4" x14ac:dyDescent="0.25">
      <c r="D31" s="98"/>
    </row>
    <row r="32" spans="1:4" x14ac:dyDescent="0.25">
      <c r="D32" s="101"/>
    </row>
    <row r="34" spans="4:4" x14ac:dyDescent="0.25">
      <c r="D34" s="98"/>
    </row>
    <row r="35" spans="4:4" x14ac:dyDescent="0.25">
      <c r="D35" s="98"/>
    </row>
    <row r="36" spans="4:4" x14ac:dyDescent="0.25">
      <c r="D36" s="100"/>
    </row>
    <row r="37" spans="4:4" x14ac:dyDescent="0.25">
      <c r="D37" s="98"/>
    </row>
  </sheetData>
  <sheetProtection algorithmName="SHA-512" hashValue="sLnNM+oMO/xABHx8zgPshuodP6dlG8OrnlKv5qm6tTvx9I41DYyl/zMNriEBBLO6L/bYI3aoG4FnW34XnmssmA==" saltValue="LeZCLIYbpZ/cuTUDNW32Rg==" spinCount="100000" sheet="1" objects="1" scenario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BA856-0C8D-41D5-955E-489B2C6D564E}">
  <sheetPr>
    <tabColor theme="5"/>
  </sheetPr>
  <dimension ref="A1:D36"/>
  <sheetViews>
    <sheetView showGridLines="0" zoomScale="85" zoomScaleNormal="85" workbookViewId="0">
      <pane ySplit="1" topLeftCell="A2" activePane="bottomLeft" state="frozen"/>
      <selection activeCell="D12" sqref="D12:G12"/>
      <selection pane="bottomLeft" activeCell="B1" sqref="B1"/>
    </sheetView>
  </sheetViews>
  <sheetFormatPr defaultRowHeight="15" x14ac:dyDescent="0.25"/>
  <cols>
    <col min="1" max="1" width="3.7109375" style="49" customWidth="1"/>
    <col min="2" max="2" width="200.7109375" style="6" customWidth="1"/>
    <col min="3" max="3" width="9.140625" style="6"/>
    <col min="4" max="4" width="98.42578125" style="6" customWidth="1"/>
    <col min="5" max="16384" width="9.140625" style="6"/>
  </cols>
  <sheetData>
    <row r="1" spans="1:2" s="19" customFormat="1" ht="15.75" x14ac:dyDescent="0.25">
      <c r="A1" s="90"/>
      <c r="B1" s="91" t="s">
        <v>150</v>
      </c>
    </row>
    <row r="2" spans="1:2" s="19" customFormat="1" x14ac:dyDescent="0.25">
      <c r="A2" s="90"/>
      <c r="B2" s="97" t="s">
        <v>186</v>
      </c>
    </row>
    <row r="3" spans="1:2" x14ac:dyDescent="0.25">
      <c r="A3" s="92">
        <v>1</v>
      </c>
      <c r="B3" s="98" t="s">
        <v>192</v>
      </c>
    </row>
    <row r="4" spans="1:2" x14ac:dyDescent="0.25">
      <c r="A4" s="92">
        <v>2</v>
      </c>
      <c r="B4" s="98" t="s">
        <v>195</v>
      </c>
    </row>
    <row r="5" spans="1:2" x14ac:dyDescent="0.25">
      <c r="A5" s="92">
        <v>3</v>
      </c>
      <c r="B5" s="98" t="s">
        <v>188</v>
      </c>
    </row>
    <row r="6" spans="1:2" x14ac:dyDescent="0.25">
      <c r="A6" s="92">
        <v>4</v>
      </c>
      <c r="B6" s="98" t="s">
        <v>193</v>
      </c>
    </row>
    <row r="7" spans="1:2" x14ac:dyDescent="0.25">
      <c r="A7" s="92">
        <v>5</v>
      </c>
      <c r="B7" s="98" t="s">
        <v>187</v>
      </c>
    </row>
    <row r="8" spans="1:2" x14ac:dyDescent="0.25">
      <c r="A8" s="92">
        <v>6</v>
      </c>
      <c r="B8" s="98" t="s">
        <v>191</v>
      </c>
    </row>
    <row r="9" spans="1:2" x14ac:dyDescent="0.25">
      <c r="A9" s="92">
        <v>7</v>
      </c>
      <c r="B9" s="98" t="s">
        <v>190</v>
      </c>
    </row>
    <row r="10" spans="1:2" x14ac:dyDescent="0.25">
      <c r="A10" s="92">
        <v>8</v>
      </c>
      <c r="B10" s="98" t="s">
        <v>196</v>
      </c>
    </row>
    <row r="11" spans="1:2" x14ac:dyDescent="0.25">
      <c r="A11" s="92">
        <v>9</v>
      </c>
      <c r="B11" s="98" t="s">
        <v>197</v>
      </c>
    </row>
    <row r="12" spans="1:2" x14ac:dyDescent="0.25">
      <c r="A12" s="92">
        <v>10</v>
      </c>
      <c r="B12" s="6" t="s">
        <v>194</v>
      </c>
    </row>
    <row r="13" spans="1:2" x14ac:dyDescent="0.25">
      <c r="A13" s="92">
        <v>11</v>
      </c>
      <c r="B13" s="97" t="s">
        <v>184</v>
      </c>
    </row>
    <row r="14" spans="1:2" x14ac:dyDescent="0.25">
      <c r="A14" s="92">
        <v>12</v>
      </c>
      <c r="B14" s="98" t="s">
        <v>185</v>
      </c>
    </row>
    <row r="15" spans="1:2" x14ac:dyDescent="0.25">
      <c r="A15" s="92">
        <v>13</v>
      </c>
      <c r="B15" s="98" t="s">
        <v>209</v>
      </c>
    </row>
    <row r="16" spans="1:2" x14ac:dyDescent="0.25">
      <c r="A16" s="92">
        <v>14</v>
      </c>
      <c r="B16" s="98" t="s">
        <v>189</v>
      </c>
    </row>
    <row r="17" spans="1:4" x14ac:dyDescent="0.25">
      <c r="A17" s="92">
        <v>15</v>
      </c>
      <c r="B17" s="99" t="s">
        <v>182</v>
      </c>
    </row>
    <row r="18" spans="1:4" x14ac:dyDescent="0.25">
      <c r="A18" s="92">
        <v>16</v>
      </c>
      <c r="B18" s="6" t="s">
        <v>183</v>
      </c>
    </row>
    <row r="19" spans="1:4" x14ac:dyDescent="0.25">
      <c r="A19" s="92">
        <v>17</v>
      </c>
      <c r="B19" s="6" t="s">
        <v>181</v>
      </c>
    </row>
    <row r="20" spans="1:4" x14ac:dyDescent="0.25">
      <c r="A20" s="92">
        <v>18</v>
      </c>
      <c r="B20" s="100" t="s">
        <v>93</v>
      </c>
    </row>
    <row r="21" spans="1:4" x14ac:dyDescent="0.25">
      <c r="B21" s="98"/>
      <c r="D21" s="101"/>
    </row>
    <row r="22" spans="1:4" x14ac:dyDescent="0.25">
      <c r="B22" s="98"/>
    </row>
    <row r="23" spans="1:4" x14ac:dyDescent="0.25">
      <c r="B23" s="98"/>
    </row>
    <row r="24" spans="1:4" x14ac:dyDescent="0.25">
      <c r="B24" s="102"/>
    </row>
    <row r="25" spans="1:4" x14ac:dyDescent="0.25">
      <c r="B25" s="102"/>
    </row>
    <row r="26" spans="1:4" x14ac:dyDescent="0.25">
      <c r="B26" s="102"/>
    </row>
    <row r="27" spans="1:4" x14ac:dyDescent="0.25">
      <c r="B27" s="102"/>
    </row>
    <row r="28" spans="1:4" x14ac:dyDescent="0.25">
      <c r="B28" s="102"/>
    </row>
    <row r="29" spans="1:4" x14ac:dyDescent="0.25">
      <c r="B29" s="103"/>
    </row>
    <row r="30" spans="1:4" x14ac:dyDescent="0.25">
      <c r="B30" s="103"/>
    </row>
    <row r="31" spans="1:4" x14ac:dyDescent="0.25">
      <c r="B31" s="104"/>
    </row>
    <row r="32" spans="1:4" x14ac:dyDescent="0.25">
      <c r="B32" s="105"/>
    </row>
    <row r="33" spans="2:2" x14ac:dyDescent="0.25">
      <c r="B33" s="106"/>
    </row>
    <row r="34" spans="2:2" x14ac:dyDescent="0.25">
      <c r="B34" s="106"/>
    </row>
    <row r="35" spans="2:2" x14ac:dyDescent="0.25">
      <c r="B35" s="106"/>
    </row>
    <row r="36" spans="2:2" x14ac:dyDescent="0.25">
      <c r="B36" s="106"/>
    </row>
  </sheetData>
  <sheetProtection algorithmName="SHA-512" hashValue="BzSkJGBW7PB1ahHJaqQz4BgCv63tAowQweTKW+/dcp6qggYVq+xc66VH3je6J9g+aNQviBpnMkvbJl71zYEIcQ==" saltValue="VrBkeRFYYpxg9CaLpoN8Dg=="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pageSetUpPr fitToPage="1"/>
  </sheetPr>
  <dimension ref="A1:M43"/>
  <sheetViews>
    <sheetView showGridLines="0" tabSelected="1" zoomScale="85" zoomScaleNormal="85" zoomScaleSheetLayoutView="85" workbookViewId="0">
      <pane xSplit="2" ySplit="1" topLeftCell="C2" activePane="bottomRight" state="frozen"/>
      <selection pane="topRight" activeCell="B1" sqref="B1"/>
      <selection pane="bottomLeft" activeCell="A2" sqref="A2"/>
      <selection pane="bottomRight" activeCell="C34" sqref="C34"/>
    </sheetView>
  </sheetViews>
  <sheetFormatPr defaultRowHeight="15" x14ac:dyDescent="0.25"/>
  <cols>
    <col min="1" max="1" width="4.7109375" style="50" bestFit="1" customWidth="1"/>
    <col min="2" max="2" width="60.7109375" style="81" customWidth="1"/>
    <col min="3" max="3" width="38.140625" style="81" bestFit="1" customWidth="1"/>
    <col min="4" max="4" width="22.7109375" style="20" customWidth="1"/>
    <col min="5" max="5" width="40.5703125" style="71" customWidth="1"/>
    <col min="6" max="6" width="22.7109375" style="29" customWidth="1"/>
    <col min="7" max="7" width="22.7109375" style="30" customWidth="1"/>
    <col min="8" max="8" width="22.7109375" style="29" customWidth="1"/>
    <col min="9" max="9" width="22.7109375" style="21" customWidth="1"/>
    <col min="10" max="10" width="43" style="78" customWidth="1"/>
    <col min="11" max="16384" width="9.140625" style="6"/>
  </cols>
  <sheetData>
    <row r="1" spans="1:13" s="55" customFormat="1" ht="23.25" x14ac:dyDescent="0.35">
      <c r="A1" s="79"/>
      <c r="B1" s="58" t="s">
        <v>211</v>
      </c>
      <c r="C1" s="58"/>
      <c r="D1" s="51"/>
      <c r="E1" s="65"/>
      <c r="F1" s="52"/>
      <c r="G1" s="53"/>
      <c r="H1" s="52"/>
      <c r="I1" s="54"/>
      <c r="J1" s="56" t="str" cm="1">
        <f t="array" ref="J1:M1">'Algemene gegevens'!D3:G3</f>
        <v>Europees openbare aanbesteding School- en Kantoormeubilair</v>
      </c>
      <c r="K1" s="55">
        <v>0</v>
      </c>
      <c r="L1" s="55">
        <v>0</v>
      </c>
      <c r="M1" s="55">
        <v>0</v>
      </c>
    </row>
    <row r="2" spans="1:13" x14ac:dyDescent="0.25">
      <c r="A2" s="79"/>
    </row>
    <row r="3" spans="1:13" ht="15.75" x14ac:dyDescent="0.25">
      <c r="A3" s="79"/>
      <c r="B3" s="82" t="s">
        <v>114</v>
      </c>
      <c r="C3" s="82" t="s">
        <v>223</v>
      </c>
      <c r="D3" s="13" t="s">
        <v>36</v>
      </c>
      <c r="E3" s="66" t="s">
        <v>148</v>
      </c>
      <c r="F3" s="2" t="s">
        <v>35</v>
      </c>
      <c r="G3" s="23" t="s">
        <v>34</v>
      </c>
      <c r="H3" s="2" t="s">
        <v>33</v>
      </c>
      <c r="I3" s="3" t="s">
        <v>22</v>
      </c>
      <c r="J3" s="72" t="s">
        <v>21</v>
      </c>
    </row>
    <row r="4" spans="1:13" x14ac:dyDescent="0.25">
      <c r="A4" s="79" t="s">
        <v>50</v>
      </c>
      <c r="B4" s="123" t="s">
        <v>49</v>
      </c>
      <c r="C4" s="123" t="s">
        <v>222</v>
      </c>
      <c r="D4" s="114">
        <f>2*32</f>
        <v>64</v>
      </c>
      <c r="E4" s="67"/>
      <c r="F4" s="4"/>
      <c r="G4" s="5"/>
      <c r="H4" s="24">
        <f>F4-(G4*F4)</f>
        <v>0</v>
      </c>
      <c r="I4" s="15">
        <f>H4*D4</f>
        <v>0</v>
      </c>
      <c r="J4" s="73"/>
    </row>
    <row r="5" spans="1:13" ht="30" x14ac:dyDescent="0.25">
      <c r="A5" s="79" t="s">
        <v>51</v>
      </c>
      <c r="B5" s="123" t="s">
        <v>58</v>
      </c>
      <c r="C5" s="123" t="s">
        <v>222</v>
      </c>
      <c r="D5" s="114">
        <f>3*32</f>
        <v>96</v>
      </c>
      <c r="E5" s="67" t="s">
        <v>244</v>
      </c>
      <c r="F5" s="4"/>
      <c r="G5" s="5"/>
      <c r="H5" s="24">
        <f t="shared" ref="H5:H26" si="0">F5-(G5*F5)</f>
        <v>0</v>
      </c>
      <c r="I5" s="15">
        <f t="shared" ref="I5:I26" si="1">H5*D5</f>
        <v>0</v>
      </c>
      <c r="J5" s="73"/>
    </row>
    <row r="6" spans="1:13" x14ac:dyDescent="0.25">
      <c r="A6" s="80" t="s">
        <v>52</v>
      </c>
      <c r="B6" s="123" t="s">
        <v>59</v>
      </c>
      <c r="C6" s="123" t="s">
        <v>222</v>
      </c>
      <c r="D6" s="114">
        <f>3*32</f>
        <v>96</v>
      </c>
      <c r="E6" s="67"/>
      <c r="F6" s="4"/>
      <c r="G6" s="5"/>
      <c r="H6" s="24">
        <f t="shared" si="0"/>
        <v>0</v>
      </c>
      <c r="I6" s="15">
        <f t="shared" si="1"/>
        <v>0</v>
      </c>
      <c r="J6" s="73"/>
    </row>
    <row r="7" spans="1:13" ht="15.75" x14ac:dyDescent="0.25">
      <c r="A7" s="79"/>
      <c r="B7" s="82" t="s">
        <v>145</v>
      </c>
      <c r="C7" s="82"/>
      <c r="D7" s="115"/>
      <c r="E7" s="66"/>
      <c r="F7" s="25"/>
      <c r="G7" s="23"/>
      <c r="H7" s="25"/>
      <c r="I7" s="25"/>
      <c r="J7" s="72"/>
    </row>
    <row r="8" spans="1:13" x14ac:dyDescent="0.25">
      <c r="A8" s="79" t="s">
        <v>53</v>
      </c>
      <c r="B8" s="118" t="s">
        <v>144</v>
      </c>
      <c r="C8" s="118" t="s">
        <v>228</v>
      </c>
      <c r="D8" s="114">
        <f>6*32</f>
        <v>192</v>
      </c>
      <c r="E8" s="67"/>
      <c r="F8" s="4"/>
      <c r="G8" s="5"/>
      <c r="H8" s="24">
        <f t="shared" si="0"/>
        <v>0</v>
      </c>
      <c r="I8" s="15">
        <f t="shared" si="1"/>
        <v>0</v>
      </c>
      <c r="J8" s="73"/>
    </row>
    <row r="9" spans="1:13" x14ac:dyDescent="0.25">
      <c r="A9" s="79" t="s">
        <v>54</v>
      </c>
      <c r="B9" s="118" t="s">
        <v>62</v>
      </c>
      <c r="C9" s="88"/>
      <c r="D9" s="114">
        <f t="shared" ref="D9:D10" si="2">3*32</f>
        <v>96</v>
      </c>
      <c r="E9" s="67"/>
      <c r="F9" s="4"/>
      <c r="G9" s="5"/>
      <c r="H9" s="24">
        <f t="shared" ref="H9" si="3">F9-(G9*F9)</f>
        <v>0</v>
      </c>
      <c r="I9" s="15">
        <f>H9*D9</f>
        <v>0</v>
      </c>
      <c r="J9" s="73"/>
    </row>
    <row r="10" spans="1:13" x14ac:dyDescent="0.25">
      <c r="A10" s="79" t="s">
        <v>55</v>
      </c>
      <c r="B10" s="118" t="s">
        <v>63</v>
      </c>
      <c r="C10" s="88"/>
      <c r="D10" s="114">
        <f t="shared" si="2"/>
        <v>96</v>
      </c>
      <c r="E10" s="67"/>
      <c r="F10" s="4"/>
      <c r="G10" s="5"/>
      <c r="H10" s="24">
        <f t="shared" si="0"/>
        <v>0</v>
      </c>
      <c r="I10" s="15">
        <f>H10*D10</f>
        <v>0</v>
      </c>
      <c r="J10" s="73"/>
    </row>
    <row r="11" spans="1:13" ht="15.75" x14ac:dyDescent="0.25">
      <c r="A11" s="79"/>
      <c r="B11" s="82" t="s">
        <v>115</v>
      </c>
      <c r="C11" s="82"/>
      <c r="D11" s="115"/>
      <c r="E11" s="66"/>
      <c r="F11" s="25"/>
      <c r="G11" s="23"/>
      <c r="H11" s="25"/>
      <c r="I11" s="25"/>
      <c r="J11" s="72"/>
    </row>
    <row r="12" spans="1:13" x14ac:dyDescent="0.25">
      <c r="A12" s="79" t="s">
        <v>56</v>
      </c>
      <c r="B12" s="118" t="s">
        <v>60</v>
      </c>
      <c r="C12" s="88"/>
      <c r="D12" s="114">
        <f>2*3</f>
        <v>6</v>
      </c>
      <c r="E12" s="67"/>
      <c r="F12" s="4"/>
      <c r="G12" s="5"/>
      <c r="H12" s="24">
        <f t="shared" si="0"/>
        <v>0</v>
      </c>
      <c r="I12" s="15">
        <f t="shared" si="1"/>
        <v>0</v>
      </c>
      <c r="J12" s="73"/>
    </row>
    <row r="13" spans="1:13" x14ac:dyDescent="0.25">
      <c r="A13" s="79" t="s">
        <v>57</v>
      </c>
      <c r="B13" s="118" t="s">
        <v>122</v>
      </c>
      <c r="C13" s="88"/>
      <c r="D13" s="114">
        <f>3*3</f>
        <v>9</v>
      </c>
      <c r="E13" s="67"/>
      <c r="F13" s="4"/>
      <c r="G13" s="5"/>
      <c r="H13" s="24">
        <f t="shared" ref="H13" si="4">F13-(G13*F13)</f>
        <v>0</v>
      </c>
      <c r="I13" s="15">
        <f t="shared" ref="I13" si="5">H13*D13</f>
        <v>0</v>
      </c>
      <c r="J13" s="73"/>
    </row>
    <row r="14" spans="1:13" x14ac:dyDescent="0.25">
      <c r="A14" s="79" t="s">
        <v>89</v>
      </c>
      <c r="B14" s="83" t="s">
        <v>61</v>
      </c>
      <c r="C14" s="83"/>
      <c r="D14" s="116">
        <f>3*3</f>
        <v>9</v>
      </c>
      <c r="E14" s="67"/>
      <c r="F14" s="4"/>
      <c r="G14" s="5"/>
      <c r="H14" s="24">
        <f t="shared" si="0"/>
        <v>0</v>
      </c>
      <c r="I14" s="15">
        <f t="shared" si="1"/>
        <v>0</v>
      </c>
      <c r="J14" s="73"/>
    </row>
    <row r="15" spans="1:13" ht="15.75" x14ac:dyDescent="0.25">
      <c r="A15" s="79"/>
      <c r="B15" s="82" t="s">
        <v>146</v>
      </c>
      <c r="C15" s="82"/>
      <c r="D15" s="115"/>
      <c r="E15" s="66"/>
      <c r="F15" s="25"/>
      <c r="G15" s="23"/>
      <c r="H15" s="25"/>
      <c r="I15" s="25"/>
      <c r="J15" s="72"/>
    </row>
    <row r="16" spans="1:13" x14ac:dyDescent="0.25">
      <c r="A16" s="79" t="s">
        <v>132</v>
      </c>
      <c r="B16" s="123" t="s">
        <v>236</v>
      </c>
      <c r="C16" s="118" t="s">
        <v>234</v>
      </c>
      <c r="D16" s="116">
        <v>4</v>
      </c>
      <c r="E16" s="67"/>
      <c r="F16" s="4"/>
      <c r="G16" s="5"/>
      <c r="H16" s="24">
        <f t="shared" si="0"/>
        <v>0</v>
      </c>
      <c r="I16" s="15">
        <f t="shared" si="1"/>
        <v>0</v>
      </c>
      <c r="J16" s="73"/>
    </row>
    <row r="17" spans="1:10" x14ac:dyDescent="0.25">
      <c r="A17" s="79" t="s">
        <v>138</v>
      </c>
      <c r="B17" s="123" t="s">
        <v>142</v>
      </c>
      <c r="C17" s="87"/>
      <c r="D17" s="116">
        <v>4</v>
      </c>
      <c r="E17" s="67"/>
      <c r="F17" s="4"/>
      <c r="G17" s="5"/>
      <c r="H17" s="24">
        <f t="shared" si="0"/>
        <v>0</v>
      </c>
      <c r="I17" s="15">
        <f t="shared" si="1"/>
        <v>0</v>
      </c>
      <c r="J17" s="73"/>
    </row>
    <row r="18" spans="1:10" x14ac:dyDescent="0.25">
      <c r="A18" s="79" t="s">
        <v>139</v>
      </c>
      <c r="B18" s="123" t="s">
        <v>237</v>
      </c>
      <c r="C18" s="118" t="s">
        <v>234</v>
      </c>
      <c r="D18" s="116">
        <v>4</v>
      </c>
      <c r="E18" s="67"/>
      <c r="F18" s="4"/>
      <c r="G18" s="5"/>
      <c r="H18" s="24">
        <f t="shared" si="0"/>
        <v>0</v>
      </c>
      <c r="I18" s="15">
        <f t="shared" si="1"/>
        <v>0</v>
      </c>
      <c r="J18" s="73"/>
    </row>
    <row r="19" spans="1:10" x14ac:dyDescent="0.25">
      <c r="A19" s="79" t="s">
        <v>147</v>
      </c>
      <c r="B19" s="123" t="s">
        <v>143</v>
      </c>
      <c r="C19" s="87"/>
      <c r="D19" s="116">
        <v>4</v>
      </c>
      <c r="E19" s="67"/>
      <c r="F19" s="4"/>
      <c r="G19" s="5"/>
      <c r="H19" s="24">
        <f t="shared" si="0"/>
        <v>0</v>
      </c>
      <c r="I19" s="15">
        <f t="shared" si="1"/>
        <v>0</v>
      </c>
      <c r="J19" s="73"/>
    </row>
    <row r="20" spans="1:10" x14ac:dyDescent="0.25">
      <c r="A20" s="79" t="s">
        <v>233</v>
      </c>
      <c r="B20" s="123" t="s">
        <v>235</v>
      </c>
      <c r="C20" s="118" t="s">
        <v>234</v>
      </c>
      <c r="D20" s="116">
        <v>6</v>
      </c>
      <c r="E20" s="67"/>
      <c r="F20" s="4"/>
      <c r="G20" s="5"/>
      <c r="H20" s="24">
        <f t="shared" ref="H20" si="6">F20-(G20*F20)</f>
        <v>0</v>
      </c>
      <c r="I20" s="15">
        <f t="shared" ref="I20" si="7">H20*D20</f>
        <v>0</v>
      </c>
      <c r="J20" s="73"/>
    </row>
    <row r="21" spans="1:10" ht="15.75" x14ac:dyDescent="0.25">
      <c r="A21" s="79"/>
      <c r="B21" s="82" t="s">
        <v>24</v>
      </c>
      <c r="C21" s="82"/>
      <c r="D21" s="115"/>
      <c r="E21" s="66"/>
      <c r="F21" s="25"/>
      <c r="G21" s="23"/>
      <c r="H21" s="25"/>
      <c r="I21" s="25"/>
      <c r="J21" s="72"/>
    </row>
    <row r="22" spans="1:10" x14ac:dyDescent="0.25">
      <c r="A22" s="79" t="s">
        <v>151</v>
      </c>
      <c r="B22" s="83" t="s">
        <v>160</v>
      </c>
      <c r="C22" s="83"/>
      <c r="D22" s="116">
        <v>4</v>
      </c>
      <c r="E22" s="67"/>
      <c r="F22" s="4"/>
      <c r="G22" s="5"/>
      <c r="H22" s="24">
        <f t="shared" si="0"/>
        <v>0</v>
      </c>
      <c r="I22" s="15">
        <f t="shared" si="1"/>
        <v>0</v>
      </c>
      <c r="J22" s="73"/>
    </row>
    <row r="23" spans="1:10" x14ac:dyDescent="0.25">
      <c r="A23" s="79" t="s">
        <v>156</v>
      </c>
      <c r="B23" s="83" t="s">
        <v>159</v>
      </c>
      <c r="C23" s="83"/>
      <c r="D23" s="116">
        <v>4</v>
      </c>
      <c r="E23" s="67"/>
      <c r="F23" s="4"/>
      <c r="G23" s="5"/>
      <c r="H23" s="24">
        <f t="shared" ref="H23" si="8">F23-(G23*F23)</f>
        <v>0</v>
      </c>
      <c r="I23" s="15">
        <f t="shared" ref="I23" si="9">H23*D23</f>
        <v>0</v>
      </c>
      <c r="J23" s="73"/>
    </row>
    <row r="24" spans="1:10" ht="15.75" x14ac:dyDescent="0.25">
      <c r="A24" s="79"/>
      <c r="B24" s="82" t="s">
        <v>166</v>
      </c>
      <c r="C24" s="82"/>
      <c r="D24" s="115"/>
      <c r="E24" s="66"/>
      <c r="F24" s="25"/>
      <c r="G24" s="23"/>
      <c r="H24" s="25"/>
      <c r="I24" s="25"/>
      <c r="J24" s="72"/>
    </row>
    <row r="25" spans="1:10" x14ac:dyDescent="0.25">
      <c r="A25" s="79" t="s">
        <v>167</v>
      </c>
      <c r="B25" s="118" t="s">
        <v>179</v>
      </c>
      <c r="C25" s="118" t="s">
        <v>234</v>
      </c>
      <c r="D25" s="116">
        <f>2*16</f>
        <v>32</v>
      </c>
      <c r="E25" s="67"/>
      <c r="F25" s="4"/>
      <c r="G25" s="5"/>
      <c r="H25" s="24">
        <f t="shared" si="0"/>
        <v>0</v>
      </c>
      <c r="I25" s="15">
        <f t="shared" si="1"/>
        <v>0</v>
      </c>
      <c r="J25" s="73"/>
    </row>
    <row r="26" spans="1:10" x14ac:dyDescent="0.25">
      <c r="A26" s="79" t="s">
        <v>210</v>
      </c>
      <c r="B26" s="118" t="s">
        <v>178</v>
      </c>
      <c r="C26" s="118" t="s">
        <v>234</v>
      </c>
      <c r="D26" s="116">
        <f>(2*4)+(6*1)</f>
        <v>14</v>
      </c>
      <c r="E26" s="67"/>
      <c r="F26" s="4"/>
      <c r="G26" s="5"/>
      <c r="H26" s="24">
        <f t="shared" si="0"/>
        <v>0</v>
      </c>
      <c r="I26" s="15">
        <f t="shared" si="1"/>
        <v>0</v>
      </c>
      <c r="J26" s="73"/>
    </row>
    <row r="27" spans="1:10" ht="15.75" x14ac:dyDescent="0.25">
      <c r="A27" s="79"/>
      <c r="B27" s="82" t="s">
        <v>171</v>
      </c>
      <c r="C27" s="82"/>
      <c r="D27" s="115"/>
      <c r="E27" s="66"/>
      <c r="F27" s="25"/>
      <c r="G27" s="23"/>
      <c r="H27" s="25"/>
      <c r="I27" s="25"/>
      <c r="J27" s="72"/>
    </row>
    <row r="28" spans="1:10" x14ac:dyDescent="0.25">
      <c r="A28" s="79" t="s">
        <v>172</v>
      </c>
      <c r="B28" s="118" t="s">
        <v>200</v>
      </c>
      <c r="C28" s="88"/>
      <c r="D28" s="116">
        <v>8</v>
      </c>
      <c r="E28" s="67"/>
      <c r="F28" s="4"/>
      <c r="G28" s="5"/>
      <c r="H28" s="24">
        <f t="shared" ref="H28:H30" si="10">F28-(G28*F28)</f>
        <v>0</v>
      </c>
      <c r="I28" s="15">
        <f t="shared" ref="I28:I30" si="11">H28*D28</f>
        <v>0</v>
      </c>
      <c r="J28" s="73"/>
    </row>
    <row r="29" spans="1:10" x14ac:dyDescent="0.25">
      <c r="A29" s="79" t="s">
        <v>204</v>
      </c>
      <c r="B29" s="118" t="s">
        <v>198</v>
      </c>
      <c r="C29" s="88"/>
      <c r="D29" s="116">
        <v>8</v>
      </c>
      <c r="E29" s="67"/>
      <c r="F29" s="4"/>
      <c r="G29" s="5"/>
      <c r="H29" s="24">
        <f t="shared" si="10"/>
        <v>0</v>
      </c>
      <c r="I29" s="15">
        <f t="shared" si="11"/>
        <v>0</v>
      </c>
      <c r="J29" s="73"/>
    </row>
    <row r="30" spans="1:10" x14ac:dyDescent="0.25">
      <c r="A30" s="79" t="s">
        <v>205</v>
      </c>
      <c r="B30" s="118" t="s">
        <v>201</v>
      </c>
      <c r="C30" s="88"/>
      <c r="D30" s="116">
        <v>8</v>
      </c>
      <c r="E30" s="67"/>
      <c r="F30" s="4"/>
      <c r="G30" s="5"/>
      <c r="H30" s="24">
        <f t="shared" si="10"/>
        <v>0</v>
      </c>
      <c r="I30" s="15">
        <f t="shared" si="11"/>
        <v>0</v>
      </c>
      <c r="J30" s="73"/>
    </row>
    <row r="31" spans="1:10" x14ac:dyDescent="0.25">
      <c r="A31" s="79" t="s">
        <v>206</v>
      </c>
      <c r="B31" s="118" t="s">
        <v>199</v>
      </c>
      <c r="C31" s="88"/>
      <c r="D31" s="116">
        <v>8</v>
      </c>
      <c r="E31" s="67"/>
      <c r="F31" s="4"/>
      <c r="G31" s="5"/>
      <c r="H31" s="24">
        <f t="shared" ref="H31:H34" si="12">F31-(G31*F31)</f>
        <v>0</v>
      </c>
      <c r="I31" s="15">
        <f t="shared" ref="I31:I34" si="13">H31*D31</f>
        <v>0</v>
      </c>
      <c r="J31" s="73"/>
    </row>
    <row r="32" spans="1:10" x14ac:dyDescent="0.25">
      <c r="A32" s="79" t="s">
        <v>207</v>
      </c>
      <c r="B32" s="118" t="s">
        <v>202</v>
      </c>
      <c r="C32" s="88"/>
      <c r="D32" s="116">
        <f>(2*16)+(6*32)</f>
        <v>224</v>
      </c>
      <c r="E32" s="67"/>
      <c r="F32" s="4"/>
      <c r="G32" s="5"/>
      <c r="H32" s="24">
        <f t="shared" si="12"/>
        <v>0</v>
      </c>
      <c r="I32" s="15">
        <f t="shared" si="13"/>
        <v>0</v>
      </c>
      <c r="J32" s="73"/>
    </row>
    <row r="33" spans="1:10" x14ac:dyDescent="0.25">
      <c r="A33" s="79" t="s">
        <v>208</v>
      </c>
      <c r="B33" s="118" t="s">
        <v>203</v>
      </c>
      <c r="C33" s="88"/>
      <c r="D33" s="116">
        <f>2*8</f>
        <v>16</v>
      </c>
      <c r="E33" s="67"/>
      <c r="F33" s="4"/>
      <c r="G33" s="5"/>
      <c r="H33" s="24">
        <f t="shared" si="12"/>
        <v>0</v>
      </c>
      <c r="I33" s="15">
        <f t="shared" si="13"/>
        <v>0</v>
      </c>
      <c r="J33" s="73"/>
    </row>
    <row r="34" spans="1:10" x14ac:dyDescent="0.25">
      <c r="A34" s="79" t="s">
        <v>216</v>
      </c>
      <c r="B34" s="118" t="s">
        <v>218</v>
      </c>
      <c r="C34" s="88"/>
      <c r="D34" s="116">
        <v>8</v>
      </c>
      <c r="E34" s="67"/>
      <c r="F34" s="4"/>
      <c r="G34" s="5"/>
      <c r="H34" s="24">
        <f t="shared" si="12"/>
        <v>0</v>
      </c>
      <c r="I34" s="15">
        <f t="shared" si="13"/>
        <v>0</v>
      </c>
      <c r="J34" s="73"/>
    </row>
    <row r="35" spans="1:10" x14ac:dyDescent="0.25">
      <c r="A35" s="79" t="s">
        <v>217</v>
      </c>
      <c r="B35" s="118" t="s">
        <v>199</v>
      </c>
      <c r="C35" s="88"/>
      <c r="D35" s="116">
        <v>8</v>
      </c>
      <c r="E35" s="67"/>
      <c r="F35" s="4"/>
      <c r="G35" s="5"/>
      <c r="H35" s="24">
        <f t="shared" ref="H35" si="14">F35-(G35*F35)</f>
        <v>0</v>
      </c>
      <c r="I35" s="15">
        <f t="shared" ref="I35" si="15">H35*D35</f>
        <v>0</v>
      </c>
      <c r="J35" s="73"/>
    </row>
    <row r="36" spans="1:10" ht="15.75" x14ac:dyDescent="0.25">
      <c r="A36" s="79"/>
      <c r="B36" s="82" t="s">
        <v>173</v>
      </c>
      <c r="C36" s="82"/>
      <c r="D36" s="12"/>
      <c r="E36" s="66"/>
      <c r="F36" s="25"/>
      <c r="G36" s="23"/>
      <c r="H36" s="25"/>
      <c r="I36" s="25"/>
      <c r="J36" s="72"/>
    </row>
    <row r="37" spans="1:10" x14ac:dyDescent="0.25">
      <c r="A37" s="79" t="s">
        <v>174</v>
      </c>
      <c r="B37" s="118" t="s">
        <v>175</v>
      </c>
      <c r="C37" s="118"/>
      <c r="D37" s="116"/>
      <c r="E37" s="119"/>
      <c r="F37" s="117">
        <v>15000</v>
      </c>
      <c r="G37" s="5"/>
      <c r="H37" s="24">
        <f t="shared" ref="H37" si="16">F37-(G37*F37)</f>
        <v>15000</v>
      </c>
      <c r="I37" s="15">
        <f>H37</f>
        <v>15000</v>
      </c>
      <c r="J37" s="73"/>
    </row>
    <row r="38" spans="1:10" ht="15.75" x14ac:dyDescent="0.25">
      <c r="A38" s="79"/>
      <c r="B38" s="82" t="s">
        <v>173</v>
      </c>
      <c r="C38" s="82"/>
      <c r="D38" s="12"/>
      <c r="E38" s="66"/>
      <c r="F38" s="25" t="s">
        <v>242</v>
      </c>
      <c r="G38" s="23" t="s">
        <v>243</v>
      </c>
      <c r="H38" s="25"/>
      <c r="I38" s="25"/>
      <c r="J38" s="72"/>
    </row>
    <row r="39" spans="1:10" x14ac:dyDescent="0.25">
      <c r="A39" s="79" t="s">
        <v>240</v>
      </c>
      <c r="B39" s="118" t="s">
        <v>176</v>
      </c>
      <c r="C39" s="118"/>
      <c r="D39" s="114"/>
      <c r="E39" s="119"/>
      <c r="F39" s="117">
        <v>5000</v>
      </c>
      <c r="G39" s="5"/>
      <c r="H39" s="24">
        <f>F39+(G39*F39)</f>
        <v>5000</v>
      </c>
      <c r="I39" s="15">
        <f>H39</f>
        <v>5000</v>
      </c>
      <c r="J39" s="73"/>
    </row>
    <row r="40" spans="1:10" x14ac:dyDescent="0.25">
      <c r="A40" s="79" t="s">
        <v>241</v>
      </c>
      <c r="B40" s="118" t="s">
        <v>177</v>
      </c>
      <c r="C40" s="120"/>
      <c r="D40" s="121"/>
      <c r="E40" s="122"/>
      <c r="F40" s="117">
        <v>5000</v>
      </c>
      <c r="G40" s="5"/>
      <c r="H40" s="26">
        <f>F40+(G40*F40)</f>
        <v>5000</v>
      </c>
      <c r="I40" s="15">
        <f>H40</f>
        <v>5000</v>
      </c>
      <c r="J40" s="74"/>
    </row>
    <row r="41" spans="1:10" s="10" customFormat="1" ht="18" customHeight="1" x14ac:dyDescent="0.25">
      <c r="A41" s="80"/>
      <c r="B41" s="84"/>
      <c r="C41" s="111"/>
      <c r="D41" s="36"/>
      <c r="E41" s="68"/>
      <c r="F41" s="35"/>
      <c r="G41" s="36"/>
      <c r="H41" s="36"/>
      <c r="I41" s="37">
        <f>SUM(I4:I40)</f>
        <v>25000</v>
      </c>
      <c r="J41" s="75"/>
    </row>
    <row r="42" spans="1:10" s="10" customFormat="1" ht="18" customHeight="1" x14ac:dyDescent="0.25">
      <c r="A42" s="80"/>
      <c r="B42" s="85"/>
      <c r="C42" s="112"/>
      <c r="D42" s="32"/>
      <c r="E42" s="69"/>
      <c r="F42" s="31"/>
      <c r="G42" s="32" t="s">
        <v>37</v>
      </c>
      <c r="H42" s="32"/>
      <c r="I42" s="33">
        <f>(I41*1.21)-I41</f>
        <v>5250</v>
      </c>
      <c r="J42" s="76"/>
    </row>
    <row r="43" spans="1:10" s="10" customFormat="1" ht="18" customHeight="1" x14ac:dyDescent="0.25">
      <c r="A43" s="80"/>
      <c r="B43" s="86"/>
      <c r="C43" s="113"/>
      <c r="D43" s="41"/>
      <c r="E43" s="70"/>
      <c r="F43" s="40"/>
      <c r="G43" s="41" t="s">
        <v>38</v>
      </c>
      <c r="H43" s="41"/>
      <c r="I43" s="42">
        <f>I41+I42</f>
        <v>30250</v>
      </c>
      <c r="J43" s="77"/>
    </row>
  </sheetData>
  <sheetProtection algorithmName="SHA-512" hashValue="azb9KT3a8E9C4h6zgqOwO7AkTyBbwEPh6XfcsKEtDwUQzYZ4uyowQ2PH1qlE5084AZIITRlkD1R+MXUeAqbYiw==" saltValue="dd6iGCaz3K+a4YUCzgJeug==" spinCount="100000" sheet="1" objects="1" scenarios="1"/>
  <pageMargins left="0.7" right="0.7" top="0.75" bottom="0.75" header="0.3" footer="0.3"/>
  <pageSetup paperSize="9" scale="44" orientation="landscape" r:id="rId1"/>
  <headerFooter>
    <oddFooter>&amp;L&amp;X1)&amp;X aantallen zijn indicatief</oddFooter>
  </headerFooter>
  <ignoredErrors>
    <ignoredError sqref="H4:H8 H10:H12 H21:H22 H24:H26 H14:H19"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300CA-27BC-447E-95B2-3961A44B6CF0}">
  <sheetPr>
    <tabColor theme="5"/>
  </sheetPr>
  <dimension ref="A1:L44"/>
  <sheetViews>
    <sheetView showGridLines="0" zoomScale="85" zoomScaleNormal="85" workbookViewId="0">
      <pane xSplit="2" ySplit="1" topLeftCell="C2" activePane="bottomRight" state="frozen"/>
      <selection pane="topRight" activeCell="B1" sqref="B1"/>
      <selection pane="bottomLeft" activeCell="A2" sqref="A2"/>
      <selection pane="bottomRight" activeCell="B1" sqref="B1"/>
    </sheetView>
  </sheetViews>
  <sheetFormatPr defaultRowHeight="15" x14ac:dyDescent="0.25"/>
  <cols>
    <col min="1" max="1" width="4.7109375" style="6" bestFit="1" customWidth="1"/>
    <col min="2" max="2" width="99.7109375" style="6" customWidth="1"/>
    <col min="3" max="3" width="22.7109375" style="20" customWidth="1"/>
    <col min="4" max="4" width="32.7109375" style="6" customWidth="1"/>
    <col min="5" max="5" width="22.7109375" style="29" customWidth="1"/>
    <col min="6" max="6" width="22.7109375" style="30" customWidth="1"/>
    <col min="7" max="7" width="22.7109375" style="29" customWidth="1"/>
    <col min="8" max="8" width="22.7109375" style="21" customWidth="1"/>
    <col min="9" max="9" width="43" style="49" customWidth="1"/>
    <col min="10" max="16384" width="9.140625" style="6"/>
  </cols>
  <sheetData>
    <row r="1" spans="1:12" s="55" customFormat="1" ht="23.25" x14ac:dyDescent="0.35">
      <c r="A1" s="51"/>
      <c r="B1" s="58" t="s">
        <v>42</v>
      </c>
      <c r="C1" s="57"/>
      <c r="D1" s="22"/>
      <c r="E1" s="52"/>
      <c r="F1" s="53"/>
      <c r="G1" s="52"/>
      <c r="H1" s="54"/>
      <c r="I1" s="56" t="str" cm="1">
        <f t="array" ref="I1:L1">'Algemene gegevens'!D3:G3</f>
        <v>Europees openbare aanbesteding School- en Kantoormeubilair</v>
      </c>
      <c r="J1" s="55">
        <v>0</v>
      </c>
      <c r="K1" s="55">
        <v>0</v>
      </c>
      <c r="L1" s="55">
        <v>0</v>
      </c>
    </row>
    <row r="2" spans="1:12" x14ac:dyDescent="0.25">
      <c r="A2" s="14"/>
    </row>
    <row r="3" spans="1:12" ht="15.75" x14ac:dyDescent="0.25">
      <c r="A3" s="14"/>
      <c r="B3" s="1" t="s">
        <v>40</v>
      </c>
      <c r="C3" s="13" t="s">
        <v>39</v>
      </c>
      <c r="D3" s="1" t="s">
        <v>13</v>
      </c>
      <c r="E3" s="2" t="s">
        <v>35</v>
      </c>
      <c r="F3" s="23" t="s">
        <v>34</v>
      </c>
      <c r="G3" s="2" t="s">
        <v>33</v>
      </c>
      <c r="H3" s="3" t="s">
        <v>22</v>
      </c>
      <c r="I3" s="44" t="s">
        <v>21</v>
      </c>
    </row>
    <row r="4" spans="1:12" x14ac:dyDescent="0.25">
      <c r="A4" s="14"/>
      <c r="B4" s="73"/>
      <c r="C4" s="43"/>
      <c r="D4" s="67"/>
      <c r="E4" s="4"/>
      <c r="F4" s="5"/>
      <c r="G4" s="24">
        <f>E4-(F4*E4)</f>
        <v>0</v>
      </c>
      <c r="H4" s="15">
        <f>G4*C4</f>
        <v>0</v>
      </c>
      <c r="I4" s="73"/>
    </row>
    <row r="5" spans="1:12" x14ac:dyDescent="0.25">
      <c r="A5" s="14"/>
      <c r="B5" s="73"/>
      <c r="C5" s="43"/>
      <c r="D5" s="67"/>
      <c r="E5" s="4"/>
      <c r="F5" s="5"/>
      <c r="G5" s="24">
        <f t="shared" ref="G5:G40" si="0">E5-(F5*E5)</f>
        <v>0</v>
      </c>
      <c r="H5" s="15">
        <f t="shared" ref="H5:H40" si="1">G5*C5</f>
        <v>0</v>
      </c>
      <c r="I5" s="73"/>
    </row>
    <row r="6" spans="1:12" x14ac:dyDescent="0.25">
      <c r="A6" s="14"/>
      <c r="B6" s="73"/>
      <c r="C6" s="43"/>
      <c r="D6" s="67"/>
      <c r="E6" s="4"/>
      <c r="F6" s="5"/>
      <c r="G6" s="24">
        <f t="shared" si="0"/>
        <v>0</v>
      </c>
      <c r="H6" s="15">
        <f t="shared" si="1"/>
        <v>0</v>
      </c>
      <c r="I6" s="73"/>
    </row>
    <row r="7" spans="1:12" x14ac:dyDescent="0.25">
      <c r="A7" s="14"/>
      <c r="B7" s="73"/>
      <c r="C7" s="43"/>
      <c r="D7" s="67"/>
      <c r="E7" s="4"/>
      <c r="F7" s="5"/>
      <c r="G7" s="24">
        <f t="shared" si="0"/>
        <v>0</v>
      </c>
      <c r="H7" s="15">
        <f t="shared" si="1"/>
        <v>0</v>
      </c>
      <c r="I7" s="73"/>
    </row>
    <row r="8" spans="1:12" x14ac:dyDescent="0.25">
      <c r="A8" s="14"/>
      <c r="B8" s="73"/>
      <c r="C8" s="43"/>
      <c r="D8" s="67"/>
      <c r="E8" s="4"/>
      <c r="F8" s="5"/>
      <c r="G8" s="24">
        <f t="shared" si="0"/>
        <v>0</v>
      </c>
      <c r="H8" s="15">
        <f t="shared" si="1"/>
        <v>0</v>
      </c>
      <c r="I8" s="73"/>
    </row>
    <row r="9" spans="1:12" x14ac:dyDescent="0.25">
      <c r="A9" s="14"/>
      <c r="B9" s="73"/>
      <c r="C9" s="43"/>
      <c r="D9" s="67"/>
      <c r="E9" s="4"/>
      <c r="F9" s="5"/>
      <c r="G9" s="24">
        <f t="shared" si="0"/>
        <v>0</v>
      </c>
      <c r="H9" s="15">
        <f t="shared" si="1"/>
        <v>0</v>
      </c>
      <c r="I9" s="73"/>
    </row>
    <row r="10" spans="1:12" x14ac:dyDescent="0.25">
      <c r="A10" s="14"/>
      <c r="B10" s="73"/>
      <c r="C10" s="43"/>
      <c r="D10" s="67"/>
      <c r="E10" s="4"/>
      <c r="F10" s="5"/>
      <c r="G10" s="24">
        <f t="shared" si="0"/>
        <v>0</v>
      </c>
      <c r="H10" s="15">
        <f t="shared" si="1"/>
        <v>0</v>
      </c>
      <c r="I10" s="73"/>
    </row>
    <row r="11" spans="1:12" x14ac:dyDescent="0.25">
      <c r="A11" s="14"/>
      <c r="B11" s="73"/>
      <c r="C11" s="43"/>
      <c r="D11" s="67"/>
      <c r="E11" s="4"/>
      <c r="F11" s="5"/>
      <c r="G11" s="24">
        <f t="shared" si="0"/>
        <v>0</v>
      </c>
      <c r="H11" s="15">
        <f t="shared" si="1"/>
        <v>0</v>
      </c>
      <c r="I11" s="73"/>
    </row>
    <row r="12" spans="1:12" x14ac:dyDescent="0.25">
      <c r="A12" s="14"/>
      <c r="B12" s="73"/>
      <c r="C12" s="43"/>
      <c r="D12" s="67"/>
      <c r="E12" s="4"/>
      <c r="F12" s="5"/>
      <c r="G12" s="24">
        <f t="shared" si="0"/>
        <v>0</v>
      </c>
      <c r="H12" s="15">
        <f t="shared" si="1"/>
        <v>0</v>
      </c>
      <c r="I12" s="73"/>
    </row>
    <row r="13" spans="1:12" x14ac:dyDescent="0.25">
      <c r="A13" s="14"/>
      <c r="B13" s="73"/>
      <c r="C13" s="43"/>
      <c r="D13" s="67"/>
      <c r="E13" s="4"/>
      <c r="F13" s="5"/>
      <c r="G13" s="24">
        <f t="shared" si="0"/>
        <v>0</v>
      </c>
      <c r="H13" s="15">
        <f t="shared" si="1"/>
        <v>0</v>
      </c>
      <c r="I13" s="73"/>
    </row>
    <row r="14" spans="1:12" x14ac:dyDescent="0.25">
      <c r="A14" s="14"/>
      <c r="B14" s="73"/>
      <c r="C14" s="43"/>
      <c r="D14" s="67"/>
      <c r="E14" s="4"/>
      <c r="F14" s="5"/>
      <c r="G14" s="24">
        <f t="shared" si="0"/>
        <v>0</v>
      </c>
      <c r="H14" s="15">
        <f t="shared" si="1"/>
        <v>0</v>
      </c>
      <c r="I14" s="73"/>
    </row>
    <row r="15" spans="1:12" x14ac:dyDescent="0.25">
      <c r="A15" s="14"/>
      <c r="B15" s="73"/>
      <c r="C15" s="43"/>
      <c r="D15" s="67"/>
      <c r="E15" s="4"/>
      <c r="F15" s="5"/>
      <c r="G15" s="24">
        <f t="shared" si="0"/>
        <v>0</v>
      </c>
      <c r="H15" s="15">
        <f t="shared" si="1"/>
        <v>0</v>
      </c>
      <c r="I15" s="73"/>
    </row>
    <row r="16" spans="1:12" x14ac:dyDescent="0.25">
      <c r="A16" s="14"/>
      <c r="B16" s="73"/>
      <c r="C16" s="43"/>
      <c r="D16" s="67"/>
      <c r="E16" s="4"/>
      <c r="F16" s="5"/>
      <c r="G16" s="24">
        <f t="shared" si="0"/>
        <v>0</v>
      </c>
      <c r="H16" s="15">
        <f t="shared" si="1"/>
        <v>0</v>
      </c>
      <c r="I16" s="73"/>
    </row>
    <row r="17" spans="1:9" x14ac:dyDescent="0.25">
      <c r="A17" s="14"/>
      <c r="B17" s="73"/>
      <c r="C17" s="43"/>
      <c r="D17" s="67"/>
      <c r="E17" s="4"/>
      <c r="F17" s="5"/>
      <c r="G17" s="24">
        <f t="shared" si="0"/>
        <v>0</v>
      </c>
      <c r="H17" s="15">
        <f t="shared" si="1"/>
        <v>0</v>
      </c>
      <c r="I17" s="73"/>
    </row>
    <row r="18" spans="1:9" x14ac:dyDescent="0.25">
      <c r="A18" s="14"/>
      <c r="B18" s="73"/>
      <c r="C18" s="43"/>
      <c r="D18" s="67"/>
      <c r="E18" s="4"/>
      <c r="F18" s="5"/>
      <c r="G18" s="24">
        <f t="shared" si="0"/>
        <v>0</v>
      </c>
      <c r="H18" s="15">
        <f t="shared" si="1"/>
        <v>0</v>
      </c>
      <c r="I18" s="73"/>
    </row>
    <row r="19" spans="1:9" x14ac:dyDescent="0.25">
      <c r="A19" s="14"/>
      <c r="B19" s="73"/>
      <c r="C19" s="43"/>
      <c r="D19" s="67"/>
      <c r="E19" s="4"/>
      <c r="F19" s="5"/>
      <c r="G19" s="24">
        <f t="shared" si="0"/>
        <v>0</v>
      </c>
      <c r="H19" s="15">
        <f t="shared" si="1"/>
        <v>0</v>
      </c>
      <c r="I19" s="73"/>
    </row>
    <row r="20" spans="1:9" x14ac:dyDescent="0.25">
      <c r="A20" s="14"/>
      <c r="B20" s="73"/>
      <c r="C20" s="43"/>
      <c r="D20" s="67"/>
      <c r="E20" s="4"/>
      <c r="F20" s="5"/>
      <c r="G20" s="24">
        <f t="shared" si="0"/>
        <v>0</v>
      </c>
      <c r="H20" s="15">
        <f t="shared" si="1"/>
        <v>0</v>
      </c>
      <c r="I20" s="73"/>
    </row>
    <row r="21" spans="1:9" x14ac:dyDescent="0.25">
      <c r="A21" s="14"/>
      <c r="B21" s="73"/>
      <c r="C21" s="43"/>
      <c r="D21" s="67"/>
      <c r="E21" s="4"/>
      <c r="F21" s="5"/>
      <c r="G21" s="24">
        <f t="shared" si="0"/>
        <v>0</v>
      </c>
      <c r="H21" s="15">
        <f t="shared" si="1"/>
        <v>0</v>
      </c>
      <c r="I21" s="73"/>
    </row>
    <row r="22" spans="1:9" x14ac:dyDescent="0.25">
      <c r="A22" s="14"/>
      <c r="B22" s="73"/>
      <c r="C22" s="43"/>
      <c r="D22" s="67"/>
      <c r="E22" s="4"/>
      <c r="F22" s="5"/>
      <c r="G22" s="24">
        <f t="shared" si="0"/>
        <v>0</v>
      </c>
      <c r="H22" s="15">
        <f t="shared" si="1"/>
        <v>0</v>
      </c>
      <c r="I22" s="73"/>
    </row>
    <row r="23" spans="1:9" x14ac:dyDescent="0.25">
      <c r="A23" s="14"/>
      <c r="B23" s="73"/>
      <c r="C23" s="43"/>
      <c r="D23" s="67"/>
      <c r="E23" s="4"/>
      <c r="F23" s="5"/>
      <c r="G23" s="24">
        <f t="shared" si="0"/>
        <v>0</v>
      </c>
      <c r="H23" s="15">
        <f t="shared" si="1"/>
        <v>0</v>
      </c>
      <c r="I23" s="73"/>
    </row>
    <row r="24" spans="1:9" x14ac:dyDescent="0.25">
      <c r="A24" s="14"/>
      <c r="B24" s="73"/>
      <c r="C24" s="43"/>
      <c r="D24" s="67"/>
      <c r="E24" s="4"/>
      <c r="F24" s="5"/>
      <c r="G24" s="24">
        <f t="shared" si="0"/>
        <v>0</v>
      </c>
      <c r="H24" s="15">
        <f t="shared" si="1"/>
        <v>0</v>
      </c>
      <c r="I24" s="73"/>
    </row>
    <row r="25" spans="1:9" x14ac:dyDescent="0.25">
      <c r="A25" s="14"/>
      <c r="B25" s="73"/>
      <c r="C25" s="43"/>
      <c r="D25" s="67"/>
      <c r="E25" s="4"/>
      <c r="F25" s="5"/>
      <c r="G25" s="24">
        <f t="shared" si="0"/>
        <v>0</v>
      </c>
      <c r="H25" s="15">
        <f t="shared" si="1"/>
        <v>0</v>
      </c>
      <c r="I25" s="73"/>
    </row>
    <row r="26" spans="1:9" x14ac:dyDescent="0.25">
      <c r="A26" s="14"/>
      <c r="B26" s="73"/>
      <c r="C26" s="43"/>
      <c r="D26" s="67"/>
      <c r="E26" s="4"/>
      <c r="F26" s="5"/>
      <c r="G26" s="24">
        <f t="shared" si="0"/>
        <v>0</v>
      </c>
      <c r="H26" s="15">
        <f t="shared" si="1"/>
        <v>0</v>
      </c>
      <c r="I26" s="73"/>
    </row>
    <row r="27" spans="1:9" x14ac:dyDescent="0.25">
      <c r="A27" s="14"/>
      <c r="B27" s="73"/>
      <c r="C27" s="43"/>
      <c r="D27" s="67"/>
      <c r="E27" s="4"/>
      <c r="F27" s="5"/>
      <c r="G27" s="24">
        <f t="shared" si="0"/>
        <v>0</v>
      </c>
      <c r="H27" s="15">
        <f t="shared" si="1"/>
        <v>0</v>
      </c>
      <c r="I27" s="73"/>
    </row>
    <row r="28" spans="1:9" x14ac:dyDescent="0.25">
      <c r="A28" s="14"/>
      <c r="B28" s="73"/>
      <c r="C28" s="43"/>
      <c r="D28" s="67"/>
      <c r="E28" s="4"/>
      <c r="F28" s="5"/>
      <c r="G28" s="24">
        <f t="shared" si="0"/>
        <v>0</v>
      </c>
      <c r="H28" s="15">
        <f t="shared" si="1"/>
        <v>0</v>
      </c>
      <c r="I28" s="73"/>
    </row>
    <row r="29" spans="1:9" x14ac:dyDescent="0.25">
      <c r="A29" s="14"/>
      <c r="B29" s="73"/>
      <c r="C29" s="43"/>
      <c r="D29" s="67"/>
      <c r="E29" s="4"/>
      <c r="F29" s="5"/>
      <c r="G29" s="24">
        <f t="shared" si="0"/>
        <v>0</v>
      </c>
      <c r="H29" s="15">
        <f t="shared" si="1"/>
        <v>0</v>
      </c>
      <c r="I29" s="73"/>
    </row>
    <row r="30" spans="1:9" x14ac:dyDescent="0.25">
      <c r="A30" s="14"/>
      <c r="B30" s="73"/>
      <c r="C30" s="43"/>
      <c r="D30" s="67"/>
      <c r="E30" s="4"/>
      <c r="F30" s="5"/>
      <c r="G30" s="24">
        <f t="shared" si="0"/>
        <v>0</v>
      </c>
      <c r="H30" s="15">
        <f t="shared" si="1"/>
        <v>0</v>
      </c>
      <c r="I30" s="73"/>
    </row>
    <row r="31" spans="1:9" x14ac:dyDescent="0.25">
      <c r="A31" s="14"/>
      <c r="B31" s="73"/>
      <c r="C31" s="43"/>
      <c r="D31" s="67"/>
      <c r="E31" s="4"/>
      <c r="F31" s="5"/>
      <c r="G31" s="24">
        <f t="shared" si="0"/>
        <v>0</v>
      </c>
      <c r="H31" s="15">
        <f t="shared" si="1"/>
        <v>0</v>
      </c>
      <c r="I31" s="73"/>
    </row>
    <row r="32" spans="1:9" x14ac:dyDescent="0.25">
      <c r="A32" s="14"/>
      <c r="B32" s="73"/>
      <c r="C32" s="43"/>
      <c r="D32" s="67"/>
      <c r="E32" s="4"/>
      <c r="F32" s="5"/>
      <c r="G32" s="24">
        <f t="shared" si="0"/>
        <v>0</v>
      </c>
      <c r="H32" s="15">
        <f t="shared" si="1"/>
        <v>0</v>
      </c>
      <c r="I32" s="73"/>
    </row>
    <row r="33" spans="1:9" x14ac:dyDescent="0.25">
      <c r="A33" s="14"/>
      <c r="B33" s="73"/>
      <c r="C33" s="43"/>
      <c r="D33" s="67"/>
      <c r="E33" s="4"/>
      <c r="F33" s="5"/>
      <c r="G33" s="24">
        <f t="shared" si="0"/>
        <v>0</v>
      </c>
      <c r="H33" s="15">
        <f t="shared" si="1"/>
        <v>0</v>
      </c>
      <c r="I33" s="73"/>
    </row>
    <row r="34" spans="1:9" x14ac:dyDescent="0.25">
      <c r="A34" s="14"/>
      <c r="B34" s="73"/>
      <c r="C34" s="43"/>
      <c r="D34" s="67"/>
      <c r="E34" s="4"/>
      <c r="F34" s="5"/>
      <c r="G34" s="24">
        <f t="shared" si="0"/>
        <v>0</v>
      </c>
      <c r="H34" s="15">
        <f t="shared" si="1"/>
        <v>0</v>
      </c>
      <c r="I34" s="73"/>
    </row>
    <row r="35" spans="1:9" x14ac:dyDescent="0.25">
      <c r="A35" s="14"/>
      <c r="B35" s="73"/>
      <c r="C35" s="43"/>
      <c r="D35" s="67"/>
      <c r="E35" s="4"/>
      <c r="F35" s="5"/>
      <c r="G35" s="24">
        <f t="shared" si="0"/>
        <v>0</v>
      </c>
      <c r="H35" s="15">
        <f t="shared" si="1"/>
        <v>0</v>
      </c>
      <c r="I35" s="73"/>
    </row>
    <row r="36" spans="1:9" x14ac:dyDescent="0.25">
      <c r="A36" s="14"/>
      <c r="B36" s="73"/>
      <c r="C36" s="43"/>
      <c r="D36" s="67"/>
      <c r="E36" s="4"/>
      <c r="F36" s="5"/>
      <c r="G36" s="24">
        <f t="shared" si="0"/>
        <v>0</v>
      </c>
      <c r="H36" s="15">
        <f t="shared" si="1"/>
        <v>0</v>
      </c>
      <c r="I36" s="73"/>
    </row>
    <row r="37" spans="1:9" x14ac:dyDescent="0.25">
      <c r="A37" s="14"/>
      <c r="B37" s="73"/>
      <c r="C37" s="43"/>
      <c r="D37" s="67"/>
      <c r="E37" s="4"/>
      <c r="F37" s="5"/>
      <c r="G37" s="24">
        <f t="shared" si="0"/>
        <v>0</v>
      </c>
      <c r="H37" s="15">
        <f t="shared" si="1"/>
        <v>0</v>
      </c>
      <c r="I37" s="73"/>
    </row>
    <row r="38" spans="1:9" x14ac:dyDescent="0.25">
      <c r="A38" s="14"/>
      <c r="B38" s="73"/>
      <c r="C38" s="43"/>
      <c r="D38" s="67"/>
      <c r="E38" s="4"/>
      <c r="F38" s="5"/>
      <c r="G38" s="24">
        <f t="shared" si="0"/>
        <v>0</v>
      </c>
      <c r="H38" s="15">
        <f t="shared" si="1"/>
        <v>0</v>
      </c>
      <c r="I38" s="73"/>
    </row>
    <row r="39" spans="1:9" x14ac:dyDescent="0.25">
      <c r="A39" s="14"/>
      <c r="B39" s="73"/>
      <c r="C39" s="43"/>
      <c r="D39" s="67"/>
      <c r="E39" s="4"/>
      <c r="F39" s="5"/>
      <c r="G39" s="24">
        <f t="shared" si="0"/>
        <v>0</v>
      </c>
      <c r="H39" s="15">
        <f t="shared" si="1"/>
        <v>0</v>
      </c>
      <c r="I39" s="73"/>
    </row>
    <row r="40" spans="1:9" x14ac:dyDescent="0.25">
      <c r="A40" s="14"/>
      <c r="B40" s="73"/>
      <c r="C40" s="43"/>
      <c r="D40" s="67"/>
      <c r="E40" s="4"/>
      <c r="F40" s="5"/>
      <c r="G40" s="24">
        <f t="shared" si="0"/>
        <v>0</v>
      </c>
      <c r="H40" s="15">
        <f t="shared" si="1"/>
        <v>0</v>
      </c>
      <c r="I40" s="73"/>
    </row>
    <row r="41" spans="1:9" s="19" customFormat="1" x14ac:dyDescent="0.25">
      <c r="A41" s="14"/>
      <c r="B41" s="16"/>
      <c r="C41" s="17"/>
      <c r="D41" s="16"/>
      <c r="E41" s="27"/>
      <c r="F41" s="28"/>
      <c r="G41" s="27"/>
      <c r="H41" s="18"/>
      <c r="I41" s="45"/>
    </row>
    <row r="42" spans="1:9" s="10" customFormat="1" ht="18" customHeight="1" x14ac:dyDescent="0.25">
      <c r="A42" s="89"/>
      <c r="B42" s="34"/>
      <c r="C42" s="36"/>
      <c r="D42" s="35"/>
      <c r="E42" s="35"/>
      <c r="F42" s="36" t="s">
        <v>41</v>
      </c>
      <c r="G42" s="36"/>
      <c r="H42" s="37">
        <f>SUM(H4:H41)</f>
        <v>0</v>
      </c>
      <c r="I42" s="46"/>
    </row>
    <row r="43" spans="1:9" s="10" customFormat="1" ht="18" customHeight="1" x14ac:dyDescent="0.25">
      <c r="A43" s="89"/>
      <c r="B43" s="38"/>
      <c r="C43" s="32"/>
      <c r="D43" s="31"/>
      <c r="E43" s="31"/>
      <c r="F43" s="32" t="s">
        <v>37</v>
      </c>
      <c r="G43" s="32"/>
      <c r="H43" s="33">
        <f>(H42*1.21)-H42</f>
        <v>0</v>
      </c>
      <c r="I43" s="47"/>
    </row>
    <row r="44" spans="1:9" s="10" customFormat="1" ht="18" customHeight="1" x14ac:dyDescent="0.25">
      <c r="A44" s="89"/>
      <c r="B44" s="39"/>
      <c r="C44" s="41"/>
      <c r="D44" s="40"/>
      <c r="E44" s="40"/>
      <c r="F44" s="41" t="s">
        <v>38</v>
      </c>
      <c r="G44" s="41"/>
      <c r="H44" s="42">
        <f>H42+H43</f>
        <v>0</v>
      </c>
      <c r="I44" s="48"/>
    </row>
  </sheetData>
  <sheetProtection algorithmName="SHA-512" hashValue="SNlham+3yANB6Vo+U/DoMUtLOIjfNQ+Bxz2daErvEzwEOBtIQMn/E6JpMBtYxlzXlRXYELn7zqwZuMKHeyXarQ==" saltValue="X/NV0ESlEIV4SSHVkdt24w=="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03095-BF76-4939-A709-266D15BE61B9}">
  <sheetPr>
    <tabColor theme="5"/>
  </sheetPr>
  <dimension ref="A1:L44"/>
  <sheetViews>
    <sheetView showGridLines="0" zoomScale="85" zoomScaleNormal="85" workbookViewId="0">
      <pane xSplit="2" ySplit="1" topLeftCell="C2" activePane="bottomRight" state="frozen"/>
      <selection pane="topRight" activeCell="B1" sqref="B1"/>
      <selection pane="bottomLeft" activeCell="A2" sqref="A2"/>
      <selection pane="bottomRight" activeCell="B1" sqref="B1"/>
    </sheetView>
  </sheetViews>
  <sheetFormatPr defaultRowHeight="15" x14ac:dyDescent="0.25"/>
  <cols>
    <col min="1" max="1" width="4.7109375" style="6" bestFit="1" customWidth="1"/>
    <col min="2" max="2" width="99.7109375" style="6" customWidth="1"/>
    <col min="3" max="3" width="22.7109375" style="20" customWidth="1"/>
    <col min="4" max="4" width="32.7109375" style="6" customWidth="1"/>
    <col min="5" max="5" width="22.7109375" style="29" customWidth="1"/>
    <col min="6" max="6" width="22.7109375" style="30" customWidth="1"/>
    <col min="7" max="7" width="22.7109375" style="29" customWidth="1"/>
    <col min="8" max="8" width="22.7109375" style="21" customWidth="1"/>
    <col min="9" max="9" width="43" style="49" customWidth="1"/>
    <col min="10" max="16384" width="9.140625" style="6"/>
  </cols>
  <sheetData>
    <row r="1" spans="1:12" s="55" customFormat="1" ht="23.25" x14ac:dyDescent="0.35">
      <c r="A1" s="51"/>
      <c r="B1" s="58" t="s">
        <v>43</v>
      </c>
      <c r="C1" s="57"/>
      <c r="D1" s="22"/>
      <c r="E1" s="52"/>
      <c r="F1" s="53"/>
      <c r="G1" s="52"/>
      <c r="H1" s="54"/>
      <c r="I1" s="56" t="str" cm="1">
        <f t="array" ref="I1:L1">'Algemene gegevens'!D3:G3</f>
        <v>Europees openbare aanbesteding School- en Kantoormeubilair</v>
      </c>
      <c r="J1" s="55">
        <v>0</v>
      </c>
      <c r="K1" s="55">
        <v>0</v>
      </c>
      <c r="L1" s="55">
        <v>0</v>
      </c>
    </row>
    <row r="2" spans="1:12" x14ac:dyDescent="0.25">
      <c r="A2" s="14"/>
    </row>
    <row r="3" spans="1:12" ht="15.75" x14ac:dyDescent="0.25">
      <c r="A3" s="14"/>
      <c r="B3" s="1" t="s">
        <v>40</v>
      </c>
      <c r="C3" s="13" t="s">
        <v>39</v>
      </c>
      <c r="D3" s="1" t="s">
        <v>13</v>
      </c>
      <c r="E3" s="2" t="s">
        <v>35</v>
      </c>
      <c r="F3" s="23" t="s">
        <v>34</v>
      </c>
      <c r="G3" s="2" t="s">
        <v>33</v>
      </c>
      <c r="H3" s="3" t="s">
        <v>22</v>
      </c>
      <c r="I3" s="44" t="s">
        <v>21</v>
      </c>
    </row>
    <row r="4" spans="1:12" x14ac:dyDescent="0.25">
      <c r="A4" s="14"/>
      <c r="B4" s="73"/>
      <c r="C4" s="43"/>
      <c r="D4" s="67"/>
      <c r="E4" s="4"/>
      <c r="F4" s="5"/>
      <c r="G4" s="24">
        <f>E4-(F4*E4)</f>
        <v>0</v>
      </c>
      <c r="H4" s="15">
        <f>G4*C4</f>
        <v>0</v>
      </c>
      <c r="I4" s="73"/>
    </row>
    <row r="5" spans="1:12" x14ac:dyDescent="0.25">
      <c r="A5" s="14"/>
      <c r="B5" s="73"/>
      <c r="C5" s="43"/>
      <c r="D5" s="67"/>
      <c r="E5" s="4"/>
      <c r="F5" s="5"/>
      <c r="G5" s="24">
        <f t="shared" ref="G5:G40" si="0">E5-(F5*E5)</f>
        <v>0</v>
      </c>
      <c r="H5" s="15">
        <f t="shared" ref="H5:H40" si="1">G5*C5</f>
        <v>0</v>
      </c>
      <c r="I5" s="73"/>
    </row>
    <row r="6" spans="1:12" x14ac:dyDescent="0.25">
      <c r="A6" s="14"/>
      <c r="B6" s="73"/>
      <c r="C6" s="43"/>
      <c r="D6" s="67"/>
      <c r="E6" s="4"/>
      <c r="F6" s="5"/>
      <c r="G6" s="24">
        <f t="shared" si="0"/>
        <v>0</v>
      </c>
      <c r="H6" s="15">
        <f t="shared" si="1"/>
        <v>0</v>
      </c>
      <c r="I6" s="73"/>
    </row>
    <row r="7" spans="1:12" x14ac:dyDescent="0.25">
      <c r="A7" s="14"/>
      <c r="B7" s="73"/>
      <c r="C7" s="43"/>
      <c r="D7" s="67"/>
      <c r="E7" s="4"/>
      <c r="F7" s="5"/>
      <c r="G7" s="24">
        <f t="shared" si="0"/>
        <v>0</v>
      </c>
      <c r="H7" s="15">
        <f t="shared" si="1"/>
        <v>0</v>
      </c>
      <c r="I7" s="73"/>
    </row>
    <row r="8" spans="1:12" x14ac:dyDescent="0.25">
      <c r="A8" s="14"/>
      <c r="B8" s="73"/>
      <c r="C8" s="43"/>
      <c r="D8" s="67"/>
      <c r="E8" s="4"/>
      <c r="F8" s="5"/>
      <c r="G8" s="24">
        <f t="shared" si="0"/>
        <v>0</v>
      </c>
      <c r="H8" s="15">
        <f t="shared" si="1"/>
        <v>0</v>
      </c>
      <c r="I8" s="73"/>
    </row>
    <row r="9" spans="1:12" x14ac:dyDescent="0.25">
      <c r="A9" s="14"/>
      <c r="B9" s="73"/>
      <c r="C9" s="43"/>
      <c r="D9" s="67"/>
      <c r="E9" s="4"/>
      <c r="F9" s="5"/>
      <c r="G9" s="24">
        <f t="shared" si="0"/>
        <v>0</v>
      </c>
      <c r="H9" s="15">
        <f t="shared" si="1"/>
        <v>0</v>
      </c>
      <c r="I9" s="73"/>
    </row>
    <row r="10" spans="1:12" x14ac:dyDescent="0.25">
      <c r="A10" s="14"/>
      <c r="B10" s="73"/>
      <c r="C10" s="43"/>
      <c r="D10" s="67"/>
      <c r="E10" s="4"/>
      <c r="F10" s="5"/>
      <c r="G10" s="24">
        <f t="shared" si="0"/>
        <v>0</v>
      </c>
      <c r="H10" s="15">
        <f t="shared" si="1"/>
        <v>0</v>
      </c>
      <c r="I10" s="73"/>
    </row>
    <row r="11" spans="1:12" x14ac:dyDescent="0.25">
      <c r="A11" s="14"/>
      <c r="B11" s="73"/>
      <c r="C11" s="43"/>
      <c r="D11" s="67"/>
      <c r="E11" s="4"/>
      <c r="F11" s="5"/>
      <c r="G11" s="24">
        <f t="shared" si="0"/>
        <v>0</v>
      </c>
      <c r="H11" s="15">
        <f t="shared" si="1"/>
        <v>0</v>
      </c>
      <c r="I11" s="73"/>
    </row>
    <row r="12" spans="1:12" x14ac:dyDescent="0.25">
      <c r="A12" s="14"/>
      <c r="B12" s="73"/>
      <c r="C12" s="43"/>
      <c r="D12" s="67"/>
      <c r="E12" s="4"/>
      <c r="F12" s="5"/>
      <c r="G12" s="24">
        <f t="shared" si="0"/>
        <v>0</v>
      </c>
      <c r="H12" s="15">
        <f t="shared" si="1"/>
        <v>0</v>
      </c>
      <c r="I12" s="73"/>
    </row>
    <row r="13" spans="1:12" x14ac:dyDescent="0.25">
      <c r="A13" s="14"/>
      <c r="B13" s="73"/>
      <c r="C13" s="43"/>
      <c r="D13" s="67"/>
      <c r="E13" s="4"/>
      <c r="F13" s="5"/>
      <c r="G13" s="24">
        <f t="shared" si="0"/>
        <v>0</v>
      </c>
      <c r="H13" s="15">
        <f t="shared" si="1"/>
        <v>0</v>
      </c>
      <c r="I13" s="73"/>
    </row>
    <row r="14" spans="1:12" x14ac:dyDescent="0.25">
      <c r="A14" s="14"/>
      <c r="B14" s="73"/>
      <c r="C14" s="43"/>
      <c r="D14" s="67"/>
      <c r="E14" s="4"/>
      <c r="F14" s="5"/>
      <c r="G14" s="24">
        <f t="shared" si="0"/>
        <v>0</v>
      </c>
      <c r="H14" s="15">
        <f t="shared" si="1"/>
        <v>0</v>
      </c>
      <c r="I14" s="73"/>
    </row>
    <row r="15" spans="1:12" x14ac:dyDescent="0.25">
      <c r="A15" s="14"/>
      <c r="B15" s="73"/>
      <c r="C15" s="43"/>
      <c r="D15" s="67"/>
      <c r="E15" s="4"/>
      <c r="F15" s="5"/>
      <c r="G15" s="24">
        <f t="shared" si="0"/>
        <v>0</v>
      </c>
      <c r="H15" s="15">
        <f t="shared" si="1"/>
        <v>0</v>
      </c>
      <c r="I15" s="73"/>
    </row>
    <row r="16" spans="1:12" x14ac:dyDescent="0.25">
      <c r="A16" s="14"/>
      <c r="B16" s="73"/>
      <c r="C16" s="43"/>
      <c r="D16" s="67"/>
      <c r="E16" s="4"/>
      <c r="F16" s="5"/>
      <c r="G16" s="24">
        <f t="shared" si="0"/>
        <v>0</v>
      </c>
      <c r="H16" s="15">
        <f t="shared" si="1"/>
        <v>0</v>
      </c>
      <c r="I16" s="73"/>
    </row>
    <row r="17" spans="1:9" x14ac:dyDescent="0.25">
      <c r="A17" s="14"/>
      <c r="B17" s="73"/>
      <c r="C17" s="43"/>
      <c r="D17" s="67"/>
      <c r="E17" s="4"/>
      <c r="F17" s="5"/>
      <c r="G17" s="24">
        <f t="shared" si="0"/>
        <v>0</v>
      </c>
      <c r="H17" s="15">
        <f t="shared" si="1"/>
        <v>0</v>
      </c>
      <c r="I17" s="73"/>
    </row>
    <row r="18" spans="1:9" x14ac:dyDescent="0.25">
      <c r="A18" s="14"/>
      <c r="B18" s="73"/>
      <c r="C18" s="43"/>
      <c r="D18" s="67"/>
      <c r="E18" s="4"/>
      <c r="F18" s="5"/>
      <c r="G18" s="24">
        <f t="shared" si="0"/>
        <v>0</v>
      </c>
      <c r="H18" s="15">
        <f t="shared" si="1"/>
        <v>0</v>
      </c>
      <c r="I18" s="73"/>
    </row>
    <row r="19" spans="1:9" x14ac:dyDescent="0.25">
      <c r="A19" s="14"/>
      <c r="B19" s="73"/>
      <c r="C19" s="43"/>
      <c r="D19" s="67"/>
      <c r="E19" s="4"/>
      <c r="F19" s="5"/>
      <c r="G19" s="24">
        <f t="shared" si="0"/>
        <v>0</v>
      </c>
      <c r="H19" s="15">
        <f t="shared" si="1"/>
        <v>0</v>
      </c>
      <c r="I19" s="73"/>
    </row>
    <row r="20" spans="1:9" x14ac:dyDescent="0.25">
      <c r="A20" s="14"/>
      <c r="B20" s="73"/>
      <c r="C20" s="43"/>
      <c r="D20" s="67"/>
      <c r="E20" s="4"/>
      <c r="F20" s="5"/>
      <c r="G20" s="24">
        <f t="shared" si="0"/>
        <v>0</v>
      </c>
      <c r="H20" s="15">
        <f t="shared" si="1"/>
        <v>0</v>
      </c>
      <c r="I20" s="73"/>
    </row>
    <row r="21" spans="1:9" x14ac:dyDescent="0.25">
      <c r="A21" s="14"/>
      <c r="B21" s="73"/>
      <c r="C21" s="43"/>
      <c r="D21" s="67"/>
      <c r="E21" s="4"/>
      <c r="F21" s="5"/>
      <c r="G21" s="24">
        <f t="shared" si="0"/>
        <v>0</v>
      </c>
      <c r="H21" s="15">
        <f t="shared" si="1"/>
        <v>0</v>
      </c>
      <c r="I21" s="73"/>
    </row>
    <row r="22" spans="1:9" x14ac:dyDescent="0.25">
      <c r="A22" s="14"/>
      <c r="B22" s="73"/>
      <c r="C22" s="43"/>
      <c r="D22" s="67"/>
      <c r="E22" s="4"/>
      <c r="F22" s="5"/>
      <c r="G22" s="24">
        <f t="shared" si="0"/>
        <v>0</v>
      </c>
      <c r="H22" s="15">
        <f t="shared" si="1"/>
        <v>0</v>
      </c>
      <c r="I22" s="73"/>
    </row>
    <row r="23" spans="1:9" x14ac:dyDescent="0.25">
      <c r="A23" s="14"/>
      <c r="B23" s="73"/>
      <c r="C23" s="43"/>
      <c r="D23" s="67"/>
      <c r="E23" s="4"/>
      <c r="F23" s="5"/>
      <c r="G23" s="24">
        <f t="shared" si="0"/>
        <v>0</v>
      </c>
      <c r="H23" s="15">
        <f t="shared" si="1"/>
        <v>0</v>
      </c>
      <c r="I23" s="73"/>
    </row>
    <row r="24" spans="1:9" x14ac:dyDescent="0.25">
      <c r="A24" s="14"/>
      <c r="B24" s="73"/>
      <c r="C24" s="43"/>
      <c r="D24" s="67"/>
      <c r="E24" s="4"/>
      <c r="F24" s="5"/>
      <c r="G24" s="24">
        <f t="shared" si="0"/>
        <v>0</v>
      </c>
      <c r="H24" s="15">
        <f t="shared" si="1"/>
        <v>0</v>
      </c>
      <c r="I24" s="73"/>
    </row>
    <row r="25" spans="1:9" x14ac:dyDescent="0.25">
      <c r="A25" s="14"/>
      <c r="B25" s="73"/>
      <c r="C25" s="43"/>
      <c r="D25" s="67"/>
      <c r="E25" s="4"/>
      <c r="F25" s="5"/>
      <c r="G25" s="24">
        <f t="shared" si="0"/>
        <v>0</v>
      </c>
      <c r="H25" s="15">
        <f t="shared" si="1"/>
        <v>0</v>
      </c>
      <c r="I25" s="73"/>
    </row>
    <row r="26" spans="1:9" x14ac:dyDescent="0.25">
      <c r="A26" s="14"/>
      <c r="B26" s="73"/>
      <c r="C26" s="43"/>
      <c r="D26" s="67"/>
      <c r="E26" s="4"/>
      <c r="F26" s="5"/>
      <c r="G26" s="24">
        <f t="shared" si="0"/>
        <v>0</v>
      </c>
      <c r="H26" s="15">
        <f t="shared" si="1"/>
        <v>0</v>
      </c>
      <c r="I26" s="73"/>
    </row>
    <row r="27" spans="1:9" x14ac:dyDescent="0.25">
      <c r="A27" s="14"/>
      <c r="B27" s="73"/>
      <c r="C27" s="43"/>
      <c r="D27" s="67"/>
      <c r="E27" s="4"/>
      <c r="F27" s="5"/>
      <c r="G27" s="24">
        <f t="shared" si="0"/>
        <v>0</v>
      </c>
      <c r="H27" s="15">
        <f t="shared" si="1"/>
        <v>0</v>
      </c>
      <c r="I27" s="73"/>
    </row>
    <row r="28" spans="1:9" x14ac:dyDescent="0.25">
      <c r="A28" s="14"/>
      <c r="B28" s="73"/>
      <c r="C28" s="43"/>
      <c r="D28" s="67"/>
      <c r="E28" s="4"/>
      <c r="F28" s="5"/>
      <c r="G28" s="24">
        <f t="shared" si="0"/>
        <v>0</v>
      </c>
      <c r="H28" s="15">
        <f t="shared" si="1"/>
        <v>0</v>
      </c>
      <c r="I28" s="73"/>
    </row>
    <row r="29" spans="1:9" x14ac:dyDescent="0.25">
      <c r="A29" s="14"/>
      <c r="B29" s="73"/>
      <c r="C29" s="43"/>
      <c r="D29" s="67"/>
      <c r="E29" s="4"/>
      <c r="F29" s="5"/>
      <c r="G29" s="24">
        <f t="shared" si="0"/>
        <v>0</v>
      </c>
      <c r="H29" s="15">
        <f t="shared" si="1"/>
        <v>0</v>
      </c>
      <c r="I29" s="73"/>
    </row>
    <row r="30" spans="1:9" x14ac:dyDescent="0.25">
      <c r="A30" s="14"/>
      <c r="B30" s="73"/>
      <c r="C30" s="43"/>
      <c r="D30" s="67"/>
      <c r="E30" s="4"/>
      <c r="F30" s="5"/>
      <c r="G30" s="24">
        <f t="shared" si="0"/>
        <v>0</v>
      </c>
      <c r="H30" s="15">
        <f t="shared" si="1"/>
        <v>0</v>
      </c>
      <c r="I30" s="73"/>
    </row>
    <row r="31" spans="1:9" x14ac:dyDescent="0.25">
      <c r="A31" s="14"/>
      <c r="B31" s="73"/>
      <c r="C31" s="43"/>
      <c r="D31" s="67"/>
      <c r="E31" s="4"/>
      <c r="F31" s="5"/>
      <c r="G31" s="24">
        <f t="shared" si="0"/>
        <v>0</v>
      </c>
      <c r="H31" s="15">
        <f t="shared" si="1"/>
        <v>0</v>
      </c>
      <c r="I31" s="73"/>
    </row>
    <row r="32" spans="1:9" x14ac:dyDescent="0.25">
      <c r="A32" s="14"/>
      <c r="B32" s="73"/>
      <c r="C32" s="43"/>
      <c r="D32" s="67"/>
      <c r="E32" s="4"/>
      <c r="F32" s="5"/>
      <c r="G32" s="24">
        <f t="shared" si="0"/>
        <v>0</v>
      </c>
      <c r="H32" s="15">
        <f t="shared" si="1"/>
        <v>0</v>
      </c>
      <c r="I32" s="73"/>
    </row>
    <row r="33" spans="1:9" x14ac:dyDescent="0.25">
      <c r="A33" s="14"/>
      <c r="B33" s="73"/>
      <c r="C33" s="43"/>
      <c r="D33" s="67"/>
      <c r="E33" s="4"/>
      <c r="F33" s="5"/>
      <c r="G33" s="24">
        <f t="shared" si="0"/>
        <v>0</v>
      </c>
      <c r="H33" s="15">
        <f t="shared" si="1"/>
        <v>0</v>
      </c>
      <c r="I33" s="73"/>
    </row>
    <row r="34" spans="1:9" x14ac:dyDescent="0.25">
      <c r="A34" s="14"/>
      <c r="B34" s="73"/>
      <c r="C34" s="43"/>
      <c r="D34" s="67"/>
      <c r="E34" s="4"/>
      <c r="F34" s="5"/>
      <c r="G34" s="24">
        <f t="shared" si="0"/>
        <v>0</v>
      </c>
      <c r="H34" s="15">
        <f t="shared" si="1"/>
        <v>0</v>
      </c>
      <c r="I34" s="73"/>
    </row>
    <row r="35" spans="1:9" x14ac:dyDescent="0.25">
      <c r="A35" s="14"/>
      <c r="B35" s="73"/>
      <c r="C35" s="43"/>
      <c r="D35" s="67"/>
      <c r="E35" s="4"/>
      <c r="F35" s="5"/>
      <c r="G35" s="24">
        <f t="shared" si="0"/>
        <v>0</v>
      </c>
      <c r="H35" s="15">
        <f t="shared" si="1"/>
        <v>0</v>
      </c>
      <c r="I35" s="73"/>
    </row>
    <row r="36" spans="1:9" x14ac:dyDescent="0.25">
      <c r="A36" s="14"/>
      <c r="B36" s="73"/>
      <c r="C36" s="43"/>
      <c r="D36" s="67"/>
      <c r="E36" s="4"/>
      <c r="F36" s="5"/>
      <c r="G36" s="24">
        <f t="shared" si="0"/>
        <v>0</v>
      </c>
      <c r="H36" s="15">
        <f t="shared" si="1"/>
        <v>0</v>
      </c>
      <c r="I36" s="73"/>
    </row>
    <row r="37" spans="1:9" x14ac:dyDescent="0.25">
      <c r="A37" s="14"/>
      <c r="B37" s="73"/>
      <c r="C37" s="43"/>
      <c r="D37" s="67"/>
      <c r="E37" s="4"/>
      <c r="F37" s="5"/>
      <c r="G37" s="24">
        <f t="shared" si="0"/>
        <v>0</v>
      </c>
      <c r="H37" s="15">
        <f t="shared" si="1"/>
        <v>0</v>
      </c>
      <c r="I37" s="73"/>
    </row>
    <row r="38" spans="1:9" x14ac:dyDescent="0.25">
      <c r="A38" s="14"/>
      <c r="B38" s="73"/>
      <c r="C38" s="43"/>
      <c r="D38" s="67"/>
      <c r="E38" s="4"/>
      <c r="F38" s="5"/>
      <c r="G38" s="24">
        <f t="shared" si="0"/>
        <v>0</v>
      </c>
      <c r="H38" s="15">
        <f t="shared" si="1"/>
        <v>0</v>
      </c>
      <c r="I38" s="73"/>
    </row>
    <row r="39" spans="1:9" x14ac:dyDescent="0.25">
      <c r="A39" s="14"/>
      <c r="B39" s="73"/>
      <c r="C39" s="43"/>
      <c r="D39" s="67"/>
      <c r="E39" s="4"/>
      <c r="F39" s="5"/>
      <c r="G39" s="24">
        <f t="shared" si="0"/>
        <v>0</v>
      </c>
      <c r="H39" s="15">
        <f t="shared" si="1"/>
        <v>0</v>
      </c>
      <c r="I39" s="73"/>
    </row>
    <row r="40" spans="1:9" x14ac:dyDescent="0.25">
      <c r="A40" s="14"/>
      <c r="B40" s="73"/>
      <c r="C40" s="43"/>
      <c r="D40" s="67"/>
      <c r="E40" s="4"/>
      <c r="F40" s="5"/>
      <c r="G40" s="24">
        <f t="shared" si="0"/>
        <v>0</v>
      </c>
      <c r="H40" s="15">
        <f t="shared" si="1"/>
        <v>0</v>
      </c>
      <c r="I40" s="73"/>
    </row>
    <row r="41" spans="1:9" s="19" customFormat="1" x14ac:dyDescent="0.25">
      <c r="A41" s="14"/>
      <c r="B41" s="16"/>
      <c r="C41" s="17"/>
      <c r="D41" s="16"/>
      <c r="E41" s="27"/>
      <c r="F41" s="28"/>
      <c r="G41" s="27"/>
      <c r="H41" s="18"/>
      <c r="I41" s="45"/>
    </row>
    <row r="42" spans="1:9" s="10" customFormat="1" ht="18" customHeight="1" x14ac:dyDescent="0.25">
      <c r="A42" s="89"/>
      <c r="B42" s="34"/>
      <c r="C42" s="36"/>
      <c r="D42" s="35"/>
      <c r="E42" s="35"/>
      <c r="F42" s="36" t="s">
        <v>41</v>
      </c>
      <c r="G42" s="36"/>
      <c r="H42" s="37">
        <f>SUM(H4:H41)</f>
        <v>0</v>
      </c>
      <c r="I42" s="46"/>
    </row>
    <row r="43" spans="1:9" s="10" customFormat="1" ht="18" customHeight="1" x14ac:dyDescent="0.25">
      <c r="A43" s="89"/>
      <c r="B43" s="38"/>
      <c r="C43" s="32"/>
      <c r="D43" s="31"/>
      <c r="E43" s="31"/>
      <c r="F43" s="32" t="s">
        <v>37</v>
      </c>
      <c r="G43" s="32"/>
      <c r="H43" s="33">
        <f>(H42*1.21)-H42</f>
        <v>0</v>
      </c>
      <c r="I43" s="47"/>
    </row>
    <row r="44" spans="1:9" s="10" customFormat="1" ht="18" customHeight="1" x14ac:dyDescent="0.25">
      <c r="A44" s="89"/>
      <c r="B44" s="39"/>
      <c r="C44" s="41"/>
      <c r="D44" s="40"/>
      <c r="E44" s="40"/>
      <c r="F44" s="41" t="s">
        <v>38</v>
      </c>
      <c r="G44" s="41"/>
      <c r="H44" s="42">
        <f>H42+H43</f>
        <v>0</v>
      </c>
      <c r="I44" s="48"/>
    </row>
  </sheetData>
  <sheetProtection algorithmName="SHA-512" hashValue="7Vo09t9mSs+4WOkdQIewFDd8m1tDcysjZoK2tQ1O4M6SeHo5bYv+OKaJwEAwQKIAcg2Igz6OC6jyUzY/KeJITA==" saltValue="GtcUObrxXFpjXTfNWosXe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A1:G19"/>
  <sheetViews>
    <sheetView showGridLines="0" zoomScale="85" zoomScaleNormal="85" workbookViewId="0">
      <pane ySplit="1" topLeftCell="A2" activePane="bottomLeft" state="frozen"/>
      <selection activeCell="D12" sqref="D12:G12"/>
      <selection pane="bottomLeft" activeCell="B1" sqref="B1"/>
    </sheetView>
  </sheetViews>
  <sheetFormatPr defaultRowHeight="15" x14ac:dyDescent="0.25"/>
  <cols>
    <col min="1" max="1" width="3.7109375" style="49" customWidth="1"/>
    <col min="2" max="2" width="200.7109375" style="6" customWidth="1"/>
    <col min="3" max="16384" width="9.140625" style="6"/>
  </cols>
  <sheetData>
    <row r="1" spans="1:7" s="19" customFormat="1" ht="15.75" x14ac:dyDescent="0.25">
      <c r="A1" s="90"/>
      <c r="B1" s="91" t="s">
        <v>66</v>
      </c>
    </row>
    <row r="2" spans="1:7" x14ac:dyDescent="0.25">
      <c r="A2" s="92">
        <v>1</v>
      </c>
      <c r="B2" s="124" t="s">
        <v>32</v>
      </c>
    </row>
    <row r="3" spans="1:7" x14ac:dyDescent="0.25">
      <c r="A3" s="92">
        <v>2</v>
      </c>
      <c r="B3" s="124" t="s">
        <v>14</v>
      </c>
    </row>
    <row r="4" spans="1:7" x14ac:dyDescent="0.25">
      <c r="A4" s="92">
        <v>3</v>
      </c>
      <c r="B4" s="124" t="s">
        <v>15</v>
      </c>
    </row>
    <row r="5" spans="1:7" x14ac:dyDescent="0.25">
      <c r="A5" s="92">
        <v>4</v>
      </c>
      <c r="B5" s="124" t="s">
        <v>25</v>
      </c>
    </row>
    <row r="6" spans="1:7" x14ac:dyDescent="0.25">
      <c r="A6" s="92">
        <v>5</v>
      </c>
      <c r="B6" s="124" t="s">
        <v>16</v>
      </c>
    </row>
    <row r="7" spans="1:7" x14ac:dyDescent="0.25">
      <c r="A7" s="92">
        <v>6</v>
      </c>
      <c r="B7" s="124" t="s">
        <v>17</v>
      </c>
    </row>
    <row r="8" spans="1:7" x14ac:dyDescent="0.25">
      <c r="A8" s="92">
        <v>7</v>
      </c>
      <c r="B8" s="124" t="s">
        <v>28</v>
      </c>
    </row>
    <row r="9" spans="1:7" x14ac:dyDescent="0.25">
      <c r="A9" s="92">
        <v>8</v>
      </c>
      <c r="B9" s="124" t="s">
        <v>27</v>
      </c>
    </row>
    <row r="10" spans="1:7" x14ac:dyDescent="0.25">
      <c r="A10" s="92">
        <v>9</v>
      </c>
      <c r="B10" s="95" t="s">
        <v>26</v>
      </c>
    </row>
    <row r="11" spans="1:7" x14ac:dyDescent="0.25">
      <c r="A11" s="92">
        <v>10</v>
      </c>
      <c r="B11" s="124" t="s">
        <v>18</v>
      </c>
    </row>
    <row r="12" spans="1:7" x14ac:dyDescent="0.25">
      <c r="A12" s="92">
        <v>11</v>
      </c>
      <c r="B12" s="124" t="s">
        <v>19</v>
      </c>
    </row>
    <row r="13" spans="1:7" x14ac:dyDescent="0.25">
      <c r="A13" s="92">
        <v>12</v>
      </c>
      <c r="B13" s="124" t="s">
        <v>20</v>
      </c>
      <c r="C13" s="95"/>
      <c r="D13" s="95"/>
      <c r="E13" s="95"/>
      <c r="F13" s="95"/>
      <c r="G13" s="95"/>
    </row>
    <row r="14" spans="1:7" x14ac:dyDescent="0.25">
      <c r="A14" s="92">
        <v>13</v>
      </c>
      <c r="B14" s="96" t="s">
        <v>29</v>
      </c>
    </row>
    <row r="15" spans="1:7" x14ac:dyDescent="0.25">
      <c r="A15" s="92">
        <v>14</v>
      </c>
      <c r="B15" s="124" t="s">
        <v>64</v>
      </c>
    </row>
    <row r="16" spans="1:7" x14ac:dyDescent="0.25">
      <c r="A16" s="92">
        <v>15</v>
      </c>
      <c r="B16" s="124" t="s">
        <v>31</v>
      </c>
    </row>
    <row r="17" spans="1:7" x14ac:dyDescent="0.25">
      <c r="A17" s="92">
        <v>16</v>
      </c>
      <c r="B17" s="124" t="s">
        <v>23</v>
      </c>
    </row>
    <row r="18" spans="1:7" x14ac:dyDescent="0.25">
      <c r="A18" s="92">
        <v>17</v>
      </c>
      <c r="B18" s="124" t="s">
        <v>30</v>
      </c>
      <c r="C18" s="96"/>
      <c r="D18" s="96"/>
      <c r="E18" s="96"/>
      <c r="F18" s="96"/>
      <c r="G18" s="96"/>
    </row>
    <row r="19" spans="1:7" ht="30" x14ac:dyDescent="0.25">
      <c r="A19" s="92">
        <v>18</v>
      </c>
      <c r="B19" s="71" t="s">
        <v>224</v>
      </c>
    </row>
  </sheetData>
  <sheetProtection algorithmName="SHA-512" hashValue="DOZsbt5EOiB7GFy94POUSKgIyR5gJ0LDozNfq5rFIqgAUn7JXIDrai+OLoDujKgzSRaWH/GTmdjgyev37KqK0g==" saltValue="0fiT1TuL75oQ9Bk5H4dK0g==" spinCount="100000" sheet="1" objects="1" scenarios="1"/>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4723C-D764-4793-AC6A-603B3E7A0FCF}">
  <sheetPr>
    <tabColor theme="5"/>
  </sheetPr>
  <dimension ref="A1:G34"/>
  <sheetViews>
    <sheetView showGridLines="0" zoomScale="85" zoomScaleNormal="85" workbookViewId="0">
      <pane ySplit="1" topLeftCell="A2" activePane="bottomLeft" state="frozen"/>
      <selection activeCell="D12" sqref="D12:G12"/>
      <selection pane="bottomLeft" activeCell="B15" sqref="B15"/>
    </sheetView>
  </sheetViews>
  <sheetFormatPr defaultRowHeight="15" x14ac:dyDescent="0.25"/>
  <cols>
    <col min="1" max="1" width="3.140625" style="49" bestFit="1" customWidth="1"/>
    <col min="2" max="2" width="200.7109375" style="6" customWidth="1"/>
    <col min="3" max="16384" width="9.140625" style="6"/>
  </cols>
  <sheetData>
    <row r="1" spans="1:7" s="19" customFormat="1" ht="15.75" x14ac:dyDescent="0.25">
      <c r="A1" s="90"/>
      <c r="B1" s="91" t="s">
        <v>65</v>
      </c>
    </row>
    <row r="2" spans="1:7" x14ac:dyDescent="0.25">
      <c r="A2" s="92"/>
      <c r="B2" s="93" t="s">
        <v>67</v>
      </c>
    </row>
    <row r="3" spans="1:7" x14ac:dyDescent="0.25">
      <c r="A3" s="92">
        <v>1</v>
      </c>
      <c r="B3" s="6" t="s">
        <v>78</v>
      </c>
    </row>
    <row r="4" spans="1:7" x14ac:dyDescent="0.25">
      <c r="A4" s="92">
        <v>2</v>
      </c>
      <c r="B4" s="6" t="s">
        <v>81</v>
      </c>
    </row>
    <row r="5" spans="1:7" x14ac:dyDescent="0.25">
      <c r="A5" s="92">
        <v>3</v>
      </c>
      <c r="B5" s="6" t="s">
        <v>68</v>
      </c>
    </row>
    <row r="6" spans="1:7" x14ac:dyDescent="0.25">
      <c r="A6" s="92">
        <v>4</v>
      </c>
      <c r="B6" s="98" t="s">
        <v>100</v>
      </c>
    </row>
    <row r="7" spans="1:7" x14ac:dyDescent="0.25">
      <c r="A7" s="92">
        <v>5</v>
      </c>
      <c r="B7" s="98" t="s">
        <v>219</v>
      </c>
    </row>
    <row r="8" spans="1:7" x14ac:dyDescent="0.25">
      <c r="A8" s="92">
        <v>6</v>
      </c>
      <c r="B8" s="98" t="s">
        <v>220</v>
      </c>
    </row>
    <row r="9" spans="1:7" x14ac:dyDescent="0.25">
      <c r="A9" s="92">
        <v>7</v>
      </c>
      <c r="B9" s="98" t="s">
        <v>221</v>
      </c>
    </row>
    <row r="10" spans="1:7" x14ac:dyDescent="0.25">
      <c r="A10" s="92">
        <v>8</v>
      </c>
      <c r="B10" s="6" t="s">
        <v>70</v>
      </c>
    </row>
    <row r="11" spans="1:7" x14ac:dyDescent="0.25">
      <c r="A11" s="92">
        <v>9</v>
      </c>
      <c r="B11" s="6" t="s">
        <v>69</v>
      </c>
    </row>
    <row r="12" spans="1:7" x14ac:dyDescent="0.25">
      <c r="A12" s="92">
        <v>10</v>
      </c>
      <c r="B12" s="110" t="s">
        <v>80</v>
      </c>
    </row>
    <row r="13" spans="1:7" x14ac:dyDescent="0.25">
      <c r="A13" s="92">
        <v>11</v>
      </c>
      <c r="B13" s="19" t="s">
        <v>79</v>
      </c>
    </row>
    <row r="14" spans="1:7" x14ac:dyDescent="0.25">
      <c r="A14" s="92"/>
      <c r="B14" s="125" t="s">
        <v>71</v>
      </c>
    </row>
    <row r="15" spans="1:7" x14ac:dyDescent="0.25">
      <c r="A15" s="92">
        <v>12</v>
      </c>
      <c r="B15" s="98" t="s">
        <v>72</v>
      </c>
    </row>
    <row r="16" spans="1:7" x14ac:dyDescent="0.25">
      <c r="A16" s="92">
        <v>13</v>
      </c>
      <c r="B16" s="98" t="s">
        <v>96</v>
      </c>
      <c r="C16" s="95"/>
      <c r="D16" s="95"/>
      <c r="E16" s="95"/>
      <c r="F16" s="95"/>
      <c r="G16" s="95"/>
    </row>
    <row r="17" spans="1:7" x14ac:dyDescent="0.25">
      <c r="A17" s="92">
        <v>14</v>
      </c>
      <c r="B17" s="98" t="s">
        <v>97</v>
      </c>
    </row>
    <row r="18" spans="1:7" x14ac:dyDescent="0.25">
      <c r="A18" s="92"/>
      <c r="B18" s="125" t="s">
        <v>73</v>
      </c>
    </row>
    <row r="19" spans="1:7" x14ac:dyDescent="0.25">
      <c r="A19" s="92">
        <v>15</v>
      </c>
      <c r="B19" s="19" t="s">
        <v>74</v>
      </c>
    </row>
    <row r="20" spans="1:7" x14ac:dyDescent="0.25">
      <c r="A20" s="92">
        <v>16</v>
      </c>
      <c r="B20" s="98" t="s">
        <v>98</v>
      </c>
    </row>
    <row r="21" spans="1:7" x14ac:dyDescent="0.25">
      <c r="A21" s="92">
        <v>17</v>
      </c>
      <c r="B21" s="19" t="s">
        <v>99</v>
      </c>
      <c r="C21" s="96"/>
      <c r="D21" s="96"/>
      <c r="E21" s="96"/>
      <c r="F21" s="96"/>
      <c r="G21" s="96"/>
    </row>
    <row r="22" spans="1:7" x14ac:dyDescent="0.25">
      <c r="A22" s="92">
        <v>18</v>
      </c>
      <c r="B22" s="19" t="s">
        <v>75</v>
      </c>
    </row>
    <row r="23" spans="1:7" x14ac:dyDescent="0.25">
      <c r="A23" s="92">
        <v>19</v>
      </c>
      <c r="B23" s="6" t="s">
        <v>76</v>
      </c>
    </row>
    <row r="24" spans="1:7" x14ac:dyDescent="0.25">
      <c r="A24" s="92">
        <v>20</v>
      </c>
      <c r="B24" s="6" t="s">
        <v>77</v>
      </c>
    </row>
    <row r="32" spans="1:7" x14ac:dyDescent="0.25">
      <c r="B32" s="94"/>
    </row>
    <row r="33" spans="2:2" x14ac:dyDescent="0.25">
      <c r="B33" s="94"/>
    </row>
    <row r="34" spans="2:2" x14ac:dyDescent="0.25">
      <c r="B34" s="94"/>
    </row>
  </sheetData>
  <sheetProtection algorithmName="SHA-512" hashValue="uQXIWpcif9kf9uRD+ONnkr4N7LUB9zqi/HvVreEDqAeqM23H07uxLCBBpREWw6g2/BZ5jKVWsk+uRfV6OWLm8g==" saltValue="YcCnifmsz4e1tc/YrbXGAw==" spinCount="100000" sheet="1" objects="1" scenarios="1"/>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BC7BC-A831-435E-929D-CCAEAB16935A}">
  <sheetPr>
    <tabColor theme="5"/>
  </sheetPr>
  <dimension ref="A1:G48"/>
  <sheetViews>
    <sheetView showGridLines="0" zoomScale="85" zoomScaleNormal="85" workbookViewId="0">
      <pane ySplit="1" topLeftCell="A2" activePane="bottomLeft" state="frozen"/>
      <selection activeCell="D12" sqref="D12:G12"/>
      <selection pane="bottomLeft" activeCell="B1" sqref="B1"/>
    </sheetView>
  </sheetViews>
  <sheetFormatPr defaultRowHeight="15" x14ac:dyDescent="0.25"/>
  <cols>
    <col min="1" max="1" width="3.140625" style="49" bestFit="1" customWidth="1"/>
    <col min="2" max="2" width="200.7109375" style="6" customWidth="1"/>
    <col min="3" max="16384" width="9.140625" style="6"/>
  </cols>
  <sheetData>
    <row r="1" spans="1:2" s="19" customFormat="1" ht="15.75" x14ac:dyDescent="0.25">
      <c r="A1" s="90"/>
      <c r="B1" s="91" t="s">
        <v>82</v>
      </c>
    </row>
    <row r="2" spans="1:2" x14ac:dyDescent="0.25">
      <c r="A2" s="92"/>
      <c r="B2" s="93" t="s">
        <v>83</v>
      </c>
    </row>
    <row r="3" spans="1:2" x14ac:dyDescent="0.25">
      <c r="A3" s="92">
        <v>1</v>
      </c>
      <c r="B3" s="6" t="s">
        <v>78</v>
      </c>
    </row>
    <row r="4" spans="1:2" x14ac:dyDescent="0.25">
      <c r="A4" s="92">
        <v>2</v>
      </c>
      <c r="B4" s="6" t="s">
        <v>81</v>
      </c>
    </row>
    <row r="5" spans="1:2" x14ac:dyDescent="0.25">
      <c r="A5" s="92">
        <v>3</v>
      </c>
      <c r="B5" s="100" t="s">
        <v>84</v>
      </c>
    </row>
    <row r="6" spans="1:2" x14ac:dyDescent="0.25">
      <c r="A6" s="92">
        <v>4</v>
      </c>
      <c r="B6" s="100" t="s">
        <v>95</v>
      </c>
    </row>
    <row r="7" spans="1:2" x14ac:dyDescent="0.25">
      <c r="A7" s="92">
        <v>5</v>
      </c>
      <c r="B7" s="98" t="s">
        <v>87</v>
      </c>
    </row>
    <row r="8" spans="1:2" x14ac:dyDescent="0.25">
      <c r="A8" s="92">
        <v>6</v>
      </c>
      <c r="B8" s="98" t="s">
        <v>72</v>
      </c>
    </row>
    <row r="9" spans="1:2" x14ac:dyDescent="0.25">
      <c r="A9" s="92">
        <v>7</v>
      </c>
      <c r="B9" s="98" t="s">
        <v>225</v>
      </c>
    </row>
    <row r="10" spans="1:2" x14ac:dyDescent="0.25">
      <c r="A10" s="92">
        <v>8</v>
      </c>
      <c r="B10" s="98" t="s">
        <v>226</v>
      </c>
    </row>
    <row r="11" spans="1:2" x14ac:dyDescent="0.25">
      <c r="A11" s="92">
        <v>9</v>
      </c>
      <c r="B11" s="98" t="s">
        <v>101</v>
      </c>
    </row>
    <row r="12" spans="1:2" x14ac:dyDescent="0.25">
      <c r="A12" s="92">
        <v>10</v>
      </c>
      <c r="B12" s="98" t="s">
        <v>128</v>
      </c>
    </row>
    <row r="13" spans="1:2" x14ac:dyDescent="0.25">
      <c r="A13" s="92">
        <v>11</v>
      </c>
      <c r="B13" s="98" t="s">
        <v>129</v>
      </c>
    </row>
    <row r="14" spans="1:2" x14ac:dyDescent="0.25">
      <c r="A14" s="92"/>
      <c r="B14" s="98" t="s">
        <v>227</v>
      </c>
    </row>
    <row r="15" spans="1:2" x14ac:dyDescent="0.25">
      <c r="A15" s="92">
        <v>12</v>
      </c>
      <c r="B15" s="98" t="s">
        <v>102</v>
      </c>
    </row>
    <row r="16" spans="1:2" x14ac:dyDescent="0.25">
      <c r="A16" s="92">
        <v>13</v>
      </c>
      <c r="B16" s="98" t="s">
        <v>90</v>
      </c>
    </row>
    <row r="17" spans="1:7" x14ac:dyDescent="0.25">
      <c r="A17" s="92">
        <v>14</v>
      </c>
      <c r="B17" s="98" t="s">
        <v>88</v>
      </c>
    </row>
    <row r="18" spans="1:7" x14ac:dyDescent="0.25">
      <c r="A18" s="92">
        <v>15</v>
      </c>
      <c r="B18" s="6" t="s">
        <v>91</v>
      </c>
    </row>
    <row r="19" spans="1:7" x14ac:dyDescent="0.25">
      <c r="A19" s="92">
        <v>16</v>
      </c>
      <c r="B19" s="6" t="s">
        <v>85</v>
      </c>
    </row>
    <row r="20" spans="1:7" x14ac:dyDescent="0.25">
      <c r="A20" s="92">
        <v>17</v>
      </c>
      <c r="B20" s="6" t="s">
        <v>70</v>
      </c>
    </row>
    <row r="21" spans="1:7" x14ac:dyDescent="0.25">
      <c r="A21" s="92">
        <v>18</v>
      </c>
      <c r="B21" s="94" t="s">
        <v>80</v>
      </c>
      <c r="C21" s="95"/>
      <c r="D21" s="95"/>
      <c r="E21" s="95"/>
      <c r="F21" s="95"/>
      <c r="G21" s="95"/>
    </row>
    <row r="22" spans="1:7" x14ac:dyDescent="0.25">
      <c r="A22" s="92">
        <v>19</v>
      </c>
      <c r="B22" s="107" t="s">
        <v>162</v>
      </c>
      <c r="C22" s="95"/>
      <c r="D22" s="95"/>
      <c r="E22" s="95"/>
      <c r="F22" s="95"/>
      <c r="G22" s="95"/>
    </row>
    <row r="23" spans="1:7" x14ac:dyDescent="0.25">
      <c r="A23" s="92">
        <v>20</v>
      </c>
      <c r="B23" s="6" t="s">
        <v>86</v>
      </c>
      <c r="C23" s="95"/>
      <c r="D23" s="95"/>
      <c r="E23" s="95"/>
      <c r="F23" s="95"/>
      <c r="G23" s="95"/>
    </row>
    <row r="24" spans="1:7" x14ac:dyDescent="0.25">
      <c r="A24" s="92">
        <v>21</v>
      </c>
      <c r="B24" s="99" t="s">
        <v>92</v>
      </c>
      <c r="C24" s="95"/>
      <c r="D24" s="95"/>
      <c r="E24" s="95"/>
      <c r="F24" s="95"/>
      <c r="G24" s="95"/>
    </row>
    <row r="25" spans="1:7" x14ac:dyDescent="0.25">
      <c r="A25" s="92"/>
      <c r="B25" s="6" t="s">
        <v>94</v>
      </c>
      <c r="C25" s="95"/>
      <c r="D25" s="95"/>
      <c r="E25" s="95"/>
      <c r="F25" s="95"/>
      <c r="G25" s="95"/>
    </row>
    <row r="26" spans="1:7" x14ac:dyDescent="0.25">
      <c r="A26" s="92">
        <v>22</v>
      </c>
      <c r="B26" s="6" t="s">
        <v>181</v>
      </c>
      <c r="C26" s="95"/>
      <c r="D26" s="95"/>
      <c r="E26" s="95"/>
      <c r="F26" s="95"/>
      <c r="G26" s="95"/>
    </row>
    <row r="27" spans="1:7" x14ac:dyDescent="0.25">
      <c r="A27" s="92">
        <v>23</v>
      </c>
      <c r="B27" s="100" t="s">
        <v>93</v>
      </c>
      <c r="C27" s="95"/>
      <c r="D27" s="95"/>
      <c r="E27" s="95"/>
      <c r="F27" s="95"/>
      <c r="G27" s="95"/>
    </row>
    <row r="28" spans="1:7" x14ac:dyDescent="0.25">
      <c r="A28" s="92">
        <v>24</v>
      </c>
      <c r="B28" s="100" t="s">
        <v>180</v>
      </c>
      <c r="C28" s="95"/>
      <c r="D28" s="95"/>
      <c r="E28" s="95"/>
      <c r="F28" s="95"/>
      <c r="G28" s="95"/>
    </row>
    <row r="29" spans="1:7" x14ac:dyDescent="0.25">
      <c r="B29" s="100"/>
    </row>
    <row r="30" spans="1:7" x14ac:dyDescent="0.25">
      <c r="B30" s="100"/>
    </row>
    <row r="32" spans="1:7" x14ac:dyDescent="0.25">
      <c r="B32" s="100"/>
    </row>
    <row r="33" spans="2:2" x14ac:dyDescent="0.25">
      <c r="B33" s="100"/>
    </row>
    <row r="34" spans="2:2" x14ac:dyDescent="0.25">
      <c r="B34" s="100"/>
    </row>
    <row r="35" spans="2:2" x14ac:dyDescent="0.25">
      <c r="B35" s="100"/>
    </row>
    <row r="38" spans="2:2" x14ac:dyDescent="0.25">
      <c r="B38" s="98"/>
    </row>
    <row r="43" spans="2:2" x14ac:dyDescent="0.25">
      <c r="B43" s="100"/>
    </row>
    <row r="44" spans="2:2" x14ac:dyDescent="0.25">
      <c r="B44" s="100"/>
    </row>
    <row r="45" spans="2:2" x14ac:dyDescent="0.25">
      <c r="B45" s="100"/>
    </row>
    <row r="46" spans="2:2" x14ac:dyDescent="0.25">
      <c r="B46" s="93"/>
    </row>
    <row r="48" spans="2:2" x14ac:dyDescent="0.25">
      <c r="B48" s="98"/>
    </row>
  </sheetData>
  <sheetProtection algorithmName="SHA-512" hashValue="gG3bKRKY61dJBHbQuHrw370QLGt400purpC3IW0jFgaz+0v2s7w1WX9/pTFdXfAQOWyeOvDN6GrwDciPIMt7ww==" saltValue="AiYAHcX6V7TLKypoSPMtDg==" spinCount="100000" sheet="1" objects="1" scenarios="1"/>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4523A-C92B-45F2-8DF3-7DC1E4A4041E}">
  <sheetPr>
    <tabColor theme="5"/>
  </sheetPr>
  <dimension ref="A1:G45"/>
  <sheetViews>
    <sheetView showGridLines="0" zoomScale="85" zoomScaleNormal="85" workbookViewId="0">
      <pane ySplit="1" topLeftCell="A2" activePane="bottomLeft" state="frozen"/>
      <selection activeCell="D12" sqref="D12:G12"/>
      <selection pane="bottomLeft" activeCell="B1" sqref="B1"/>
    </sheetView>
  </sheetViews>
  <sheetFormatPr defaultRowHeight="15" x14ac:dyDescent="0.25"/>
  <cols>
    <col min="1" max="1" width="3.140625" style="49" bestFit="1" customWidth="1"/>
    <col min="2" max="2" width="200.7109375" style="6" customWidth="1"/>
    <col min="3" max="16384" width="9.140625" style="6"/>
  </cols>
  <sheetData>
    <row r="1" spans="1:2" s="19" customFormat="1" ht="15.75" x14ac:dyDescent="0.25">
      <c r="A1" s="90"/>
      <c r="B1" s="91" t="s">
        <v>113</v>
      </c>
    </row>
    <row r="2" spans="1:2" x14ac:dyDescent="0.25">
      <c r="A2" s="92"/>
      <c r="B2" s="99" t="s">
        <v>107</v>
      </c>
    </row>
    <row r="3" spans="1:2" x14ac:dyDescent="0.25">
      <c r="A3" s="92">
        <v>1</v>
      </c>
      <c r="B3" s="6" t="s">
        <v>78</v>
      </c>
    </row>
    <row r="4" spans="1:2" x14ac:dyDescent="0.25">
      <c r="A4" s="92">
        <v>2</v>
      </c>
      <c r="B4" s="6" t="s">
        <v>81</v>
      </c>
    </row>
    <row r="5" spans="1:2" x14ac:dyDescent="0.25">
      <c r="A5" s="92">
        <v>3</v>
      </c>
      <c r="B5" s="6" t="s">
        <v>116</v>
      </c>
    </row>
    <row r="6" spans="1:2" x14ac:dyDescent="0.25">
      <c r="A6" s="92">
        <v>4</v>
      </c>
      <c r="B6" s="98" t="s">
        <v>105</v>
      </c>
    </row>
    <row r="7" spans="1:2" x14ac:dyDescent="0.25">
      <c r="A7" s="92">
        <v>5</v>
      </c>
      <c r="B7" s="98" t="s">
        <v>104</v>
      </c>
    </row>
    <row r="8" spans="1:2" x14ac:dyDescent="0.25">
      <c r="A8" s="92">
        <v>6</v>
      </c>
      <c r="B8" s="6" t="s">
        <v>70</v>
      </c>
    </row>
    <row r="9" spans="1:2" x14ac:dyDescent="0.25">
      <c r="A9" s="92">
        <v>7</v>
      </c>
      <c r="B9" s="94" t="s">
        <v>80</v>
      </c>
    </row>
    <row r="10" spans="1:2" x14ac:dyDescent="0.25">
      <c r="A10" s="92">
        <v>8</v>
      </c>
      <c r="B10" s="6" t="s">
        <v>109</v>
      </c>
    </row>
    <row r="11" spans="1:2" x14ac:dyDescent="0.25">
      <c r="A11" s="92"/>
      <c r="B11" s="99" t="s">
        <v>103</v>
      </c>
    </row>
    <row r="12" spans="1:2" x14ac:dyDescent="0.25">
      <c r="A12" s="92">
        <v>9</v>
      </c>
      <c r="B12" s="98" t="s">
        <v>106</v>
      </c>
    </row>
    <row r="13" spans="1:2" x14ac:dyDescent="0.25">
      <c r="A13" s="92">
        <v>10</v>
      </c>
      <c r="B13" s="6" t="s">
        <v>108</v>
      </c>
    </row>
    <row r="14" spans="1:2" x14ac:dyDescent="0.25">
      <c r="A14" s="92">
        <v>11</v>
      </c>
      <c r="B14" s="100" t="s">
        <v>110</v>
      </c>
    </row>
    <row r="15" spans="1:2" x14ac:dyDescent="0.25">
      <c r="A15" s="92"/>
      <c r="B15" s="93" t="s">
        <v>121</v>
      </c>
    </row>
    <row r="16" spans="1:2" x14ac:dyDescent="0.25">
      <c r="A16" s="92">
        <v>12</v>
      </c>
      <c r="B16" s="6" t="s">
        <v>111</v>
      </c>
    </row>
    <row r="17" spans="1:7" x14ac:dyDescent="0.25">
      <c r="A17" s="92">
        <v>13</v>
      </c>
      <c r="B17" s="100" t="s">
        <v>112</v>
      </c>
    </row>
    <row r="18" spans="1:7" x14ac:dyDescent="0.25">
      <c r="A18" s="92"/>
      <c r="B18" s="100"/>
    </row>
    <row r="19" spans="1:7" ht="15.75" x14ac:dyDescent="0.25">
      <c r="A19" s="92"/>
      <c r="B19" s="91" t="s">
        <v>117</v>
      </c>
    </row>
    <row r="20" spans="1:7" x14ac:dyDescent="0.25">
      <c r="A20" s="92">
        <v>14</v>
      </c>
      <c r="B20" s="100" t="s">
        <v>118</v>
      </c>
      <c r="C20" s="95"/>
      <c r="D20" s="95"/>
      <c r="E20" s="95"/>
      <c r="F20" s="95"/>
      <c r="G20" s="95"/>
    </row>
    <row r="21" spans="1:7" x14ac:dyDescent="0.25">
      <c r="A21" s="92">
        <v>15</v>
      </c>
      <c r="B21" s="6" t="s">
        <v>119</v>
      </c>
      <c r="C21" s="95"/>
      <c r="D21" s="95"/>
      <c r="E21" s="95"/>
      <c r="F21" s="95"/>
      <c r="G21" s="95"/>
    </row>
    <row r="22" spans="1:7" x14ac:dyDescent="0.25">
      <c r="A22" s="92">
        <v>16</v>
      </c>
      <c r="B22" s="100" t="s">
        <v>120</v>
      </c>
      <c r="C22" s="95"/>
      <c r="D22" s="95"/>
      <c r="E22" s="95"/>
      <c r="F22" s="95"/>
      <c r="G22" s="95"/>
    </row>
    <row r="23" spans="1:7" x14ac:dyDescent="0.25">
      <c r="A23" s="92">
        <v>17</v>
      </c>
      <c r="B23" s="6" t="s">
        <v>70</v>
      </c>
      <c r="C23" s="95"/>
      <c r="D23" s="95"/>
      <c r="E23" s="95"/>
      <c r="F23" s="95"/>
      <c r="G23" s="95"/>
    </row>
    <row r="24" spans="1:7" x14ac:dyDescent="0.25">
      <c r="A24" s="92">
        <v>18</v>
      </c>
      <c r="B24" s="94" t="s">
        <v>80</v>
      </c>
      <c r="C24" s="95"/>
      <c r="D24" s="95"/>
      <c r="E24" s="95"/>
      <c r="F24" s="95"/>
      <c r="G24" s="95"/>
    </row>
    <row r="25" spans="1:7" x14ac:dyDescent="0.25">
      <c r="A25" s="92">
        <v>19</v>
      </c>
      <c r="B25" s="100" t="s">
        <v>229</v>
      </c>
      <c r="C25" s="95"/>
      <c r="D25" s="95"/>
      <c r="E25" s="95"/>
      <c r="F25" s="95"/>
      <c r="G25" s="95"/>
    </row>
    <row r="26" spans="1:7" x14ac:dyDescent="0.25">
      <c r="B26" s="100"/>
    </row>
    <row r="27" spans="1:7" x14ac:dyDescent="0.25">
      <c r="B27" s="100"/>
    </row>
    <row r="29" spans="1:7" x14ac:dyDescent="0.25">
      <c r="B29" s="100"/>
    </row>
    <row r="30" spans="1:7" x14ac:dyDescent="0.25">
      <c r="B30" s="100"/>
    </row>
    <row r="31" spans="1:7" x14ac:dyDescent="0.25">
      <c r="B31" s="100"/>
    </row>
    <row r="32" spans="1:7" x14ac:dyDescent="0.25">
      <c r="B32" s="100"/>
    </row>
    <row r="33" spans="2:2" x14ac:dyDescent="0.25">
      <c r="B33" s="100"/>
    </row>
    <row r="35" spans="2:2" x14ac:dyDescent="0.25">
      <c r="B35" s="98"/>
    </row>
    <row r="40" spans="2:2" x14ac:dyDescent="0.25">
      <c r="B40" s="100"/>
    </row>
    <row r="41" spans="2:2" x14ac:dyDescent="0.25">
      <c r="B41" s="100"/>
    </row>
    <row r="42" spans="2:2" x14ac:dyDescent="0.25">
      <c r="B42" s="100"/>
    </row>
    <row r="43" spans="2:2" x14ac:dyDescent="0.25">
      <c r="B43" s="93"/>
    </row>
    <row r="45" spans="2:2" x14ac:dyDescent="0.25">
      <c r="B45" s="98"/>
    </row>
  </sheetData>
  <sheetProtection algorithmName="SHA-512" hashValue="/VNoUFM/oPivZLdmbgI1D7dy+6iFszI4jPhSSVntli+9dffhwi4IkQ6GO1TxDHHyH/24q5SaysYeGJ4rQfckzw==" saltValue="h+CPX7SQF6jdLuHE+Vxehg=="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225A4-F866-46E4-B8A4-CE834B4CB0DF}">
  <sheetPr>
    <tabColor theme="5"/>
  </sheetPr>
  <dimension ref="A1:G38"/>
  <sheetViews>
    <sheetView showGridLines="0" zoomScale="85" zoomScaleNormal="85" workbookViewId="0">
      <pane ySplit="1" topLeftCell="A2" activePane="bottomLeft" state="frozen"/>
      <selection activeCell="D12" sqref="D12:G12"/>
      <selection pane="bottomLeft" activeCell="B5" sqref="B5"/>
    </sheetView>
  </sheetViews>
  <sheetFormatPr defaultRowHeight="15" x14ac:dyDescent="0.25"/>
  <cols>
    <col min="1" max="1" width="3.140625" style="49" bestFit="1" customWidth="1"/>
    <col min="2" max="2" width="200.7109375" style="6" customWidth="1"/>
    <col min="3" max="3" width="9.140625" style="6"/>
    <col min="4" max="4" width="98.42578125" style="6" customWidth="1"/>
    <col min="5" max="16384" width="9.140625" style="6"/>
  </cols>
  <sheetData>
    <row r="1" spans="1:2" s="19" customFormat="1" ht="15.75" x14ac:dyDescent="0.25">
      <c r="A1" s="90"/>
      <c r="B1" s="91" t="s">
        <v>123</v>
      </c>
    </row>
    <row r="2" spans="1:2" s="19" customFormat="1" x14ac:dyDescent="0.25">
      <c r="A2" s="90"/>
      <c r="B2" s="97" t="s">
        <v>127</v>
      </c>
    </row>
    <row r="3" spans="1:2" x14ac:dyDescent="0.25">
      <c r="A3" s="92">
        <v>1</v>
      </c>
      <c r="B3" s="6" t="s">
        <v>78</v>
      </c>
    </row>
    <row r="4" spans="1:2" x14ac:dyDescent="0.25">
      <c r="A4" s="92">
        <v>2</v>
      </c>
      <c r="B4" s="6" t="s">
        <v>126</v>
      </c>
    </row>
    <row r="5" spans="1:2" x14ac:dyDescent="0.25">
      <c r="A5" s="92">
        <v>3</v>
      </c>
      <c r="B5" s="100" t="s">
        <v>239</v>
      </c>
    </row>
    <row r="6" spans="1:2" x14ac:dyDescent="0.25">
      <c r="A6" s="92">
        <v>4</v>
      </c>
      <c r="B6" s="100" t="s">
        <v>95</v>
      </c>
    </row>
    <row r="7" spans="1:2" x14ac:dyDescent="0.25">
      <c r="A7" s="92">
        <v>5</v>
      </c>
      <c r="B7" s="98" t="s">
        <v>128</v>
      </c>
    </row>
    <row r="8" spans="1:2" x14ac:dyDescent="0.25">
      <c r="A8" s="92">
        <v>6</v>
      </c>
      <c r="B8" s="98" t="s">
        <v>129</v>
      </c>
    </row>
    <row r="9" spans="1:2" x14ac:dyDescent="0.25">
      <c r="A9" s="92">
        <v>7</v>
      </c>
      <c r="B9" s="98" t="s">
        <v>130</v>
      </c>
    </row>
    <row r="10" spans="1:2" x14ac:dyDescent="0.25">
      <c r="A10" s="92">
        <v>8</v>
      </c>
      <c r="B10" s="98" t="s">
        <v>102</v>
      </c>
    </row>
    <row r="11" spans="1:2" x14ac:dyDescent="0.25">
      <c r="A11" s="92">
        <v>9</v>
      </c>
      <c r="B11" s="98" t="s">
        <v>90</v>
      </c>
    </row>
    <row r="12" spans="1:2" x14ac:dyDescent="0.25">
      <c r="A12" s="92">
        <v>10</v>
      </c>
      <c r="B12" s="98" t="s">
        <v>88</v>
      </c>
    </row>
    <row r="13" spans="1:2" x14ac:dyDescent="0.25">
      <c r="A13" s="92">
        <v>11</v>
      </c>
      <c r="B13" s="94" t="s">
        <v>170</v>
      </c>
    </row>
    <row r="14" spans="1:2" x14ac:dyDescent="0.25">
      <c r="A14" s="92">
        <v>12</v>
      </c>
      <c r="B14" s="107" t="s">
        <v>134</v>
      </c>
    </row>
    <row r="15" spans="1:2" x14ac:dyDescent="0.25">
      <c r="A15" s="92"/>
      <c r="B15" s="97" t="s">
        <v>230</v>
      </c>
    </row>
    <row r="16" spans="1:2" x14ac:dyDescent="0.25">
      <c r="A16" s="92">
        <v>13</v>
      </c>
      <c r="B16" s="6" t="s">
        <v>81</v>
      </c>
    </row>
    <row r="17" spans="1:7" x14ac:dyDescent="0.25">
      <c r="A17" s="92">
        <v>14</v>
      </c>
      <c r="B17" s="100" t="s">
        <v>87</v>
      </c>
    </row>
    <row r="18" spans="1:7" x14ac:dyDescent="0.25">
      <c r="A18" s="92">
        <v>15</v>
      </c>
      <c r="B18" s="98" t="s">
        <v>231</v>
      </c>
    </row>
    <row r="19" spans="1:7" x14ac:dyDescent="0.25">
      <c r="A19" s="92">
        <v>16</v>
      </c>
      <c r="B19" s="98" t="s">
        <v>124</v>
      </c>
    </row>
    <row r="20" spans="1:7" x14ac:dyDescent="0.25">
      <c r="A20" s="92">
        <v>17</v>
      </c>
      <c r="B20" s="98" t="s">
        <v>232</v>
      </c>
    </row>
    <row r="21" spans="1:7" x14ac:dyDescent="0.25">
      <c r="A21" s="92">
        <v>18</v>
      </c>
      <c r="B21" s="98" t="s">
        <v>125</v>
      </c>
    </row>
    <row r="22" spans="1:7" x14ac:dyDescent="0.25">
      <c r="A22" s="92">
        <v>19</v>
      </c>
      <c r="B22" s="98" t="s">
        <v>133</v>
      </c>
    </row>
    <row r="23" spans="1:7" x14ac:dyDescent="0.25">
      <c r="A23" s="92">
        <v>20</v>
      </c>
      <c r="B23" s="100" t="s">
        <v>238</v>
      </c>
    </row>
    <row r="24" spans="1:7" x14ac:dyDescent="0.25">
      <c r="A24" s="92">
        <v>21</v>
      </c>
      <c r="B24" s="98" t="s">
        <v>135</v>
      </c>
    </row>
    <row r="25" spans="1:7" x14ac:dyDescent="0.25">
      <c r="A25" s="92"/>
      <c r="B25" s="101" t="s">
        <v>131</v>
      </c>
    </row>
    <row r="26" spans="1:7" x14ac:dyDescent="0.25">
      <c r="A26" s="92">
        <v>22</v>
      </c>
      <c r="B26" s="97" t="s">
        <v>136</v>
      </c>
    </row>
    <row r="27" spans="1:7" x14ac:dyDescent="0.25">
      <c r="A27" s="92">
        <v>23</v>
      </c>
      <c r="B27" s="98" t="s">
        <v>140</v>
      </c>
    </row>
    <row r="28" spans="1:7" x14ac:dyDescent="0.25">
      <c r="A28" s="92">
        <v>24</v>
      </c>
      <c r="B28" s="98" t="s">
        <v>141</v>
      </c>
    </row>
    <row r="29" spans="1:7" x14ac:dyDescent="0.25">
      <c r="A29" s="92">
        <v>25</v>
      </c>
      <c r="B29" s="100" t="s">
        <v>137</v>
      </c>
      <c r="C29" s="95"/>
      <c r="D29" s="95"/>
      <c r="E29" s="95"/>
      <c r="F29" s="95"/>
      <c r="G29" s="95"/>
    </row>
    <row r="30" spans="1:7" x14ac:dyDescent="0.25">
      <c r="A30" s="92">
        <v>26</v>
      </c>
      <c r="B30" s="98" t="s">
        <v>161</v>
      </c>
      <c r="D30" s="101"/>
    </row>
    <row r="31" spans="1:7" x14ac:dyDescent="0.25">
      <c r="B31" s="100"/>
      <c r="D31" s="94"/>
    </row>
    <row r="32" spans="1:7" x14ac:dyDescent="0.25">
      <c r="B32" s="100"/>
      <c r="D32" s="108"/>
    </row>
    <row r="33" spans="2:4" x14ac:dyDescent="0.25">
      <c r="B33" s="98"/>
      <c r="D33" s="109"/>
    </row>
    <row r="34" spans="2:4" x14ac:dyDescent="0.25">
      <c r="B34" s="98"/>
      <c r="D34" s="94"/>
    </row>
    <row r="35" spans="2:4" x14ac:dyDescent="0.25">
      <c r="B35" s="94"/>
      <c r="D35" s="94"/>
    </row>
    <row r="36" spans="2:4" x14ac:dyDescent="0.25">
      <c r="D36" s="110"/>
    </row>
    <row r="37" spans="2:4" x14ac:dyDescent="0.25">
      <c r="B37" s="94"/>
      <c r="D37" s="110"/>
    </row>
    <row r="38" spans="2:4" x14ac:dyDescent="0.25">
      <c r="B38" s="107"/>
    </row>
  </sheetData>
  <sheetProtection algorithmName="SHA-512" hashValue="8iVb/KbShAQORkGdI+vThsSiRbEYXlswyp0frs4gy36LxcRQxdQFVo97WHVejlB4rB0LbjMDcuHVfqqLBBwrEg==" saltValue="tFQL2i7gApqUHNI8x7M69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2</vt:i4>
      </vt:variant>
    </vt:vector>
  </HeadingPairs>
  <TitlesOfParts>
    <vt:vector size="14" baseType="lpstr">
      <vt:lpstr>Algemene gegevens</vt:lpstr>
      <vt:lpstr>Prijzenblad meubilair</vt:lpstr>
      <vt:lpstr>Prijzenblad ontwerp A</vt:lpstr>
      <vt:lpstr>Prijzenblad ontwerp B</vt:lpstr>
      <vt:lpstr>Algemene eisen</vt:lpstr>
      <vt:lpstr>1. LL stoel PO</vt:lpstr>
      <vt:lpstr>2. LL tafel PO</vt:lpstr>
      <vt:lpstr>3. LL kruk PO</vt:lpstr>
      <vt:lpstr>4. DC bureau</vt:lpstr>
      <vt:lpstr>5. DC stoel</vt:lpstr>
      <vt:lpstr>6. GI Tafel</vt:lpstr>
      <vt:lpstr>7. Kasten</vt:lpstr>
      <vt:lpstr>'Algemene gegevens'!Afdrukbereik</vt:lpstr>
      <vt:lpstr>'Prijzenblad meubilair'!Afdrukbereik</vt:lpstr>
    </vt:vector>
  </TitlesOfParts>
  <Company>Alpha Adviesbureau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de Jong</dc:creator>
  <cp:lastModifiedBy>Jan Veenstra</cp:lastModifiedBy>
  <cp:lastPrinted>2017-03-29T06:36:37Z</cp:lastPrinted>
  <dcterms:created xsi:type="dcterms:W3CDTF">2017-01-16T09:18:51Z</dcterms:created>
  <dcterms:modified xsi:type="dcterms:W3CDTF">2020-12-18T11:13:13Z</dcterms:modified>
</cp:coreProperties>
</file>