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acilitaire Zaken\Inkoop\07 Aanbestedingen 2020\Huisvuilinzameling 2\1 Offerteaanvraag\"/>
    </mc:Choice>
  </mc:AlternateContent>
  <xr:revisionPtr revIDLastSave="0" documentId="13_ncr:1_{A3AFDBE8-8BA3-4127-A239-CDFB035C5141}" xr6:coauthVersionLast="45" xr6:coauthVersionMax="45" xr10:uidLastSave="{00000000-0000-0000-0000-000000000000}"/>
  <bookViews>
    <workbookView xWindow="-120" yWindow="-120" windowWidth="29040" windowHeight="15840" activeTab="5" xr2:uid="{8DE3F399-ADB5-438A-B2B5-DF5D4A0976D9}"/>
  </bookViews>
  <sheets>
    <sheet name="okt 20 huishoudens versus inzam" sheetId="9" r:id="rId1"/>
    <sheet name="hoeveelheden hah" sheetId="1" r:id="rId2"/>
    <sheet name="verdeling systeem" sheetId="7" r:id="rId3"/>
    <sheet name="per kern" sheetId="8" r:id="rId4"/>
    <sheet name="Milieustraat" sheetId="5" r:id="rId5"/>
    <sheet name="Grofvuil" sheetId="10" r:id="rId6"/>
  </sheets>
  <definedNames>
    <definedName name="_xlnm.Print_Area" localSheetId="5">Grofvuil!$A$1:$K$34</definedName>
    <definedName name="_xlnm.Print_Area" localSheetId="3">'per kern'!$G$28</definedName>
    <definedName name="_xlnm.Print_Area" localSheetId="2">'verdeling systeem'!$A$1:$P$27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0" l="1"/>
  <c r="E5" i="10" s="1"/>
  <c r="C24" i="10" s="1"/>
  <c r="D5" i="10"/>
  <c r="H5" i="10"/>
  <c r="C22" i="10" s="1"/>
  <c r="D6" i="10"/>
  <c r="D7" i="10"/>
  <c r="D8" i="10"/>
  <c r="E8" i="10"/>
  <c r="D24" i="10" s="1"/>
  <c r="H8" i="10"/>
  <c r="D22" i="10" s="1"/>
  <c r="D9" i="10"/>
  <c r="D10" i="10"/>
  <c r="E11" i="10" s="1"/>
  <c r="E24" i="10" s="1"/>
  <c r="D11" i="10"/>
  <c r="H11" i="10"/>
  <c r="D12" i="10"/>
  <c r="D13" i="10"/>
  <c r="E14" i="10" s="1"/>
  <c r="G24" i="10" s="1"/>
  <c r="D14" i="10"/>
  <c r="D15" i="10"/>
  <c r="B17" i="10"/>
  <c r="C17" i="10"/>
  <c r="G17" i="10"/>
  <c r="H22" i="10" s="1"/>
  <c r="J17" i="10"/>
  <c r="J22" i="10" s="1"/>
  <c r="K22" i="10" s="1"/>
  <c r="E22" i="10"/>
  <c r="G22" i="10"/>
  <c r="H26" i="10"/>
  <c r="K26" i="10"/>
  <c r="H28" i="10"/>
  <c r="K28" i="10"/>
  <c r="H30" i="10"/>
  <c r="K30" i="10"/>
  <c r="H32" i="10"/>
  <c r="K32" i="10"/>
  <c r="H24" i="10" l="1"/>
  <c r="K24" i="10" s="1"/>
  <c r="D17" i="10"/>
  <c r="P27" i="9"/>
  <c r="N27" i="9"/>
  <c r="L27" i="9"/>
  <c r="H12" i="9"/>
  <c r="H10" i="9"/>
  <c r="H8" i="9"/>
  <c r="H6" i="9"/>
  <c r="H4" i="9"/>
  <c r="I14" i="8"/>
  <c r="E14" i="8"/>
  <c r="E16" i="8" s="1"/>
  <c r="D14" i="8"/>
  <c r="C14" i="8"/>
  <c r="J20" i="7"/>
  <c r="J18" i="7"/>
  <c r="E9" i="7"/>
  <c r="B2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tc={DAFF1E90-C02B-4CF1-B633-00900BC19940}</author>
  </authors>
  <commentList>
    <comment ref="D7" authorId="0" shapeId="0" xr:uid="{DAFF1E90-C02B-4CF1-B633-00900BC1994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 2021 ondergronds</t>
      </text>
    </comment>
  </commentList>
</comments>
</file>

<file path=xl/sharedStrings.xml><?xml version="1.0" encoding="utf-8"?>
<sst xmlns="http://schemas.openxmlformats.org/spreadsheetml/2006/main" count="153" uniqueCount="134">
  <si>
    <t>ton</t>
  </si>
  <si>
    <t>RST Ondergronds (BD)</t>
  </si>
  <si>
    <t xml:space="preserve">eigen dienst </t>
  </si>
  <si>
    <t>GFT</t>
  </si>
  <si>
    <t>huis aan huis inzameling, minicontainers</t>
  </si>
  <si>
    <t>RST</t>
  </si>
  <si>
    <t>huis aan huis inzameling, zakken + minicontainers</t>
  </si>
  <si>
    <t xml:space="preserve">PMD </t>
  </si>
  <si>
    <t>huis aan huis inzameling + wijkcontainers via eigen dienst (c. 10%)</t>
  </si>
  <si>
    <t>grofvuil</t>
  </si>
  <si>
    <t>huis aan huisinzameling</t>
  </si>
  <si>
    <t>grofvuilaanmeldingen</t>
  </si>
  <si>
    <t>aantal grofvuilmeldingen</t>
  </si>
  <si>
    <t>Jaar</t>
  </si>
  <si>
    <t>Bijlage 5 Overzicht hoeveelheden</t>
  </si>
  <si>
    <t>aantal</t>
  </si>
  <si>
    <t>43 ton ferro</t>
  </si>
  <si>
    <t>6 ton WEB</t>
  </si>
  <si>
    <t>ton exclusief ferro en WEB</t>
  </si>
  <si>
    <t>mInicontainers</t>
  </si>
  <si>
    <t>voor opdrachtnemer</t>
  </si>
  <si>
    <t>zakkenwijk  kern Monnickendam</t>
  </si>
  <si>
    <t xml:space="preserve">ondergronds </t>
  </si>
  <si>
    <t>eigen werk opdrachtgever</t>
  </si>
  <si>
    <t>totaal per januari 2021</t>
  </si>
  <si>
    <t>Een aantal huishoudens in de zakkenwijk zijn overgestapt op minicontainers, sommige alleen vwb RST container, sommige met ook PMD en een klein aantal alleen GFT</t>
  </si>
  <si>
    <t xml:space="preserve">RST huishoudens </t>
  </si>
  <si>
    <t>RST bedrijfjes</t>
  </si>
  <si>
    <t>PMD</t>
  </si>
  <si>
    <t xml:space="preserve">te legen minicontainers: </t>
  </si>
  <si>
    <t xml:space="preserve">ophalen zakken </t>
  </si>
  <si>
    <t>Overzicht per kern</t>
  </si>
  <si>
    <t>kern</t>
  </si>
  <si>
    <t>huishoudens  ondergrondse container</t>
  </si>
  <si>
    <t>huishoudens bovengrondse container</t>
  </si>
  <si>
    <t>huishoudens zakken</t>
  </si>
  <si>
    <t>huishoudens met minicontainer</t>
  </si>
  <si>
    <t>Broek in Waterland</t>
  </si>
  <si>
    <t>llpendam</t>
  </si>
  <si>
    <t>Katwoude</t>
  </si>
  <si>
    <t>Marken</t>
  </si>
  <si>
    <t>Monnickendam</t>
  </si>
  <si>
    <t>Overleek</t>
  </si>
  <si>
    <t>Purmer</t>
  </si>
  <si>
    <t>Uitdam</t>
  </si>
  <si>
    <t>Watergang</t>
  </si>
  <si>
    <t>Zuiderwoude</t>
  </si>
  <si>
    <t>Overzicht Milieustraat Purmerend, geleverd door inwoners Waterland</t>
  </si>
  <si>
    <t>Periode 1-8-2019 t/m 31-12-2019</t>
  </si>
  <si>
    <t xml:space="preserve">Grof Restafval </t>
  </si>
  <si>
    <t xml:space="preserve">Accu's </t>
  </si>
  <si>
    <t>Afgewerkte olie</t>
  </si>
  <si>
    <t>Asbest</t>
  </si>
  <si>
    <t>Autobanden</t>
  </si>
  <si>
    <t xml:space="preserve">Bouw- en sloopafval </t>
  </si>
  <si>
    <t>Meubels/matrassen</t>
  </si>
  <si>
    <t>Dakleer</t>
  </si>
  <si>
    <t>Gasflessen</t>
  </si>
  <si>
    <t xml:space="preserve">Grof tuinafval </t>
  </si>
  <si>
    <t>Grond/ zand</t>
  </si>
  <si>
    <t>Hout, bewerkt (B)</t>
  </si>
  <si>
    <t>Hout, bewerkt (C)</t>
  </si>
  <si>
    <t>Hout, onbewerkt (A)</t>
  </si>
  <si>
    <t>Kadavers</t>
  </si>
  <si>
    <t xml:space="preserve">Metalen </t>
  </si>
  <si>
    <t xml:space="preserve">Puin </t>
  </si>
  <si>
    <t>Plantaardige olie</t>
  </si>
  <si>
    <t xml:space="preserve">PVC </t>
  </si>
  <si>
    <t>Vlak glas</t>
  </si>
  <si>
    <t>Vloerbedekking</t>
  </si>
  <si>
    <t>Gips, herbruikbaar</t>
  </si>
  <si>
    <t>WEB  en ICT goederen</t>
  </si>
  <si>
    <t>KCA</t>
  </si>
  <si>
    <t>Totaal</t>
  </si>
  <si>
    <t>aantal adressen 2019</t>
  </si>
  <si>
    <t>aantal adressen 2020</t>
  </si>
  <si>
    <t>hoeveelheid in tonnage</t>
  </si>
  <si>
    <t>Q1</t>
  </si>
  <si>
    <t>Q2</t>
  </si>
  <si>
    <t>Q3</t>
  </si>
  <si>
    <t>Q4</t>
  </si>
  <si>
    <t>Totaal meldingen/ adressen</t>
  </si>
  <si>
    <t xml:space="preserve"> in tonnage</t>
  </si>
  <si>
    <t>per Q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</si>
  <si>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</si>
  <si>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</si>
  <si>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</si>
  <si>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</si>
  <si>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</si>
  <si>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</si>
  <si>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</si>
  <si>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</si>
  <si>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</si>
  <si>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</si>
  <si>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</si>
  <si>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</si>
  <si>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Voorlopig overzicht aantal ledigingen huishoudens januari 2021</t>
  </si>
  <si>
    <t>Verdeling afvalinzameling mbt totaal aantal huishoudens Waterland geschat voor 01-01-2021, moment opname okt 2020</t>
  </si>
  <si>
    <t>Neemt nog in 2020 af en zal in 2021 tot nul gebracht worden</t>
  </si>
  <si>
    <t>2x bovengronds verzamelcontainer restafval</t>
  </si>
  <si>
    <t xml:space="preserve">Bewoners van Voor Anker,  Hoogkamplaan Marken gebruiken MC voor rst en GFT en 4 st 1000 liter containers voor PMD </t>
  </si>
  <si>
    <t>13 adressen gebruiken containers voor luiers, 4st in zakkenwijkronde welke extra worden geleegd. 9st in MC wijk welke in zakkenwijkrondje extra worden geleegd.</t>
  </si>
  <si>
    <t>Een aantal huishoudens heeft  in 2018 aangegeven geen PMD mini-container te (willen) gebruiken. Vandaar 236  verschil met RST</t>
  </si>
  <si>
    <t>Aantal bedrijfjes met RST container staat op 50, deze vallen onder de werkzaamheden en zijn aan de som RST containers toegevoegd</t>
  </si>
  <si>
    <t>Neemt nu al af en wordt in 2021 tot nul gebracht</t>
  </si>
  <si>
    <t>AFVALINZAMELAAR:</t>
  </si>
  <si>
    <t>EIGEN DIENST:</t>
  </si>
  <si>
    <t>verdeling: buiten kern</t>
  </si>
  <si>
    <t>verdeling: in kern</t>
  </si>
  <si>
    <t>Reiningingsrecht verhoogt aantal RST mc</t>
  </si>
  <si>
    <t>Overzicht aantal ledigingen huishoudens  oktober 2020</t>
  </si>
  <si>
    <t>aantal huishoudens per inzamelmiddel januari 2020</t>
  </si>
  <si>
    <t>verschil jan 2020</t>
  </si>
  <si>
    <t>Nieuw aantal jan 2021</t>
  </si>
  <si>
    <t>MINI containers</t>
  </si>
  <si>
    <t>Restafval (incl bedrijfjes)</t>
  </si>
  <si>
    <t xml:space="preserve">Zakkeninzameling </t>
  </si>
  <si>
    <t>restafval</t>
  </si>
  <si>
    <t>in 2020 is het totaal  aantal huishoudens in Waterland iets toegenomen.</t>
  </si>
  <si>
    <t>Een aantal huishoudens gebruikt sinds 2018 geen PMD mini-container. Vandaar 236  verschil met RST</t>
  </si>
  <si>
    <t>Aantal bedrijfjes met RST container staat okt 2020 op 50, vandaar verschil tussen RSt en GFT</t>
  </si>
  <si>
    <t>Zakkenwijk Marken is overgestapt op ondergronds</t>
  </si>
  <si>
    <t>totaal aantal huishoudens Waterland</t>
  </si>
  <si>
    <t>2021 (onder voorbehoud)</t>
  </si>
  <si>
    <t>zakkenwijk</t>
  </si>
  <si>
    <t>ondergronds/ bovengronds</t>
  </si>
  <si>
    <t>totaal per januari 2020</t>
  </si>
  <si>
    <t>verschil:</t>
  </si>
  <si>
    <t>plus 45</t>
  </si>
  <si>
    <t>plus 12</t>
  </si>
  <si>
    <t>gemiddeld per adres in kg</t>
  </si>
  <si>
    <t>Grofvuil</t>
  </si>
  <si>
    <t>AEEA / Metalen</t>
  </si>
  <si>
    <t>matrassen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</si>
</sst>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0.00_ ;[Red]\-0.00\ 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00B05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3" fillId="0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3" fillId="3" borderId="1" xfId="0" applyFont="1" applyFill="1" applyBorder="1"/>
    <xf numFmtId="0" fontId="4" fillId="0" borderId="0" xfId="0" applyFont="1"/>
    <xf numFmtId="0" fontId="5" fillId="0" borderId="0" xfId="0" applyFont="1"/>
    <xf numFmtId="0" fontId="6" fillId="4" borderId="1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5" fillId="0" borderId="2" xfId="0" applyFont="1" applyBorder="1"/>
    <xf numFmtId="0" fontId="5" fillId="5" borderId="2" xfId="0" applyFont="1" applyFill="1" applyBorder="1"/>
    <xf numFmtId="0" fontId="5" fillId="0" borderId="3" xfId="0" applyFont="1" applyBorder="1"/>
    <xf numFmtId="0" fontId="5" fillId="5" borderId="3" xfId="0" applyFont="1" applyFill="1" applyBorder="1"/>
    <xf numFmtId="0" fontId="5" fillId="0" borderId="4" xfId="0" applyFont="1" applyBorder="1"/>
    <xf numFmtId="0" fontId="5" fillId="5" borderId="4" xfId="0" applyFont="1" applyFill="1" applyBorder="1"/>
    <xf numFmtId="0" fontId="8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9" fillId="0" borderId="1" xfId="0" applyFont="1" applyBorder="1"/>
    <xf numFmtId="0" fontId="10" fillId="6" borderId="1" xfId="0" applyFont="1" applyFill="1" applyBorder="1"/>
    <xf numFmtId="0" fontId="10" fillId="6" borderId="1" xfId="0" applyFont="1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11" fillId="0" borderId="9" xfId="0" applyFont="1" applyBorder="1"/>
    <xf numFmtId="0" fontId="11" fillId="7" borderId="9" xfId="0" applyFont="1" applyFill="1" applyBorder="1" applyAlignment="1">
      <alignment wrapText="1"/>
    </xf>
    <xf numFmtId="0" fontId="11" fillId="5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7" borderId="1" xfId="0" applyFill="1" applyBorder="1"/>
    <xf numFmtId="0" fontId="0" fillId="5" borderId="1" xfId="0" applyFill="1" applyBorder="1"/>
    <xf numFmtId="0" fontId="11" fillId="0" borderId="12" xfId="0" applyFont="1" applyBorder="1"/>
    <xf numFmtId="0" fontId="1" fillId="8" borderId="1" xfId="0" applyFont="1" applyFill="1" applyBorder="1"/>
    <xf numFmtId="0" fontId="1" fillId="5" borderId="1" xfId="0" applyFont="1" applyFill="1" applyBorder="1"/>
    <xf numFmtId="0" fontId="11" fillId="0" borderId="1" xfId="0" applyFont="1" applyBorder="1"/>
    <xf numFmtId="0" fontId="0" fillId="8" borderId="1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0" fontId="5" fillId="2" borderId="0" xfId="0" applyFont="1" applyFill="1"/>
    <xf numFmtId="0" fontId="6" fillId="2" borderId="1" xfId="0" applyFont="1" applyFill="1" applyBorder="1" applyAlignment="1">
      <alignment vertical="top" wrapText="1"/>
    </xf>
    <xf numFmtId="0" fontId="5" fillId="2" borderId="2" xfId="0" applyFont="1" applyFill="1" applyBorder="1"/>
    <xf numFmtId="0" fontId="5" fillId="5" borderId="1" xfId="0" applyFont="1" applyFill="1" applyBorder="1"/>
    <xf numFmtId="0" fontId="5" fillId="9" borderId="2" xfId="0" applyFont="1" applyFill="1" applyBorder="1"/>
    <xf numFmtId="0" fontId="5" fillId="2" borderId="3" xfId="0" applyFont="1" applyFill="1" applyBorder="1"/>
    <xf numFmtId="0" fontId="5" fillId="9" borderId="3" xfId="0" applyFont="1" applyFill="1" applyBorder="1"/>
    <xf numFmtId="0" fontId="5" fillId="2" borderId="4" xfId="0" applyFont="1" applyFill="1" applyBorder="1"/>
    <xf numFmtId="0" fontId="5" fillId="9" borderId="4" xfId="0" applyFont="1" applyFill="1" applyBorder="1"/>
    <xf numFmtId="0" fontId="0" fillId="0" borderId="0" xfId="0" applyAlignment="1">
      <alignment wrapText="1"/>
    </xf>
    <xf numFmtId="0" fontId="13" fillId="0" borderId="0" xfId="0" applyFont="1"/>
    <xf numFmtId="1" fontId="0" fillId="0" borderId="0" xfId="0" applyNumberFormat="1"/>
    <xf numFmtId="164" fontId="0" fillId="0" borderId="0" xfId="0" applyNumberFormat="1"/>
    <xf numFmtId="44" fontId="0" fillId="0" borderId="0" xfId="0" applyNumberFormat="1"/>
    <xf numFmtId="0" fontId="14" fillId="0" borderId="0" xfId="0" applyFont="1"/>
    <xf numFmtId="0" fontId="12" fillId="0" borderId="0" xfId="0" applyFont="1"/>
    <xf numFmtId="165" fontId="0" fillId="0" borderId="0" xfId="0" applyNumberFormat="1"/>
    <xf numFmtId="8" fontId="0" fillId="0" borderId="0" xfId="0" applyNumberFormat="1"/>
    <xf numFmtId="2" fontId="0" fillId="0" borderId="0" xfId="0" applyNumberFormat="1"/>
    <xf numFmtId="164" fontId="0" fillId="0" borderId="0" xfId="0" applyNumberFormat="1" applyAlignment="1">
      <alignment horizontal="right"/>
    </xf>
    <xf numFmtId="44" fontId="15" fillId="0" borderId="0" xfId="0" applyNumberFormat="1" applyFont="1"/>
    <xf numFmtId="0" fontId="2" fillId="0" borderId="5" xfId="0" applyFont="1" applyBorder="1"/>
    <xf numFmtId="0" fontId="0" fillId="0" borderId="7" xfId="0" applyBorder="1"/>
    <xf numFmtId="0" fontId="2" fillId="0" borderId="11" xfId="0" applyFont="1" applyBorder="1"/>
    <xf numFmtId="2" fontId="0" fillId="10" borderId="18" xfId="0" applyNumberFormat="1" applyFill="1" applyBorder="1"/>
    <xf numFmtId="2" fontId="0" fillId="10" borderId="19" xfId="0" applyNumberFormat="1" applyFill="1" applyBorder="1"/>
    <xf numFmtId="0" fontId="11" fillId="10" borderId="2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mit, Gerbrand" id="{0F7A0F03-E3EB-4899-B32C-E819AF9EC540}" userId="S::gerbrand.smit@waterland.nl::21d6a364-7e4f-4216-9a6f-a02fef70e5e4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" dT="2020-06-18T08:15:27.43" personId="{0F7A0F03-E3EB-4899-B32C-E819AF9EC540}" id="{DAFF1E90-C02B-4CF1-B633-00900BC19940}">
    <text>in 2021 ondergronds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45AB-EDFC-4F01-B7F5-AE6236C133C9}">
  <dimension ref="A1:Q29"/>
  <sheetViews>
    <sheetView workbookViewId="0">
      <selection activeCell="E31" sqref="E31"/>
    </sheetView>
  </sheetViews>
  <sheetFormatPr defaultRowHeight="15" x14ac:dyDescent="0.25"/>
  <cols>
    <col min="1" max="1" width="2.85546875" customWidth="1"/>
    <col min="5" max="5" width="14.85546875" customWidth="1"/>
    <col min="6" max="6" width="17" bestFit="1" customWidth="1"/>
    <col min="7" max="7" width="2.42578125" customWidth="1"/>
    <col min="8" max="8" width="14.140625" customWidth="1"/>
    <col min="9" max="9" width="2.140625" customWidth="1"/>
    <col min="10" max="10" width="16.5703125" customWidth="1"/>
    <col min="11" max="11" width="3.140625" customWidth="1"/>
    <col min="12" max="12" width="18.28515625" customWidth="1"/>
    <col min="13" max="13" width="1.85546875" customWidth="1"/>
    <col min="14" max="14" width="9.28515625" bestFit="1" customWidth="1"/>
    <col min="15" max="15" width="1.85546875" customWidth="1"/>
    <col min="16" max="16" width="21.7109375" customWidth="1"/>
    <col min="17" max="17" width="16.42578125" customWidth="1"/>
  </cols>
  <sheetData>
    <row r="1" spans="1:17" x14ac:dyDescent="0.25">
      <c r="A1" t="s">
        <v>110</v>
      </c>
    </row>
    <row r="2" spans="1:17" ht="15.75" thickBot="1" x14ac:dyDescent="0.3"/>
    <row r="3" spans="1:17" ht="60.75" thickTop="1" x14ac:dyDescent="0.25">
      <c r="B3" s="28"/>
      <c r="C3" s="29"/>
      <c r="D3" s="29"/>
      <c r="E3" s="29"/>
      <c r="F3" s="31" t="s">
        <v>111</v>
      </c>
      <c r="G3" s="29"/>
      <c r="H3" s="31" t="s">
        <v>112</v>
      </c>
      <c r="I3" s="29"/>
      <c r="J3" s="32" t="s">
        <v>113</v>
      </c>
      <c r="K3" s="62"/>
      <c r="L3" s="62"/>
    </row>
    <row r="4" spans="1:17" x14ac:dyDescent="0.25">
      <c r="B4" s="37" t="s">
        <v>114</v>
      </c>
      <c r="D4" t="s">
        <v>115</v>
      </c>
      <c r="F4">
        <v>5577</v>
      </c>
      <c r="H4" s="63">
        <f>J4-F4</f>
        <v>-13</v>
      </c>
      <c r="J4" s="38">
        <v>5564</v>
      </c>
      <c r="L4" s="64"/>
      <c r="M4" s="65"/>
      <c r="N4" s="65"/>
      <c r="O4" s="65"/>
      <c r="P4" s="66"/>
      <c r="Q4" s="65"/>
    </row>
    <row r="5" spans="1:17" x14ac:dyDescent="0.25">
      <c r="B5" s="37"/>
      <c r="H5" s="63"/>
      <c r="J5" s="38"/>
      <c r="L5" s="64"/>
      <c r="M5" s="65"/>
      <c r="N5" s="65"/>
      <c r="O5" s="65"/>
      <c r="P5" s="66"/>
      <c r="Q5" s="65"/>
    </row>
    <row r="6" spans="1:17" x14ac:dyDescent="0.25">
      <c r="B6" s="37"/>
      <c r="D6" t="s">
        <v>7</v>
      </c>
      <c r="F6">
        <v>5341</v>
      </c>
      <c r="H6" s="63">
        <f>J6-F6</f>
        <v>-63</v>
      </c>
      <c r="J6" s="38">
        <v>5278</v>
      </c>
      <c r="L6" s="64"/>
      <c r="M6" s="65"/>
      <c r="N6" s="65"/>
      <c r="O6" s="65"/>
      <c r="P6" s="66"/>
      <c r="Q6" s="65"/>
    </row>
    <row r="7" spans="1:17" x14ac:dyDescent="0.25">
      <c r="B7" s="37"/>
      <c r="H7" s="67"/>
      <c r="J7" s="38"/>
      <c r="L7" s="64"/>
      <c r="M7" s="65"/>
      <c r="N7" s="65"/>
      <c r="O7" s="65"/>
      <c r="P7" s="66"/>
      <c r="Q7" s="65"/>
    </row>
    <row r="8" spans="1:17" x14ac:dyDescent="0.25">
      <c r="B8" s="37"/>
      <c r="D8" t="s">
        <v>3</v>
      </c>
      <c r="F8">
        <v>5524</v>
      </c>
      <c r="H8" s="67">
        <f>J8-F8</f>
        <v>-10</v>
      </c>
      <c r="J8" s="38">
        <v>5514</v>
      </c>
      <c r="L8" s="64"/>
      <c r="M8" s="65"/>
      <c r="N8" s="65"/>
      <c r="O8" s="65"/>
      <c r="P8" s="66"/>
      <c r="Q8" s="65"/>
    </row>
    <row r="9" spans="1:17" x14ac:dyDescent="0.25">
      <c r="B9" s="37"/>
      <c r="J9" s="38"/>
      <c r="L9" s="64"/>
      <c r="M9" s="65"/>
      <c r="N9" s="65"/>
      <c r="O9" s="65"/>
      <c r="P9" s="66"/>
      <c r="Q9" s="65"/>
    </row>
    <row r="10" spans="1:17" x14ac:dyDescent="0.25">
      <c r="B10" s="37" t="s">
        <v>116</v>
      </c>
      <c r="D10" t="s">
        <v>117</v>
      </c>
      <c r="F10">
        <v>1059</v>
      </c>
      <c r="H10" s="68">
        <f>J10-F10</f>
        <v>-391</v>
      </c>
      <c r="J10" s="38">
        <v>668</v>
      </c>
      <c r="L10" s="69"/>
      <c r="M10" s="69"/>
      <c r="N10" s="69"/>
      <c r="O10" s="69"/>
      <c r="P10" s="70"/>
      <c r="Q10" s="65"/>
    </row>
    <row r="11" spans="1:17" x14ac:dyDescent="0.25">
      <c r="B11" s="37"/>
      <c r="H11" s="68"/>
      <c r="J11" s="38"/>
      <c r="L11" s="69"/>
      <c r="M11" s="69"/>
      <c r="N11" s="69"/>
      <c r="O11" s="69"/>
      <c r="P11" s="70"/>
      <c r="Q11" s="65"/>
    </row>
    <row r="12" spans="1:17" x14ac:dyDescent="0.25">
      <c r="B12" s="37"/>
      <c r="D12" t="s">
        <v>28</v>
      </c>
      <c r="F12">
        <v>1059</v>
      </c>
      <c r="H12" s="68">
        <f>J12-F12</f>
        <v>-391</v>
      </c>
      <c r="J12" s="38">
        <v>668</v>
      </c>
      <c r="L12" s="69"/>
      <c r="M12" s="69"/>
      <c r="N12" s="69"/>
      <c r="O12" s="69"/>
      <c r="P12" s="70"/>
      <c r="Q12" s="65"/>
    </row>
    <row r="13" spans="1:17" ht="15.75" thickBot="1" x14ac:dyDescent="0.3">
      <c r="B13" s="49"/>
      <c r="C13" s="50"/>
      <c r="D13" s="50"/>
      <c r="E13" s="50"/>
      <c r="F13" s="50"/>
      <c r="G13" s="50"/>
      <c r="H13" s="50"/>
      <c r="I13" s="50"/>
      <c r="J13" s="52"/>
      <c r="L13" s="71"/>
      <c r="M13" s="65"/>
      <c r="O13" s="65"/>
      <c r="P13" s="66"/>
      <c r="Q13" s="65"/>
    </row>
    <row r="14" spans="1:17" ht="15.75" thickTop="1" x14ac:dyDescent="0.25">
      <c r="M14" s="65"/>
      <c r="N14" s="72"/>
      <c r="O14" s="65"/>
      <c r="P14" s="73"/>
      <c r="Q14" s="65"/>
    </row>
    <row r="15" spans="1:17" x14ac:dyDescent="0.25">
      <c r="L15" s="65"/>
      <c r="M15" s="65"/>
      <c r="N15" s="65"/>
      <c r="O15" s="65"/>
      <c r="Q15" s="65"/>
    </row>
    <row r="17" spans="2:16" x14ac:dyDescent="0.25">
      <c r="B17" t="s">
        <v>118</v>
      </c>
    </row>
    <row r="18" spans="2:16" x14ac:dyDescent="0.25">
      <c r="B18" t="s">
        <v>119</v>
      </c>
    </row>
    <row r="19" spans="2:16" x14ac:dyDescent="0.25">
      <c r="B19" t="s">
        <v>120</v>
      </c>
    </row>
    <row r="20" spans="2:16" x14ac:dyDescent="0.25">
      <c r="B20" t="s">
        <v>121</v>
      </c>
    </row>
    <row r="22" spans="2:16" ht="15.75" thickBot="1" x14ac:dyDescent="0.3"/>
    <row r="23" spans="2:16" ht="15.75" thickTop="1" x14ac:dyDescent="0.25">
      <c r="H23" s="74" t="s">
        <v>122</v>
      </c>
      <c r="I23" s="30"/>
      <c r="J23" s="30"/>
      <c r="K23" s="30"/>
      <c r="L23" s="30">
        <v>2019</v>
      </c>
      <c r="M23" s="30"/>
      <c r="N23" s="30">
        <v>2020</v>
      </c>
      <c r="O23" s="29"/>
      <c r="P23" s="75" t="s">
        <v>123</v>
      </c>
    </row>
    <row r="24" spans="2:16" x14ac:dyDescent="0.25">
      <c r="H24" s="37" t="s">
        <v>19</v>
      </c>
      <c r="L24">
        <v>5492</v>
      </c>
      <c r="N24">
        <v>5518</v>
      </c>
      <c r="P24" s="38">
        <v>5514</v>
      </c>
    </row>
    <row r="25" spans="2:16" x14ac:dyDescent="0.25">
      <c r="H25" s="37" t="s">
        <v>124</v>
      </c>
      <c r="L25">
        <v>1105</v>
      </c>
      <c r="N25">
        <v>1059</v>
      </c>
      <c r="P25" s="38">
        <v>668</v>
      </c>
    </row>
    <row r="26" spans="2:16" x14ac:dyDescent="0.25">
      <c r="H26" s="37" t="s">
        <v>125</v>
      </c>
      <c r="L26">
        <v>799</v>
      </c>
      <c r="N26">
        <v>864</v>
      </c>
      <c r="P26" s="38">
        <v>1271</v>
      </c>
    </row>
    <row r="27" spans="2:16" x14ac:dyDescent="0.25">
      <c r="H27" s="37" t="s">
        <v>126</v>
      </c>
      <c r="L27" s="2">
        <f>SUM(L24:L26)</f>
        <v>7396</v>
      </c>
      <c r="N27" s="2">
        <f>SUM(N24:N26)</f>
        <v>7441</v>
      </c>
      <c r="P27" s="76">
        <f>SUM(P24:P26)</f>
        <v>7453</v>
      </c>
    </row>
    <row r="28" spans="2:16" ht="15.75" thickBot="1" x14ac:dyDescent="0.3">
      <c r="H28" s="49"/>
      <c r="I28" s="50"/>
      <c r="J28" s="50"/>
      <c r="K28" s="50"/>
      <c r="L28" s="50" t="s">
        <v>127</v>
      </c>
      <c r="M28" s="50"/>
      <c r="N28" s="50" t="s">
        <v>128</v>
      </c>
      <c r="O28" s="50"/>
      <c r="P28" s="52" t="s">
        <v>129</v>
      </c>
    </row>
    <row r="29" spans="2:16" ht="15.75" thickTop="1" x14ac:dyDescent="0.25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5776E-74C6-4460-8479-36B60619C062}">
  <dimension ref="A1:Q10"/>
  <sheetViews>
    <sheetView zoomScale="115" zoomScaleNormal="115" workbookViewId="0">
      <selection activeCell="M4" sqref="M4"/>
    </sheetView>
  </sheetViews>
  <sheetFormatPr defaultRowHeight="15" x14ac:dyDescent="0.25"/>
  <cols>
    <col min="1" max="1" width="44" bestFit="1" customWidth="1"/>
    <col min="2" max="2" width="30.28515625" customWidth="1"/>
    <col min="3" max="3" width="9" customWidth="1"/>
    <col min="5" max="5" width="7.7109375" customWidth="1"/>
    <col min="6" max="7" width="8" customWidth="1"/>
    <col min="8" max="9" width="10.7109375" customWidth="1"/>
    <col min="10" max="11" width="8" customWidth="1"/>
    <col min="12" max="13" width="10.28515625" customWidth="1"/>
    <col min="14" max="14" width="6.42578125" customWidth="1"/>
  </cols>
  <sheetData>
    <row r="1" spans="1:17" x14ac:dyDescent="0.25">
      <c r="A1" s="2" t="s">
        <v>14</v>
      </c>
    </row>
    <row r="2" spans="1:17" x14ac:dyDescent="0.25">
      <c r="A2" s="3"/>
      <c r="B2" s="10" t="s">
        <v>13</v>
      </c>
      <c r="C2" s="11">
        <v>2009</v>
      </c>
      <c r="D2" s="11">
        <v>2010</v>
      </c>
      <c r="E2" s="11">
        <v>2011</v>
      </c>
      <c r="F2" s="11">
        <v>2012</v>
      </c>
      <c r="G2" s="11">
        <v>2013</v>
      </c>
      <c r="H2" s="11">
        <v>2014</v>
      </c>
      <c r="I2" s="11">
        <v>2015</v>
      </c>
      <c r="J2" s="11">
        <v>2016</v>
      </c>
      <c r="K2" s="11">
        <v>2017</v>
      </c>
      <c r="L2" s="11">
        <v>2018</v>
      </c>
      <c r="M2" s="11">
        <v>2019</v>
      </c>
      <c r="N2" s="3"/>
      <c r="Q2" s="11">
        <v>2019</v>
      </c>
    </row>
    <row r="3" spans="1:17" x14ac:dyDescent="0.25">
      <c r="A3" s="5" t="s">
        <v>12</v>
      </c>
      <c r="B3" s="6" t="s">
        <v>11</v>
      </c>
      <c r="C3" s="6"/>
      <c r="D3" s="6"/>
      <c r="E3" s="6"/>
      <c r="F3" s="6"/>
      <c r="G3" s="6"/>
      <c r="H3" s="6">
        <v>1844</v>
      </c>
      <c r="I3" s="6">
        <v>2113</v>
      </c>
      <c r="J3" s="6">
        <v>2003</v>
      </c>
      <c r="K3" s="6">
        <v>2459</v>
      </c>
      <c r="L3" s="6">
        <v>3092</v>
      </c>
      <c r="M3" s="6">
        <v>3643</v>
      </c>
      <c r="N3" s="7" t="s">
        <v>15</v>
      </c>
      <c r="Q3" t="s">
        <v>16</v>
      </c>
    </row>
    <row r="4" spans="1:17" x14ac:dyDescent="0.25">
      <c r="A4" s="4" t="s">
        <v>10</v>
      </c>
      <c r="B4" s="4" t="s">
        <v>9</v>
      </c>
      <c r="C4" s="4">
        <v>189.24</v>
      </c>
      <c r="D4" s="4">
        <v>175.08</v>
      </c>
      <c r="E4" s="4">
        <v>168.14</v>
      </c>
      <c r="F4" s="4">
        <v>150.08000000000001</v>
      </c>
      <c r="G4" s="4">
        <v>96.15</v>
      </c>
      <c r="H4" s="8">
        <v>118.35</v>
      </c>
      <c r="I4" s="8">
        <v>142.44</v>
      </c>
      <c r="J4" s="8">
        <v>139.9</v>
      </c>
      <c r="K4" s="8">
        <v>128.32599999999999</v>
      </c>
      <c r="L4" s="8">
        <v>205</v>
      </c>
      <c r="M4" s="8">
        <v>222</v>
      </c>
      <c r="N4" s="4" t="s">
        <v>18</v>
      </c>
      <c r="Q4" t="s">
        <v>17</v>
      </c>
    </row>
    <row r="5" spans="1:1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7" ht="26.25" x14ac:dyDescent="0.25">
      <c r="A6" s="9" t="s">
        <v>8</v>
      </c>
      <c r="B6" s="3" t="s">
        <v>7</v>
      </c>
      <c r="C6" s="3"/>
      <c r="D6" s="3">
        <v>46.86</v>
      </c>
      <c r="E6" s="3">
        <v>49.1</v>
      </c>
      <c r="F6" s="3">
        <v>45.3</v>
      </c>
      <c r="G6" s="7">
        <v>47.82</v>
      </c>
      <c r="H6" s="8">
        <v>77.459999999999994</v>
      </c>
      <c r="I6" s="8">
        <v>86.48</v>
      </c>
      <c r="J6" s="8">
        <v>90</v>
      </c>
      <c r="K6" s="8">
        <v>240.22</v>
      </c>
      <c r="L6" s="8">
        <v>438</v>
      </c>
      <c r="M6" s="8">
        <v>411</v>
      </c>
      <c r="N6" s="3" t="s">
        <v>0</v>
      </c>
    </row>
    <row r="7" spans="1:17" s="1" customFormat="1" x14ac:dyDescent="0.25">
      <c r="A7" s="4" t="s">
        <v>6</v>
      </c>
      <c r="B7" s="8" t="s">
        <v>5</v>
      </c>
      <c r="C7" s="8">
        <v>3791.54</v>
      </c>
      <c r="D7" s="8">
        <v>3791.74</v>
      </c>
      <c r="E7" s="8">
        <v>3790.42</v>
      </c>
      <c r="F7" s="8">
        <v>3596</v>
      </c>
      <c r="G7" s="8">
        <v>3283.64</v>
      </c>
      <c r="H7" s="8">
        <v>3107.05</v>
      </c>
      <c r="I7" s="8">
        <v>3513.1</v>
      </c>
      <c r="J7" s="8">
        <v>3338.16</v>
      </c>
      <c r="K7" s="8">
        <v>2648.25</v>
      </c>
      <c r="L7" s="8">
        <v>2983</v>
      </c>
      <c r="M7" s="8">
        <v>2539</v>
      </c>
      <c r="N7" s="8" t="s">
        <v>0</v>
      </c>
    </row>
    <row r="8" spans="1:17" x14ac:dyDescent="0.25">
      <c r="A8" s="4" t="s">
        <v>4</v>
      </c>
      <c r="B8" s="4" t="s">
        <v>3</v>
      </c>
      <c r="C8" s="4">
        <v>1487.96</v>
      </c>
      <c r="D8" s="4">
        <v>1432.62</v>
      </c>
      <c r="E8" s="4">
        <v>1474.96</v>
      </c>
      <c r="F8" s="4">
        <v>1487.1</v>
      </c>
      <c r="G8" s="8">
        <v>1372.2</v>
      </c>
      <c r="H8" s="8">
        <v>1433.58</v>
      </c>
      <c r="I8" s="8">
        <v>1377.64</v>
      </c>
      <c r="J8" s="8">
        <v>1439.84</v>
      </c>
      <c r="K8" s="8">
        <v>1500.66</v>
      </c>
      <c r="L8" s="8">
        <v>1790</v>
      </c>
      <c r="M8" s="8">
        <v>1721</v>
      </c>
      <c r="N8" s="4" t="s">
        <v>0</v>
      </c>
    </row>
    <row r="9" spans="1:1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7" x14ac:dyDescent="0.25">
      <c r="A10" s="3" t="s">
        <v>2</v>
      </c>
      <c r="B10" s="3" t="s">
        <v>1</v>
      </c>
      <c r="C10" s="4"/>
      <c r="D10" s="4"/>
      <c r="E10" s="4"/>
      <c r="F10" s="4">
        <v>106</v>
      </c>
      <c r="G10" s="4">
        <v>310.18</v>
      </c>
      <c r="H10" s="4">
        <v>313.91000000000003</v>
      </c>
      <c r="I10" s="4">
        <v>313.86</v>
      </c>
      <c r="J10" s="4">
        <v>337.58</v>
      </c>
      <c r="K10" s="4">
        <v>318.27</v>
      </c>
      <c r="L10" s="4">
        <v>391</v>
      </c>
      <c r="M10" s="4">
        <v>288</v>
      </c>
      <c r="N10" s="4" t="s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C23E-1CD7-460E-8C31-E5EB14DB600D}">
  <sheetPr>
    <pageSetUpPr fitToPage="1"/>
  </sheetPr>
  <dimension ref="A1:L23"/>
  <sheetViews>
    <sheetView view="pageBreakPreview" zoomScaleNormal="100" zoomScaleSheetLayoutView="100" workbookViewId="0">
      <selection activeCell="A11" sqref="A11:A12"/>
    </sheetView>
  </sheetViews>
  <sheetFormatPr defaultRowHeight="15" x14ac:dyDescent="0.25"/>
  <cols>
    <col min="1" max="1" width="2.85546875" customWidth="1"/>
    <col min="2" max="2" width="16.85546875" customWidth="1"/>
    <col min="3" max="3" width="14.140625" customWidth="1"/>
    <col min="5" max="5" width="8.7109375" customWidth="1"/>
    <col min="6" max="6" width="14.7109375" customWidth="1"/>
    <col min="7" max="7" width="9.42578125" customWidth="1"/>
    <col min="8" max="8" width="14.140625" customWidth="1"/>
    <col min="9" max="9" width="10.85546875" customWidth="1"/>
    <col min="10" max="10" width="16.5703125" customWidth="1"/>
    <col min="11" max="11" width="3.28515625" customWidth="1"/>
    <col min="12" max="12" width="16.28515625" customWidth="1"/>
    <col min="13" max="13" width="13.7109375" customWidth="1"/>
    <col min="14" max="14" width="9.28515625" bestFit="1" customWidth="1"/>
    <col min="15" max="15" width="13.5703125" customWidth="1"/>
    <col min="16" max="16" width="21.7109375" customWidth="1"/>
    <col min="17" max="17" width="16.42578125" customWidth="1"/>
  </cols>
  <sheetData>
    <row r="1" spans="1:8" x14ac:dyDescent="0.25">
      <c r="A1" t="s">
        <v>96</v>
      </c>
    </row>
    <row r="3" spans="1:8" x14ac:dyDescent="0.25">
      <c r="A3" s="2" t="s">
        <v>97</v>
      </c>
      <c r="D3" s="2"/>
      <c r="E3" s="2"/>
      <c r="F3" s="2"/>
    </row>
    <row r="4" spans="1:8" x14ac:dyDescent="0.25">
      <c r="A4" t="s">
        <v>19</v>
      </c>
      <c r="E4">
        <v>5514</v>
      </c>
      <c r="F4" t="s">
        <v>20</v>
      </c>
    </row>
    <row r="5" spans="1:8" x14ac:dyDescent="0.25">
      <c r="A5" t="s">
        <v>21</v>
      </c>
      <c r="E5">
        <v>668</v>
      </c>
      <c r="F5" t="s">
        <v>20</v>
      </c>
      <c r="H5" t="s">
        <v>98</v>
      </c>
    </row>
    <row r="6" spans="1:8" x14ac:dyDescent="0.25">
      <c r="A6" t="s">
        <v>99</v>
      </c>
      <c r="E6">
        <v>35</v>
      </c>
      <c r="F6" t="s">
        <v>20</v>
      </c>
    </row>
    <row r="7" spans="1:8" ht="6" customHeight="1" x14ac:dyDescent="0.25"/>
    <row r="8" spans="1:8" x14ac:dyDescent="0.25">
      <c r="A8" t="s">
        <v>22</v>
      </c>
      <c r="E8">
        <v>1236</v>
      </c>
      <c r="F8" t="s">
        <v>23</v>
      </c>
    </row>
    <row r="9" spans="1:8" x14ac:dyDescent="0.25">
      <c r="A9" t="s">
        <v>24</v>
      </c>
      <c r="E9" s="2">
        <f>SUM(E4:E8)</f>
        <v>7453</v>
      </c>
    </row>
    <row r="11" spans="1:8" x14ac:dyDescent="0.25">
      <c r="A11" t="s">
        <v>100</v>
      </c>
    </row>
    <row r="12" spans="1:8" x14ac:dyDescent="0.25">
      <c r="A12" t="s">
        <v>101</v>
      </c>
    </row>
    <row r="14" spans="1:8" x14ac:dyDescent="0.25">
      <c r="A14" t="s">
        <v>102</v>
      </c>
    </row>
    <row r="15" spans="1:8" x14ac:dyDescent="0.25">
      <c r="A15" t="s">
        <v>103</v>
      </c>
    </row>
    <row r="16" spans="1:8" x14ac:dyDescent="0.25">
      <c r="A16" t="s">
        <v>25</v>
      </c>
    </row>
    <row r="18" spans="2:12" x14ac:dyDescent="0.25">
      <c r="B18" s="2" t="s">
        <v>26</v>
      </c>
      <c r="C18" s="2" t="s">
        <v>27</v>
      </c>
      <c r="D18" s="2" t="s">
        <v>28</v>
      </c>
      <c r="E18" s="2" t="s">
        <v>3</v>
      </c>
      <c r="G18" s="2" t="s">
        <v>29</v>
      </c>
      <c r="I18" s="2" t="s">
        <v>5</v>
      </c>
      <c r="J18">
        <f>B19+C19</f>
        <v>5564</v>
      </c>
    </row>
    <row r="19" spans="2:12" x14ac:dyDescent="0.25">
      <c r="B19">
        <v>5514</v>
      </c>
      <c r="C19">
        <v>50</v>
      </c>
      <c r="D19">
        <v>5278</v>
      </c>
      <c r="E19">
        <v>5514</v>
      </c>
      <c r="I19" t="s">
        <v>28</v>
      </c>
      <c r="J19">
        <v>5278</v>
      </c>
    </row>
    <row r="20" spans="2:12" x14ac:dyDescent="0.25">
      <c r="I20" t="s">
        <v>3</v>
      </c>
      <c r="J20">
        <f>E19</f>
        <v>5514</v>
      </c>
    </row>
    <row r="22" spans="2:12" x14ac:dyDescent="0.25">
      <c r="G22" t="s">
        <v>30</v>
      </c>
      <c r="I22" t="s">
        <v>5</v>
      </c>
      <c r="J22">
        <v>668</v>
      </c>
      <c r="L22" t="s">
        <v>104</v>
      </c>
    </row>
    <row r="23" spans="2:12" x14ac:dyDescent="0.25">
      <c r="I23" t="s">
        <v>28</v>
      </c>
      <c r="J23">
        <v>668</v>
      </c>
      <c r="L23" t="s">
        <v>104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CAD0-D6FE-41EE-9CF7-4BEF564FA0F2}">
  <dimension ref="A1:J28"/>
  <sheetViews>
    <sheetView workbookViewId="0">
      <selection activeCell="H19" sqref="H19"/>
    </sheetView>
  </sheetViews>
  <sheetFormatPr defaultRowHeight="15" x14ac:dyDescent="0.25"/>
  <cols>
    <col min="1" max="1" width="14.7109375" style="13" customWidth="1"/>
    <col min="2" max="2" width="4.28515625" style="53" customWidth="1"/>
    <col min="3" max="4" width="10.140625" style="13" customWidth="1"/>
    <col min="5" max="7" width="10.42578125" style="13" customWidth="1"/>
    <col min="8" max="8" width="6.42578125" customWidth="1"/>
    <col min="9" max="9" width="10.140625" style="13" customWidth="1"/>
    <col min="10" max="10" width="4.28515625" customWidth="1"/>
    <col min="11" max="16384" width="9.140625" style="13"/>
  </cols>
  <sheetData>
    <row r="1" spans="1:9" ht="15.75" x14ac:dyDescent="0.25">
      <c r="A1" s="12" t="s">
        <v>31</v>
      </c>
    </row>
    <row r="2" spans="1:9" x14ac:dyDescent="0.25">
      <c r="C2" s="13" t="s">
        <v>105</v>
      </c>
      <c r="I2" s="13" t="s">
        <v>106</v>
      </c>
    </row>
    <row r="3" spans="1:9" s="15" customFormat="1" ht="33.75" x14ac:dyDescent="0.2">
      <c r="A3" s="14" t="s">
        <v>32</v>
      </c>
      <c r="B3" s="54"/>
      <c r="C3" s="14" t="s">
        <v>34</v>
      </c>
      <c r="D3" s="14" t="s">
        <v>35</v>
      </c>
      <c r="E3" s="14" t="s">
        <v>36</v>
      </c>
      <c r="F3" s="14" t="s">
        <v>107</v>
      </c>
      <c r="G3" s="14" t="s">
        <v>108</v>
      </c>
      <c r="I3" s="14" t="s">
        <v>33</v>
      </c>
    </row>
    <row r="4" spans="1:9" x14ac:dyDescent="0.25">
      <c r="A4" s="16" t="s">
        <v>37</v>
      </c>
      <c r="B4" s="55"/>
      <c r="C4" s="17">
        <v>5</v>
      </c>
      <c r="D4" s="17"/>
      <c r="E4" s="17">
        <v>921</v>
      </c>
      <c r="F4" s="56"/>
      <c r="G4" s="56"/>
      <c r="I4" s="57">
        <v>200</v>
      </c>
    </row>
    <row r="5" spans="1:9" x14ac:dyDescent="0.25">
      <c r="A5" s="18" t="s">
        <v>38</v>
      </c>
      <c r="B5" s="58"/>
      <c r="C5" s="19"/>
      <c r="D5" s="19"/>
      <c r="E5" s="19">
        <v>731</v>
      </c>
      <c r="F5" s="56"/>
      <c r="G5" s="56"/>
      <c r="I5" s="59">
        <v>44</v>
      </c>
    </row>
    <row r="6" spans="1:9" x14ac:dyDescent="0.25">
      <c r="A6" s="18" t="s">
        <v>39</v>
      </c>
      <c r="B6" s="58"/>
      <c r="C6" s="19"/>
      <c r="D6" s="19"/>
      <c r="E6" s="19">
        <v>113</v>
      </c>
      <c r="F6" s="56"/>
      <c r="G6" s="56"/>
      <c r="I6" s="59"/>
    </row>
    <row r="7" spans="1:9" x14ac:dyDescent="0.25">
      <c r="A7" s="18" t="s">
        <v>40</v>
      </c>
      <c r="B7" s="58"/>
      <c r="C7" s="19"/>
      <c r="D7" s="19"/>
      <c r="E7" s="19">
        <v>365</v>
      </c>
      <c r="F7" s="56">
        <v>311</v>
      </c>
      <c r="G7" s="56">
        <v>54</v>
      </c>
      <c r="I7" s="59">
        <v>478</v>
      </c>
    </row>
    <row r="8" spans="1:9" x14ac:dyDescent="0.25">
      <c r="A8" s="18" t="s">
        <v>41</v>
      </c>
      <c r="B8" s="58"/>
      <c r="C8" s="19">
        <v>30</v>
      </c>
      <c r="D8" s="19">
        <v>668</v>
      </c>
      <c r="E8" s="19">
        <v>2879</v>
      </c>
      <c r="F8" s="56">
        <v>2683</v>
      </c>
      <c r="G8" s="56">
        <v>196</v>
      </c>
      <c r="I8" s="59">
        <v>514</v>
      </c>
    </row>
    <row r="9" spans="1:9" x14ac:dyDescent="0.25">
      <c r="A9" s="18" t="s">
        <v>42</v>
      </c>
      <c r="B9" s="58"/>
      <c r="C9" s="19"/>
      <c r="D9" s="19"/>
      <c r="E9" s="19">
        <v>41</v>
      </c>
      <c r="F9" s="56"/>
      <c r="G9" s="56"/>
      <c r="I9" s="59"/>
    </row>
    <row r="10" spans="1:9" x14ac:dyDescent="0.25">
      <c r="A10" s="18" t="s">
        <v>43</v>
      </c>
      <c r="B10" s="58"/>
      <c r="C10" s="19"/>
      <c r="D10" s="19"/>
      <c r="E10" s="19">
        <v>58</v>
      </c>
      <c r="F10" s="56"/>
      <c r="G10" s="56"/>
      <c r="I10" s="59"/>
    </row>
    <row r="11" spans="1:9" x14ac:dyDescent="0.25">
      <c r="A11" s="18" t="s">
        <v>44</v>
      </c>
      <c r="B11" s="58"/>
      <c r="C11" s="19"/>
      <c r="D11" s="19"/>
      <c r="E11" s="19">
        <v>63</v>
      </c>
      <c r="F11" s="56"/>
      <c r="G11" s="56"/>
      <c r="I11" s="59"/>
    </row>
    <row r="12" spans="1:9" x14ac:dyDescent="0.25">
      <c r="A12" s="18" t="s">
        <v>45</v>
      </c>
      <c r="B12" s="58"/>
      <c r="C12" s="19"/>
      <c r="D12" s="19"/>
      <c r="E12" s="19">
        <v>228</v>
      </c>
      <c r="F12" s="56"/>
      <c r="G12" s="56"/>
      <c r="I12" s="59"/>
    </row>
    <row r="13" spans="1:9" x14ac:dyDescent="0.25">
      <c r="A13" s="20" t="s">
        <v>46</v>
      </c>
      <c r="B13" s="60"/>
      <c r="C13" s="21"/>
      <c r="D13" s="21"/>
      <c r="E13" s="21">
        <v>115</v>
      </c>
      <c r="F13" s="56"/>
      <c r="G13" s="56"/>
      <c r="I13" s="61"/>
    </row>
    <row r="14" spans="1:9" x14ac:dyDescent="0.25">
      <c r="C14" s="13">
        <f>SUM(C4:C13)</f>
        <v>35</v>
      </c>
      <c r="D14" s="13">
        <f>SUM(D4:D13)</f>
        <v>668</v>
      </c>
      <c r="E14" s="13">
        <f>SUM(E4:E13)</f>
        <v>5514</v>
      </c>
      <c r="I14" s="13">
        <f>SUM(I4:I13)</f>
        <v>1236</v>
      </c>
    </row>
    <row r="15" spans="1:9" x14ac:dyDescent="0.25">
      <c r="A15" s="13" t="s">
        <v>109</v>
      </c>
      <c r="E15" s="13">
        <v>50</v>
      </c>
    </row>
    <row r="16" spans="1:9" x14ac:dyDescent="0.25">
      <c r="C16" s="22"/>
      <c r="E16" s="13">
        <f>SUM(E14:E15)</f>
        <v>5564</v>
      </c>
      <c r="I16" s="22"/>
    </row>
    <row r="18" spans="1:9" x14ac:dyDescent="0.25">
      <c r="D18" s="53"/>
      <c r="E18" s="53"/>
      <c r="F18" s="53"/>
      <c r="G18" s="53"/>
    </row>
    <row r="19" spans="1:9" x14ac:dyDescent="0.25">
      <c r="A19"/>
      <c r="B19" s="1"/>
    </row>
    <row r="20" spans="1:9" x14ac:dyDescent="0.25">
      <c r="A20"/>
      <c r="B20" s="1"/>
    </row>
    <row r="21" spans="1:9" x14ac:dyDescent="0.25">
      <c r="A21"/>
      <c r="B21" s="1"/>
    </row>
    <row r="22" spans="1:9" x14ac:dyDescent="0.25">
      <c r="A22"/>
      <c r="B22" s="1"/>
    </row>
    <row r="23" spans="1:9" x14ac:dyDescent="0.25">
      <c r="A23"/>
      <c r="B23" s="1"/>
    </row>
    <row r="24" spans="1:9" x14ac:dyDescent="0.25">
      <c r="A24"/>
      <c r="B24" s="1"/>
    </row>
    <row r="25" spans="1:9" x14ac:dyDescent="0.25">
      <c r="A25"/>
      <c r="B25" s="1"/>
    </row>
    <row r="26" spans="1:9" x14ac:dyDescent="0.25">
      <c r="A26"/>
      <c r="B26" s="1"/>
    </row>
    <row r="27" spans="1:9" x14ac:dyDescent="0.25">
      <c r="A27"/>
      <c r="B27" s="1"/>
    </row>
    <row r="28" spans="1:9" x14ac:dyDescent="0.25">
      <c r="A28"/>
      <c r="B28" s="1"/>
      <c r="C28"/>
      <c r="D28"/>
      <c r="E28"/>
      <c r="F28"/>
      <c r="G28"/>
      <c r="I28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4208-52FC-412F-B229-25BD124DC182}">
  <dimension ref="A1:B28"/>
  <sheetViews>
    <sheetView workbookViewId="0">
      <selection activeCell="B30" sqref="B30"/>
    </sheetView>
  </sheetViews>
  <sheetFormatPr defaultRowHeight="15" x14ac:dyDescent="0.25"/>
  <cols>
    <col min="1" max="1" width="35.85546875" customWidth="1"/>
  </cols>
  <sheetData>
    <row r="1" spans="1:2" ht="30" x14ac:dyDescent="0.25">
      <c r="A1" s="23" t="s">
        <v>47</v>
      </c>
      <c r="B1" s="24" t="s">
        <v>0</v>
      </c>
    </row>
    <row r="2" spans="1:2" x14ac:dyDescent="0.25">
      <c r="A2" s="25" t="s">
        <v>48</v>
      </c>
      <c r="B2" s="24"/>
    </row>
    <row r="3" spans="1:2" x14ac:dyDescent="0.25">
      <c r="A3" s="26" t="s">
        <v>49</v>
      </c>
      <c r="B3" s="24">
        <v>102</v>
      </c>
    </row>
    <row r="4" spans="1:2" x14ac:dyDescent="0.25">
      <c r="A4" s="26" t="s">
        <v>50</v>
      </c>
      <c r="B4" s="24">
        <v>1</v>
      </c>
    </row>
    <row r="5" spans="1:2" x14ac:dyDescent="0.25">
      <c r="A5" s="26" t="s">
        <v>51</v>
      </c>
      <c r="B5" s="24">
        <v>1</v>
      </c>
    </row>
    <row r="6" spans="1:2" x14ac:dyDescent="0.25">
      <c r="A6" s="26" t="s">
        <v>52</v>
      </c>
      <c r="B6" s="24">
        <v>2</v>
      </c>
    </row>
    <row r="7" spans="1:2" x14ac:dyDescent="0.25">
      <c r="A7" s="26" t="s">
        <v>53</v>
      </c>
      <c r="B7" s="24">
        <v>1</v>
      </c>
    </row>
    <row r="8" spans="1:2" x14ac:dyDescent="0.25">
      <c r="A8" s="26" t="s">
        <v>54</v>
      </c>
      <c r="B8" s="24">
        <v>40</v>
      </c>
    </row>
    <row r="9" spans="1:2" x14ac:dyDescent="0.25">
      <c r="A9" s="26" t="s">
        <v>55</v>
      </c>
      <c r="B9" s="24">
        <v>10</v>
      </c>
    </row>
    <row r="10" spans="1:2" x14ac:dyDescent="0.25">
      <c r="A10" s="26" t="s">
        <v>56</v>
      </c>
      <c r="B10" s="24">
        <v>4</v>
      </c>
    </row>
    <row r="11" spans="1:2" x14ac:dyDescent="0.25">
      <c r="A11" s="26" t="s">
        <v>57</v>
      </c>
      <c r="B11" s="24">
        <v>0</v>
      </c>
    </row>
    <row r="12" spans="1:2" x14ac:dyDescent="0.25">
      <c r="A12" s="26" t="s">
        <v>58</v>
      </c>
      <c r="B12" s="24">
        <v>75</v>
      </c>
    </row>
    <row r="13" spans="1:2" x14ac:dyDescent="0.25">
      <c r="A13" s="26" t="s">
        <v>59</v>
      </c>
      <c r="B13" s="24">
        <v>0</v>
      </c>
    </row>
    <row r="14" spans="1:2" x14ac:dyDescent="0.25">
      <c r="A14" s="26" t="s">
        <v>60</v>
      </c>
      <c r="B14" s="24">
        <v>178</v>
      </c>
    </row>
    <row r="15" spans="1:2" x14ac:dyDescent="0.25">
      <c r="A15" s="26" t="s">
        <v>61</v>
      </c>
      <c r="B15" s="24">
        <v>34</v>
      </c>
    </row>
    <row r="16" spans="1:2" x14ac:dyDescent="0.25">
      <c r="A16" s="26" t="s">
        <v>62</v>
      </c>
      <c r="B16" s="24">
        <v>1</v>
      </c>
    </row>
    <row r="17" spans="1:2" x14ac:dyDescent="0.25">
      <c r="A17" s="26" t="s">
        <v>63</v>
      </c>
      <c r="B17" s="24">
        <v>0</v>
      </c>
    </row>
    <row r="18" spans="1:2" x14ac:dyDescent="0.25">
      <c r="A18" s="26" t="s">
        <v>64</v>
      </c>
      <c r="B18" s="24">
        <v>34</v>
      </c>
    </row>
    <row r="19" spans="1:2" x14ac:dyDescent="0.25">
      <c r="A19" s="26" t="s">
        <v>65</v>
      </c>
      <c r="B19" s="24">
        <v>226</v>
      </c>
    </row>
    <row r="20" spans="1:2" x14ac:dyDescent="0.25">
      <c r="A20" s="26" t="s">
        <v>66</v>
      </c>
      <c r="B20" s="24">
        <v>1</v>
      </c>
    </row>
    <row r="21" spans="1:2" x14ac:dyDescent="0.25">
      <c r="A21" s="26" t="s">
        <v>67</v>
      </c>
      <c r="B21" s="24">
        <v>15</v>
      </c>
    </row>
    <row r="22" spans="1:2" x14ac:dyDescent="0.25">
      <c r="A22" s="26" t="s">
        <v>68</v>
      </c>
      <c r="B22" s="24">
        <v>7</v>
      </c>
    </row>
    <row r="23" spans="1:2" x14ac:dyDescent="0.25">
      <c r="A23" s="26" t="s">
        <v>69</v>
      </c>
      <c r="B23" s="24">
        <v>12</v>
      </c>
    </row>
    <row r="24" spans="1:2" x14ac:dyDescent="0.25">
      <c r="A24" s="26" t="s">
        <v>70</v>
      </c>
      <c r="B24" s="24">
        <v>18</v>
      </c>
    </row>
    <row r="25" spans="1:2" ht="17.25" customHeight="1" x14ac:dyDescent="0.25">
      <c r="A25" s="27" t="s">
        <v>71</v>
      </c>
      <c r="B25" s="24">
        <v>37</v>
      </c>
    </row>
    <row r="26" spans="1:2" x14ac:dyDescent="0.25">
      <c r="A26" s="26" t="s">
        <v>72</v>
      </c>
      <c r="B26" s="24">
        <v>8</v>
      </c>
    </row>
    <row r="27" spans="1:2" x14ac:dyDescent="0.25">
      <c r="A27" s="24"/>
      <c r="B27" s="24"/>
    </row>
    <row r="28" spans="1:2" x14ac:dyDescent="0.25">
      <c r="A28" s="26" t="s">
        <v>73</v>
      </c>
      <c r="B28" s="24">
        <f>B3+B6++B8+B9+B10+B12+B14+B15+B16+B18+B19+B20+B21+B22+B23+B24+B25+B26</f>
        <v>804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669E-50BE-45EC-93A4-AEF37A0DF08C}">
  <dimension ref="A1:K34"/>
  <sheetViews>
    <sheetView tabSelected="1" view="pageBreakPreview" topLeftCell="A13" zoomScale="130" zoomScaleNormal="100" zoomScaleSheetLayoutView="130" workbookViewId="0">
      <selection activeCell="N37" sqref="N37"/>
    </sheetView>
  </sheetViews>
  <sheetFormatPr defaultRowHeight="15" x14ac:dyDescent="0.25"/>
  <cols>
    <col min="1" max="1" width="11.140625" customWidth="1"/>
    <col min="2" max="2" width="14.85546875" bestFit="1" customWidth="1"/>
    <col min="4" max="4" width="7.140625" style="2" customWidth="1"/>
    <col min="5" max="5" width="7.140625" customWidth="1"/>
    <col min="6" max="6" width="0.7109375" customWidth="1"/>
    <col min="9" max="9" width="3.28515625" customWidth="1"/>
    <col min="10" max="10" width="12.42578125" customWidth="1"/>
    <col min="12" max="12" width="3.42578125" customWidth="1"/>
    <col min="13" max="13" width="6.7109375" customWidth="1"/>
    <col min="14" max="14" width="11.28515625" customWidth="1"/>
    <col min="15" max="15" width="12.28515625" customWidth="1"/>
    <col min="16" max="16" width="13" bestFit="1" customWidth="1"/>
    <col min="17" max="17" width="11.85546875" bestFit="1" customWidth="1"/>
    <col min="18" max="18" width="15.5703125" bestFit="1" customWidth="1"/>
    <col min="19" max="19" width="11.85546875" bestFit="1" customWidth="1"/>
    <col min="20" max="20" width="16.28515625" customWidth="1"/>
    <col min="25" max="25" width="11.5703125" customWidth="1"/>
    <col min="26" max="26" width="16.7109375" customWidth="1"/>
  </cols>
  <sheetData>
    <row r="1" spans="1:11" ht="15.75" thickBot="1" x14ac:dyDescent="0.3"/>
    <row r="2" spans="1:11" ht="30.75" thickTop="1" x14ac:dyDescent="0.25">
      <c r="A2" s="28" t="s">
        <v>74</v>
      </c>
      <c r="B2" s="29"/>
      <c r="C2" s="29"/>
      <c r="D2" s="30"/>
      <c r="E2" s="75"/>
      <c r="F2" s="28"/>
      <c r="G2" s="29" t="s">
        <v>75</v>
      </c>
      <c r="H2" s="29"/>
      <c r="I2" s="29"/>
      <c r="J2" s="31" t="s">
        <v>76</v>
      </c>
      <c r="K2" s="75" t="s">
        <v>133</v>
      </c>
    </row>
    <row r="3" spans="1:11" x14ac:dyDescent="0.25">
      <c r="A3" s="37"/>
      <c r="B3" t="s">
        <v>132</v>
      </c>
      <c r="C3" t="s">
        <v>131</v>
      </c>
      <c r="D3" s="2" t="s">
        <v>73</v>
      </c>
      <c r="E3" s="38" t="s">
        <v>83</v>
      </c>
      <c r="F3" s="37"/>
      <c r="H3" t="s">
        <v>83</v>
      </c>
      <c r="K3" s="38"/>
    </row>
    <row r="4" spans="1:11" x14ac:dyDescent="0.25">
      <c r="A4" s="37" t="s">
        <v>84</v>
      </c>
      <c r="B4">
        <v>54</v>
      </c>
      <c r="C4">
        <v>173</v>
      </c>
      <c r="D4" s="2">
        <f>B4+C4</f>
        <v>227</v>
      </c>
      <c r="E4" s="38"/>
      <c r="F4" s="37"/>
      <c r="G4">
        <v>334</v>
      </c>
      <c r="J4">
        <v>21.67</v>
      </c>
      <c r="K4" s="38"/>
    </row>
    <row r="5" spans="1:11" x14ac:dyDescent="0.25">
      <c r="A5" s="37" t="s">
        <v>85</v>
      </c>
      <c r="B5">
        <v>63</v>
      </c>
      <c r="C5">
        <v>172</v>
      </c>
      <c r="D5" s="2">
        <f>B5+C5</f>
        <v>235</v>
      </c>
      <c r="E5" s="38">
        <f>D4+D5+D6</f>
        <v>826</v>
      </c>
      <c r="F5" s="37"/>
      <c r="G5">
        <v>292</v>
      </c>
      <c r="H5">
        <f>G4+G5+G6</f>
        <v>1074</v>
      </c>
      <c r="J5">
        <v>23</v>
      </c>
      <c r="K5" s="38"/>
    </row>
    <row r="6" spans="1:11" x14ac:dyDescent="0.25">
      <c r="A6" s="37" t="s">
        <v>86</v>
      </c>
      <c r="B6">
        <v>103</v>
      </c>
      <c r="C6">
        <v>261</v>
      </c>
      <c r="D6" s="2">
        <f>B6+C6</f>
        <v>364</v>
      </c>
      <c r="E6" s="38"/>
      <c r="F6" s="37"/>
      <c r="G6">
        <v>448</v>
      </c>
      <c r="J6">
        <v>31.7</v>
      </c>
      <c r="K6" s="38"/>
    </row>
    <row r="7" spans="1:11" x14ac:dyDescent="0.25">
      <c r="A7" s="37" t="s">
        <v>87</v>
      </c>
      <c r="B7">
        <v>46</v>
      </c>
      <c r="C7">
        <v>304</v>
      </c>
      <c r="D7" s="2">
        <f>B7+C7</f>
        <v>350</v>
      </c>
      <c r="E7" s="38"/>
      <c r="F7" s="37"/>
      <c r="G7">
        <v>998</v>
      </c>
      <c r="J7">
        <v>65.66</v>
      </c>
      <c r="K7" s="38"/>
    </row>
    <row r="8" spans="1:11" x14ac:dyDescent="0.25">
      <c r="A8" s="37" t="s">
        <v>88</v>
      </c>
      <c r="B8">
        <v>25</v>
      </c>
      <c r="C8">
        <v>252</v>
      </c>
      <c r="D8" s="2">
        <f>B8+C8</f>
        <v>277</v>
      </c>
      <c r="E8" s="38">
        <f>D7+D8+D9</f>
        <v>906</v>
      </c>
      <c r="F8" s="37"/>
      <c r="G8">
        <v>867</v>
      </c>
      <c r="H8">
        <f>G7+G8+G9</f>
        <v>2595</v>
      </c>
      <c r="J8">
        <v>70.31</v>
      </c>
      <c r="K8" s="38"/>
    </row>
    <row r="9" spans="1:11" x14ac:dyDescent="0.25">
      <c r="A9" s="37" t="s">
        <v>89</v>
      </c>
      <c r="B9">
        <v>33</v>
      </c>
      <c r="C9">
        <v>246</v>
      </c>
      <c r="D9" s="2">
        <f>B9+C9</f>
        <v>279</v>
      </c>
      <c r="E9" s="38"/>
      <c r="F9" s="37"/>
      <c r="G9">
        <v>730</v>
      </c>
      <c r="J9">
        <v>53.57</v>
      </c>
      <c r="K9" s="38"/>
    </row>
    <row r="10" spans="1:11" x14ac:dyDescent="0.25">
      <c r="A10" s="37" t="s">
        <v>90</v>
      </c>
      <c r="B10">
        <v>44</v>
      </c>
      <c r="C10">
        <v>252</v>
      </c>
      <c r="D10" s="2">
        <f>B10+C10</f>
        <v>296</v>
      </c>
      <c r="E10" s="38"/>
      <c r="F10" s="37"/>
      <c r="G10">
        <v>784</v>
      </c>
      <c r="J10">
        <v>47.94</v>
      </c>
      <c r="K10" s="38"/>
    </row>
    <row r="11" spans="1:11" x14ac:dyDescent="0.25">
      <c r="A11" s="37" t="s">
        <v>91</v>
      </c>
      <c r="B11">
        <v>64</v>
      </c>
      <c r="C11">
        <v>351</v>
      </c>
      <c r="D11" s="2">
        <f>B11+C11</f>
        <v>415</v>
      </c>
      <c r="E11" s="38">
        <f>D10+D11+D12</f>
        <v>1078</v>
      </c>
      <c r="F11" s="37"/>
      <c r="G11">
        <v>587</v>
      </c>
      <c r="H11">
        <f>G10+G11+G12</f>
        <v>2173</v>
      </c>
      <c r="K11" s="38"/>
    </row>
    <row r="12" spans="1:11" x14ac:dyDescent="0.25">
      <c r="A12" s="37" t="s">
        <v>92</v>
      </c>
      <c r="B12">
        <v>58</v>
      </c>
      <c r="C12">
        <v>309</v>
      </c>
      <c r="D12" s="2">
        <f>B12+C12</f>
        <v>367</v>
      </c>
      <c r="E12" s="38"/>
      <c r="F12" s="37"/>
      <c r="G12">
        <v>802</v>
      </c>
      <c r="J12">
        <v>129.85</v>
      </c>
      <c r="K12" s="38"/>
    </row>
    <row r="13" spans="1:11" x14ac:dyDescent="0.25">
      <c r="A13" s="37" t="s">
        <v>93</v>
      </c>
      <c r="B13">
        <v>68</v>
      </c>
      <c r="C13">
        <v>338</v>
      </c>
      <c r="D13" s="2">
        <f>B13+C13</f>
        <v>406</v>
      </c>
      <c r="E13" s="38"/>
      <c r="F13" s="37"/>
      <c r="K13" s="38"/>
    </row>
    <row r="14" spans="1:11" x14ac:dyDescent="0.25">
      <c r="A14" s="37" t="s">
        <v>94</v>
      </c>
      <c r="B14">
        <v>50</v>
      </c>
      <c r="C14">
        <v>304</v>
      </c>
      <c r="D14" s="2">
        <f>B14+C14</f>
        <v>354</v>
      </c>
      <c r="E14" s="38">
        <f>D13+D14+D15</f>
        <v>1053</v>
      </c>
      <c r="F14" s="37"/>
      <c r="K14" s="38"/>
    </row>
    <row r="15" spans="1:11" x14ac:dyDescent="0.25">
      <c r="A15" s="37" t="s">
        <v>95</v>
      </c>
      <c r="B15">
        <v>44</v>
      </c>
      <c r="C15">
        <v>249</v>
      </c>
      <c r="D15" s="2">
        <f>B15+C15</f>
        <v>293</v>
      </c>
      <c r="E15" s="38"/>
      <c r="F15" s="37"/>
      <c r="K15" s="38"/>
    </row>
    <row r="16" spans="1:11" x14ac:dyDescent="0.25">
      <c r="A16" s="37"/>
      <c r="E16" s="38"/>
      <c r="F16" s="37"/>
      <c r="K16" s="38"/>
    </row>
    <row r="17" spans="1:11" ht="15.75" thickBot="1" x14ac:dyDescent="0.3">
      <c r="A17" s="49"/>
      <c r="B17" s="50">
        <f>SUM(B4:B16)</f>
        <v>652</v>
      </c>
      <c r="C17" s="50">
        <f>SUM(C4:C15)</f>
        <v>3211</v>
      </c>
      <c r="D17" s="51">
        <f>SUM(D4:D15)</f>
        <v>3863</v>
      </c>
      <c r="E17" s="52"/>
      <c r="F17" s="49"/>
      <c r="G17" s="50">
        <f>SUM(G4:G16)</f>
        <v>5842</v>
      </c>
      <c r="H17" s="50"/>
      <c r="I17" s="50"/>
      <c r="J17" s="50">
        <f>SUM(J4:J16)</f>
        <v>443.70000000000005</v>
      </c>
      <c r="K17" s="52">
        <v>693</v>
      </c>
    </row>
    <row r="18" spans="1:11" ht="15.75" thickTop="1" x14ac:dyDescent="0.25"/>
    <row r="20" spans="1:11" ht="15.75" thickBot="1" x14ac:dyDescent="0.3">
      <c r="D20"/>
    </row>
    <row r="21" spans="1:11" ht="52.5" thickTop="1" x14ac:dyDescent="0.25">
      <c r="B21" s="33"/>
      <c r="C21" s="34" t="s">
        <v>77</v>
      </c>
      <c r="D21" s="34" t="s">
        <v>78</v>
      </c>
      <c r="E21" s="34" t="s">
        <v>79</v>
      </c>
      <c r="G21" s="34" t="s">
        <v>80</v>
      </c>
      <c r="H21" s="35" t="s">
        <v>81</v>
      </c>
      <c r="J21" s="36" t="s">
        <v>82</v>
      </c>
      <c r="K21" s="79" t="s">
        <v>130</v>
      </c>
    </row>
    <row r="22" spans="1:11" x14ac:dyDescent="0.25">
      <c r="B22" s="39">
        <v>2020</v>
      </c>
      <c r="C22" s="24">
        <f>H5</f>
        <v>1074</v>
      </c>
      <c r="D22" s="24">
        <f>H8</f>
        <v>2595</v>
      </c>
      <c r="E22" s="24">
        <f>H11</f>
        <v>2173</v>
      </c>
      <c r="G22" s="24">
        <f>H14</f>
        <v>0</v>
      </c>
      <c r="H22" s="40">
        <f>G17</f>
        <v>5842</v>
      </c>
      <c r="J22" s="41">
        <f>J17</f>
        <v>443.70000000000005</v>
      </c>
      <c r="K22" s="78">
        <f>(J22/H22)*1000</f>
        <v>75.950017117425546</v>
      </c>
    </row>
    <row r="23" spans="1:11" x14ac:dyDescent="0.25">
      <c r="B23" s="39"/>
      <c r="C23" s="24"/>
      <c r="D23" s="24"/>
      <c r="E23" s="24"/>
      <c r="G23" s="24"/>
      <c r="H23" s="40"/>
      <c r="J23" s="41"/>
      <c r="K23" s="78"/>
    </row>
    <row r="24" spans="1:11" x14ac:dyDescent="0.25">
      <c r="B24" s="39">
        <v>2019</v>
      </c>
      <c r="C24" s="24">
        <f>E5</f>
        <v>826</v>
      </c>
      <c r="D24" s="24">
        <f>E8</f>
        <v>906</v>
      </c>
      <c r="E24" s="24">
        <f>E11</f>
        <v>1078</v>
      </c>
      <c r="G24" s="24">
        <f>E14</f>
        <v>1053</v>
      </c>
      <c r="H24" s="40">
        <f>SUM(C24:G24)</f>
        <v>3863</v>
      </c>
      <c r="J24" s="41">
        <v>222</v>
      </c>
      <c r="K24" s="78">
        <f>(J24/H24)*1000</f>
        <v>57.468288894641468</v>
      </c>
    </row>
    <row r="25" spans="1:11" x14ac:dyDescent="0.25">
      <c r="B25" s="39"/>
      <c r="C25" s="24"/>
      <c r="D25" s="24"/>
      <c r="E25" s="24"/>
      <c r="G25" s="24"/>
      <c r="H25" s="40"/>
      <c r="J25" s="41"/>
      <c r="K25" s="78"/>
    </row>
    <row r="26" spans="1:11" x14ac:dyDescent="0.25">
      <c r="B26" s="39">
        <v>2018</v>
      </c>
      <c r="C26" s="24">
        <v>711</v>
      </c>
      <c r="D26" s="24">
        <v>804</v>
      </c>
      <c r="E26" s="24">
        <v>669</v>
      </c>
      <c r="G26" s="24">
        <v>908</v>
      </c>
      <c r="H26" s="40">
        <f>SUM(C26:G26)</f>
        <v>3092</v>
      </c>
      <c r="J26" s="41">
        <v>205.5</v>
      </c>
      <c r="K26" s="78">
        <f>(J26/H26)*1000</f>
        <v>66.461836998706332</v>
      </c>
    </row>
    <row r="27" spans="1:11" x14ac:dyDescent="0.25">
      <c r="B27" s="39"/>
      <c r="C27" s="24"/>
      <c r="D27" s="24"/>
      <c r="E27" s="24"/>
      <c r="G27" s="24"/>
      <c r="H27" s="40"/>
      <c r="J27" s="41"/>
      <c r="K27" s="78"/>
    </row>
    <row r="28" spans="1:11" x14ac:dyDescent="0.25">
      <c r="B28" s="42">
        <v>2017</v>
      </c>
      <c r="C28" s="43">
        <v>674</v>
      </c>
      <c r="D28" s="43">
        <v>639</v>
      </c>
      <c r="E28" s="43">
        <v>606</v>
      </c>
      <c r="G28" s="43">
        <v>540</v>
      </c>
      <c r="H28" s="40">
        <f>SUM(C28:G28)</f>
        <v>2459</v>
      </c>
      <c r="J28" s="44">
        <v>128.30000000000001</v>
      </c>
      <c r="K28" s="78">
        <f>(J28/H28)*1000</f>
        <v>52.175681171207813</v>
      </c>
    </row>
    <row r="29" spans="1:11" x14ac:dyDescent="0.25">
      <c r="B29" s="39"/>
      <c r="C29" s="4"/>
      <c r="D29" s="24"/>
      <c r="E29" s="24"/>
      <c r="G29" s="24"/>
      <c r="H29" s="40"/>
      <c r="J29" s="41"/>
      <c r="K29" s="78"/>
    </row>
    <row r="30" spans="1:11" x14ac:dyDescent="0.25">
      <c r="B30" s="42">
        <v>2016</v>
      </c>
      <c r="C30" s="43">
        <v>439</v>
      </c>
      <c r="D30" s="43">
        <v>595</v>
      </c>
      <c r="E30" s="43">
        <v>510</v>
      </c>
      <c r="G30" s="43">
        <v>459</v>
      </c>
      <c r="H30" s="40">
        <f>SUM(C30:G30)</f>
        <v>2003</v>
      </c>
      <c r="J30" s="44">
        <v>140</v>
      </c>
      <c r="K30" s="78">
        <f>(J30/H30)*1000</f>
        <v>69.895157264103844</v>
      </c>
    </row>
    <row r="31" spans="1:11" x14ac:dyDescent="0.25">
      <c r="B31" s="39"/>
      <c r="C31" s="4"/>
      <c r="D31" s="45"/>
      <c r="E31" s="24"/>
      <c r="G31" s="24"/>
      <c r="H31" s="40"/>
      <c r="J31" s="41"/>
      <c r="K31" s="78"/>
    </row>
    <row r="32" spans="1:11" x14ac:dyDescent="0.25">
      <c r="B32" s="42">
        <v>2015</v>
      </c>
      <c r="C32" s="46">
        <v>491</v>
      </c>
      <c r="D32" s="43">
        <v>582</v>
      </c>
      <c r="E32" s="43">
        <v>521</v>
      </c>
      <c r="G32" s="46">
        <v>519</v>
      </c>
      <c r="H32" s="40">
        <f>SUM(C32:G32)</f>
        <v>2113</v>
      </c>
      <c r="J32" s="41">
        <v>142.4</v>
      </c>
      <c r="K32" s="78">
        <f>(J32/H32)*1000</f>
        <v>67.392333175579751</v>
      </c>
    </row>
    <row r="33" spans="2:11" ht="15.75" thickBot="1" x14ac:dyDescent="0.3">
      <c r="B33" s="47"/>
      <c r="C33" s="48"/>
      <c r="D33" s="48"/>
      <c r="E33" s="48"/>
      <c r="G33" s="48"/>
      <c r="H33" s="48"/>
      <c r="J33" s="48"/>
      <c r="K33" s="77"/>
    </row>
    <row r="34" spans="2:11" ht="15.75" thickTop="1" x14ac:dyDescent="0.25">
      <c r="D34"/>
    </row>
  </sheetData>
  <pageMargins left="0.7" right="0.7" top="0.75" bottom="0.75" header="0.3" footer="0.3"/>
  <pageSetup paperSize="9" scale="85" orientation="portrait" verticalDpi="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</vt:i4>
      </vt:variant>
    </vt:vector>
  </HeadingPairs>
  <TitlesOfParts>
    <vt:vector size="9" baseType="lpstr">
      <vt:lpstr>okt 20 huishoudens versus inzam</vt:lpstr>
      <vt:lpstr>hoeveelheden hah</vt:lpstr>
      <vt:lpstr>verdeling systeem</vt:lpstr>
      <vt:lpstr>per kern</vt:lpstr>
      <vt:lpstr>Milieustraat</vt:lpstr>
      <vt:lpstr>Grofvuil</vt:lpstr>
      <vt:lpstr>Grofvuil!Afdrukbereik</vt:lpstr>
      <vt:lpstr>'per kern'!Afdrukbereik</vt:lpstr>
      <vt:lpstr>'verdeling systeem'!Afdrukbereik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Gerbrand</dc:creator>
  <cp:lastModifiedBy>Overmars, Elize</cp:lastModifiedBy>
  <dcterms:created xsi:type="dcterms:W3CDTF">2020-07-06T10:48:55Z</dcterms:created>
  <dcterms:modified xsi:type="dcterms:W3CDTF">2020-11-16T16:01:35Z</dcterms:modified>
</cp:coreProperties>
</file>